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73CAAD48-0DD2-42D4-8F66-A68237A6F33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SARI_Report" sheetId="32" r:id="rId11"/>
    <sheet name="ILI REPORT" sheetId="31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  <definedName name="_xlnm.Print_Area" localSheetId="10">SARI_Report!$A$1:$P$107</definedName>
  </definedNames>
  <calcPr calcId="181029" concurrentCalc="0"/>
</workbook>
</file>

<file path=xl/calcChain.xml><?xml version="1.0" encoding="utf-8"?>
<calcChain xmlns="http://schemas.openxmlformats.org/spreadsheetml/2006/main">
  <c r="J58" i="18" l="1"/>
  <c r="C24" i="22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J58" i="24"/>
  <c r="C36" i="22"/>
  <c r="C34" i="22"/>
  <c r="C35" i="22"/>
  <c r="C33" i="22"/>
  <c r="C11" i="22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32" i="22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30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1" i="22"/>
  <c r="A1" i="14"/>
  <c r="A1" i="13"/>
  <c r="C29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4" i="22"/>
  <c r="C60" i="24"/>
  <c r="C60" i="18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M58" i="24"/>
  <c r="N58" i="24"/>
  <c r="O58" i="24"/>
  <c r="P58" i="24"/>
  <c r="Q58" i="24"/>
  <c r="R58" i="24"/>
  <c r="S58" i="24"/>
  <c r="T58" i="24"/>
  <c r="V58" i="24"/>
  <c r="H65" i="24"/>
  <c r="Z58" i="24"/>
  <c r="H64" i="24"/>
  <c r="Y58" i="24"/>
  <c r="H63" i="24"/>
  <c r="X58" i="24"/>
  <c r="H62" i="24"/>
  <c r="W58" i="24"/>
  <c r="H61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U58" i="24"/>
  <c r="L58" i="24"/>
  <c r="K58" i="24"/>
  <c r="I58" i="24"/>
  <c r="H58" i="24"/>
  <c r="G58" i="24"/>
  <c r="F58" i="24"/>
  <c r="E58" i="24"/>
  <c r="D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B1" i="24"/>
  <c r="A1" i="24"/>
  <c r="D78" i="20"/>
  <c r="C27" i="22"/>
  <c r="C25" i="22"/>
  <c r="C28" i="22"/>
  <c r="C26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1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<sst xmlns="http://schemas.openxmlformats.org/spreadsheetml/2006/main" count="789" uniqueCount="461">
  <si>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</si>
  <si>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</si>
  <si>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</si>
  <si>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</si>
  <si>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</si>
  <si>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</si>
  <si>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</si>
  <si>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</si>
  <si>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</si>
  <si>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</si>
  <si>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</si>
  <si>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</si>
  <si>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</si>
  <si>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</si>
  <si>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</si>
  <si>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</si>
  <si>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</si>
  <si>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</si>
  <si>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</si>
  <si>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</si>
  <si>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</si>
  <si>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</si>
  <si>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</si>
  <si>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</si>
  <si>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</si>
  <si>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</si>
  <si>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</si>
  <si>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</si>
  <si>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</si>
  <si>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</si>
  <si>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</si>
  <si>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</si>
  <si>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</si>
  <si>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</si>
  <si>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</si>
  <si>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</si>
  <si>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</si>
  <si>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</si>
  <si>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</si>
  <si>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</si>
  <si>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</si>
  <si>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</si>
  <si>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</si>
  <si>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</si>
  <si>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</si>
  <si>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</si>
  <si>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</si>
  <si>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</si>
  <si>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</si>
  <si>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</si>
  <si>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</si>
  <si>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</si>
  <si>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</si>
  <si>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</si>
  <si>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</si>
  <si>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</si>
  <si>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</si>
  <si>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</si>
  <si>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</si>
  <si>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</si>
  <si>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</si>
  <si>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</si>
  <si>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</si>
  <si>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</si>
  <si>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</si>
  <si>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</si>
  <si>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</si>
  <si>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</si>
  <si>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</si>
  <si>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</si>
  <si>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</si>
  <si>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</si>
  <si>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</si>
  <si>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</si>
  <si>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</si>
  <si>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</si>
  <si>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</si>
  <si>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</si>
  <si>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</si>
  <si>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</si>
  <si>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</si>
  <si>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</si>
  <si>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</si>
  <si>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</si>
  <si>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</si>
  <si>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</si>
  <si>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</si>
  <si>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</si>
  <si>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</si>
  <si>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</si>
  <si>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</si>
  <si>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</si>
  <si>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</si>
  <si>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</si>
  <si>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</si>
  <si>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</si>
  <si>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</si>
  <si>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</si>
  <si>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</si>
  <si>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</si>
  <si>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</si>
  <si>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</si>
  <si>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</si>
  <si>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</si>
  <si>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</si>
  <si>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</si>
  <si>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</si>
  <si>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</si>
  <si>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</si>
  <si>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</si>
  <si>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</si>
  <si>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</si>
  <si>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</si>
  <si>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</si>
  <si>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</si>
  <si>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</si>
  <si>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</si>
  <si>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</si>
  <si>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</si>
  <si>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</si>
  <si>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</si>
  <si>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</si>
  <si>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</si>
  <si>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</si>
  <si>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</si>
  <si>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</si>
  <si>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</si>
  <si>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</si>
  <si>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</si>
  <si>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</si>
  <si>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</si>
  <si>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</si>
  <si>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</si>
  <si>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</si>
  <si>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</si>
  <si>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</si>
  <si>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</si>
  <si>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</si>
  <si>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</si>
  <si>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</si>
  <si>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</si>
  <si>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</si>
  <si>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</si>
  <si>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</si>
  <si>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</si>
  <si>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</si>
  <si>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</si>
  <si>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</si>
  <si>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</si>
  <si>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</si>
  <si>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</si>
  <si>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</si>
  <si>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</si>
  <si>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</si>
  <si>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</si>
  <si>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</si>
  <si>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</si>
  <si>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</si>
  <si>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</si>
  <si>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</si>
  <si>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</si>
  <si>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</si>
  <si>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</si>
  <si>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</si>
  <si>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</si>
  <si>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</si>
  <si>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</si>
  <si>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</si>
  <si>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</si>
  <si>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</si>
  <si>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</si>
  <si>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</si>
  <si>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</si>
  <si>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</si>
  <si>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</si>
  <si>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</si>
  <si>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</si>
  <si>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</si>
  <si>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</si>
  <si>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</si>
  <si>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</si>
  <si>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</si>
  <si>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</si>
  <si>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</si>
  <si>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</si>
  <si>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</si>
  <si>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</si>
  <si>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</si>
  <si>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</si>
  <si>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</si>
  <si>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</si>
  <si>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</si>
  <si>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</si>
  <si>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</si>
  <si>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</si>
  <si>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</si>
  <si>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</si>
  <si>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</si>
  <si>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</si>
  <si>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</si>
  <si>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</si>
  <si>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</si>
  <si>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</si>
  <si>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</si>
  <si>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</si>
  <si>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</si>
  <si>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</si>
  <si>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</si>
  <si>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</si>
  <si>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</si>
  <si>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</si>
  <si>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</si>
  <si>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</si>
  <si>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</si>
  <si>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</si>
  <si>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</si>
  <si>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</si>
  <si>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</si>
  <si>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</si>
  <si>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</si>
  <si>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</si>
  <si>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</si>
  <si>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</si>
  <si>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</si>
  <si>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</si>
  <si>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</si>
  <si>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</si>
  <si>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</si>
  <si>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</si>
  <si>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</si>
  <si>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</si>
  <si>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</si>
  <si>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</si>
  <si>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</si>
  <si>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</si>
  <si>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</si>
  <si>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</si>
  <si>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</si>
  <si>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</si>
  <si>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</si>
  <si>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</si>
  <si>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</si>
  <si>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</si>
  <si>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</si>
  <si>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</si>
  <si>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</si>
  <si>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</si>
  <si>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</si>
  <si>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</si>
  <si>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</si>
  <si>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</si>
  <si>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</si>
  <si>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</si>
  <si>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</si>
  <si>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</si>
  <si>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</si>
  <si>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</si>
  <si>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</si>
  <si>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</si>
  <si>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</si>
  <si>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</si>
  <si>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</si>
  <si>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</si>
  <si>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</si>
  <si>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</si>
  <si>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</si>
  <si>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</si>
  <si>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</si>
  <si>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</si>
  <si>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</si>
  <si>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</si>
  <si>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</si>
  <si>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</si>
  <si>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</si>
  <si>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</si>
  <si>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</si>
  <si>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</si>
  <si>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</si>
  <si>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</si>
  <si>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</si>
  <si>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</si>
  <si>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</si>
  <si>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</si>
  <si>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</si>
  <si>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</si>
  <si>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</si>
  <si>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</si>
  <si>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</si>
  <si>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</si>
  <si>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</si>
  <si>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</si>
  <si>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</si>
  <si>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</si>
  <si>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</si>
  <si>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</si>
  <si>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</si>
  <si>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</si>
  <si>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</si>
  <si>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</si>
  <si>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</si>
  <si>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</si>
  <si>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</si>
  <si>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</si>
  <si>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</si>
  <si>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</si>
  <si>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</si>
  <si>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</si>
  <si>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</si>
  <si>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</si>
  <si>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</si>
  <si>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</si>
  <si>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</si>
  <si>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</si>
  <si>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</si>
  <si>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</si>
  <si>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</si>
  <si>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</si>
  <si>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</si>
  <si>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</si>
  <si>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</si>
  <si>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</si>
  <si>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</si>
  <si>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</si>
  <si>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</si>
  <si>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</si>
  <si>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</si>
  <si>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</si>
  <si>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</si>
  <si>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</si>
  <si>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</si>
  <si>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</si>
  <si>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</si>
  <si>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</si>
  <si>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</si>
  <si>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</si>
  <si>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</si>
  <si>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</si>
  <si>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</si>
  <si>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</si>
  <si>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</si>
  <si>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</si>
  <si>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</si>
  <si>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</si>
  <si>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</si>
  <si>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</si>
  <si>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</si>
  <si>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</si>
  <si>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</si>
  <si>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</si>
  <si>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</si>
  <si>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</si>
  <si>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</si>
  <si>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</si>
  <si>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</si>
  <si>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</si>
  <si>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</si>
  <si>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</si>
  <si>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</si>
  <si>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</si>
  <si>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</si>
  <si>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</si>
  <si>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</si>
  <si>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</si>
  <si>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</si>
  <si>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</si>
  <si>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</si>
  <si>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</si>
  <si>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</si>
  <si>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</si>
  <si>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</si>
  <si>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</si>
  <si>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</si>
  <si>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</si>
  <si>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</si>
  <si>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</si>
  <si>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</si>
  <si>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</si>
  <si>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</si>
  <si>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</si>
  <si>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</si>
  <si>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</si>
  <si>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</si>
  <si>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</si>
  <si>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</si>
  <si>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</si>
  <si>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</si>
  <si>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</si>
  <si>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</si>
  <si>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1. Summary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</si>
  <si>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</si>
  <si>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</si>
  <si>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</si>
  <si>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</si>
  <si>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</si>
  <si>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</si>
  <si>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</si>
  <si>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</si>
  <si>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</si>
  <si>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</si>
  <si>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</si>
  <si>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</si>
  <si>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</si>
  <si>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</si>
  <si>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</si>
  <si>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</si>
  <si>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</si>
  <si>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</si>
  <si>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</si>
  <si>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</si>
  <si>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</si>
  <si>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</si>
  <si>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</si>
  <si>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</si>
  <si>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</si>
  <si>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</si>
  <si>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</si>
  <si>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</si>
  <si>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</si>
  <si>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</si>
  <si>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</si>
  <si>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</si>
  <si>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</si>
  <si>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</si>
  <si>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</si>
  <si>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</si>
  <si>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</si>
  <si>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</si>
  <si>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</si>
  <si>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</si>
  <si>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</si>
  <si>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A(H1)</t>
  </si>
  <si>
    <t>% A(H3)</t>
  </si>
  <si>
    <t>% A(H1N1)pdm09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</si>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</sst>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6" borderId="61" applyNumberFormat="0" applyFont="0" applyAlignment="0" applyProtection="0"/>
    <xf numFmtId="0" fontId="48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40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10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8" fillId="0" borderId="0" xfId="0" applyFo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Border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/>
    <xf numFmtId="0" fontId="19" fillId="0" borderId="3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13" xfId="0" applyBorder="1"/>
    <xf numFmtId="1" fontId="0" fillId="0" borderId="0" xfId="0" applyNumberFormat="1"/>
    <xf numFmtId="164" fontId="0" fillId="0" borderId="0" xfId="0" applyNumberFormat="1"/>
    <xf numFmtId="164" fontId="47" fillId="0" borderId="0" xfId="0" applyNumberFormat="1" applyFont="1"/>
    <xf numFmtId="164" fontId="1" fillId="0" borderId="0" xfId="2" applyNumberFormat="1" applyFont="1"/>
    <xf numFmtId="1" fontId="68" fillId="0" borderId="0" xfId="0" applyNumberFormat="1" applyFont="1"/>
    <xf numFmtId="1" fontId="47" fillId="0" borderId="0" xfId="0" applyNumberFormat="1" applyFont="1"/>
    <xf numFmtId="1" fontId="47" fillId="0" borderId="0" xfId="2" applyNumberFormat="1" applyFont="1"/>
    <xf numFmtId="164" fontId="47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9" fillId="0" borderId="0" xfId="0" applyFont="1"/>
    <xf numFmtId="9" fontId="0" fillId="0" borderId="0" xfId="2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Border="1" applyAlignment="1">
      <alignment horizontal="left" vertical="center" wrapText="1"/>
    </xf>
    <xf numFmtId="0" fontId="28" fillId="36" borderId="0" xfId="0" applyFont="1" applyFill="1"/>
    <xf numFmtId="0" fontId="1" fillId="36" borderId="0" xfId="0" applyFont="1" applyFill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40" borderId="0" xfId="2" applyNumberFormat="1" applyFont="1" applyFill="1" applyAlignment="1">
      <alignment wrapText="1"/>
    </xf>
    <xf numFmtId="164" fontId="1" fillId="39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41" xfId="0" applyFont="1" applyFill="1" applyBorder="1" applyAlignment="1">
      <alignment horizontal="left"/>
    </xf>
    <xf numFmtId="0" fontId="0" fillId="38" borderId="0" xfId="0" applyFill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41" xfId="0" applyFont="1" applyFill="1" applyBorder="1" applyAlignment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/>
    <xf numFmtId="0" fontId="71" fillId="36" borderId="0" xfId="0" applyFont="1" applyFill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3" fillId="38" borderId="46" xfId="0" applyFont="1" applyFill="1" applyBorder="1" applyAlignment="1">
      <alignment horizontal="center"/>
    </xf>
    <xf numFmtId="0" fontId="3" fillId="38" borderId="49" xfId="0" applyFont="1" applyFill="1" applyBorder="1" applyAlignment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0" borderId="51" xfId="0" applyBorder="1"/>
    <xf numFmtId="0" fontId="23" fillId="0" borderId="51" xfId="0" applyFont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Font="1" applyFill="1" applyAlignment="1">
      <alignment wrapText="1"/>
    </xf>
    <xf numFmtId="0" fontId="0" fillId="38" borderId="13" xfId="0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Alignment="1">
      <alignment horizontal="center"/>
    </xf>
    <xf numFmtId="1" fontId="6" fillId="38" borderId="0" xfId="0" applyNumberFormat="1" applyFont="1" applyFill="1" applyAlignment="1">
      <alignment horizontal="center"/>
    </xf>
    <xf numFmtId="0" fontId="3" fillId="38" borderId="0" xfId="0" applyFont="1" applyFill="1" applyAlignment="1">
      <alignment horizontal="center"/>
    </xf>
    <xf numFmtId="0" fontId="0" fillId="38" borderId="1" xfId="0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>
      <alignment horizontal="center"/>
    </xf>
    <xf numFmtId="0" fontId="77" fillId="7" borderId="0" xfId="0" applyFont="1" applyFill="1" applyAlignment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Border="1" applyProtection="1">
      <protection locked="0"/>
    </xf>
    <xf numFmtId="0" fontId="27" fillId="0" borderId="0" xfId="0" applyFont="1" applyProtection="1">
      <protection locked="0"/>
    </xf>
    <xf numFmtId="0" fontId="76" fillId="0" borderId="0" xfId="0" applyFont="1"/>
    <xf numFmtId="0" fontId="0" fillId="0" borderId="0" xfId="0" applyAlignment="1">
      <alignment horizontal="left"/>
    </xf>
    <xf numFmtId="0" fontId="77" fillId="0" borderId="0" xfId="0" applyFont="1" applyAlignment="1">
      <alignment horizontal="center"/>
    </xf>
    <xf numFmtId="49" fontId="0" fillId="0" borderId="0" xfId="0" applyNumberFormat="1"/>
    <xf numFmtId="0" fontId="68" fillId="0" borderId="0" xfId="0" applyFont="1" applyAlignment="1">
      <alignment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Alignment="1">
      <alignment horizontal="center"/>
    </xf>
    <xf numFmtId="0" fontId="16" fillId="0" borderId="56" xfId="0" applyFont="1" applyBorder="1" applyAlignment="1">
      <alignment horizontal="left" vertical="center" wrapText="1"/>
    </xf>
    <xf numFmtId="0" fontId="3" fillId="38" borderId="56" xfId="0" applyFont="1" applyFill="1" applyBorder="1" applyAlignment="1">
      <alignment horizontal="center"/>
    </xf>
    <xf numFmtId="0" fontId="17" fillId="0" borderId="56" xfId="0" applyFont="1" applyBorder="1" applyAlignment="1">
      <alignment horizontal="left" vertical="center" wrapText="1"/>
    </xf>
    <xf numFmtId="0" fontId="3" fillId="38" borderId="56" xfId="0" applyFont="1" applyFill="1" applyBorder="1" applyAlignment="1">
      <alignment horizontal="left"/>
    </xf>
    <xf numFmtId="0" fontId="71" fillId="38" borderId="56" xfId="0" applyFont="1" applyFill="1" applyBorder="1" applyAlignment="1">
      <alignment horizontal="left"/>
    </xf>
    <xf numFmtId="0" fontId="9" fillId="0" borderId="55" xfId="0" applyFont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wrapText="1"/>
    </xf>
    <xf numFmtId="0" fontId="9" fillId="0" borderId="57" xfId="0" applyFont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83" fillId="2" borderId="51" xfId="0" applyFont="1" applyFill="1" applyBorder="1" applyAlignment="1">
      <alignment horizontal="center" vertical="center" wrapText="1"/>
    </xf>
    <xf numFmtId="0" fontId="9" fillId="0" borderId="51" xfId="0" applyFont="1" applyBorder="1" applyAlignment="1">
      <alignment vertical="center" wrapText="1"/>
    </xf>
    <xf numFmtId="0" fontId="6" fillId="44" borderId="5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5" borderId="55" xfId="0" applyFont="1" applyFill="1" applyBorder="1" applyAlignment="1">
      <alignment wrapText="1"/>
    </xf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6" fillId="7" borderId="12" xfId="0" applyFont="1" applyFill="1" applyBorder="1"/>
    <xf numFmtId="0" fontId="86" fillId="7" borderId="0" xfId="0" applyFont="1" applyFill="1"/>
    <xf numFmtId="0" fontId="86" fillId="47" borderId="12" xfId="0" applyFont="1" applyFill="1" applyBorder="1"/>
    <xf numFmtId="0" fontId="86" fillId="47" borderId="0" xfId="0" applyFont="1" applyFill="1"/>
    <xf numFmtId="0" fontId="86" fillId="47" borderId="13" xfId="0" applyFont="1" applyFill="1" applyBorder="1"/>
    <xf numFmtId="0" fontId="86" fillId="39" borderId="58" xfId="0" applyFont="1" applyFill="1" applyBorder="1"/>
    <xf numFmtId="0" fontId="86" fillId="39" borderId="60" xfId="0" applyFont="1" applyFill="1" applyBorder="1"/>
    <xf numFmtId="1" fontId="10" fillId="0" borderId="55" xfId="0" quotePrefix="1" applyNumberFormat="1" applyFont="1" applyBorder="1"/>
    <xf numFmtId="0" fontId="10" fillId="0" borderId="55" xfId="0" applyFont="1" applyBorder="1"/>
    <xf numFmtId="0" fontId="86" fillId="39" borderId="59" xfId="0" applyFont="1" applyFill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0" xfId="0" applyNumberFormat="1" applyAlignment="1">
      <alignment vertical="center" wrapText="1"/>
    </xf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49" fontId="91" fillId="0" borderId="0" xfId="0" applyNumberFormat="1" applyFont="1"/>
    <xf numFmtId="0" fontId="11" fillId="0" borderId="72" xfId="0" applyFont="1" applyBorder="1" applyAlignment="1">
      <alignment horizontal="center" vertical="center" wrapText="1"/>
    </xf>
    <xf numFmtId="0" fontId="37" fillId="11" borderId="62" xfId="0" applyFont="1" applyFill="1" applyBorder="1" applyAlignment="1" applyProtection="1">
      <alignment horizontal="center" vertical="top" wrapText="1"/>
      <protection locked="0"/>
    </xf>
    <xf numFmtId="0" fontId="75" fillId="11" borderId="62" xfId="0" applyFont="1" applyFill="1" applyBorder="1" applyAlignment="1" applyProtection="1">
      <alignment horizontal="center" vertical="top" wrapText="1"/>
      <protection locked="0"/>
    </xf>
    <xf numFmtId="0" fontId="37" fillId="11" borderId="62" xfId="0" applyFont="1" applyFill="1" applyBorder="1" applyAlignment="1" applyProtection="1">
      <alignment horizontal="center"/>
      <protection locked="0"/>
    </xf>
    <xf numFmtId="49" fontId="34" fillId="8" borderId="72" xfId="0" applyNumberFormat="1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textRotation="90" wrapText="1"/>
    </xf>
    <xf numFmtId="49" fontId="95" fillId="55" borderId="88" xfId="0" applyNumberFormat="1" applyFont="1" applyFill="1" applyBorder="1" applyAlignment="1">
      <alignment horizontal="center" vertical="center" wrapText="1"/>
    </xf>
    <xf numFmtId="49" fontId="95" fillId="55" borderId="89" xfId="0" applyNumberFormat="1" applyFont="1" applyFill="1" applyBorder="1" applyAlignment="1">
      <alignment horizontal="center" vertical="center" wrapText="1"/>
    </xf>
    <xf numFmtId="49" fontId="95" fillId="56" borderId="89" xfId="0" applyNumberFormat="1" applyFont="1" applyFill="1" applyBorder="1" applyAlignment="1">
      <alignment horizontal="center" vertical="center" wrapText="1"/>
    </xf>
    <xf numFmtId="49" fontId="95" fillId="3" borderId="89" xfId="0" applyNumberFormat="1" applyFont="1" applyFill="1" applyBorder="1" applyAlignment="1">
      <alignment horizontal="center" vertical="center" wrapText="1"/>
    </xf>
    <xf numFmtId="49" fontId="95" fillId="57" borderId="89" xfId="0" applyNumberFormat="1" applyFont="1" applyFill="1" applyBorder="1" applyAlignment="1">
      <alignment horizontal="center" vertical="center" wrapText="1"/>
    </xf>
    <xf numFmtId="0" fontId="96" fillId="54" borderId="94" xfId="0" applyFont="1" applyFill="1" applyBorder="1" applyAlignment="1">
      <alignment horizontal="center" vertical="center" wrapText="1"/>
    </xf>
    <xf numFmtId="49" fontId="96" fillId="54" borderId="9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92" fillId="48" borderId="64" xfId="0" applyFont="1" applyFill="1" applyBorder="1" applyAlignment="1">
      <alignment horizontal="center" vertical="center" wrapText="1"/>
    </xf>
    <xf numFmtId="0" fontId="92" fillId="48" borderId="65" xfId="0" applyFont="1" applyFill="1" applyBorder="1" applyAlignment="1">
      <alignment horizontal="center" vertical="center" wrapText="1"/>
    </xf>
    <xf numFmtId="0" fontId="92" fillId="48" borderId="66" xfId="0" applyFont="1" applyFill="1" applyBorder="1" applyAlignment="1">
      <alignment horizontal="center" vertical="center" wrapText="1"/>
    </xf>
    <xf numFmtId="0" fontId="92" fillId="48" borderId="67" xfId="0" applyFont="1" applyFill="1" applyBorder="1" applyAlignment="1">
      <alignment horizontal="center" vertical="center" wrapText="1"/>
    </xf>
    <xf numFmtId="0" fontId="92" fillId="48" borderId="0" xfId="0" applyFont="1" applyFill="1" applyBorder="1" applyAlignment="1">
      <alignment horizontal="center" vertical="center" wrapText="1"/>
    </xf>
    <xf numFmtId="0" fontId="92" fillId="48" borderId="68" xfId="0" applyFont="1" applyFill="1" applyBorder="1" applyAlignment="1">
      <alignment horizontal="center" vertical="center" wrapText="1"/>
    </xf>
    <xf numFmtId="0" fontId="92" fillId="48" borderId="69" xfId="0" applyFont="1" applyFill="1" applyBorder="1" applyAlignment="1">
      <alignment horizontal="center" vertical="center" wrapText="1"/>
    </xf>
    <xf numFmtId="0" fontId="92" fillId="48" borderId="70" xfId="0" applyFont="1" applyFill="1" applyBorder="1" applyAlignment="1">
      <alignment horizontal="center" vertical="center" wrapText="1"/>
    </xf>
    <xf numFmtId="0" fontId="92" fillId="48" borderId="71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93" fillId="51" borderId="77" xfId="0" applyNumberFormat="1" applyFont="1" applyFill="1" applyBorder="1" applyAlignment="1">
      <alignment horizontal="center" vertical="center"/>
    </xf>
    <xf numFmtId="49" fontId="93" fillId="51" borderId="75" xfId="0" applyNumberFormat="1" applyFont="1" applyFill="1" applyBorder="1" applyAlignment="1">
      <alignment horizontal="center" vertical="center"/>
    </xf>
    <xf numFmtId="49" fontId="93" fillId="51" borderId="76" xfId="0" applyNumberFormat="1" applyFont="1" applyFill="1" applyBorder="1" applyAlignment="1">
      <alignment horizontal="center" vertical="center"/>
    </xf>
    <xf numFmtId="49" fontId="93" fillId="52" borderId="77" xfId="0" applyNumberFormat="1" applyFont="1" applyFill="1" applyBorder="1" applyAlignment="1">
      <alignment horizontal="center" vertical="center" wrapText="1"/>
    </xf>
    <xf numFmtId="49" fontId="93" fillId="52" borderId="75" xfId="0" applyNumberFormat="1" applyFont="1" applyFill="1" applyBorder="1" applyAlignment="1">
      <alignment horizontal="center" vertical="center" wrapText="1"/>
    </xf>
    <xf numFmtId="49" fontId="93" fillId="52" borderId="76" xfId="0" applyNumberFormat="1" applyFont="1" applyFill="1" applyBorder="1" applyAlignment="1">
      <alignment horizontal="center" vertical="center" wrapText="1"/>
    </xf>
    <xf numFmtId="49" fontId="94" fillId="53" borderId="78" xfId="0" applyNumberFormat="1" applyFont="1" applyFill="1" applyBorder="1" applyAlignment="1">
      <alignment horizontal="center" vertical="center" wrapText="1"/>
    </xf>
    <xf numFmtId="49" fontId="94" fillId="53" borderId="9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49" fontId="94" fillId="54" borderId="86" xfId="0" applyNumberFormat="1" applyFont="1" applyFill="1" applyBorder="1" applyAlignment="1">
      <alignment horizontal="center" vertical="center" wrapText="1"/>
    </xf>
    <xf numFmtId="49" fontId="94" fillId="54" borderId="96" xfId="0" applyNumberFormat="1" applyFont="1" applyFill="1" applyBorder="1" applyAlignment="1">
      <alignment horizontal="center" vertical="center" wrapText="1"/>
    </xf>
    <xf numFmtId="49" fontId="94" fillId="54" borderId="85" xfId="0" applyNumberFormat="1" applyFont="1" applyFill="1" applyBorder="1" applyAlignment="1">
      <alignment horizontal="center" vertical="center" wrapText="1"/>
    </xf>
    <xf numFmtId="49" fontId="94" fillId="54" borderId="95" xfId="0" applyNumberFormat="1" applyFont="1" applyFill="1" applyBorder="1" applyAlignment="1">
      <alignment horizontal="center" vertical="center" wrapText="1"/>
    </xf>
    <xf numFmtId="49" fontId="94" fillId="54" borderId="80" xfId="0" applyNumberFormat="1" applyFont="1" applyFill="1" applyBorder="1" applyAlignment="1">
      <alignment horizontal="center" vertical="center" wrapText="1"/>
    </xf>
    <xf numFmtId="49" fontId="94" fillId="54" borderId="92" xfId="0" applyNumberFormat="1" applyFont="1" applyFill="1" applyBorder="1" applyAlignment="1">
      <alignment horizontal="center" vertical="center" wrapText="1"/>
    </xf>
    <xf numFmtId="49" fontId="94" fillId="54" borderId="81" xfId="0" applyNumberFormat="1" applyFont="1" applyFill="1" applyBorder="1" applyAlignment="1">
      <alignment horizontal="center" vertical="center" wrapText="1"/>
    </xf>
    <xf numFmtId="49" fontId="94" fillId="54" borderId="93" xfId="0" applyNumberFormat="1" applyFont="1" applyFill="1" applyBorder="1" applyAlignment="1">
      <alignment horizontal="center" vertical="center" wrapText="1"/>
    </xf>
    <xf numFmtId="49" fontId="94" fillId="54" borderId="82" xfId="0" applyNumberFormat="1" applyFont="1" applyFill="1" applyBorder="1" applyAlignment="1">
      <alignment horizontal="center" vertical="center" wrapText="1"/>
    </xf>
    <xf numFmtId="49" fontId="94" fillId="54" borderId="83" xfId="0" applyNumberFormat="1" applyFont="1" applyFill="1" applyBorder="1" applyAlignment="1">
      <alignment horizontal="center" vertical="center" wrapText="1"/>
    </xf>
    <xf numFmtId="49" fontId="94" fillId="54" borderId="84" xfId="0" applyNumberFormat="1" applyFont="1" applyFill="1" applyBorder="1" applyAlignment="1">
      <alignment horizontal="center" vertical="center" wrapText="1"/>
    </xf>
    <xf numFmtId="49" fontId="94" fillId="54" borderId="79" xfId="0" applyNumberFormat="1" applyFont="1" applyFill="1" applyBorder="1" applyAlignment="1">
      <alignment horizontal="center" vertical="center" wrapText="1"/>
    </xf>
    <xf numFmtId="49" fontId="94" fillId="54" borderId="91" xfId="0" applyNumberFormat="1" applyFont="1" applyFill="1" applyBorder="1" applyAlignment="1">
      <alignment horizontal="center" vertical="center" wrapText="1"/>
    </xf>
    <xf numFmtId="0" fontId="81" fillId="42" borderId="0" xfId="0" applyFont="1" applyFill="1" applyAlignment="1">
      <alignment horizontal="center" vertical="center"/>
    </xf>
    <xf numFmtId="0" fontId="81" fillId="42" borderId="13" xfId="0" applyFont="1" applyFill="1" applyBorder="1" applyAlignment="1">
      <alignment horizontal="center" vertical="center"/>
    </xf>
    <xf numFmtId="0" fontId="80" fillId="41" borderId="0" xfId="0" applyFont="1" applyFill="1" applyAlignment="1" applyProtection="1">
      <alignment horizontal="center"/>
      <protection locked="0"/>
    </xf>
    <xf numFmtId="0" fontId="80" fillId="41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Border="1" applyAlignment="1">
      <alignment horizontal="center" wrapText="1"/>
    </xf>
    <xf numFmtId="49" fontId="93" fillId="49" borderId="73" xfId="0" applyNumberFormat="1" applyFont="1" applyFill="1" applyBorder="1" applyAlignment="1">
      <alignment horizontal="center" vertical="center" wrapText="1"/>
    </xf>
    <xf numFmtId="49" fontId="93" fillId="49" borderId="87" xfId="0" applyNumberFormat="1" applyFont="1" applyFill="1" applyBorder="1" applyAlignment="1">
      <alignment horizontal="center" vertical="center" wrapText="1"/>
    </xf>
    <xf numFmtId="49" fontId="93" fillId="50" borderId="74" xfId="0" applyNumberFormat="1" applyFont="1" applyFill="1" applyBorder="1" applyAlignment="1">
      <alignment horizontal="center" vertical="center" wrapText="1"/>
    </xf>
    <xf numFmtId="49" fontId="93" fillId="50" borderId="75" xfId="0" applyNumberFormat="1" applyFont="1" applyFill="1" applyBorder="1" applyAlignment="1">
      <alignment horizontal="center" vertical="center" wrapText="1"/>
    </xf>
    <xf numFmtId="49" fontId="93" fillId="50" borderId="76" xfId="0" applyNumberFormat="1" applyFont="1" applyFill="1" applyBorder="1" applyAlignment="1">
      <alignment horizontal="center" vertical="center" wrapText="1"/>
    </xf>
    <xf numFmtId="0" fontId="7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1" borderId="0" xfId="0" applyFont="1" applyFill="1" applyAlignment="1">
      <alignment horizontal="center"/>
    </xf>
    <xf numFmtId="0" fontId="82" fillId="36" borderId="0" xfId="0" applyFont="1" applyFill="1" applyAlignment="1">
      <alignment horizontal="center"/>
    </xf>
    <xf numFmtId="0" fontId="79" fillId="36" borderId="0" xfId="0" applyFont="1" applyFill="1" applyAlignment="1">
      <alignment horizontal="center"/>
    </xf>
    <xf numFmtId="0" fontId="20" fillId="0" borderId="5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Alignment="1">
      <alignment horizontal="center"/>
    </xf>
    <xf numFmtId="0" fontId="4" fillId="43" borderId="58" xfId="0" applyFont="1" applyFill="1" applyBorder="1" applyAlignment="1">
      <alignment horizontal="center" vertical="center" wrapText="1"/>
    </xf>
    <xf numFmtId="0" fontId="4" fillId="43" borderId="59" xfId="0" applyFont="1" applyFill="1" applyBorder="1" applyAlignment="1">
      <alignment horizontal="center" vertical="center" wrapText="1"/>
    </xf>
    <xf numFmtId="0" fontId="4" fillId="43" borderId="60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79" fillId="0" borderId="0" xfId="0" applyFont="1" applyAlignment="1">
      <alignment horizontal="center" vertical="center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49" fontId="33" fillId="0" borderId="0" xfId="0" applyNumberFormat="1" applyFont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8" borderId="72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71" fillId="0" borderId="0" xfId="0" applyNumberFormat="1" applyFont="1" applyAlignment="1">
      <alignment vertical="center" wrapText="1"/>
    </xf>
    <xf numFmtId="49" fontId="82" fillId="0" borderId="12" xfId="0" applyNumberFormat="1" applyFont="1" applyBorder="1" applyAlignment="1">
      <alignment horizontal="center"/>
    </xf>
    <xf numFmtId="49" fontId="82" fillId="0" borderId="0" xfId="0" applyNumberFormat="1" applyFont="1" applyAlignment="1">
      <alignment horizontal="center"/>
    </xf>
    <xf numFmtId="49" fontId="82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88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89" fillId="36" borderId="0" xfId="0" applyNumberFormat="1" applyFont="1" applyFill="1" applyAlignment="1">
      <alignment horizontal="center" vertical="center" wrapText="1"/>
    </xf>
    <xf numFmtId="49" fontId="90" fillId="36" borderId="0" xfId="0" applyNumberFormat="1" applyFont="1" applyFill="1" applyAlignment="1">
      <alignment horizontal="center" vertical="center" wrapText="1"/>
    </xf>
    <xf numFmtId="49" fontId="89" fillId="0" borderId="67" xfId="0" applyNumberFormat="1" applyFont="1" applyBorder="1" applyAlignment="1">
      <alignment horizontal="center" vertical="center" wrapText="1"/>
    </xf>
    <xf numFmtId="49" fontId="89" fillId="0" borderId="0" xfId="0" applyNumberFormat="1" applyFont="1" applyAlignment="1">
      <alignment horizontal="center" vertical="center" wrapText="1"/>
    </xf>
    <xf numFmtId="49" fontId="89" fillId="0" borderId="68" xfId="0" applyNumberFormat="1" applyFont="1" applyBorder="1" applyAlignment="1">
      <alignment horizontal="center" vertical="center" wrapText="1"/>
    </xf>
    <xf numFmtId="49" fontId="71" fillId="0" borderId="0" xfId="0" applyNumberFormat="1" applyFont="1" applyAlignment="1">
      <alignment horizontal="center" vertical="center" wrapText="1"/>
    </xf>
    <xf numFmtId="49" fontId="87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88" fillId="0" borderId="0" xfId="0" applyNumberFormat="1" applyFont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2019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509-4938-A262-3B93DD8D654F}"/>
            </c:ext>
          </c:extLst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509-4938-A262-3B93DD8D654F}"/>
            </c:ext>
          </c:extLst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509-4938-A262-3B93DD8D654F}"/>
            </c:ext>
          </c:extLst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509-4938-A262-3B93DD8D654F}"/>
            </c:ext>
          </c:extLst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509-4938-A262-3B93DD8D654F}"/>
            </c:ext>
          </c:extLst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509-4938-A262-3B93DD8D654F}"/>
            </c:ext>
          </c:extLst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509-4938-A262-3B93DD8D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713280"/>
        <c:axId val="188970624"/>
      </c:barChart>
      <c:catAx>
        <c:axId val="877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70624"/>
        <c:crosses val="autoZero"/>
        <c:auto val="1"/>
        <c:lblAlgn val="ctr"/>
        <c:lblOffset val="100"/>
        <c:tickMarkSkip val="3"/>
        <c:noMultiLvlLbl val="0"/>
      </c:catAx>
      <c:valAx>
        <c:axId val="188970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7132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4304"/>
        <c:axId val="190251008"/>
      </c:lineChart>
      <c:catAx>
        <c:axId val="877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51008"/>
        <c:crosses val="autoZero"/>
        <c:auto val="1"/>
        <c:lblAlgn val="ctr"/>
        <c:lblOffset val="100"/>
        <c:noMultiLvlLbl val="0"/>
      </c:catAx>
      <c:valAx>
        <c:axId val="190251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33390266236507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877143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2019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3902535080387954"/>
          <c:h val="0.51802888107621237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9971072"/>
        <c:axId val="19025388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2096"/>
        <c:axId val="190255040"/>
      </c:lineChart>
      <c:catAx>
        <c:axId val="139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53888"/>
        <c:crosses val="autoZero"/>
        <c:auto val="1"/>
        <c:lblAlgn val="ctr"/>
        <c:lblOffset val="100"/>
        <c:tickLblSkip val="6"/>
        <c:noMultiLvlLbl val="0"/>
      </c:catAx>
      <c:valAx>
        <c:axId val="1902538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971072"/>
        <c:crosses val="autoZero"/>
        <c:crossBetween val="between"/>
        <c:minorUnit val="1"/>
      </c:valAx>
      <c:valAx>
        <c:axId val="190255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 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9972096"/>
        <c:crosses val="max"/>
        <c:crossBetween val="between"/>
      </c:valAx>
      <c:catAx>
        <c:axId val="1399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550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2019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052508685200835"/>
          <c:h val="0.56711925548836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9981824"/>
        <c:axId val="19312166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83872"/>
        <c:axId val="193125120"/>
      </c:lineChart>
      <c:catAx>
        <c:axId val="139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1664"/>
        <c:crosses val="autoZero"/>
        <c:auto val="1"/>
        <c:lblAlgn val="ctr"/>
        <c:lblOffset val="100"/>
        <c:tickLblSkip val="6"/>
        <c:noMultiLvlLbl val="0"/>
      </c:catAx>
      <c:valAx>
        <c:axId val="1931216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981824"/>
        <c:crosses val="autoZero"/>
        <c:crossBetween val="between"/>
        <c:minorUnit val="1"/>
      </c:valAx>
      <c:valAx>
        <c:axId val="193125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9983872"/>
        <c:crosses val="max"/>
        <c:crossBetween val="between"/>
      </c:valAx>
      <c:catAx>
        <c:axId val="1399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251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2019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7088"/>
        <c:axId val="193507264"/>
      </c:lineChart>
      <c:catAx>
        <c:axId val="1589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507264"/>
        <c:crosses val="autoZero"/>
        <c:auto val="1"/>
        <c:lblAlgn val="ctr"/>
        <c:lblOffset val="100"/>
        <c:noMultiLvlLbl val="0"/>
      </c:catAx>
      <c:valAx>
        <c:axId val="193507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2019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798272"/>
        <c:axId val="199486272"/>
      </c:line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7879357195532484"/>
          <c:w val="0.1131527331456431"/>
          <c:h val="0.45222824499216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A1E-4EDA-AC0C-DC905E5A8422}"/>
            </c:ext>
          </c:extLst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A1E-4EDA-AC0C-DC905E5A8422}"/>
            </c:ext>
          </c:extLst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310208"/>
        <c:axId val="304431680"/>
      </c:barChart>
      <c:catAx>
        <c:axId val="1613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3044316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4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13102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9930880"/>
        <c:axId val="304434560"/>
      </c:barChart>
      <c:catAx>
        <c:axId val="159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044345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43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99308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by Year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4544"/>
        <c:axId val="304436864"/>
      </c:lineChart>
      <c:catAx>
        <c:axId val="1622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304436864"/>
        <c:crosses val="autoZero"/>
        <c:auto val="1"/>
        <c:lblAlgn val="ctr"/>
        <c:lblOffset val="100"/>
        <c:noMultiLvlLbl val="0"/>
      </c:catAx>
      <c:valAx>
        <c:axId val="304436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Suriname - Sentinel  SARI surveillance  2019 Number of SARI deaths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5-4EE0-B02B-B94BB13F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798272"/>
        <c:axId val="199486272"/>
      </c:line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7879357195532484"/>
          <c:w val="7.5687208520422544E-2"/>
          <c:h val="0.45222824499216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 -. Suriname 2019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236736"/>
        <c:axId val="31000454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310005120"/>
      </c:lineChart>
      <c:catAx>
        <c:axId val="165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4544"/>
        <c:crosses val="autoZero"/>
        <c:auto val="1"/>
        <c:lblAlgn val="ctr"/>
        <c:lblOffset val="100"/>
        <c:noMultiLvlLbl val="0"/>
      </c:catAx>
      <c:valAx>
        <c:axId val="3100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236736"/>
        <c:crosses val="autoZero"/>
        <c:crossBetween val="between"/>
        <c:minorUnit val="1"/>
      </c:valAx>
      <c:valAx>
        <c:axId val="3100051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00051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influenza . Suriname 2019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305344"/>
        <c:axId val="31000684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2240"/>
        <c:axId val="310007424"/>
      </c:lineChart>
      <c:catAx>
        <c:axId val="165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6848"/>
        <c:crosses val="autoZero"/>
        <c:auto val="1"/>
        <c:lblAlgn val="ctr"/>
        <c:lblOffset val="100"/>
        <c:noMultiLvlLbl val="0"/>
      </c:catAx>
      <c:valAx>
        <c:axId val="310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305344"/>
        <c:crosses val="autoZero"/>
        <c:crossBetween val="between"/>
        <c:minorUnit val="1"/>
      </c:valAx>
      <c:valAx>
        <c:axId val="3100074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5642240"/>
        <c:crosses val="max"/>
        <c:crossBetween val="between"/>
      </c:valAx>
      <c:catAx>
        <c:axId val="16564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00074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positives for RSV. Suriname 2019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643264"/>
        <c:axId val="31000915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44160"/>
        <c:axId val="182460416"/>
      </c:lineChart>
      <c:catAx>
        <c:axId val="1656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9152"/>
        <c:crosses val="autoZero"/>
        <c:auto val="1"/>
        <c:lblAlgn val="ctr"/>
        <c:lblOffset val="100"/>
        <c:noMultiLvlLbl val="0"/>
      </c:catAx>
      <c:valAx>
        <c:axId val="31000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643264"/>
        <c:crosses val="autoZero"/>
        <c:crossBetween val="between"/>
        <c:minorUnit val="1"/>
      </c:valAx>
      <c:valAx>
        <c:axId val="18246041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66044160"/>
        <c:crosses val="max"/>
        <c:crossBetween val="between"/>
      </c:valAx>
      <c:catAx>
        <c:axId val="16604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604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3520"/>
        <c:axId val="182462144"/>
      </c:lineChart>
      <c:catAx>
        <c:axId val="1664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2462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46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44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Suriname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074990626171726"/>
          <c:h val="0.620157614056204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7202304"/>
        <c:axId val="182465600"/>
      </c:barChart>
      <c:lineChart>
        <c:grouping val="standard"/>
        <c:varyColors val="0"/>
        <c:ser>
          <c:idx val="6"/>
          <c:order val="6"/>
          <c:tx>
            <c:strRef>
              <c:f>'ILI VIRUSES - Sentinel'!$AB$4:$AB$5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1536"/>
        <c:axId val="182466176"/>
      </c:lineChart>
      <c:catAx>
        <c:axId val="167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24656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46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7202304"/>
        <c:crosses val="autoZero"/>
        <c:crossBetween val="between"/>
      </c:valAx>
      <c:valAx>
        <c:axId val="182466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7361536"/>
        <c:crosses val="max"/>
        <c:crossBetween val="between"/>
      </c:valAx>
      <c:catAx>
        <c:axId val="16736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661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Distribution of Influenza and Other Respiratory Viruses under Surveillance ILI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214-4701-B16F-8CB6101FDB4E}"/>
            </c:ext>
          </c:extLst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214-4701-B16F-8CB6101FDB4E}"/>
            </c:ext>
          </c:extLst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214-4701-B16F-8CB6101FDB4E}"/>
            </c:ext>
          </c:extLst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214-4701-B16F-8CB6101FDB4E}"/>
            </c:ext>
          </c:extLst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214-4701-B16F-8CB6101FDB4E}"/>
            </c:ext>
          </c:extLst>
        </c:ser>
        <c:ser>
          <c:idx val="19"/>
          <c:order val="5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214-4701-B16F-8CB6101FDB4E}"/>
            </c:ext>
          </c:extLst>
        </c:ser>
        <c:ser>
          <c:idx val="20"/>
          <c:order val="6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214-4701-B16F-8CB6101FDB4E}"/>
            </c:ext>
          </c:extLst>
        </c:ser>
        <c:ser>
          <c:idx val="21"/>
          <c:order val="7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8214-4701-B16F-8CB6101FDB4E}"/>
            </c:ext>
          </c:extLst>
        </c:ser>
        <c:ser>
          <c:idx val="22"/>
          <c:order val="8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8214-4701-B16F-8CB6101FDB4E}"/>
            </c:ext>
          </c:extLst>
        </c:ser>
        <c:ser>
          <c:idx val="23"/>
          <c:order val="9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8214-4701-B16F-8CB6101FDB4E}"/>
            </c:ext>
          </c:extLst>
        </c:ser>
        <c:ser>
          <c:idx val="24"/>
          <c:order val="10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8214-4701-B16F-8CB6101FDB4E}"/>
            </c:ext>
          </c:extLst>
        </c:ser>
        <c:ser>
          <c:idx val="25"/>
          <c:order val="11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8214-4701-B16F-8CB6101FDB4E}"/>
            </c:ext>
          </c:extLst>
        </c:ser>
        <c:ser>
          <c:idx val="26"/>
          <c:order val="12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8214-4701-B16F-8CB6101FDB4E}"/>
            </c:ext>
          </c:extLst>
        </c:ser>
        <c:ser>
          <c:idx val="27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8214-4701-B16F-8CB6101F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8972800"/>
        <c:axId val="248669312"/>
      </c:barChart>
      <c:lineChart>
        <c:grouping val="standard"/>
        <c:varyColors val="0"/>
        <c:ser>
          <c:idx val="28"/>
          <c:order val="14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14-4701-B16F-8CB6101F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3344"/>
        <c:axId val="248669888"/>
      </c:lineChart>
      <c:catAx>
        <c:axId val="1689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8669312"/>
        <c:crosses val="autoZero"/>
        <c:auto val="1"/>
        <c:lblAlgn val="ctr"/>
        <c:lblOffset val="100"/>
        <c:noMultiLvlLbl val="0"/>
      </c:catAx>
      <c:valAx>
        <c:axId val="24866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972800"/>
        <c:crosses val="autoZero"/>
        <c:crossBetween val="between"/>
        <c:minorUnit val="1"/>
      </c:valAx>
      <c:valAx>
        <c:axId val="248669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67673344"/>
        <c:crosses val="max"/>
        <c:crossBetween val="between"/>
      </c:valAx>
      <c:catAx>
        <c:axId val="16767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486698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types and subtipes, and EW. Suriname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577-40B5-8182-AAAA06D8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412480"/>
        <c:axId val="248672192"/>
      </c:barChart>
      <c:catAx>
        <c:axId val="1714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8672192"/>
        <c:crossesAt val="0"/>
        <c:auto val="1"/>
        <c:lblAlgn val="ctr"/>
        <c:lblOffset val="100"/>
        <c:noMultiLvlLbl val="0"/>
      </c:catAx>
      <c:valAx>
        <c:axId val="24867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038751249876922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4124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771488469601678E-2"/>
          <c:y val="0.89846751670738434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4963"/>
          <c:y val="0.23266648312317603"/>
          <c:w val="0.74433496548178857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5148672"/>
        <c:axId val="11937196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54816"/>
        <c:axId val="119372544"/>
      </c:lineChart>
      <c:catAx>
        <c:axId val="20514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71968"/>
        <c:crosses val="autoZero"/>
        <c:auto val="1"/>
        <c:lblAlgn val="ctr"/>
        <c:lblOffset val="100"/>
        <c:noMultiLvlLbl val="0"/>
      </c:catAx>
      <c:valAx>
        <c:axId val="119371968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5148672"/>
        <c:crosses val="autoZero"/>
        <c:crossBetween val="between"/>
      </c:valAx>
      <c:valAx>
        <c:axId val="119372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7954816"/>
        <c:crosses val="max"/>
        <c:crossBetween val="between"/>
      </c:valAx>
      <c:catAx>
        <c:axId val="21795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72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2019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8195456"/>
        <c:axId val="87819392"/>
      </c:lineChart>
      <c:catAx>
        <c:axId val="2181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7819392"/>
        <c:crosses val="autoZero"/>
        <c:auto val="1"/>
        <c:lblAlgn val="ctr"/>
        <c:lblOffset val="100"/>
        <c:noMultiLvlLbl val="0"/>
      </c:catAx>
      <c:valAx>
        <c:axId val="8781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819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669335391599883"/>
          <c:w val="0.11158599605390647"/>
          <c:h val="0.55338733663033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00A-48C1-84C6-E7BAC7516953}"/>
            </c:ext>
          </c:extLst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00A-48C1-84C6-E7BAC7516953}"/>
            </c:ext>
          </c:extLst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00A-48C1-84C6-E7BAC7516953}"/>
            </c:ext>
          </c:extLst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00A-48C1-84C6-E7BAC7516953}"/>
            </c:ext>
          </c:extLst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00A-48C1-84C6-E7BAC7516953}"/>
            </c:ext>
          </c:extLst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000A-48C1-84C6-E7BAC7516953}"/>
            </c:ext>
          </c:extLst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000A-48C1-84C6-E7BAC751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8197504"/>
        <c:axId val="87821696"/>
      </c:barChart>
      <c:catAx>
        <c:axId val="218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21696"/>
        <c:crosses val="autoZero"/>
        <c:auto val="1"/>
        <c:lblAlgn val="ctr"/>
        <c:lblOffset val="100"/>
        <c:tickMarkSkip val="3"/>
        <c:noMultiLvlLbl val="0"/>
      </c:catAx>
      <c:valAx>
        <c:axId val="87821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1975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8F5-8D14-DCD8EA424F55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8-48F5-8D14-DCD8EA42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2304"/>
        <c:axId val="87823424"/>
      </c:lineChart>
      <c:catAx>
        <c:axId val="159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87823424"/>
        <c:crosses val="autoZero"/>
        <c:auto val="1"/>
        <c:lblAlgn val="ctr"/>
        <c:lblOffset val="100"/>
        <c:noMultiLvlLbl val="0"/>
      </c:catAx>
      <c:valAx>
        <c:axId val="8782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4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EEB6-4A05-97B4-1839DC70C39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EEB6-4A05-97B4-1839DC70C39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EEB6-4A05-97B4-1839DC70C39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EEB6-4A05-97B4-1839DC70C39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EEB6-4A05-97B4-1839DC70C39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EEB6-4A05-97B4-1839DC70C39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EEB6-4A05-97B4-1839DC70C39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EEB6-4A05-97B4-1839DC70C39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EEB6-4A05-97B4-1839DC70C39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EEB6-4A05-97B4-1839DC70C39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EEB6-4A05-97B4-1839DC70C39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EEB6-4A05-97B4-1839DC70C39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59843840"/>
        <c:axId val="8782572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4352"/>
        <c:axId val="119504896"/>
      </c:lineChart>
      <c:catAx>
        <c:axId val="159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825728"/>
        <c:crosses val="autoZero"/>
        <c:auto val="1"/>
        <c:lblAlgn val="ctr"/>
        <c:lblOffset val="100"/>
        <c:noMultiLvlLbl val="0"/>
      </c:catAx>
      <c:valAx>
        <c:axId val="8782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59843840"/>
        <c:crosses val="autoZero"/>
        <c:crossBetween val="between"/>
        <c:minorUnit val="1"/>
      </c:valAx>
      <c:valAx>
        <c:axId val="1195048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59844352"/>
        <c:crosses val="max"/>
        <c:crossBetween val="between"/>
      </c:valAx>
      <c:catAx>
        <c:axId val="1598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04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8642432"/>
        <c:axId val="119507200"/>
      </c:barChart>
      <c:catAx>
        <c:axId val="218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5072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9507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186424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6054400"/>
        <c:axId val="119510080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864"/>
        <c:axId val="119510656"/>
      </c:lineChart>
      <c:catAx>
        <c:axId val="166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19510080"/>
        <c:crosses val="autoZero"/>
        <c:auto val="1"/>
        <c:lblAlgn val="ctr"/>
        <c:lblOffset val="100"/>
        <c:noMultiLvlLbl val="0"/>
      </c:catAx>
      <c:valAx>
        <c:axId val="119510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6054400"/>
        <c:crosses val="autoZero"/>
        <c:crossBetween val="between"/>
        <c:minorUnit val="1"/>
      </c:valAx>
      <c:valAx>
        <c:axId val="1195106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6052864"/>
        <c:crosses val="max"/>
        <c:crossBetween val="between"/>
      </c:valAx>
      <c:catAx>
        <c:axId val="166052864"/>
        <c:scaling>
          <c:orientation val="minMax"/>
        </c:scaling>
        <c:delete val="1"/>
        <c:axPos val="b"/>
        <c:majorTickMark val="out"/>
        <c:minorTickMark val="none"/>
        <c:tickLblPos val="none"/>
        <c:crossAx val="11951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87696204982573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694E-2"/>
          <c:y val="0.8717371240480184"/>
          <c:w val="0.93634695646914146"/>
          <c:h val="0.128262875951981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8964608"/>
        <c:axId val="119547584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632"/>
        <c:axId val="119548160"/>
      </c:lineChart>
      <c:catAx>
        <c:axId val="1689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47584"/>
        <c:crosses val="autoZero"/>
        <c:auto val="1"/>
        <c:lblAlgn val="ctr"/>
        <c:lblOffset val="100"/>
        <c:noMultiLvlLbl val="0"/>
      </c:catAx>
      <c:valAx>
        <c:axId val="11954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8964608"/>
        <c:crosses val="autoZero"/>
        <c:crossBetween val="between"/>
        <c:minorUnit val="1"/>
      </c:valAx>
      <c:valAx>
        <c:axId val="119548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8965632"/>
        <c:crosses val="max"/>
        <c:crossBetween val="between"/>
      </c:valAx>
      <c:catAx>
        <c:axId val="16896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48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8967168"/>
        <c:axId val="119549888"/>
      </c:barChart>
      <c:catAx>
        <c:axId val="168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49888"/>
        <c:crosses val="autoZero"/>
        <c:auto val="1"/>
        <c:lblAlgn val="ctr"/>
        <c:lblOffset val="100"/>
        <c:noMultiLvlLbl val="0"/>
      </c:catAx>
      <c:valAx>
        <c:axId val="119549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967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309528585671349"/>
          <c:h val="0.5426515587990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6128"/>
        <c:axId val="119552192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7152"/>
        <c:axId val="119552768"/>
      </c:lineChart>
      <c:catAx>
        <c:axId val="169456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552192"/>
        <c:crosses val="autoZero"/>
        <c:auto val="1"/>
        <c:lblAlgn val="ctr"/>
        <c:lblOffset val="100"/>
        <c:noMultiLvlLbl val="0"/>
      </c:catAx>
      <c:valAx>
        <c:axId val="1195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9456128"/>
        <c:crosses val="autoZero"/>
        <c:crossBetween val="between"/>
        <c:minorUnit val="1"/>
      </c:valAx>
      <c:valAx>
        <c:axId val="11955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7152"/>
        <c:crosses val="max"/>
        <c:crossBetween val="between"/>
      </c:valAx>
      <c:catAx>
        <c:axId val="16945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5276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4184418772072038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8176"/>
        <c:axId val="119816768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9200"/>
        <c:axId val="119817344"/>
      </c:lineChart>
      <c:catAx>
        <c:axId val="16945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816768"/>
        <c:crosses val="autoZero"/>
        <c:auto val="1"/>
        <c:lblAlgn val="ctr"/>
        <c:lblOffset val="100"/>
        <c:noMultiLvlLbl val="0"/>
      </c:catAx>
      <c:valAx>
        <c:axId val="11981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8176"/>
        <c:crosses val="autoZero"/>
        <c:crossBetween val="between"/>
        <c:minorUnit val="1"/>
      </c:valAx>
      <c:valAx>
        <c:axId val="119817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9200"/>
        <c:crosses val="max"/>
        <c:crossBetween val="between"/>
      </c:valAx>
      <c:catAx>
        <c:axId val="16945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17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2361984626135568E-2"/>
          <c:y val="0.8781531288955905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2019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9098880"/>
        <c:axId val="170775616"/>
      </c:barChart>
      <c:catAx>
        <c:axId val="79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75616"/>
        <c:crosses val="autoZero"/>
        <c:auto val="1"/>
        <c:lblAlgn val="ctr"/>
        <c:lblOffset val="100"/>
        <c:noMultiLvlLbl val="0"/>
      </c:catAx>
      <c:valAx>
        <c:axId val="170775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0988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6175981381414903"/>
          <c:h val="0.480892965302414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7563264"/>
        <c:axId val="18245568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28"/>
        <c:axId val="182456832"/>
      </c:lineChart>
      <c:catAx>
        <c:axId val="875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2455680"/>
        <c:crosses val="autoZero"/>
        <c:auto val="1"/>
        <c:lblAlgn val="ctr"/>
        <c:lblOffset val="100"/>
        <c:noMultiLvlLbl val="0"/>
      </c:catAx>
      <c:valAx>
        <c:axId val="18245568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563264"/>
        <c:crosses val="autoZero"/>
        <c:crossBetween val="between"/>
        <c:minorUnit val="1"/>
      </c:valAx>
      <c:valAx>
        <c:axId val="182456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982897120057474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0128"/>
        <c:crosses val="max"/>
        <c:crossBetween val="between"/>
      </c:valAx>
      <c:catAx>
        <c:axId val="12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56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image" Target="../media/image2.png"/><Relationship Id="rId1" Type="http://schemas.openxmlformats.org/officeDocument/2006/relationships/chart" Target="../charts/chart37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image" Target="../media/image2.png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695324</xdr:colOff>
      <xdr:row>6</xdr:row>
      <xdr:rowOff>222250</xdr:rowOff>
    </xdr:from>
    <xdr:to>
      <xdr:col>40</xdr:col>
      <xdr:colOff>142874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250823</xdr:colOff>
      <xdr:row>6</xdr:row>
      <xdr:rowOff>90486</xdr:rowOff>
    </xdr:from>
    <xdr:to>
      <xdr:col>54</xdr:col>
      <xdr:colOff>260350</xdr:colOff>
      <xdr:row>29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247650</xdr:colOff>
      <xdr:row>32</xdr:row>
      <xdr:rowOff>85725</xdr:rowOff>
    </xdr:from>
    <xdr:to>
      <xdr:col>55</xdr:col>
      <xdr:colOff>495300</xdr:colOff>
      <xdr:row>55</xdr:row>
      <xdr:rowOff>71438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40</xdr:col>
      <xdr:colOff>95250</xdr:colOff>
      <xdr:row>54</xdr:row>
      <xdr:rowOff>142875</xdr:rowOff>
    </xdr:to>
    <xdr:graphicFrame macro="">
      <xdr:nvGraphicFramePr>
        <xdr:cNvPr id="5" name="GS2">
          <a:extLst>
            <a:ext uri="{FF2B5EF4-FFF2-40B4-BE49-F238E27FC236}">
              <a16:creationId xmlns:a16="http://schemas.microsoft.com/office/drawing/2014/main" id="{D069118F-243B-4AD8-A4E9-EF66A22B6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63" t="s">
        <v>205</v>
      </c>
      <c r="B1" s="263"/>
      <c r="C1" s="263"/>
      <c r="D1" s="263"/>
      <c r="E1" s="263"/>
      <c r="F1" s="263"/>
      <c r="G1" s="263"/>
    </row>
    <row r="2" spans="1:7" x14ac:dyDescent="0.25">
      <c r="A2" s="264"/>
      <c r="B2" s="264"/>
      <c r="C2" s="264"/>
      <c r="D2" s="264"/>
      <c r="E2" s="264"/>
      <c r="F2" s="264"/>
      <c r="G2" s="264"/>
    </row>
    <row r="3" spans="1:7" x14ac:dyDescent="0.25">
      <c r="A3" s="264"/>
      <c r="B3" s="264"/>
      <c r="C3" s="264"/>
      <c r="D3" s="264"/>
      <c r="E3" s="264"/>
      <c r="F3" s="264"/>
      <c r="G3" s="264"/>
    </row>
    <row r="4" spans="1:7" ht="369.75" customHeight="1" x14ac:dyDescent="0.25">
      <c r="A4" s="264"/>
      <c r="B4" s="264"/>
      <c r="C4" s="264"/>
      <c r="D4" s="264"/>
      <c r="E4" s="264"/>
      <c r="F4" s="264"/>
      <c r="G4" s="264"/>
    </row>
    <row r="5" spans="1:7" x14ac:dyDescent="0.25">
      <c r="A5" s="265"/>
      <c r="B5" s="265"/>
      <c r="C5" s="265"/>
      <c r="D5" s="265"/>
      <c r="E5" s="265"/>
      <c r="F5" s="265"/>
      <c r="G5" s="265"/>
    </row>
    <row r="6" spans="1:7" ht="24.75" customHeight="1" x14ac:dyDescent="0.25">
      <c r="A6" s="153" t="s">
        <v>198</v>
      </c>
      <c r="B6" s="153" t="s">
        <v>199</v>
      </c>
      <c r="C6" s="153" t="s">
        <v>200</v>
      </c>
      <c r="D6" s="153" t="s">
        <v>201</v>
      </c>
      <c r="E6" s="153" t="s">
        <v>202</v>
      </c>
      <c r="F6" s="153" t="s">
        <v>203</v>
      </c>
      <c r="G6" s="153" t="s">
        <v>204</v>
      </c>
    </row>
    <row r="7" spans="1:7" x14ac:dyDescent="0.25">
      <c r="A7" s="182" t="s">
        <v>7</v>
      </c>
      <c r="B7" s="182" t="s">
        <v>5</v>
      </c>
      <c r="C7" s="182" t="s">
        <v>8</v>
      </c>
      <c r="D7" s="182" t="s">
        <v>68</v>
      </c>
      <c r="E7" s="182" t="s">
        <v>69</v>
      </c>
      <c r="F7" s="182" t="s">
        <v>66</v>
      </c>
      <c r="G7" s="182" t="s">
        <v>70</v>
      </c>
    </row>
    <row r="8" spans="1:7" hidden="1" x14ac:dyDescent="0.25">
      <c r="A8" s="18"/>
      <c r="B8" s="18"/>
      <c r="C8" s="18"/>
      <c r="D8" s="47" t="s">
        <v>417</v>
      </c>
      <c r="E8" s="250" t="s">
        <v>418</v>
      </c>
      <c r="F8" s="250" t="s">
        <v>419</v>
      </c>
      <c r="G8" s="250" t="s">
        <v>420</v>
      </c>
    </row>
    <row r="9" spans="1:7" hidden="1" x14ac:dyDescent="0.25">
      <c r="A9" s="18"/>
      <c r="B9" s="18"/>
      <c r="C9" s="18"/>
      <c r="D9" s="250" t="s">
        <v>421</v>
      </c>
      <c r="E9" s="250" t="s">
        <v>422</v>
      </c>
      <c r="F9" s="250" t="s">
        <v>423</v>
      </c>
      <c r="G9" s="250" t="s">
        <v>424</v>
      </c>
    </row>
    <row r="10" spans="1:7" hidden="1" x14ac:dyDescent="0.25">
      <c r="A10" s="18"/>
      <c r="B10" s="18"/>
      <c r="C10" s="18"/>
      <c r="D10" s="250" t="s">
        <v>72</v>
      </c>
      <c r="E10" s="250" t="s">
        <v>425</v>
      </c>
      <c r="F10" s="250" t="s">
        <v>426</v>
      </c>
      <c r="G10" s="250" t="s">
        <v>427</v>
      </c>
    </row>
    <row r="11" spans="1:7" hidden="1" x14ac:dyDescent="0.25">
      <c r="A11" s="97"/>
      <c r="B11" s="97"/>
      <c r="C11" s="97"/>
      <c r="D11" s="250" t="s">
        <v>428</v>
      </c>
      <c r="E11" s="250" t="s">
        <v>429</v>
      </c>
      <c r="F11" s="250" t="s">
        <v>429</v>
      </c>
      <c r="G11" s="250" t="s">
        <v>429</v>
      </c>
    </row>
    <row r="12" spans="1:7" hidden="1" x14ac:dyDescent="0.25">
      <c r="A12" s="97"/>
      <c r="B12" s="97"/>
      <c r="C12" s="97"/>
      <c r="D12" s="250" t="s">
        <v>429</v>
      </c>
      <c r="E12" s="250"/>
      <c r="F12" s="250"/>
      <c r="G12" s="250"/>
    </row>
    <row r="13" spans="1:7" x14ac:dyDescent="0.25">
      <c r="A13" s="103"/>
      <c r="B13" s="104">
        <f>Leyendas!$K$2</f>
        <v>2019</v>
      </c>
      <c r="C13" s="103">
        <v>1</v>
      </c>
      <c r="D13" s="156"/>
      <c r="E13" s="154"/>
      <c r="F13" s="155"/>
      <c r="G13" s="156"/>
    </row>
    <row r="14" spans="1:7" x14ac:dyDescent="0.25">
      <c r="A14" s="103"/>
      <c r="B14" s="104">
        <f>Leyendas!$K$2</f>
        <v>2019</v>
      </c>
      <c r="C14" s="103">
        <v>2</v>
      </c>
      <c r="D14" s="156"/>
      <c r="E14" s="154"/>
      <c r="F14" s="155"/>
      <c r="G14" s="156"/>
    </row>
    <row r="15" spans="1:7" x14ac:dyDescent="0.25">
      <c r="A15" s="103"/>
      <c r="B15" s="104">
        <f>Leyendas!$K$2</f>
        <v>2019</v>
      </c>
      <c r="C15" s="103">
        <v>3</v>
      </c>
      <c r="D15" s="153"/>
      <c r="E15" s="154"/>
      <c r="F15" s="155"/>
      <c r="G15" s="156"/>
    </row>
    <row r="16" spans="1:7" x14ac:dyDescent="0.25">
      <c r="A16" s="103"/>
      <c r="B16" s="104">
        <f>Leyendas!$K$2</f>
        <v>2019</v>
      </c>
      <c r="C16" s="103">
        <v>4</v>
      </c>
      <c r="D16" s="153"/>
      <c r="E16" s="154"/>
      <c r="F16" s="155"/>
      <c r="G16" s="156"/>
    </row>
    <row r="17" spans="1:7" x14ac:dyDescent="0.25">
      <c r="A17" s="103"/>
      <c r="B17" s="104">
        <f>Leyendas!$K$2</f>
        <v>2019</v>
      </c>
      <c r="C17" s="103">
        <v>5</v>
      </c>
      <c r="D17" s="153"/>
      <c r="E17" s="154"/>
      <c r="F17" s="155"/>
      <c r="G17" s="156"/>
    </row>
    <row r="18" spans="1:7" x14ac:dyDescent="0.25">
      <c r="A18" s="103"/>
      <c r="B18" s="104">
        <f>Leyendas!$K$2</f>
        <v>2019</v>
      </c>
      <c r="C18" s="103">
        <v>6</v>
      </c>
      <c r="D18" s="153"/>
      <c r="E18" s="154"/>
      <c r="F18" s="155"/>
      <c r="G18" s="156"/>
    </row>
    <row r="19" spans="1:7" x14ac:dyDescent="0.25">
      <c r="A19" s="103"/>
      <c r="B19" s="104">
        <f>Leyendas!$K$2</f>
        <v>2019</v>
      </c>
      <c r="C19" s="103">
        <v>7</v>
      </c>
      <c r="D19" s="153"/>
      <c r="E19" s="154"/>
      <c r="F19" s="155"/>
      <c r="G19" s="156"/>
    </row>
    <row r="20" spans="1:7" x14ac:dyDescent="0.25">
      <c r="A20" s="103"/>
      <c r="B20" s="104">
        <f>Leyendas!$K$2</f>
        <v>2019</v>
      </c>
      <c r="C20" s="103">
        <v>8</v>
      </c>
      <c r="D20" s="153"/>
      <c r="E20" s="154"/>
      <c r="F20" s="155"/>
      <c r="G20" s="156"/>
    </row>
    <row r="21" spans="1:7" x14ac:dyDescent="0.25">
      <c r="A21" s="103"/>
      <c r="B21" s="104">
        <f>Leyendas!$K$2</f>
        <v>2019</v>
      </c>
      <c r="C21" s="103">
        <v>9</v>
      </c>
      <c r="D21" s="153"/>
      <c r="E21" s="154"/>
      <c r="F21" s="155"/>
      <c r="G21" s="156"/>
    </row>
    <row r="22" spans="1:7" x14ac:dyDescent="0.25">
      <c r="A22" s="103"/>
      <c r="B22" s="104">
        <f>Leyendas!$K$2</f>
        <v>2019</v>
      </c>
      <c r="C22" s="103">
        <v>10</v>
      </c>
      <c r="D22" s="153"/>
      <c r="E22" s="154"/>
      <c r="F22" s="155"/>
      <c r="G22" s="156"/>
    </row>
    <row r="23" spans="1:7" x14ac:dyDescent="0.25">
      <c r="A23" s="103"/>
      <c r="B23" s="104">
        <f>Leyendas!$K$2</f>
        <v>2019</v>
      </c>
      <c r="C23" s="103">
        <v>11</v>
      </c>
      <c r="D23" s="153"/>
      <c r="E23" s="154"/>
      <c r="F23" s="155"/>
      <c r="G23" s="156"/>
    </row>
    <row r="24" spans="1:7" x14ac:dyDescent="0.25">
      <c r="A24" s="103"/>
      <c r="B24" s="104">
        <f>Leyendas!$K$2</f>
        <v>2019</v>
      </c>
      <c r="C24" s="103">
        <v>12</v>
      </c>
      <c r="D24" s="153"/>
      <c r="E24" s="154"/>
      <c r="F24" s="155"/>
      <c r="G24" s="156"/>
    </row>
    <row r="25" spans="1:7" x14ac:dyDescent="0.25">
      <c r="A25" s="103"/>
      <c r="B25" s="104">
        <f>Leyendas!$K$2</f>
        <v>2019</v>
      </c>
      <c r="C25" s="103">
        <v>13</v>
      </c>
      <c r="D25" s="153"/>
      <c r="E25" s="154"/>
      <c r="F25" s="155"/>
      <c r="G25" s="156"/>
    </row>
    <row r="26" spans="1:7" x14ac:dyDescent="0.25">
      <c r="A26" s="103"/>
      <c r="B26" s="104">
        <f>Leyendas!$K$2</f>
        <v>2019</v>
      </c>
      <c r="C26" s="103">
        <v>14</v>
      </c>
      <c r="D26" s="153"/>
      <c r="E26" s="154"/>
      <c r="F26" s="155"/>
      <c r="G26" s="156"/>
    </row>
    <row r="27" spans="1:7" x14ac:dyDescent="0.25">
      <c r="A27" s="103"/>
      <c r="B27" s="104">
        <f>Leyendas!$K$2</f>
        <v>2019</v>
      </c>
      <c r="C27" s="103">
        <v>15</v>
      </c>
      <c r="D27" s="153"/>
      <c r="E27" s="154"/>
      <c r="F27" s="155"/>
      <c r="G27" s="156"/>
    </row>
    <row r="28" spans="1:7" x14ac:dyDescent="0.25">
      <c r="A28" s="103"/>
      <c r="B28" s="104">
        <f>Leyendas!$K$2</f>
        <v>2019</v>
      </c>
      <c r="C28" s="103">
        <v>16</v>
      </c>
      <c r="D28" s="153"/>
      <c r="E28" s="154"/>
      <c r="F28" s="155"/>
      <c r="G28" s="156"/>
    </row>
    <row r="29" spans="1:7" x14ac:dyDescent="0.25">
      <c r="A29" s="103"/>
      <c r="B29" s="104">
        <f>Leyendas!$K$2</f>
        <v>2019</v>
      </c>
      <c r="C29" s="103">
        <v>17</v>
      </c>
      <c r="D29" s="153"/>
      <c r="E29" s="154"/>
      <c r="F29" s="155"/>
      <c r="G29" s="156"/>
    </row>
    <row r="30" spans="1:7" x14ac:dyDescent="0.25">
      <c r="A30" s="103"/>
      <c r="B30" s="104">
        <f>Leyendas!$K$2</f>
        <v>2019</v>
      </c>
      <c r="C30" s="103">
        <v>18</v>
      </c>
      <c r="D30" s="153"/>
      <c r="E30" s="154"/>
      <c r="F30" s="155"/>
      <c r="G30" s="156"/>
    </row>
    <row r="31" spans="1:7" x14ac:dyDescent="0.25">
      <c r="A31" s="103"/>
      <c r="B31" s="104">
        <f>Leyendas!$K$2</f>
        <v>2019</v>
      </c>
      <c r="C31" s="103">
        <v>19</v>
      </c>
      <c r="D31" s="153"/>
      <c r="E31" s="154"/>
      <c r="F31" s="155"/>
      <c r="G31" s="156"/>
    </row>
    <row r="32" spans="1:7" x14ac:dyDescent="0.25">
      <c r="A32" s="103"/>
      <c r="B32" s="104">
        <f>Leyendas!$K$2</f>
        <v>2019</v>
      </c>
      <c r="C32" s="103">
        <v>20</v>
      </c>
      <c r="D32" s="153"/>
      <c r="E32" s="154"/>
      <c r="F32" s="155"/>
      <c r="G32" s="156"/>
    </row>
    <row r="33" spans="1:7" x14ac:dyDescent="0.25">
      <c r="A33" s="103"/>
      <c r="B33" s="104">
        <f>Leyendas!$K$2</f>
        <v>2019</v>
      </c>
      <c r="C33" s="103">
        <v>21</v>
      </c>
      <c r="D33" s="153"/>
      <c r="E33" s="154"/>
      <c r="F33" s="155"/>
      <c r="G33" s="156"/>
    </row>
    <row r="34" spans="1:7" x14ac:dyDescent="0.25">
      <c r="A34" s="103"/>
      <c r="B34" s="104">
        <f>Leyendas!$K$2</f>
        <v>2019</v>
      </c>
      <c r="C34" s="103">
        <v>22</v>
      </c>
      <c r="D34" s="153"/>
      <c r="E34" s="154"/>
      <c r="F34" s="155"/>
      <c r="G34" s="156"/>
    </row>
    <row r="35" spans="1:7" x14ac:dyDescent="0.25">
      <c r="A35" s="103"/>
      <c r="B35" s="104">
        <f>Leyendas!$K$2</f>
        <v>2019</v>
      </c>
      <c r="C35" s="103">
        <v>23</v>
      </c>
      <c r="D35" s="153"/>
      <c r="E35" s="154"/>
      <c r="F35" s="155"/>
      <c r="G35" s="156"/>
    </row>
    <row r="36" spans="1:7" x14ac:dyDescent="0.25">
      <c r="A36" s="103"/>
      <c r="B36" s="104">
        <f>Leyendas!$K$2</f>
        <v>2019</v>
      </c>
      <c r="C36" s="103">
        <v>24</v>
      </c>
      <c r="D36" s="153"/>
      <c r="E36" s="154"/>
      <c r="F36" s="155"/>
      <c r="G36" s="156"/>
    </row>
    <row r="37" spans="1:7" x14ac:dyDescent="0.25">
      <c r="A37" s="103"/>
      <c r="B37" s="104">
        <f>Leyendas!$K$2</f>
        <v>2019</v>
      </c>
      <c r="C37" s="103">
        <v>25</v>
      </c>
      <c r="D37" s="153"/>
      <c r="E37" s="154"/>
      <c r="F37" s="155"/>
      <c r="G37" s="156"/>
    </row>
    <row r="38" spans="1:7" x14ac:dyDescent="0.25">
      <c r="A38" s="103"/>
      <c r="B38" s="104">
        <f>Leyendas!$K$2</f>
        <v>2019</v>
      </c>
      <c r="C38" s="103">
        <v>26</v>
      </c>
      <c r="D38" s="153"/>
      <c r="E38" s="154"/>
      <c r="F38" s="155"/>
      <c r="G38" s="156"/>
    </row>
    <row r="39" spans="1:7" x14ac:dyDescent="0.25">
      <c r="A39" s="103"/>
      <c r="B39" s="104">
        <f>Leyendas!$K$2</f>
        <v>2019</v>
      </c>
      <c r="C39" s="103">
        <v>27</v>
      </c>
      <c r="D39" s="153"/>
      <c r="E39" s="154"/>
      <c r="F39" s="155"/>
      <c r="G39" s="156"/>
    </row>
    <row r="40" spans="1:7" x14ac:dyDescent="0.25">
      <c r="A40" s="103"/>
      <c r="B40" s="104">
        <f>Leyendas!$K$2</f>
        <v>2019</v>
      </c>
      <c r="C40" s="103">
        <v>28</v>
      </c>
      <c r="D40" s="153"/>
      <c r="E40" s="154"/>
      <c r="F40" s="155"/>
      <c r="G40" s="156"/>
    </row>
    <row r="41" spans="1:7" x14ac:dyDescent="0.25">
      <c r="A41" s="103"/>
      <c r="B41" s="104">
        <f>Leyendas!$K$2</f>
        <v>2019</v>
      </c>
      <c r="C41" s="103">
        <v>29</v>
      </c>
      <c r="D41" s="153"/>
      <c r="E41" s="154"/>
      <c r="F41" s="155"/>
      <c r="G41" s="156"/>
    </row>
    <row r="42" spans="1:7" x14ac:dyDescent="0.25">
      <c r="A42" s="103"/>
      <c r="B42" s="104">
        <f>Leyendas!$K$2</f>
        <v>2019</v>
      </c>
      <c r="C42" s="103">
        <v>30</v>
      </c>
      <c r="D42" s="153"/>
      <c r="E42" s="154"/>
      <c r="F42" s="155"/>
      <c r="G42" s="156"/>
    </row>
    <row r="43" spans="1:7" x14ac:dyDescent="0.25">
      <c r="A43" s="103"/>
      <c r="B43" s="104">
        <f>Leyendas!$K$2</f>
        <v>2019</v>
      </c>
      <c r="C43" s="103">
        <v>31</v>
      </c>
      <c r="D43" s="153"/>
      <c r="E43" s="154"/>
      <c r="F43" s="155"/>
      <c r="G43" s="156"/>
    </row>
    <row r="44" spans="1:7" x14ac:dyDescent="0.25">
      <c r="A44" s="103"/>
      <c r="B44" s="104">
        <f>Leyendas!$K$2</f>
        <v>2019</v>
      </c>
      <c r="C44" s="103">
        <v>32</v>
      </c>
      <c r="D44" s="153"/>
      <c r="E44" s="154"/>
      <c r="F44" s="155"/>
      <c r="G44" s="156"/>
    </row>
    <row r="45" spans="1:7" x14ac:dyDescent="0.25">
      <c r="A45" s="103"/>
      <c r="B45" s="104">
        <f>Leyendas!$K$2</f>
        <v>2019</v>
      </c>
      <c r="C45" s="103">
        <v>33</v>
      </c>
      <c r="D45" s="153"/>
      <c r="E45" s="154"/>
      <c r="F45" s="155"/>
      <c r="G45" s="156"/>
    </row>
    <row r="46" spans="1:7" x14ac:dyDescent="0.25">
      <c r="A46" s="103"/>
      <c r="B46" s="104">
        <f>Leyendas!$K$2</f>
        <v>2019</v>
      </c>
      <c r="C46" s="103">
        <v>34</v>
      </c>
      <c r="D46" s="153"/>
      <c r="E46" s="154"/>
      <c r="F46" s="155"/>
      <c r="G46" s="156"/>
    </row>
    <row r="47" spans="1:7" x14ac:dyDescent="0.25">
      <c r="A47" s="103"/>
      <c r="B47" s="104">
        <f>Leyendas!$K$2</f>
        <v>2019</v>
      </c>
      <c r="C47" s="103">
        <v>35</v>
      </c>
      <c r="D47" s="153"/>
      <c r="E47" s="154"/>
      <c r="F47" s="155"/>
      <c r="G47" s="156"/>
    </row>
    <row r="48" spans="1:7" x14ac:dyDescent="0.25">
      <c r="A48" s="103"/>
      <c r="B48" s="104">
        <f>Leyendas!$K$2</f>
        <v>2019</v>
      </c>
      <c r="C48" s="103">
        <v>36</v>
      </c>
      <c r="D48" s="153"/>
      <c r="E48" s="154"/>
      <c r="F48" s="155"/>
      <c r="G48" s="156"/>
    </row>
    <row r="49" spans="1:7" x14ac:dyDescent="0.25">
      <c r="A49" s="103"/>
      <c r="B49" s="104">
        <f>Leyendas!$K$2</f>
        <v>2019</v>
      </c>
      <c r="C49" s="103">
        <v>37</v>
      </c>
      <c r="D49" s="153"/>
      <c r="E49" s="154"/>
      <c r="F49" s="155"/>
      <c r="G49" s="156"/>
    </row>
    <row r="50" spans="1:7" x14ac:dyDescent="0.25">
      <c r="A50" s="103"/>
      <c r="B50" s="104">
        <f>Leyendas!$K$2</f>
        <v>2019</v>
      </c>
      <c r="C50" s="103">
        <v>38</v>
      </c>
      <c r="D50" s="153"/>
      <c r="E50" s="154"/>
      <c r="F50" s="155"/>
      <c r="G50" s="156"/>
    </row>
    <row r="51" spans="1:7" x14ac:dyDescent="0.25">
      <c r="A51" s="103"/>
      <c r="B51" s="104">
        <f>Leyendas!$K$2</f>
        <v>2019</v>
      </c>
      <c r="C51" s="103">
        <v>39</v>
      </c>
      <c r="D51" s="153"/>
      <c r="E51" s="154"/>
      <c r="F51" s="155"/>
      <c r="G51" s="156"/>
    </row>
    <row r="52" spans="1:7" x14ac:dyDescent="0.25">
      <c r="A52" s="103"/>
      <c r="B52" s="104">
        <f>Leyendas!$K$2</f>
        <v>2019</v>
      </c>
      <c r="C52" s="103">
        <v>40</v>
      </c>
      <c r="D52" s="153"/>
      <c r="E52" s="154"/>
      <c r="F52" s="155"/>
      <c r="G52" s="156"/>
    </row>
    <row r="53" spans="1:7" x14ac:dyDescent="0.25">
      <c r="A53" s="103"/>
      <c r="B53" s="104">
        <f>Leyendas!$K$2</f>
        <v>2019</v>
      </c>
      <c r="C53" s="103">
        <v>41</v>
      </c>
      <c r="D53" s="153"/>
      <c r="E53" s="154"/>
      <c r="F53" s="155"/>
      <c r="G53" s="156"/>
    </row>
    <row r="54" spans="1:7" x14ac:dyDescent="0.25">
      <c r="A54" s="103"/>
      <c r="B54" s="104">
        <f>Leyendas!$K$2</f>
        <v>2019</v>
      </c>
      <c r="C54" s="103">
        <v>42</v>
      </c>
      <c r="D54" s="153"/>
      <c r="E54" s="154"/>
      <c r="F54" s="155"/>
      <c r="G54" s="156"/>
    </row>
    <row r="55" spans="1:7" x14ac:dyDescent="0.25">
      <c r="A55" s="103"/>
      <c r="B55" s="104">
        <f>Leyendas!$K$2</f>
        <v>2019</v>
      </c>
      <c r="C55" s="103">
        <v>43</v>
      </c>
      <c r="D55" s="153"/>
      <c r="E55" s="154"/>
      <c r="F55" s="155"/>
      <c r="G55" s="156"/>
    </row>
    <row r="56" spans="1:7" x14ac:dyDescent="0.25">
      <c r="A56" s="103"/>
      <c r="B56" s="104">
        <f>Leyendas!$K$2</f>
        <v>2019</v>
      </c>
      <c r="C56" s="103">
        <v>44</v>
      </c>
      <c r="D56" s="153"/>
      <c r="E56" s="154"/>
      <c r="F56" s="155"/>
      <c r="G56" s="156"/>
    </row>
    <row r="57" spans="1:7" x14ac:dyDescent="0.25">
      <c r="A57" s="103"/>
      <c r="B57" s="104">
        <f>Leyendas!$K$2</f>
        <v>2019</v>
      </c>
      <c r="C57" s="103">
        <v>45</v>
      </c>
      <c r="D57" s="153"/>
      <c r="E57" s="154"/>
      <c r="F57" s="155"/>
      <c r="G57" s="156"/>
    </row>
    <row r="58" spans="1:7" x14ac:dyDescent="0.25">
      <c r="A58" s="103"/>
      <c r="B58" s="104">
        <f>Leyendas!$K$2</f>
        <v>2019</v>
      </c>
      <c r="C58" s="103">
        <v>46</v>
      </c>
      <c r="D58" s="153"/>
      <c r="E58" s="154"/>
      <c r="F58" s="155"/>
      <c r="G58" s="156"/>
    </row>
    <row r="59" spans="1:7" x14ac:dyDescent="0.25">
      <c r="A59" s="103"/>
      <c r="B59" s="104">
        <f>Leyendas!$K$2</f>
        <v>2019</v>
      </c>
      <c r="C59" s="103">
        <v>47</v>
      </c>
      <c r="D59" s="153"/>
      <c r="E59" s="154"/>
      <c r="F59" s="155"/>
      <c r="G59" s="156"/>
    </row>
    <row r="60" spans="1:7" x14ac:dyDescent="0.25">
      <c r="A60" s="103"/>
      <c r="B60" s="104">
        <f>Leyendas!$K$2</f>
        <v>2019</v>
      </c>
      <c r="C60" s="103">
        <v>48</v>
      </c>
      <c r="D60" s="153"/>
      <c r="E60" s="154"/>
      <c r="F60" s="155"/>
      <c r="G60" s="156"/>
    </row>
    <row r="61" spans="1:7" x14ac:dyDescent="0.25">
      <c r="A61" s="103"/>
      <c r="B61" s="104">
        <f>Leyendas!$K$2</f>
        <v>2019</v>
      </c>
      <c r="C61" s="103">
        <v>49</v>
      </c>
      <c r="D61" s="153"/>
      <c r="E61" s="154"/>
      <c r="F61" s="155"/>
      <c r="G61" s="156"/>
    </row>
    <row r="62" spans="1:7" x14ac:dyDescent="0.25">
      <c r="A62" s="103"/>
      <c r="B62" s="104">
        <f>Leyendas!$K$2</f>
        <v>2019</v>
      </c>
      <c r="C62" s="103">
        <v>50</v>
      </c>
      <c r="D62" s="153"/>
      <c r="E62" s="154"/>
      <c r="F62" s="155"/>
      <c r="G62" s="156"/>
    </row>
    <row r="63" spans="1:7" x14ac:dyDescent="0.25">
      <c r="A63" s="103"/>
      <c r="B63" s="104">
        <f>Leyendas!$K$2</f>
        <v>2019</v>
      </c>
      <c r="C63" s="103">
        <v>51</v>
      </c>
      <c r="D63" s="153"/>
      <c r="E63" s="154"/>
      <c r="F63" s="155"/>
      <c r="G63" s="156"/>
    </row>
    <row r="64" spans="1:7" x14ac:dyDescent="0.25">
      <c r="A64" s="103"/>
      <c r="B64" s="104">
        <f>Leyendas!$K$2</f>
        <v>2019</v>
      </c>
      <c r="C64" s="103">
        <v>52</v>
      </c>
      <c r="D64" s="153"/>
      <c r="E64" s="154"/>
      <c r="F64" s="155"/>
      <c r="G64" s="156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O38"/>
  <sheetViews>
    <sheetView topLeftCell="A7" workbookViewId="0">
      <selection activeCell="C24" sqref="C24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5" x14ac:dyDescent="0.25">
      <c r="A1" t="s">
        <v>195</v>
      </c>
      <c r="B1" t="s">
        <v>194</v>
      </c>
      <c r="C1" t="s">
        <v>193</v>
      </c>
      <c r="D1" t="s">
        <v>196</v>
      </c>
      <c r="E1" t="s">
        <v>197</v>
      </c>
      <c r="G1" t="s">
        <v>194</v>
      </c>
      <c r="J1" t="s">
        <v>372</v>
      </c>
      <c r="K1" t="s">
        <v>373</v>
      </c>
    </row>
    <row r="2" spans="1:15" x14ac:dyDescent="0.25">
      <c r="A2">
        <v>2019</v>
      </c>
      <c r="B2" t="s">
        <v>206</v>
      </c>
      <c r="C2" t="s">
        <v>377</v>
      </c>
      <c r="D2" s="178"/>
      <c r="E2" s="178"/>
      <c r="G2" t="s">
        <v>292</v>
      </c>
      <c r="J2">
        <v>2019</v>
      </c>
      <c r="K2">
        <v>2019</v>
      </c>
    </row>
    <row r="3" spans="1:15" x14ac:dyDescent="0.25">
      <c r="A3" t="s">
        <v>188</v>
      </c>
      <c r="B3" t="s">
        <v>189</v>
      </c>
      <c r="C3" t="s">
        <v>190</v>
      </c>
    </row>
    <row r="4" spans="1:15" x14ac:dyDescent="0.25">
      <c r="A4">
        <v>1</v>
      </c>
      <c r="B4" t="s">
        <v>376</v>
      </c>
      <c r="C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23"/>
    </row>
    <row r="5" spans="1:15" x14ac:dyDescent="0.25">
      <c r="A5">
        <v>1</v>
      </c>
      <c r="B5" t="s">
        <v>375</v>
      </c>
      <c r="C5" t="str">
        <f>"Distribution of Influenza and Other Respiratory Viruses under Surveillance by EW. " &amp; IF($E$2 &lt;&gt; "",$E$2,IF($D$2 &lt;&gt; "",$D$2,$C$2))</f>
        <v>Distribution of Influenza and Other Respiratory Viruses under Surveillance by EW. Suriname</v>
      </c>
    </row>
    <row r="6" spans="1:15" x14ac:dyDescent="0.25">
      <c r="A6">
        <v>2</v>
      </c>
      <c r="B6" t="s">
        <v>375</v>
      </c>
      <c r="C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2019</v>
      </c>
    </row>
    <row r="7" spans="1:15" x14ac:dyDescent="0.25">
      <c r="A7">
        <v>3</v>
      </c>
      <c r="B7" t="s">
        <v>375</v>
      </c>
      <c r="C7" t="str">
        <f>"Distribution of Influenza (types and subtypes) by EW. " &amp; IF($E$2 &lt;&gt; "",$E$2,IF($D$2 &lt;&gt; "",$D$2,$C$2)) &amp; " " &amp; $A$2</f>
        <v>Distribution of Influenza (types and subtypes) by EW. Suriname 2019</v>
      </c>
    </row>
    <row r="8" spans="1:15" x14ac:dyDescent="0.25">
      <c r="A8">
        <v>4</v>
      </c>
      <c r="B8" t="s">
        <v>375</v>
      </c>
      <c r="C8" t="str">
        <f>"Distribution of influenza B by lineage. "&amp; IF($E$2 &lt;&gt; "",$E$2,IF($D$2 &lt;&gt; "",$D$2,$C$2)) &amp; " " &amp; $A$2</f>
        <v>Distribution of influenza B by lineage. Suriname 2019</v>
      </c>
    </row>
    <row r="9" spans="1:15" x14ac:dyDescent="0.25">
      <c r="A9">
        <v>5</v>
      </c>
      <c r="B9" t="s">
        <v>375</v>
      </c>
      <c r="C9" t="s">
        <v>236</v>
      </c>
    </row>
    <row r="10" spans="1:15" x14ac:dyDescent="0.25">
      <c r="A10">
        <v>6</v>
      </c>
      <c r="B10" t="s">
        <v>375</v>
      </c>
      <c r="C10" t="s">
        <v>237</v>
      </c>
    </row>
    <row r="11" spans="1:15" x14ac:dyDescent="0.25">
      <c r="A11">
        <v>0</v>
      </c>
      <c r="B11" t="s">
        <v>371</v>
      </c>
      <c r="C11" t="str">
        <f>IF($E$2 &lt;&gt; "",$E$2,IF($D$2 &lt;&gt; "",$D$2,$C$2)) &amp; " - Sentinel  SARI surveillance " &amp; " " &amp;$A$2 &amp;
" Number of SARI cases (in comparison to last year(s))"</f>
        <v>Suriname - Sentinel  SARI surveillance  2019 Number of SARI cases (in comparison to last year(s))</v>
      </c>
    </row>
    <row r="12" spans="1:15" x14ac:dyDescent="0.25">
      <c r="A12">
        <v>1</v>
      </c>
      <c r="B12" t="s">
        <v>371</v>
      </c>
      <c r="C1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2019
(percentage of SARI cases of total hospitalizations)</v>
      </c>
      <c r="D12" s="179"/>
      <c r="O12" s="123"/>
    </row>
    <row r="13" spans="1:15" x14ac:dyDescent="0.25">
      <c r="A13">
        <v>2</v>
      </c>
      <c r="B13" t="s">
        <v>371</v>
      </c>
      <c r="C13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>
        <v>3</v>
      </c>
      <c r="B14" t="s">
        <v>371</v>
      </c>
      <c r="C14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2019
 (percentage of positive cases of influenza in all cases of SARI)</v>
      </c>
    </row>
    <row r="15" spans="1:15" x14ac:dyDescent="0.25">
      <c r="A15">
        <v>4</v>
      </c>
      <c r="B15" t="s">
        <v>371</v>
      </c>
      <c r="C15" t="str">
        <f>"SARI cases with positive samples for influenza, RSV, and ORV
 by EW. " &amp; IF($E$2 &lt;&gt; "",$E$2,IF($D$2 &lt;&gt; "",$D$2,$C$2)) &amp; " " &amp; $A$2</f>
        <v>SARI cases with positive samples for influenza, RSV, and ORV
 by EW. Suriname 2019</v>
      </c>
    </row>
    <row r="16" spans="1:15" x14ac:dyDescent="0.25">
      <c r="A16">
        <v>5</v>
      </c>
      <c r="B16" t="s">
        <v>371</v>
      </c>
      <c r="C16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2019
 (percentage of RSV positive cases of total SARI cases)</v>
      </c>
    </row>
    <row r="17" spans="1:3" x14ac:dyDescent="0.25">
      <c r="A17">
        <v>6</v>
      </c>
      <c r="B17" t="s">
        <v>371</v>
      </c>
      <c r="C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2019</v>
      </c>
    </row>
    <row r="18" spans="1:3" x14ac:dyDescent="0.25">
      <c r="A18">
        <v>7</v>
      </c>
      <c r="B18" t="s">
        <v>371</v>
      </c>
      <c r="C18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2019
(percentage of SARI cases from all ICU admissions)</v>
      </c>
    </row>
    <row r="19" spans="1:3" x14ac:dyDescent="0.25">
      <c r="A19">
        <v>8</v>
      </c>
      <c r="B19" t="s">
        <v>371</v>
      </c>
      <c r="C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2019</v>
      </c>
    </row>
    <row r="20" spans="1:3" x14ac:dyDescent="0.25">
      <c r="A20">
        <v>9</v>
      </c>
      <c r="B20" t="s">
        <v>371</v>
      </c>
    </row>
    <row r="21" spans="1:3" x14ac:dyDescent="0.25">
      <c r="A21">
        <v>1</v>
      </c>
      <c r="B21" t="s">
        <v>191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2019</v>
      </c>
    </row>
    <row r="22" spans="1:3" x14ac:dyDescent="0.25">
      <c r="A22">
        <v>1</v>
      </c>
      <c r="B22" t="s">
        <v>192</v>
      </c>
      <c r="C22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2019</v>
      </c>
    </row>
    <row r="23" spans="1:3" x14ac:dyDescent="0.25">
      <c r="A23">
        <v>2</v>
      </c>
      <c r="B23" t="s">
        <v>192</v>
      </c>
      <c r="C23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2019</v>
      </c>
    </row>
    <row r="24" spans="1:3" x14ac:dyDescent="0.25">
      <c r="A24">
        <v>3</v>
      </c>
      <c r="B24" t="s">
        <v>192</v>
      </c>
      <c r="C24" t="str">
        <f>IF($E$2 &lt;&gt; "",$E$2,IF($D$2 &lt;&gt; "",$D$2,$C$2)) &amp; " - Sentinel  SARI surveillance " &amp; " " &amp;$A$2 &amp;
" Number of SARI deaths (in comparison to last year(s))"</f>
        <v>Suriname - Sentinel  SARI surveillance  2019 Number of SARI deaths (in comparison to last year(s))</v>
      </c>
    </row>
    <row r="25" spans="1:3" x14ac:dyDescent="0.25">
      <c r="A25">
        <v>1</v>
      </c>
      <c r="B25" t="s">
        <v>334</v>
      </c>
      <c r="C25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2019
 (% ILI among all visits)</v>
      </c>
    </row>
    <row r="26" spans="1:3" x14ac:dyDescent="0.25">
      <c r="A26">
        <v>2</v>
      </c>
      <c r="B26" t="s">
        <v>334</v>
      </c>
      <c r="C26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7" spans="1:3" x14ac:dyDescent="0.25">
      <c r="A27">
        <v>3</v>
      </c>
      <c r="B27" t="s">
        <v>334</v>
      </c>
      <c r="C2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2019
 (percentage of positive cases of influenza in all cases of ILI)</v>
      </c>
    </row>
    <row r="28" spans="1:3" x14ac:dyDescent="0.25">
      <c r="A28">
        <v>4</v>
      </c>
      <c r="B28" t="s">
        <v>334</v>
      </c>
      <c r="C28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2019
 (percentage of RSV positive cases of all cases of ILI)</v>
      </c>
    </row>
    <row r="29" spans="1:3" x14ac:dyDescent="0.25">
      <c r="B29" t="s">
        <v>379</v>
      </c>
      <c r="C29" t="str">
        <f>IF($E$2 &lt;&gt; "",$E$2,IF($D$2 &lt;&gt; "",$D$2,$C$2)) &amp; " (National Data)"</f>
        <v>Suriname (National Data)</v>
      </c>
    </row>
    <row r="30" spans="1:3" x14ac:dyDescent="0.25">
      <c r="B30" t="s">
        <v>378</v>
      </c>
      <c r="C30" t="str">
        <f>IF($E$2 &lt;&gt; "",$E$2,IF($D$2 &lt;&gt; "",$D$2,$C$2)) &amp; " - FluID"</f>
        <v>Suriname - FluID</v>
      </c>
    </row>
    <row r="31" spans="1:3" x14ac:dyDescent="0.25">
      <c r="B31" t="s">
        <v>380</v>
      </c>
      <c r="C31" t="str">
        <f>IF($E$2 &lt;&gt; "",$E$2,IF($D$2 &lt;&gt; "",$D$2,$C$2)) &amp; " - FluID - ILI"</f>
        <v>Suriname - FluID - ILI</v>
      </c>
    </row>
    <row r="32" spans="1:3" x14ac:dyDescent="0.25">
      <c r="B32" t="s">
        <v>381</v>
      </c>
      <c r="C32" t="str">
        <f>$A$2&amp;" graphs"</f>
        <v>2019 graphs</v>
      </c>
    </row>
    <row r="33" spans="1:3" x14ac:dyDescent="0.25">
      <c r="A33">
        <v>1</v>
      </c>
      <c r="B33" t="s">
        <v>434</v>
      </c>
      <c r="C33" t="str">
        <f>"Distribution of Influenza and Other Respiratory Viruses under Surveillance ILI by EW. " &amp; IF($E$2 &lt;&gt; "",$E$2,IF($D$2 &lt;&gt; "",$D$2,$C$2))</f>
        <v>Distribution of Influenza and Other Respiratory Viruses under Surveillance ILI by EW. Suriname</v>
      </c>
    </row>
    <row r="34" spans="1:3" x14ac:dyDescent="0.25">
      <c r="A34">
        <v>2</v>
      </c>
      <c r="B34" t="s">
        <v>434</v>
      </c>
      <c r="C3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2019</v>
      </c>
    </row>
    <row r="35" spans="1:3" x14ac:dyDescent="0.25">
      <c r="A35">
        <v>3</v>
      </c>
      <c r="B35" t="s">
        <v>434</v>
      </c>
      <c r="C35" t="str">
        <f>"Distribution of ILI influenza cases by types and subtipes, and EW. " &amp; IF($E$2 &lt;&gt; "",$E$2,IF($D$2 &lt;&gt; "",$D$2,$C$2)) &amp; " " &amp; $A$2</f>
        <v>Distribution of ILI influenza cases by types and subtipes, and EW. Suriname 2019</v>
      </c>
    </row>
    <row r="36" spans="1:3" x14ac:dyDescent="0.25">
      <c r="A36">
        <v>4</v>
      </c>
      <c r="B36" t="s">
        <v>434</v>
      </c>
      <c r="C36" t="str">
        <f>"Distribution of ILI influenza  B cases by types and subtipes, and EW. "&amp; IF($E$2 &lt;&gt; "",$E$2,IF($D$2 &lt;&gt; "",$D$2,$C$2)) &amp; " " &amp; $A$2</f>
        <v>Distribution of ILI influenza  B cases by types and subtipes, and EW. Suriname 2019</v>
      </c>
    </row>
    <row r="37" spans="1:3" x14ac:dyDescent="0.25">
      <c r="A37">
        <v>5</v>
      </c>
      <c r="B37" t="s">
        <v>434</v>
      </c>
    </row>
    <row r="38" spans="1:3" x14ac:dyDescent="0.25">
      <c r="A38">
        <v>6</v>
      </c>
      <c r="B38" t="s">
        <v>434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  <pageSetUpPr fitToPage="1"/>
  </sheetPr>
  <dimension ref="B1:R107"/>
  <sheetViews>
    <sheetView showGridLines="0" view="pageBreakPreview" topLeftCell="A10" zoomScaleNormal="100" zoomScaleSheetLayoutView="100" zoomScalePageLayoutView="87" workbookViewId="0">
      <selection activeCell="B2" sqref="B2"/>
    </sheetView>
  </sheetViews>
  <sheetFormatPr baseColWidth="10" defaultColWidth="9.140625" defaultRowHeight="15" x14ac:dyDescent="0.25"/>
  <cols>
    <col min="1" max="1" width="1.140625" customWidth="1"/>
    <col min="2" max="2" width="3.85546875" style="178" customWidth="1"/>
    <col min="3" max="14" width="9.140625" style="178"/>
    <col min="15" max="15" width="4.140625" style="178" customWidth="1"/>
    <col min="16" max="16" width="1.5703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37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9"/>
    </row>
    <row r="4" spans="2:16" ht="16.5" customHeight="1" x14ac:dyDescent="0.25">
      <c r="B4" s="240"/>
      <c r="O4" s="241"/>
      <c r="P4" s="241"/>
    </row>
    <row r="5" spans="2:16" ht="20.25" customHeight="1" x14ac:dyDescent="0.35">
      <c r="B5" s="379" t="s">
        <v>412</v>
      </c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1"/>
      <c r="P5" s="241"/>
    </row>
    <row r="6" spans="2:16" ht="15.75" thickBot="1" x14ac:dyDescent="0.3">
      <c r="B6" s="382" t="s">
        <v>403</v>
      </c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</row>
    <row r="7" spans="2:16" ht="8.25" customHeight="1" x14ac:dyDescent="0.25">
      <c r="B7" s="240"/>
      <c r="O7" s="241"/>
    </row>
    <row r="8" spans="2:16" ht="14.25" customHeight="1" x14ac:dyDescent="0.25">
      <c r="B8" s="240"/>
      <c r="C8" s="385" t="s">
        <v>404</v>
      </c>
      <c r="D8" s="385"/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241"/>
    </row>
    <row r="9" spans="2:16" s="70" customFormat="1" ht="24" customHeight="1" x14ac:dyDescent="0.25">
      <c r="B9" s="246"/>
      <c r="C9" s="377" t="s">
        <v>413</v>
      </c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247"/>
    </row>
    <row r="10" spans="2:16" s="70" customFormat="1" ht="24" customHeight="1" x14ac:dyDescent="0.25">
      <c r="B10" s="246"/>
      <c r="C10" s="378" t="s">
        <v>409</v>
      </c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247"/>
    </row>
    <row r="11" spans="2:16" s="70" customFormat="1" ht="24" customHeight="1" x14ac:dyDescent="0.25">
      <c r="B11" s="246"/>
      <c r="C11" s="377" t="s">
        <v>410</v>
      </c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247"/>
    </row>
    <row r="12" spans="2:16" s="70" customFormat="1" ht="30.75" customHeight="1" x14ac:dyDescent="0.25">
      <c r="B12" s="246"/>
      <c r="C12" s="386" t="s">
        <v>411</v>
      </c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247"/>
    </row>
    <row r="13" spans="2:16" ht="20.25" customHeight="1" x14ac:dyDescent="0.25">
      <c r="B13" s="240"/>
      <c r="C13" s="385" t="s">
        <v>405</v>
      </c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241"/>
    </row>
    <row r="14" spans="2:16" ht="27" customHeight="1" x14ac:dyDescent="0.25">
      <c r="B14" s="240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8"/>
      <c r="O14" s="241"/>
    </row>
    <row r="15" spans="2:16" x14ac:dyDescent="0.25">
      <c r="B15" s="240"/>
      <c r="O15" s="241"/>
    </row>
    <row r="16" spans="2:16" x14ac:dyDescent="0.25">
      <c r="B16" s="240"/>
      <c r="O16" s="241"/>
    </row>
    <row r="17" spans="2:18" x14ac:dyDescent="0.25">
      <c r="B17" s="240"/>
      <c r="O17" s="241"/>
    </row>
    <row r="18" spans="2:18" x14ac:dyDescent="0.25">
      <c r="B18" s="240"/>
      <c r="O18" s="241"/>
    </row>
    <row r="19" spans="2:18" x14ac:dyDescent="0.25">
      <c r="B19" s="240"/>
      <c r="O19" s="241"/>
    </row>
    <row r="20" spans="2:18" x14ac:dyDescent="0.25">
      <c r="B20" s="240"/>
      <c r="O20" s="241"/>
    </row>
    <row r="21" spans="2:18" x14ac:dyDescent="0.25">
      <c r="B21" s="240"/>
      <c r="O21" s="241"/>
    </row>
    <row r="22" spans="2:18" x14ac:dyDescent="0.25">
      <c r="B22" s="240"/>
      <c r="O22" s="241"/>
    </row>
    <row r="23" spans="2:18" x14ac:dyDescent="0.25">
      <c r="B23" s="240"/>
      <c r="O23" s="241"/>
    </row>
    <row r="24" spans="2:18" x14ac:dyDescent="0.25">
      <c r="B24" s="240"/>
      <c r="O24" s="241"/>
    </row>
    <row r="25" spans="2:18" x14ac:dyDescent="0.25">
      <c r="B25" s="240"/>
      <c r="O25" s="241"/>
    </row>
    <row r="26" spans="2:18" ht="13.5" customHeight="1" x14ac:dyDescent="0.25">
      <c r="B26" s="240"/>
      <c r="O26" s="241"/>
    </row>
    <row r="27" spans="2:18" ht="22.5" customHeight="1" x14ac:dyDescent="0.25">
      <c r="B27" s="240"/>
      <c r="C27" s="389" t="s">
        <v>436</v>
      </c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241"/>
    </row>
    <row r="28" spans="2:18" ht="45" customHeight="1" x14ac:dyDescent="0.25">
      <c r="B28" s="240"/>
      <c r="C28" s="390" t="s">
        <v>435</v>
      </c>
      <c r="D28" s="390"/>
      <c r="E28" s="390"/>
      <c r="F28" s="390"/>
      <c r="G28" s="390"/>
      <c r="H28" s="390"/>
      <c r="I28" s="391" t="s">
        <v>408</v>
      </c>
      <c r="J28" s="391"/>
      <c r="K28" s="391"/>
      <c r="L28" s="391"/>
      <c r="M28" s="391"/>
      <c r="N28" s="391"/>
      <c r="O28" s="248"/>
      <c r="P28" s="242"/>
      <c r="Q28" s="242"/>
      <c r="R28" s="242"/>
    </row>
    <row r="29" spans="2:18" ht="15" customHeight="1" x14ac:dyDescent="0.25">
      <c r="B29" s="240"/>
      <c r="O29" s="241"/>
    </row>
    <row r="30" spans="2:18" x14ac:dyDescent="0.25">
      <c r="B30" s="240"/>
      <c r="O30" s="241"/>
    </row>
    <row r="31" spans="2:18" x14ac:dyDescent="0.25">
      <c r="B31" s="240"/>
      <c r="O31" s="241"/>
    </row>
    <row r="32" spans="2:18" x14ac:dyDescent="0.25">
      <c r="B32" s="240"/>
      <c r="O32" s="241"/>
    </row>
    <row r="33" spans="2:15" x14ac:dyDescent="0.25">
      <c r="B33" s="240"/>
      <c r="O33" s="241"/>
    </row>
    <row r="34" spans="2:15" x14ac:dyDescent="0.25">
      <c r="B34" s="240"/>
      <c r="O34" s="241"/>
    </row>
    <row r="35" spans="2:15" x14ac:dyDescent="0.25">
      <c r="B35" s="240"/>
      <c r="O35" s="241"/>
    </row>
    <row r="36" spans="2:15" x14ac:dyDescent="0.25">
      <c r="B36" s="240"/>
      <c r="O36" s="241"/>
    </row>
    <row r="37" spans="2:15" x14ac:dyDescent="0.25">
      <c r="B37" s="240"/>
      <c r="O37" s="241"/>
    </row>
    <row r="38" spans="2:15" x14ac:dyDescent="0.25">
      <c r="B38" s="240"/>
      <c r="O38" s="241"/>
    </row>
    <row r="39" spans="2:15" x14ac:dyDescent="0.25">
      <c r="B39" s="240"/>
      <c r="O39" s="241"/>
    </row>
    <row r="40" spans="2:15" ht="12.75" customHeight="1" x14ac:dyDescent="0.25">
      <c r="B40" s="240"/>
      <c r="O40" s="241"/>
    </row>
    <row r="41" spans="2:15" x14ac:dyDescent="0.25">
      <c r="B41" s="392" t="s">
        <v>416</v>
      </c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</row>
    <row r="42" spans="2:15" ht="15" customHeight="1" x14ac:dyDescent="0.25"/>
    <row r="43" spans="2:15" x14ac:dyDescent="0.25">
      <c r="B43" s="240"/>
      <c r="O43" s="241"/>
    </row>
    <row r="44" spans="2:15" x14ac:dyDescent="0.25">
      <c r="B44" s="240"/>
      <c r="O44" s="241"/>
    </row>
    <row r="45" spans="2:15" x14ac:dyDescent="0.25">
      <c r="B45" s="240"/>
      <c r="O45" s="241"/>
    </row>
    <row r="46" spans="2:15" x14ac:dyDescent="0.25">
      <c r="B46" s="240"/>
      <c r="O46" s="241"/>
    </row>
    <row r="47" spans="2:15" x14ac:dyDescent="0.25">
      <c r="B47" s="240"/>
      <c r="O47" s="241"/>
    </row>
    <row r="48" spans="2:15" x14ac:dyDescent="0.25">
      <c r="B48" s="240"/>
      <c r="O48" s="241"/>
    </row>
    <row r="49" spans="2:15" x14ac:dyDescent="0.25">
      <c r="B49" s="240"/>
      <c r="O49" s="241"/>
    </row>
    <row r="50" spans="2:15" x14ac:dyDescent="0.25">
      <c r="B50" s="240"/>
      <c r="O50" s="241"/>
    </row>
    <row r="51" spans="2:15" x14ac:dyDescent="0.25">
      <c r="B51" s="240"/>
      <c r="O51" s="241"/>
    </row>
    <row r="52" spans="2:15" x14ac:dyDescent="0.25">
      <c r="B52" s="240"/>
      <c r="O52" s="241"/>
    </row>
    <row r="53" spans="2:15" ht="20.25" customHeight="1" thickBot="1" x14ac:dyDescent="0.3">
      <c r="B53" s="243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5"/>
    </row>
    <row r="54" spans="2:15" ht="15.75" thickBot="1" x14ac:dyDescent="0.3">
      <c r="B54" s="249" t="s">
        <v>415</v>
      </c>
    </row>
    <row r="55" spans="2:15" x14ac:dyDescent="0.25">
      <c r="B55" s="237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9"/>
    </row>
    <row r="56" spans="2:15" x14ac:dyDescent="0.25">
      <c r="B56" s="240"/>
      <c r="C56" s="385" t="s">
        <v>406</v>
      </c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241"/>
    </row>
    <row r="57" spans="2:15" ht="28.5" customHeight="1" x14ac:dyDescent="0.25">
      <c r="B57" s="240"/>
      <c r="C57" s="388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241"/>
    </row>
    <row r="58" spans="2:15" ht="28.5" customHeight="1" x14ac:dyDescent="0.25">
      <c r="B58" s="240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241"/>
    </row>
    <row r="59" spans="2:15" x14ac:dyDescent="0.25">
      <c r="B59" s="240"/>
      <c r="O59" s="241"/>
    </row>
    <row r="60" spans="2:15" x14ac:dyDescent="0.25">
      <c r="B60" s="240"/>
      <c r="O60" s="241"/>
    </row>
    <row r="61" spans="2:15" x14ac:dyDescent="0.25">
      <c r="B61" s="240"/>
      <c r="O61" s="241"/>
    </row>
    <row r="62" spans="2:15" x14ac:dyDescent="0.25">
      <c r="B62" s="240"/>
      <c r="O62" s="241"/>
    </row>
    <row r="63" spans="2:15" x14ac:dyDescent="0.25">
      <c r="B63" s="240"/>
      <c r="O63" s="241"/>
    </row>
    <row r="64" spans="2:15" x14ac:dyDescent="0.25">
      <c r="B64" s="240"/>
      <c r="O64" s="241"/>
    </row>
    <row r="65" spans="2:15" x14ac:dyDescent="0.25">
      <c r="B65" s="240"/>
      <c r="O65" s="241"/>
    </row>
    <row r="66" spans="2:15" x14ac:dyDescent="0.25">
      <c r="B66" s="240"/>
      <c r="O66" s="241"/>
    </row>
    <row r="67" spans="2:15" x14ac:dyDescent="0.25">
      <c r="B67" s="240"/>
      <c r="O67" s="241"/>
    </row>
    <row r="68" spans="2:15" x14ac:dyDescent="0.25">
      <c r="B68" s="240"/>
      <c r="O68" s="241"/>
    </row>
    <row r="69" spans="2:15" x14ac:dyDescent="0.25">
      <c r="B69" s="240"/>
      <c r="O69" s="241"/>
    </row>
    <row r="70" spans="2:15" x14ac:dyDescent="0.25">
      <c r="B70" s="240"/>
      <c r="O70" s="241"/>
    </row>
    <row r="71" spans="2:15" x14ac:dyDescent="0.25">
      <c r="B71" s="240"/>
      <c r="C71" s="385" t="s">
        <v>407</v>
      </c>
      <c r="D71" s="385"/>
      <c r="E71" s="385"/>
      <c r="F71" s="385"/>
      <c r="G71" s="385"/>
      <c r="H71" s="385"/>
      <c r="I71" s="385"/>
      <c r="J71" s="385"/>
      <c r="K71" s="385"/>
      <c r="L71" s="385"/>
      <c r="M71" s="385"/>
      <c r="N71" s="385"/>
      <c r="O71" s="241"/>
    </row>
    <row r="72" spans="2:15" ht="30.75" customHeight="1" x14ac:dyDescent="0.25">
      <c r="B72" s="240"/>
      <c r="C72" s="395" t="s">
        <v>414</v>
      </c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241"/>
    </row>
    <row r="73" spans="2:15" ht="33" customHeight="1" x14ac:dyDescent="0.25">
      <c r="B73" s="240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241"/>
    </row>
    <row r="74" spans="2:15" x14ac:dyDescent="0.25">
      <c r="B74" s="240"/>
      <c r="O74" s="241"/>
    </row>
    <row r="75" spans="2:15" x14ac:dyDescent="0.25">
      <c r="B75" s="240"/>
      <c r="O75" s="241"/>
    </row>
    <row r="76" spans="2:15" x14ac:dyDescent="0.25">
      <c r="B76" s="240"/>
      <c r="O76" s="241"/>
    </row>
    <row r="77" spans="2:15" x14ac:dyDescent="0.25">
      <c r="B77" s="240"/>
      <c r="O77" s="241"/>
    </row>
    <row r="78" spans="2:15" x14ac:dyDescent="0.25">
      <c r="B78" s="240"/>
      <c r="O78" s="241"/>
    </row>
    <row r="79" spans="2:15" x14ac:dyDescent="0.25">
      <c r="B79" s="240"/>
      <c r="O79" s="241"/>
    </row>
    <row r="80" spans="2:15" x14ac:dyDescent="0.25">
      <c r="B80" s="240"/>
      <c r="O80" s="241"/>
    </row>
    <row r="81" spans="2:15" x14ac:dyDescent="0.25">
      <c r="B81" s="240"/>
      <c r="O81" s="241"/>
    </row>
    <row r="82" spans="2:15" x14ac:dyDescent="0.25">
      <c r="B82" s="240"/>
      <c r="O82" s="241"/>
    </row>
    <row r="83" spans="2:15" x14ac:dyDescent="0.25">
      <c r="B83" s="240"/>
      <c r="O83" s="241"/>
    </row>
    <row r="84" spans="2:15" x14ac:dyDescent="0.25">
      <c r="B84" s="240"/>
      <c r="O84" s="241"/>
    </row>
    <row r="85" spans="2:15" x14ac:dyDescent="0.25">
      <c r="B85" s="240"/>
      <c r="O85" s="241"/>
    </row>
    <row r="86" spans="2:15" x14ac:dyDescent="0.25">
      <c r="B86" s="240"/>
      <c r="O86" s="241"/>
    </row>
    <row r="87" spans="2:15" x14ac:dyDescent="0.25">
      <c r="B87" s="240"/>
      <c r="O87" s="241"/>
    </row>
    <row r="88" spans="2:15" x14ac:dyDescent="0.25">
      <c r="B88" s="240"/>
      <c r="O88" s="241"/>
    </row>
    <row r="89" spans="2:15" x14ac:dyDescent="0.25">
      <c r="B89" s="240"/>
      <c r="O89" s="241"/>
    </row>
    <row r="90" spans="2:15" x14ac:dyDescent="0.25">
      <c r="B90" s="240"/>
      <c r="O90" s="241"/>
    </row>
    <row r="91" spans="2:15" x14ac:dyDescent="0.25">
      <c r="B91" s="240"/>
      <c r="O91" s="241"/>
    </row>
    <row r="92" spans="2:15" ht="23.25" customHeight="1" x14ac:dyDescent="0.25">
      <c r="B92" s="240"/>
      <c r="O92" s="241"/>
    </row>
    <row r="93" spans="2:15" ht="24" customHeight="1" x14ac:dyDescent="0.25">
      <c r="B93" s="240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8"/>
      <c r="O93" s="241"/>
    </row>
    <row r="94" spans="2:15" x14ac:dyDescent="0.25">
      <c r="B94" s="240"/>
      <c r="O94" s="241"/>
    </row>
    <row r="95" spans="2:15" x14ac:dyDescent="0.25">
      <c r="B95" s="240"/>
      <c r="O95" s="241"/>
    </row>
    <row r="96" spans="2:15" x14ac:dyDescent="0.25">
      <c r="B96" s="240"/>
      <c r="O96" s="241"/>
    </row>
    <row r="97" spans="2:15" x14ac:dyDescent="0.25">
      <c r="B97" s="240"/>
      <c r="O97" s="241"/>
    </row>
    <row r="98" spans="2:15" x14ac:dyDescent="0.25">
      <c r="B98" s="240"/>
      <c r="O98" s="241"/>
    </row>
    <row r="99" spans="2:15" x14ac:dyDescent="0.25">
      <c r="B99" s="240"/>
      <c r="O99" s="241"/>
    </row>
    <row r="100" spans="2:15" x14ac:dyDescent="0.25">
      <c r="B100" s="240"/>
      <c r="O100" s="241"/>
    </row>
    <row r="101" spans="2:15" x14ac:dyDescent="0.25">
      <c r="B101" s="240"/>
      <c r="O101" s="241"/>
    </row>
    <row r="102" spans="2:15" x14ac:dyDescent="0.25">
      <c r="B102" s="240"/>
      <c r="O102" s="241"/>
    </row>
    <row r="103" spans="2:15" x14ac:dyDescent="0.25">
      <c r="B103" s="240"/>
      <c r="O103" s="241"/>
    </row>
    <row r="104" spans="2:15" x14ac:dyDescent="0.25">
      <c r="B104" s="240"/>
      <c r="O104" s="241"/>
    </row>
    <row r="105" spans="2:15" x14ac:dyDescent="0.25">
      <c r="B105" s="240"/>
      <c r="O105" s="241"/>
    </row>
    <row r="106" spans="2:15" ht="35.25" customHeight="1" thickBot="1" x14ac:dyDescent="0.3">
      <c r="B106" s="243"/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5"/>
    </row>
    <row r="107" spans="2:15" ht="9" customHeight="1" x14ac:dyDescent="0.25"/>
  </sheetData>
  <mergeCells count="20">
    <mergeCell ref="C73:N73"/>
    <mergeCell ref="C93:N93"/>
    <mergeCell ref="B41:O41"/>
    <mergeCell ref="C56:N56"/>
    <mergeCell ref="C57:N57"/>
    <mergeCell ref="C58:N58"/>
    <mergeCell ref="C71:N71"/>
    <mergeCell ref="C72:N72"/>
    <mergeCell ref="C12:N12"/>
    <mergeCell ref="C13:N13"/>
    <mergeCell ref="C14:N14"/>
    <mergeCell ref="C27:N27"/>
    <mergeCell ref="C28:H28"/>
    <mergeCell ref="I28:N28"/>
    <mergeCell ref="C11:N11"/>
    <mergeCell ref="B5:O5"/>
    <mergeCell ref="B6:O6"/>
    <mergeCell ref="C8:N8"/>
    <mergeCell ref="C9:N9"/>
    <mergeCell ref="C10:N10"/>
  </mergeCells>
  <pageMargins left="0.25" right="0.25" top="0.25" bottom="0.25" header="0.3" footer="0.3"/>
  <pageSetup paperSize="9" scale="82" fitToHeight="0" orientation="portrait" r:id="rId1"/>
  <rowBreaks count="1" manualBreakCount="1">
    <brk id="53" max="1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  <pageSetUpPr fitToPage="1"/>
  </sheetPr>
  <dimension ref="B1:R104"/>
  <sheetViews>
    <sheetView showGridLines="0" view="pageBreakPreview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.140625" customWidth="1"/>
    <col min="2" max="2" width="3.85546875" style="178" customWidth="1"/>
    <col min="3" max="14" width="9.140625" style="178"/>
    <col min="15" max="15" width="4.140625" style="178" customWidth="1"/>
    <col min="16" max="16" width="1.5703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37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9"/>
    </row>
    <row r="4" spans="2:16" ht="30.75" customHeight="1" x14ac:dyDescent="0.25">
      <c r="B4" s="240"/>
      <c r="O4" s="241"/>
      <c r="P4" s="241"/>
    </row>
    <row r="5" spans="2:16" ht="20.25" customHeight="1" x14ac:dyDescent="0.25">
      <c r="B5" s="396" t="s">
        <v>399</v>
      </c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8"/>
      <c r="P5" s="241"/>
    </row>
    <row r="6" spans="2:16" ht="12" customHeight="1" thickBot="1" x14ac:dyDescent="0.3">
      <c r="B6" s="399" t="s">
        <v>389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1"/>
    </row>
    <row r="7" spans="2:16" ht="4.5" customHeight="1" x14ac:dyDescent="0.25">
      <c r="B7" s="240"/>
      <c r="O7" s="241"/>
    </row>
    <row r="8" spans="2:16" ht="15" customHeight="1" x14ac:dyDescent="0.25">
      <c r="B8" s="240" t="s">
        <v>390</v>
      </c>
      <c r="C8" s="385" t="s">
        <v>388</v>
      </c>
      <c r="D8" s="385"/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241"/>
    </row>
    <row r="9" spans="2:16" s="70" customFormat="1" ht="24" customHeight="1" x14ac:dyDescent="0.25">
      <c r="B9" s="246"/>
      <c r="C9" s="386" t="s">
        <v>400</v>
      </c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247"/>
    </row>
    <row r="10" spans="2:16" s="70" customFormat="1" ht="15.75" customHeight="1" x14ac:dyDescent="0.25">
      <c r="B10" s="246"/>
      <c r="C10" s="387" t="s">
        <v>391</v>
      </c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247"/>
    </row>
    <row r="11" spans="2:16" s="70" customFormat="1" ht="15.75" customHeight="1" x14ac:dyDescent="0.25">
      <c r="B11" s="246"/>
      <c r="C11" s="386" t="s">
        <v>392</v>
      </c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247"/>
    </row>
    <row r="12" spans="2:16" s="70" customFormat="1" ht="25.5" customHeight="1" x14ac:dyDescent="0.25">
      <c r="B12" s="246"/>
      <c r="C12" s="386" t="s">
        <v>401</v>
      </c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247"/>
    </row>
    <row r="13" spans="2:16" ht="24" customHeight="1" x14ac:dyDescent="0.25">
      <c r="B13" s="240"/>
      <c r="C13" s="385" t="s">
        <v>393</v>
      </c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241"/>
    </row>
    <row r="14" spans="2:16" ht="24" customHeight="1" x14ac:dyDescent="0.25">
      <c r="B14" s="240"/>
      <c r="C14" s="389" t="s">
        <v>398</v>
      </c>
      <c r="D14" s="389"/>
      <c r="E14" s="389"/>
      <c r="F14" s="389"/>
      <c r="G14" s="389"/>
      <c r="H14" s="389"/>
      <c r="I14" s="389"/>
      <c r="J14" s="389"/>
      <c r="K14" s="389"/>
      <c r="L14" s="389"/>
      <c r="M14" s="389"/>
      <c r="N14" s="389"/>
      <c r="O14" s="241"/>
    </row>
    <row r="15" spans="2:16" x14ac:dyDescent="0.25">
      <c r="B15" s="240"/>
      <c r="O15" s="241"/>
    </row>
    <row r="16" spans="2:16" x14ac:dyDescent="0.25">
      <c r="B16" s="240"/>
      <c r="O16" s="241"/>
    </row>
    <row r="17" spans="2:18" x14ac:dyDescent="0.25">
      <c r="B17" s="240"/>
      <c r="O17" s="241"/>
    </row>
    <row r="18" spans="2:18" x14ac:dyDescent="0.25">
      <c r="B18" s="240"/>
      <c r="O18" s="241"/>
    </row>
    <row r="19" spans="2:18" x14ac:dyDescent="0.25">
      <c r="B19" s="240"/>
      <c r="O19" s="241"/>
    </row>
    <row r="20" spans="2:18" x14ac:dyDescent="0.25">
      <c r="B20" s="240"/>
      <c r="O20" s="241"/>
    </row>
    <row r="21" spans="2:18" x14ac:dyDescent="0.25">
      <c r="B21" s="240"/>
      <c r="O21" s="241"/>
    </row>
    <row r="22" spans="2:18" x14ac:dyDescent="0.25">
      <c r="B22" s="240"/>
      <c r="O22" s="241"/>
    </row>
    <row r="23" spans="2:18" x14ac:dyDescent="0.25">
      <c r="B23" s="240"/>
      <c r="O23" s="241"/>
    </row>
    <row r="24" spans="2:18" x14ac:dyDescent="0.25">
      <c r="B24" s="240"/>
      <c r="O24" s="241"/>
    </row>
    <row r="25" spans="2:18" x14ac:dyDescent="0.25">
      <c r="B25" s="240"/>
      <c r="O25" s="241"/>
    </row>
    <row r="26" spans="2:18" ht="23.25" customHeight="1" x14ac:dyDescent="0.25">
      <c r="B26" s="240"/>
      <c r="C26" s="402" t="s">
        <v>394</v>
      </c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241"/>
    </row>
    <row r="27" spans="2:18" ht="33" customHeight="1" x14ac:dyDescent="0.25">
      <c r="B27" s="240"/>
      <c r="C27" s="389"/>
      <c r="D27" s="389"/>
      <c r="E27" s="389"/>
      <c r="F27" s="389" t="s">
        <v>395</v>
      </c>
      <c r="G27" s="389"/>
      <c r="H27" s="389"/>
      <c r="I27" s="389"/>
      <c r="J27" s="389"/>
      <c r="K27" s="389"/>
      <c r="L27" s="389"/>
      <c r="M27" s="389"/>
      <c r="N27" s="389"/>
      <c r="O27" s="241"/>
    </row>
    <row r="28" spans="2:18" ht="45" customHeight="1" x14ac:dyDescent="0.25">
      <c r="B28" s="240"/>
      <c r="C28" s="390"/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248"/>
      <c r="P28" s="242"/>
      <c r="Q28" s="242"/>
      <c r="R28" s="242"/>
    </row>
    <row r="29" spans="2:18" ht="15" customHeight="1" x14ac:dyDescent="0.25">
      <c r="B29" s="240"/>
      <c r="O29" s="241"/>
    </row>
    <row r="30" spans="2:18" x14ac:dyDescent="0.25">
      <c r="B30" s="240"/>
      <c r="O30" s="241"/>
    </row>
    <row r="31" spans="2:18" x14ac:dyDescent="0.25">
      <c r="B31" s="240"/>
      <c r="O31" s="241"/>
    </row>
    <row r="32" spans="2:18" x14ac:dyDescent="0.25">
      <c r="B32" s="240"/>
      <c r="O32" s="241"/>
    </row>
    <row r="33" spans="2:15" x14ac:dyDescent="0.25">
      <c r="B33" s="240"/>
      <c r="O33" s="241"/>
    </row>
    <row r="34" spans="2:15" x14ac:dyDescent="0.25">
      <c r="B34" s="240"/>
      <c r="O34" s="241"/>
    </row>
    <row r="35" spans="2:15" x14ac:dyDescent="0.25">
      <c r="B35" s="240"/>
      <c r="O35" s="241"/>
    </row>
    <row r="36" spans="2:15" x14ac:dyDescent="0.25">
      <c r="B36" s="240"/>
      <c r="O36" s="241"/>
    </row>
    <row r="37" spans="2:15" x14ac:dyDescent="0.25">
      <c r="B37" s="240"/>
      <c r="O37" s="241"/>
    </row>
    <row r="38" spans="2:15" ht="21" customHeight="1" x14ac:dyDescent="0.25">
      <c r="B38" s="240"/>
      <c r="O38" s="241"/>
    </row>
    <row r="39" spans="2:15" ht="11.25" customHeight="1" x14ac:dyDescent="0.25">
      <c r="B39" s="240"/>
      <c r="O39" s="241"/>
    </row>
    <row r="40" spans="2:15" ht="21" customHeight="1" x14ac:dyDescent="0.25">
      <c r="B40" s="240"/>
      <c r="O40" s="241"/>
    </row>
    <row r="41" spans="2:15" ht="21" customHeight="1" x14ac:dyDescent="0.25">
      <c r="B41" s="392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</row>
    <row r="42" spans="2:15" ht="21" customHeight="1" x14ac:dyDescent="0.25"/>
    <row r="43" spans="2:15" ht="21" customHeight="1" x14ac:dyDescent="0.25">
      <c r="B43" s="240"/>
      <c r="O43" s="241"/>
    </row>
    <row r="44" spans="2:15" ht="21" customHeight="1" x14ac:dyDescent="0.25">
      <c r="B44" s="240"/>
      <c r="O44" s="241"/>
    </row>
    <row r="45" spans="2:15" ht="25.5" customHeight="1" x14ac:dyDescent="0.25">
      <c r="B45" s="240"/>
      <c r="O45" s="241"/>
    </row>
    <row r="46" spans="2:15" x14ac:dyDescent="0.25">
      <c r="B46" s="240"/>
      <c r="O46" s="241"/>
    </row>
    <row r="47" spans="2:15" ht="15" customHeight="1" x14ac:dyDescent="0.25">
      <c r="B47" s="240"/>
      <c r="O47" s="241"/>
    </row>
    <row r="48" spans="2:15" x14ac:dyDescent="0.25">
      <c r="B48" s="240"/>
      <c r="O48" s="241"/>
    </row>
    <row r="49" spans="2:15" x14ac:dyDescent="0.25">
      <c r="B49" s="240"/>
      <c r="O49" s="241"/>
    </row>
    <row r="50" spans="2:15" x14ac:dyDescent="0.25">
      <c r="B50" s="240"/>
      <c r="O50" s="241"/>
    </row>
    <row r="51" spans="2:15" x14ac:dyDescent="0.25">
      <c r="B51" s="240"/>
      <c r="O51" s="241"/>
    </row>
    <row r="52" spans="2:15" x14ac:dyDescent="0.25">
      <c r="B52" s="240"/>
      <c r="O52" s="241"/>
    </row>
    <row r="53" spans="2:15" ht="23.25" customHeight="1" thickBot="1" x14ac:dyDescent="0.3">
      <c r="B53" s="243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5"/>
    </row>
    <row r="54" spans="2:15" x14ac:dyDescent="0.25">
      <c r="B54" s="240"/>
      <c r="C54" s="404" t="s">
        <v>396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241"/>
    </row>
    <row r="55" spans="2:15" ht="42" customHeight="1" x14ac:dyDescent="0.25">
      <c r="B55" s="240"/>
      <c r="C55" s="389" t="s">
        <v>402</v>
      </c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241"/>
    </row>
    <row r="56" spans="2:15" ht="33" customHeight="1" x14ac:dyDescent="0.25">
      <c r="B56" s="240"/>
      <c r="O56" s="241"/>
    </row>
    <row r="57" spans="2:15" x14ac:dyDescent="0.25">
      <c r="B57" s="240"/>
      <c r="O57" s="241"/>
    </row>
    <row r="58" spans="2:15" x14ac:dyDescent="0.25">
      <c r="B58" s="240"/>
      <c r="O58" s="241"/>
    </row>
    <row r="59" spans="2:15" x14ac:dyDescent="0.25">
      <c r="B59" s="240"/>
      <c r="O59" s="241"/>
    </row>
    <row r="60" spans="2:15" x14ac:dyDescent="0.25">
      <c r="B60" s="240"/>
      <c r="O60" s="241"/>
    </row>
    <row r="61" spans="2:15" x14ac:dyDescent="0.25">
      <c r="B61" s="240"/>
      <c r="O61" s="241"/>
    </row>
    <row r="62" spans="2:15" x14ac:dyDescent="0.25">
      <c r="B62" s="240"/>
      <c r="O62" s="241"/>
    </row>
    <row r="63" spans="2:15" x14ac:dyDescent="0.25">
      <c r="B63" s="240"/>
      <c r="O63" s="241"/>
    </row>
    <row r="64" spans="2:15" x14ac:dyDescent="0.25">
      <c r="B64" s="240"/>
      <c r="O64" s="241"/>
    </row>
    <row r="65" spans="2:15" x14ac:dyDescent="0.25">
      <c r="B65" s="240"/>
      <c r="O65" s="241"/>
    </row>
    <row r="66" spans="2:15" x14ac:dyDescent="0.25">
      <c r="B66" s="240"/>
      <c r="O66" s="241"/>
    </row>
    <row r="67" spans="2:15" x14ac:dyDescent="0.25">
      <c r="B67" s="240"/>
      <c r="O67" s="241"/>
    </row>
    <row r="68" spans="2:15" x14ac:dyDescent="0.25">
      <c r="B68" s="240"/>
      <c r="O68" s="241"/>
    </row>
    <row r="69" spans="2:15" x14ac:dyDescent="0.25">
      <c r="B69" s="240"/>
      <c r="C69" s="385"/>
      <c r="D69" s="385"/>
      <c r="E69" s="385"/>
      <c r="F69" s="385"/>
      <c r="G69" s="385"/>
      <c r="H69" s="385"/>
      <c r="I69" s="385"/>
      <c r="J69" s="385"/>
      <c r="K69" s="385"/>
      <c r="L69" s="385"/>
      <c r="M69" s="385"/>
      <c r="N69" s="385"/>
      <c r="O69" s="241"/>
    </row>
    <row r="70" spans="2:15" x14ac:dyDescent="0.25">
      <c r="B70" s="240"/>
      <c r="C70" s="395"/>
      <c r="D70" s="395"/>
      <c r="E70" s="395"/>
      <c r="F70" s="395"/>
      <c r="G70" s="395"/>
      <c r="H70" s="395"/>
      <c r="I70" s="395"/>
      <c r="J70" s="395"/>
      <c r="K70" s="395"/>
      <c r="L70" s="395"/>
      <c r="M70" s="395"/>
      <c r="N70" s="395"/>
      <c r="O70" s="241"/>
    </row>
    <row r="71" spans="2:15" x14ac:dyDescent="0.25">
      <c r="B71" s="240"/>
      <c r="C71" s="388"/>
      <c r="D71" s="388"/>
      <c r="E71" s="388"/>
      <c r="F71" s="388"/>
      <c r="G71" s="388"/>
      <c r="H71" s="388"/>
      <c r="I71" s="388"/>
      <c r="J71" s="388"/>
      <c r="K71" s="388"/>
      <c r="L71" s="388"/>
      <c r="M71" s="388"/>
      <c r="N71" s="388"/>
      <c r="O71" s="241"/>
    </row>
    <row r="72" spans="2:15" x14ac:dyDescent="0.25">
      <c r="B72" s="240"/>
      <c r="O72" s="241"/>
    </row>
    <row r="73" spans="2:15" x14ac:dyDescent="0.25">
      <c r="B73" s="240"/>
      <c r="O73" s="241"/>
    </row>
    <row r="74" spans="2:15" x14ac:dyDescent="0.25">
      <c r="B74" s="240"/>
      <c r="O74" s="241"/>
    </row>
    <row r="75" spans="2:15" ht="23.25" customHeight="1" x14ac:dyDescent="0.25">
      <c r="B75" s="240"/>
      <c r="O75" s="241"/>
    </row>
    <row r="76" spans="2:15" ht="24" customHeight="1" x14ac:dyDescent="0.25">
      <c r="B76" s="240"/>
      <c r="C76" s="403" t="s">
        <v>397</v>
      </c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241"/>
    </row>
    <row r="77" spans="2:15" ht="15" customHeight="1" x14ac:dyDescent="0.25">
      <c r="B77" s="240"/>
      <c r="O77" s="241"/>
    </row>
    <row r="78" spans="2:15" ht="15" customHeight="1" x14ac:dyDescent="0.25">
      <c r="B78" s="240"/>
      <c r="O78" s="241"/>
    </row>
    <row r="79" spans="2:15" ht="15" customHeight="1" x14ac:dyDescent="0.25">
      <c r="B79" s="240"/>
      <c r="O79" s="241"/>
    </row>
    <row r="80" spans="2:15" ht="15" customHeight="1" x14ac:dyDescent="0.25">
      <c r="B80" s="240"/>
      <c r="O80" s="241"/>
    </row>
    <row r="81" spans="2:15" ht="15" customHeight="1" x14ac:dyDescent="0.25">
      <c r="B81" s="240"/>
      <c r="O81" s="241"/>
    </row>
    <row r="82" spans="2:15" ht="15" customHeight="1" x14ac:dyDescent="0.25">
      <c r="B82" s="240"/>
      <c r="O82" s="241"/>
    </row>
    <row r="83" spans="2:15" ht="15" customHeight="1" x14ac:dyDescent="0.25">
      <c r="B83" s="240"/>
      <c r="O83" s="241"/>
    </row>
    <row r="84" spans="2:15" ht="15" customHeight="1" x14ac:dyDescent="0.25">
      <c r="B84" s="240"/>
      <c r="O84" s="241"/>
    </row>
    <row r="85" spans="2:15" ht="15" customHeight="1" x14ac:dyDescent="0.25">
      <c r="B85" s="240"/>
      <c r="O85" s="241"/>
    </row>
    <row r="86" spans="2:15" ht="27" customHeight="1" x14ac:dyDescent="0.25">
      <c r="B86" s="240"/>
      <c r="O86" s="241"/>
    </row>
    <row r="87" spans="2:15" ht="15" customHeight="1" x14ac:dyDescent="0.25">
      <c r="B87" s="240"/>
      <c r="O87" s="241"/>
    </row>
    <row r="88" spans="2:15" ht="21" customHeight="1" x14ac:dyDescent="0.25">
      <c r="B88" s="240"/>
      <c r="O88" s="241"/>
    </row>
    <row r="89" spans="2:15" ht="41.25" customHeight="1" x14ac:dyDescent="0.25">
      <c r="B89" s="240"/>
      <c r="O89" s="241"/>
    </row>
    <row r="90" spans="2:15" ht="9" customHeight="1" x14ac:dyDescent="0.25">
      <c r="B90" s="240"/>
      <c r="O90" s="241"/>
    </row>
    <row r="91" spans="2:15" x14ac:dyDescent="0.25">
      <c r="B91" s="240"/>
      <c r="C91" s="388"/>
      <c r="D91" s="388"/>
      <c r="E91" s="388"/>
      <c r="F91" s="388"/>
      <c r="G91" s="388"/>
      <c r="H91" s="388"/>
      <c r="I91" s="388"/>
      <c r="J91" s="388"/>
      <c r="K91" s="388"/>
      <c r="L91" s="388"/>
      <c r="M91" s="388"/>
      <c r="N91" s="388"/>
      <c r="O91" s="241"/>
    </row>
    <row r="92" spans="2:15" x14ac:dyDescent="0.25">
      <c r="B92" s="240"/>
      <c r="O92" s="241"/>
    </row>
    <row r="93" spans="2:15" x14ac:dyDescent="0.25">
      <c r="B93" s="240"/>
      <c r="O93" s="241"/>
    </row>
    <row r="94" spans="2:15" x14ac:dyDescent="0.25">
      <c r="B94" s="240"/>
      <c r="O94" s="241"/>
    </row>
    <row r="95" spans="2:15" x14ac:dyDescent="0.25">
      <c r="B95" s="240"/>
      <c r="O95" s="241"/>
    </row>
    <row r="96" spans="2:15" x14ac:dyDescent="0.25">
      <c r="B96" s="240"/>
      <c r="O96" s="241"/>
    </row>
    <row r="97" spans="2:15" x14ac:dyDescent="0.25">
      <c r="B97" s="240"/>
      <c r="O97" s="241"/>
    </row>
    <row r="98" spans="2:15" x14ac:dyDescent="0.25">
      <c r="B98" s="240"/>
      <c r="O98" s="241"/>
    </row>
    <row r="99" spans="2:15" x14ac:dyDescent="0.25">
      <c r="B99" s="240"/>
      <c r="O99" s="241"/>
    </row>
    <row r="100" spans="2:15" x14ac:dyDescent="0.25">
      <c r="B100" s="240"/>
      <c r="O100" s="241"/>
    </row>
    <row r="101" spans="2:15" x14ac:dyDescent="0.25">
      <c r="B101" s="240"/>
      <c r="O101" s="241"/>
    </row>
    <row r="102" spans="2:15" x14ac:dyDescent="0.25">
      <c r="B102" s="240"/>
      <c r="O102" s="241"/>
    </row>
    <row r="103" spans="2:15" x14ac:dyDescent="0.25">
      <c r="B103" s="240"/>
      <c r="O103" s="241"/>
    </row>
    <row r="104" spans="2:15" ht="15.75" thickBot="1" x14ac:dyDescent="0.3">
      <c r="B104" s="243"/>
      <c r="C104" s="244"/>
      <c r="D104" s="244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5"/>
    </row>
  </sheetData>
  <mergeCells count="21">
    <mergeCell ref="C76:N76"/>
    <mergeCell ref="C91:N91"/>
    <mergeCell ref="B41:O41"/>
    <mergeCell ref="C54:N54"/>
    <mergeCell ref="C55:N55"/>
    <mergeCell ref="C69:N69"/>
    <mergeCell ref="C70:N70"/>
    <mergeCell ref="C71:N71"/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</mergeCells>
  <pageMargins left="0.25" right="0.25" top="0.25" bottom="0.25" header="0.3" footer="0.3"/>
  <pageSetup paperSize="9" scale="8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theme="0" tint="-0.499984740745262"/>
  </sheetPr>
  <dimension ref="A3:Q138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1" max="11" width="27.85546875" bestFit="1" customWidth="1"/>
    <col min="17" max="17" width="19.5703125" customWidth="1"/>
  </cols>
  <sheetData>
    <row r="3" spans="2:14" x14ac:dyDescent="0.25">
      <c r="L3" s="405" t="s">
        <v>353</v>
      </c>
      <c r="M3" s="406"/>
      <c r="N3" s="407"/>
    </row>
    <row r="4" spans="2:14" x14ac:dyDescent="0.25">
      <c r="L4" s="210">
        <v>2013</v>
      </c>
      <c r="M4" s="211">
        <v>539276</v>
      </c>
      <c r="N4" s="210"/>
    </row>
    <row r="5" spans="2:14" x14ac:dyDescent="0.25">
      <c r="L5" s="210">
        <v>2014</v>
      </c>
      <c r="M5" s="211">
        <v>539276</v>
      </c>
      <c r="N5" s="210"/>
    </row>
    <row r="6" spans="2:14" x14ac:dyDescent="0.25">
      <c r="L6" s="210">
        <v>2015</v>
      </c>
      <c r="M6" s="210"/>
      <c r="N6" s="210"/>
    </row>
    <row r="9" spans="2:14" ht="18" customHeight="1" x14ac:dyDescent="0.3">
      <c r="B9" s="227" t="s">
        <v>354</v>
      </c>
      <c r="C9" s="228"/>
      <c r="D9" s="228"/>
      <c r="E9" s="229" t="s">
        <v>355</v>
      </c>
      <c r="F9" s="230"/>
      <c r="G9" s="231"/>
      <c r="H9" s="232" t="s">
        <v>248</v>
      </c>
      <c r="I9" s="236"/>
      <c r="J9" s="236"/>
      <c r="K9" s="233"/>
      <c r="M9" s="9" t="s">
        <v>356</v>
      </c>
    </row>
    <row r="10" spans="2:14" x14ac:dyDescent="0.25">
      <c r="B10" s="212" t="s">
        <v>207</v>
      </c>
      <c r="C10" s="213"/>
      <c r="D10">
        <v>2018</v>
      </c>
      <c r="E10" s="212" t="s">
        <v>207</v>
      </c>
      <c r="F10" s="213"/>
      <c r="G10" s="214">
        <v>2018</v>
      </c>
      <c r="H10" s="212" t="s">
        <v>207</v>
      </c>
      <c r="I10" s="235" t="s">
        <v>33</v>
      </c>
      <c r="J10" s="235" t="s">
        <v>248</v>
      </c>
      <c r="K10" s="234" t="s">
        <v>374</v>
      </c>
      <c r="M10" t="s">
        <v>357</v>
      </c>
      <c r="N10">
        <f>SUM(SARI!E8:E59)</f>
        <v>0</v>
      </c>
    </row>
    <row r="11" spans="2:14" x14ac:dyDescent="0.25">
      <c r="B11" s="81">
        <v>1</v>
      </c>
      <c r="C11" s="215"/>
      <c r="D11" s="82">
        <f>SARI!E8</f>
        <v>0</v>
      </c>
      <c r="E11" s="81">
        <v>1</v>
      </c>
      <c r="F11" s="216"/>
      <c r="G11" s="80" t="e">
        <f>SARI!E8/SARI!D8</f>
        <v>#DIV/0!</v>
      </c>
      <c r="H11" s="81">
        <v>1</v>
      </c>
      <c r="I11">
        <f>SARI!J8</f>
        <v>0</v>
      </c>
      <c r="J11">
        <f>SARI!K8</f>
        <v>0</v>
      </c>
      <c r="K11" s="217" t="e">
        <f>SARI!K8/SARI!J8</f>
        <v>#DIV/0!</v>
      </c>
      <c r="M11" t="s">
        <v>290</v>
      </c>
      <c r="N11">
        <f>SUM(SARI!F8:F59)</f>
        <v>0</v>
      </c>
    </row>
    <row r="12" spans="2:14" x14ac:dyDescent="0.25">
      <c r="B12" s="81">
        <v>2</v>
      </c>
      <c r="C12" s="215"/>
      <c r="D12" s="82">
        <f>SARI!E9</f>
        <v>0</v>
      </c>
      <c r="E12" s="81">
        <v>2</v>
      </c>
      <c r="F12" s="216"/>
      <c r="G12" s="80" t="e">
        <f>SARI!E9/SARI!D9</f>
        <v>#DIV/0!</v>
      </c>
      <c r="H12" s="81">
        <v>2</v>
      </c>
      <c r="I12">
        <f>SARI!J9</f>
        <v>0</v>
      </c>
      <c r="J12">
        <f>SARI!K9</f>
        <v>0</v>
      </c>
      <c r="K12" s="217" t="e">
        <f>SARI!K9/SARI!J9</f>
        <v>#DIV/0!</v>
      </c>
      <c r="M12" t="s">
        <v>291</v>
      </c>
      <c r="N12">
        <f>N10-N11</f>
        <v>0</v>
      </c>
    </row>
    <row r="13" spans="2:14" x14ac:dyDescent="0.25">
      <c r="B13" s="81">
        <v>3</v>
      </c>
      <c r="C13" s="215"/>
      <c r="D13" s="82">
        <f>SARI!E10</f>
        <v>0</v>
      </c>
      <c r="E13" s="81">
        <v>3</v>
      </c>
      <c r="F13" s="216"/>
      <c r="G13" s="80" t="e">
        <f>SARI!E10/SARI!D10</f>
        <v>#DIV/0!</v>
      </c>
      <c r="H13" s="81">
        <v>3</v>
      </c>
      <c r="I13">
        <f>SARI!J10</f>
        <v>0</v>
      </c>
      <c r="J13">
        <f>SARI!K10</f>
        <v>0</v>
      </c>
      <c r="K13" s="217" t="e">
        <f>SARI!K10/SARI!J10</f>
        <v>#DIV/0!</v>
      </c>
    </row>
    <row r="14" spans="2:14" x14ac:dyDescent="0.25">
      <c r="B14" s="81">
        <v>4</v>
      </c>
      <c r="C14" s="215"/>
      <c r="D14" s="82">
        <f>SARI!E11</f>
        <v>0</v>
      </c>
      <c r="E14" s="81">
        <v>4</v>
      </c>
      <c r="F14" s="216"/>
      <c r="G14" s="80" t="e">
        <f>SARI!E11/SARI!D11</f>
        <v>#DIV/0!</v>
      </c>
      <c r="H14" s="81">
        <v>4</v>
      </c>
      <c r="I14">
        <f>SARI!J11</f>
        <v>0</v>
      </c>
      <c r="J14">
        <f>SARI!K11</f>
        <v>0</v>
      </c>
      <c r="K14" s="217" t="e">
        <f>SARI!K11/SARI!J11</f>
        <v>#DIV/0!</v>
      </c>
    </row>
    <row r="15" spans="2:14" x14ac:dyDescent="0.25">
      <c r="B15" s="81">
        <v>5</v>
      </c>
      <c r="C15" s="215"/>
      <c r="D15" s="82">
        <f>SARI!E12</f>
        <v>0</v>
      </c>
      <c r="E15" s="81">
        <v>5</v>
      </c>
      <c r="F15" s="216"/>
      <c r="G15" s="80" t="e">
        <f>SARI!E12/SARI!D12</f>
        <v>#DIV/0!</v>
      </c>
      <c r="H15" s="81">
        <v>5</v>
      </c>
      <c r="I15">
        <f>SARI!J12</f>
        <v>0</v>
      </c>
      <c r="J15">
        <f>SARI!K12</f>
        <v>0</v>
      </c>
      <c r="K15" s="217" t="e">
        <f>SARI!K12/SARI!J12</f>
        <v>#DIV/0!</v>
      </c>
      <c r="M15" s="9" t="s">
        <v>336</v>
      </c>
    </row>
    <row r="16" spans="2:14" x14ac:dyDescent="0.25">
      <c r="B16" s="81">
        <v>6</v>
      </c>
      <c r="C16" s="215"/>
      <c r="D16" s="82">
        <f>SARI!E13</f>
        <v>0</v>
      </c>
      <c r="E16" s="81">
        <v>6</v>
      </c>
      <c r="F16" s="216"/>
      <c r="G16" s="80" t="e">
        <f>SARI!E13/SARI!D13</f>
        <v>#DIV/0!</v>
      </c>
      <c r="H16" s="81">
        <v>6</v>
      </c>
      <c r="I16">
        <f>SARI!J13</f>
        <v>0</v>
      </c>
      <c r="J16">
        <f>SARI!K13</f>
        <v>0</v>
      </c>
      <c r="K16" s="217" t="e">
        <f>SARI!K13/SARI!J13</f>
        <v>#DIV/0!</v>
      </c>
      <c r="M16" t="s">
        <v>290</v>
      </c>
      <c r="N16">
        <f>SARI!F8</f>
        <v>0</v>
      </c>
    </row>
    <row r="17" spans="2:14" x14ac:dyDescent="0.25">
      <c r="B17" s="81">
        <v>7</v>
      </c>
      <c r="C17" s="215"/>
      <c r="D17" s="82">
        <f>SARI!E14</f>
        <v>0</v>
      </c>
      <c r="E17" s="81">
        <v>7</v>
      </c>
      <c r="F17" s="216"/>
      <c r="G17" s="80" t="e">
        <f>SARI!E14/SARI!D14</f>
        <v>#DIV/0!</v>
      </c>
      <c r="H17" s="81">
        <v>7</v>
      </c>
      <c r="I17">
        <f>SARI!J14</f>
        <v>0</v>
      </c>
      <c r="J17">
        <f>SARI!K14</f>
        <v>0</v>
      </c>
      <c r="K17" s="217" t="e">
        <f>SARI!K14/SARI!J14</f>
        <v>#DIV/0!</v>
      </c>
      <c r="M17" t="s">
        <v>337</v>
      </c>
      <c r="N17">
        <f>SARI!G8</f>
        <v>0</v>
      </c>
    </row>
    <row r="18" spans="2:14" x14ac:dyDescent="0.25">
      <c r="B18" s="81">
        <v>8</v>
      </c>
      <c r="C18" s="215"/>
      <c r="D18" s="82">
        <f>SARI!E15</f>
        <v>0</v>
      </c>
      <c r="E18" s="81">
        <v>8</v>
      </c>
      <c r="F18" s="216"/>
      <c r="G18" s="80" t="e">
        <f>SARI!E15/SARI!D15</f>
        <v>#DIV/0!</v>
      </c>
      <c r="H18" s="81">
        <v>8</v>
      </c>
      <c r="I18">
        <f>SARI!J15</f>
        <v>0</v>
      </c>
      <c r="J18">
        <f>SARI!K15</f>
        <v>0</v>
      </c>
      <c r="K18" s="217" t="e">
        <f>SARI!K15/SARI!J15</f>
        <v>#DIV/0!</v>
      </c>
      <c r="M18" t="s">
        <v>338</v>
      </c>
      <c r="N18">
        <f>SARI!H8</f>
        <v>0</v>
      </c>
    </row>
    <row r="19" spans="2:14" x14ac:dyDescent="0.25">
      <c r="B19" s="81">
        <v>9</v>
      </c>
      <c r="C19" s="215"/>
      <c r="D19" s="82">
        <f>SARI!E16</f>
        <v>0</v>
      </c>
      <c r="E19" s="81">
        <v>9</v>
      </c>
      <c r="F19" s="216"/>
      <c r="G19" s="80" t="e">
        <f>SARI!E16/SARI!D16</f>
        <v>#DIV/0!</v>
      </c>
      <c r="H19" s="81">
        <v>9</v>
      </c>
      <c r="I19">
        <f>SARI!J16</f>
        <v>0</v>
      </c>
      <c r="J19">
        <f>SARI!K16</f>
        <v>0</v>
      </c>
      <c r="K19" s="217" t="e">
        <f>SARI!K16/SARI!J16</f>
        <v>#DIV/0!</v>
      </c>
      <c r="M19" t="s">
        <v>339</v>
      </c>
      <c r="N19">
        <f>SARI!I8</f>
        <v>0</v>
      </c>
    </row>
    <row r="20" spans="2:14" x14ac:dyDescent="0.25">
      <c r="B20" s="81">
        <v>10</v>
      </c>
      <c r="C20" s="215"/>
      <c r="D20" s="82">
        <f>SARI!E17</f>
        <v>0</v>
      </c>
      <c r="E20" s="81">
        <v>10</v>
      </c>
      <c r="F20" s="216"/>
      <c r="G20" s="80" t="e">
        <f>SARI!E17/SARI!D17</f>
        <v>#DIV/0!</v>
      </c>
      <c r="H20" s="81">
        <v>10</v>
      </c>
      <c r="I20">
        <f>SARI!J17</f>
        <v>0</v>
      </c>
      <c r="J20">
        <f>SARI!K17</f>
        <v>0</v>
      </c>
      <c r="K20" s="217" t="e">
        <f>SARI!K17/SARI!J17</f>
        <v>#DIV/0!</v>
      </c>
      <c r="M20" t="s">
        <v>340</v>
      </c>
      <c r="N20">
        <f>N16-N17-N19</f>
        <v>0</v>
      </c>
    </row>
    <row r="21" spans="2:14" x14ac:dyDescent="0.25">
      <c r="B21" s="81">
        <v>11</v>
      </c>
      <c r="C21" s="215"/>
      <c r="D21" s="82">
        <f>SARI!E18</f>
        <v>0</v>
      </c>
      <c r="E21" s="81">
        <v>11</v>
      </c>
      <c r="F21" s="216"/>
      <c r="G21" s="80" t="e">
        <f>SARI!E18/SARI!D18</f>
        <v>#DIV/0!</v>
      </c>
      <c r="H21" s="81">
        <v>11</v>
      </c>
      <c r="I21">
        <f>SARI!J18</f>
        <v>0</v>
      </c>
      <c r="J21">
        <f>SARI!K18</f>
        <v>0</v>
      </c>
      <c r="K21" s="217" t="e">
        <f>SARI!K18/SARI!J18</f>
        <v>#DIV/0!</v>
      </c>
    </row>
    <row r="22" spans="2:14" x14ac:dyDescent="0.25">
      <c r="B22" s="81">
        <v>12</v>
      </c>
      <c r="C22" s="215"/>
      <c r="D22" s="82">
        <f>SARI!E19</f>
        <v>0</v>
      </c>
      <c r="E22" s="81">
        <v>12</v>
      </c>
      <c r="F22" s="216"/>
      <c r="G22" s="80" t="e">
        <f>SARI!E19/SARI!D19</f>
        <v>#DIV/0!</v>
      </c>
      <c r="H22" s="81">
        <v>12</v>
      </c>
      <c r="I22">
        <f>SARI!J19</f>
        <v>0</v>
      </c>
      <c r="J22">
        <f>SARI!K19</f>
        <v>0</v>
      </c>
      <c r="K22" s="217" t="e">
        <f>SARI!K19/SARI!J19</f>
        <v>#DIV/0!</v>
      </c>
    </row>
    <row r="23" spans="2:14" x14ac:dyDescent="0.25">
      <c r="B23" s="81">
        <v>13</v>
      </c>
      <c r="C23" s="215"/>
      <c r="D23" s="82">
        <f>SARI!E20</f>
        <v>0</v>
      </c>
      <c r="E23" s="81">
        <v>13</v>
      </c>
      <c r="F23" s="216"/>
      <c r="G23" s="80" t="e">
        <f>SARI!E20/SARI!D20</f>
        <v>#DIV/0!</v>
      </c>
      <c r="H23" s="81">
        <v>13</v>
      </c>
      <c r="I23">
        <f>SARI!J20</f>
        <v>0</v>
      </c>
      <c r="J23">
        <f>SARI!K20</f>
        <v>0</v>
      </c>
      <c r="K23" s="217" t="e">
        <f>SARI!K20/SARI!J20</f>
        <v>#DIV/0!</v>
      </c>
    </row>
    <row r="24" spans="2:14" x14ac:dyDescent="0.25">
      <c r="B24" s="81">
        <v>14</v>
      </c>
      <c r="C24" s="215"/>
      <c r="D24" s="82">
        <f>SARI!E21</f>
        <v>0</v>
      </c>
      <c r="E24" s="81">
        <v>14</v>
      </c>
      <c r="F24" s="216"/>
      <c r="G24" s="80" t="e">
        <f>SARI!E21/SARI!D21</f>
        <v>#DIV/0!</v>
      </c>
      <c r="H24" s="81">
        <v>14</v>
      </c>
      <c r="I24">
        <f>SARI!J21</f>
        <v>0</v>
      </c>
      <c r="J24">
        <f>SARI!K21</f>
        <v>0</v>
      </c>
      <c r="K24" s="217" t="e">
        <f>SARI!K21/SARI!J21</f>
        <v>#DIV/0!</v>
      </c>
    </row>
    <row r="25" spans="2:14" x14ac:dyDescent="0.25">
      <c r="B25" s="81">
        <v>15</v>
      </c>
      <c r="C25" s="215"/>
      <c r="D25" s="82">
        <f>SARI!E22</f>
        <v>0</v>
      </c>
      <c r="E25" s="81">
        <v>15</v>
      </c>
      <c r="F25" s="216"/>
      <c r="G25" s="80" t="e">
        <f>SARI!E22/SARI!D22</f>
        <v>#DIV/0!</v>
      </c>
      <c r="H25" s="81">
        <v>15</v>
      </c>
      <c r="I25">
        <f>SARI!J22</f>
        <v>0</v>
      </c>
      <c r="J25">
        <f>SARI!K22</f>
        <v>0</v>
      </c>
      <c r="K25" s="217" t="e">
        <f>SARI!K22/SARI!J22</f>
        <v>#DIV/0!</v>
      </c>
    </row>
    <row r="26" spans="2:14" x14ac:dyDescent="0.25">
      <c r="B26" s="81">
        <v>16</v>
      </c>
      <c r="C26" s="215"/>
      <c r="D26" s="82">
        <f>SARI!E23</f>
        <v>0</v>
      </c>
      <c r="E26" s="81">
        <v>16</v>
      </c>
      <c r="F26" s="216"/>
      <c r="G26" s="80" t="e">
        <f>SARI!E23/SARI!D23</f>
        <v>#DIV/0!</v>
      </c>
      <c r="H26" s="81">
        <v>16</v>
      </c>
      <c r="I26">
        <f>SARI!J23</f>
        <v>0</v>
      </c>
      <c r="J26">
        <f>SARI!K23</f>
        <v>0</v>
      </c>
      <c r="K26" s="217" t="e">
        <f>SARI!K23/SARI!J23</f>
        <v>#DIV/0!</v>
      </c>
    </row>
    <row r="27" spans="2:14" x14ac:dyDescent="0.25">
      <c r="B27" s="81">
        <v>17</v>
      </c>
      <c r="C27" s="215"/>
      <c r="D27" s="82">
        <f>SARI!E24</f>
        <v>0</v>
      </c>
      <c r="E27" s="81">
        <v>17</v>
      </c>
      <c r="F27" s="216"/>
      <c r="G27" s="80" t="e">
        <f>SARI!E24/SARI!D24</f>
        <v>#DIV/0!</v>
      </c>
      <c r="H27" s="81">
        <v>17</v>
      </c>
      <c r="I27">
        <f>SARI!J24</f>
        <v>0</v>
      </c>
      <c r="J27">
        <f>SARI!K24</f>
        <v>0</v>
      </c>
      <c r="K27" s="217" t="e">
        <f>SARI!K24/SARI!J24</f>
        <v>#DIV/0!</v>
      </c>
    </row>
    <row r="28" spans="2:14" x14ac:dyDescent="0.25">
      <c r="B28" s="81">
        <v>18</v>
      </c>
      <c r="C28" s="215"/>
      <c r="D28" s="82">
        <f>SARI!E25</f>
        <v>0</v>
      </c>
      <c r="E28" s="81">
        <v>18</v>
      </c>
      <c r="F28" s="216"/>
      <c r="G28" s="80" t="e">
        <f>SARI!E25/SARI!D25</f>
        <v>#DIV/0!</v>
      </c>
      <c r="H28" s="81">
        <v>18</v>
      </c>
      <c r="I28">
        <f>SARI!J25</f>
        <v>0</v>
      </c>
      <c r="J28">
        <f>SARI!K25</f>
        <v>0</v>
      </c>
      <c r="K28" s="217" t="e">
        <f>SARI!K25/SARI!J25</f>
        <v>#DIV/0!</v>
      </c>
    </row>
    <row r="29" spans="2:14" x14ac:dyDescent="0.25">
      <c r="B29" s="81">
        <v>19</v>
      </c>
      <c r="C29" s="215"/>
      <c r="D29" s="82">
        <f>SARI!E26</f>
        <v>0</v>
      </c>
      <c r="E29" s="81">
        <v>19</v>
      </c>
      <c r="F29" s="216"/>
      <c r="G29" s="80" t="e">
        <f>SARI!E26/SARI!D26</f>
        <v>#DIV/0!</v>
      </c>
      <c r="H29" s="81">
        <v>19</v>
      </c>
      <c r="I29">
        <f>SARI!J26</f>
        <v>0</v>
      </c>
      <c r="J29">
        <f>SARI!K26</f>
        <v>0</v>
      </c>
      <c r="K29" s="217" t="e">
        <f>SARI!K26/SARI!J26</f>
        <v>#DIV/0!</v>
      </c>
    </row>
    <row r="30" spans="2:14" x14ac:dyDescent="0.25">
      <c r="B30" s="81">
        <v>20</v>
      </c>
      <c r="C30" s="215"/>
      <c r="D30" s="82">
        <f>SARI!E27</f>
        <v>0</v>
      </c>
      <c r="E30" s="81">
        <v>20</v>
      </c>
      <c r="F30" s="216"/>
      <c r="G30" s="80" t="e">
        <f>SARI!E27/SARI!D27</f>
        <v>#DIV/0!</v>
      </c>
      <c r="H30" s="81">
        <v>20</v>
      </c>
      <c r="I30">
        <f>SARI!J27</f>
        <v>0</v>
      </c>
      <c r="J30">
        <f>SARI!K27</f>
        <v>0</v>
      </c>
      <c r="K30" s="217" t="e">
        <f>SARI!K27/SARI!J27</f>
        <v>#DIV/0!</v>
      </c>
    </row>
    <row r="31" spans="2:14" x14ac:dyDescent="0.25">
      <c r="B31" s="81">
        <v>21</v>
      </c>
      <c r="C31" s="215"/>
      <c r="D31" s="82">
        <f>SARI!E28</f>
        <v>0</v>
      </c>
      <c r="E31" s="81">
        <v>21</v>
      </c>
      <c r="F31" s="216"/>
      <c r="G31" s="80" t="e">
        <f>SARI!E28/SARI!D28</f>
        <v>#DIV/0!</v>
      </c>
      <c r="H31" s="81">
        <v>21</v>
      </c>
      <c r="I31">
        <f>SARI!J28</f>
        <v>0</v>
      </c>
      <c r="J31">
        <f>SARI!K28</f>
        <v>0</v>
      </c>
      <c r="K31" s="217" t="e">
        <f>SARI!K28/SARI!J28</f>
        <v>#DIV/0!</v>
      </c>
    </row>
    <row r="32" spans="2:14" x14ac:dyDescent="0.25">
      <c r="B32" s="81">
        <v>22</v>
      </c>
      <c r="C32" s="215"/>
      <c r="D32" s="82">
        <f>SARI!E29</f>
        <v>0</v>
      </c>
      <c r="E32" s="81">
        <v>22</v>
      </c>
      <c r="F32" s="216"/>
      <c r="G32" s="80" t="e">
        <f>SARI!E29/SARI!D29</f>
        <v>#DIV/0!</v>
      </c>
      <c r="H32" s="81">
        <v>22</v>
      </c>
      <c r="I32">
        <f>SARI!J29</f>
        <v>0</v>
      </c>
      <c r="J32">
        <f>SARI!K29</f>
        <v>0</v>
      </c>
      <c r="K32" s="217" t="e">
        <f>SARI!K29/SARI!J29</f>
        <v>#DIV/0!</v>
      </c>
    </row>
    <row r="33" spans="2:11" x14ac:dyDescent="0.25">
      <c r="B33" s="81">
        <v>23</v>
      </c>
      <c r="C33" s="215"/>
      <c r="D33" s="82">
        <f>SARI!E30</f>
        <v>0</v>
      </c>
      <c r="E33" s="81">
        <v>23</v>
      </c>
      <c r="F33" s="216"/>
      <c r="G33" s="80" t="e">
        <f>SARI!E30/SARI!D30</f>
        <v>#DIV/0!</v>
      </c>
      <c r="H33" s="81">
        <v>23</v>
      </c>
      <c r="I33">
        <f>SARI!J30</f>
        <v>0</v>
      </c>
      <c r="J33">
        <f>SARI!K30</f>
        <v>0</v>
      </c>
      <c r="K33" s="217" t="e">
        <f>SARI!K30/SARI!J30</f>
        <v>#DIV/0!</v>
      </c>
    </row>
    <row r="34" spans="2:11" x14ac:dyDescent="0.25">
      <c r="B34" s="81">
        <v>24</v>
      </c>
      <c r="C34" s="215"/>
      <c r="D34" s="82">
        <f>SARI!E31</f>
        <v>0</v>
      </c>
      <c r="E34" s="81">
        <v>24</v>
      </c>
      <c r="F34" s="216"/>
      <c r="G34" s="80" t="e">
        <f>SARI!E31/SARI!D31</f>
        <v>#DIV/0!</v>
      </c>
      <c r="H34" s="81">
        <v>24</v>
      </c>
      <c r="I34">
        <f>SARI!J31</f>
        <v>0</v>
      </c>
      <c r="J34">
        <f>SARI!K31</f>
        <v>0</v>
      </c>
      <c r="K34" s="217" t="e">
        <f>SARI!K31/SARI!J31</f>
        <v>#DIV/0!</v>
      </c>
    </row>
    <row r="35" spans="2:11" x14ac:dyDescent="0.25">
      <c r="B35" s="81">
        <v>25</v>
      </c>
      <c r="C35" s="215"/>
      <c r="D35" s="82">
        <f>SARI!E32</f>
        <v>0</v>
      </c>
      <c r="E35" s="81">
        <v>25</v>
      </c>
      <c r="F35" s="216"/>
      <c r="G35" s="80" t="e">
        <f>SARI!E32/SARI!D32</f>
        <v>#DIV/0!</v>
      </c>
      <c r="H35" s="81">
        <v>25</v>
      </c>
      <c r="I35">
        <f>SARI!J32</f>
        <v>0</v>
      </c>
      <c r="J35">
        <f>SARI!K32</f>
        <v>0</v>
      </c>
      <c r="K35" s="217" t="e">
        <f>SARI!K32/SARI!J32</f>
        <v>#DIV/0!</v>
      </c>
    </row>
    <row r="36" spans="2:11" x14ac:dyDescent="0.25">
      <c r="B36" s="81">
        <v>26</v>
      </c>
      <c r="C36" s="215"/>
      <c r="D36" s="82">
        <f>SARI!E33</f>
        <v>0</v>
      </c>
      <c r="E36" s="81">
        <v>26</v>
      </c>
      <c r="F36" s="216"/>
      <c r="G36" s="80" t="e">
        <f>SARI!E33/SARI!D33</f>
        <v>#DIV/0!</v>
      </c>
      <c r="H36" s="81">
        <v>26</v>
      </c>
      <c r="I36">
        <f>SARI!J33</f>
        <v>0</v>
      </c>
      <c r="J36">
        <f>SARI!K33</f>
        <v>0</v>
      </c>
      <c r="K36" s="217" t="e">
        <f>SARI!K33/SARI!J33</f>
        <v>#DIV/0!</v>
      </c>
    </row>
    <row r="37" spans="2:11" x14ac:dyDescent="0.25">
      <c r="B37" s="81">
        <v>27</v>
      </c>
      <c r="C37" s="215"/>
      <c r="D37" s="82">
        <f>SARI!E34</f>
        <v>0</v>
      </c>
      <c r="E37" s="81">
        <v>27</v>
      </c>
      <c r="F37" s="216"/>
      <c r="G37" s="80" t="e">
        <f>SARI!E34/SARI!D34</f>
        <v>#DIV/0!</v>
      </c>
      <c r="H37" s="81">
        <v>27</v>
      </c>
      <c r="I37">
        <f>SARI!J34</f>
        <v>0</v>
      </c>
      <c r="J37">
        <f>SARI!K34</f>
        <v>0</v>
      </c>
      <c r="K37" s="217" t="e">
        <f>SARI!K34/SARI!J34</f>
        <v>#DIV/0!</v>
      </c>
    </row>
    <row r="38" spans="2:11" x14ac:dyDescent="0.25">
      <c r="B38" s="81">
        <v>28</v>
      </c>
      <c r="C38" s="215"/>
      <c r="D38" s="82">
        <f>SARI!E35</f>
        <v>0</v>
      </c>
      <c r="E38" s="81">
        <v>28</v>
      </c>
      <c r="F38" s="216"/>
      <c r="G38" s="80" t="e">
        <f>SARI!E35/SARI!D35</f>
        <v>#DIV/0!</v>
      </c>
      <c r="H38" s="81">
        <v>28</v>
      </c>
      <c r="I38">
        <f>SARI!J35</f>
        <v>0</v>
      </c>
      <c r="J38">
        <f>SARI!K35</f>
        <v>0</v>
      </c>
      <c r="K38" s="217" t="e">
        <f>SARI!K35/SARI!J35</f>
        <v>#DIV/0!</v>
      </c>
    </row>
    <row r="39" spans="2:11" x14ac:dyDescent="0.25">
      <c r="B39" s="81">
        <v>29</v>
      </c>
      <c r="C39" s="215"/>
      <c r="D39" s="82">
        <f>SARI!E36</f>
        <v>0</v>
      </c>
      <c r="E39" s="81">
        <v>29</v>
      </c>
      <c r="F39" s="216"/>
      <c r="G39" s="80" t="e">
        <f>SARI!E36/SARI!D36</f>
        <v>#DIV/0!</v>
      </c>
      <c r="H39" s="81">
        <v>29</v>
      </c>
      <c r="I39">
        <f>SARI!J36</f>
        <v>0</v>
      </c>
      <c r="J39">
        <f>SARI!K36</f>
        <v>0</v>
      </c>
      <c r="K39" s="217" t="e">
        <f>SARI!K36/SARI!J36</f>
        <v>#DIV/0!</v>
      </c>
    </row>
    <row r="40" spans="2:11" x14ac:dyDescent="0.25">
      <c r="B40" s="81">
        <v>30</v>
      </c>
      <c r="C40" s="215"/>
      <c r="D40" s="82">
        <f>SARI!E37</f>
        <v>0</v>
      </c>
      <c r="E40" s="81">
        <v>30</v>
      </c>
      <c r="F40" s="216"/>
      <c r="G40" s="80" t="e">
        <f>SARI!E37/SARI!D37</f>
        <v>#DIV/0!</v>
      </c>
      <c r="H40" s="81">
        <v>30</v>
      </c>
      <c r="I40">
        <f>SARI!J37</f>
        <v>0</v>
      </c>
      <c r="J40">
        <f>SARI!K37</f>
        <v>0</v>
      </c>
      <c r="K40" s="217" t="e">
        <f>SARI!K37/SARI!J37</f>
        <v>#DIV/0!</v>
      </c>
    </row>
    <row r="41" spans="2:11" x14ac:dyDescent="0.25">
      <c r="B41" s="81">
        <v>31</v>
      </c>
      <c r="C41" s="215"/>
      <c r="D41" s="82">
        <f>SARI!E38</f>
        <v>0</v>
      </c>
      <c r="E41" s="81">
        <v>31</v>
      </c>
      <c r="F41" s="216"/>
      <c r="G41" s="80" t="e">
        <f>SARI!E38/SARI!D38</f>
        <v>#DIV/0!</v>
      </c>
      <c r="H41" s="81">
        <v>31</v>
      </c>
      <c r="I41">
        <f>SARI!J38</f>
        <v>0</v>
      </c>
      <c r="J41">
        <f>SARI!K38</f>
        <v>0</v>
      </c>
      <c r="K41" s="217" t="e">
        <f>SARI!K38/SARI!J38</f>
        <v>#DIV/0!</v>
      </c>
    </row>
    <row r="42" spans="2:11" x14ac:dyDescent="0.25">
      <c r="B42" s="81">
        <v>32</v>
      </c>
      <c r="C42" s="215"/>
      <c r="D42" s="82">
        <f>SARI!E39</f>
        <v>0</v>
      </c>
      <c r="E42" s="81">
        <v>32</v>
      </c>
      <c r="F42" s="216"/>
      <c r="G42" s="80" t="e">
        <f>SARI!E39/SARI!D39</f>
        <v>#DIV/0!</v>
      </c>
      <c r="H42" s="81">
        <v>32</v>
      </c>
      <c r="I42">
        <f>SARI!J39</f>
        <v>0</v>
      </c>
      <c r="J42">
        <f>SARI!K39</f>
        <v>0</v>
      </c>
      <c r="K42" s="217" t="e">
        <f>SARI!K39/SARI!J39</f>
        <v>#DIV/0!</v>
      </c>
    </row>
    <row r="43" spans="2:11" x14ac:dyDescent="0.25">
      <c r="B43" s="81">
        <v>33</v>
      </c>
      <c r="C43" s="215"/>
      <c r="D43" s="82">
        <f>SARI!E40</f>
        <v>0</v>
      </c>
      <c r="E43" s="81">
        <v>33</v>
      </c>
      <c r="F43" s="216"/>
      <c r="G43" s="80" t="e">
        <f>SARI!E40/SARI!D40</f>
        <v>#DIV/0!</v>
      </c>
      <c r="H43" s="81">
        <v>33</v>
      </c>
      <c r="I43">
        <f>SARI!J40</f>
        <v>0</v>
      </c>
      <c r="J43">
        <f>SARI!K40</f>
        <v>0</v>
      </c>
      <c r="K43" s="217" t="e">
        <f>SARI!K40/SARI!J40</f>
        <v>#DIV/0!</v>
      </c>
    </row>
    <row r="44" spans="2:11" x14ac:dyDescent="0.25">
      <c r="B44" s="81">
        <v>34</v>
      </c>
      <c r="C44" s="215"/>
      <c r="D44" s="82">
        <f>SARI!E41</f>
        <v>0</v>
      </c>
      <c r="E44" s="81">
        <v>34</v>
      </c>
      <c r="F44" s="216"/>
      <c r="G44" s="80" t="e">
        <f>SARI!E41/SARI!D41</f>
        <v>#DIV/0!</v>
      </c>
      <c r="H44" s="81">
        <v>34</v>
      </c>
      <c r="I44">
        <f>SARI!J41</f>
        <v>0</v>
      </c>
      <c r="J44">
        <f>SARI!K41</f>
        <v>0</v>
      </c>
      <c r="K44" s="217" t="e">
        <f>SARI!K41/SARI!J41</f>
        <v>#DIV/0!</v>
      </c>
    </row>
    <row r="45" spans="2:11" x14ac:dyDescent="0.25">
      <c r="B45" s="81">
        <v>35</v>
      </c>
      <c r="C45" s="215"/>
      <c r="D45" s="82">
        <f>SARI!E42</f>
        <v>0</v>
      </c>
      <c r="E45" s="81">
        <v>35</v>
      </c>
      <c r="F45" s="216"/>
      <c r="G45" s="80" t="e">
        <f>SARI!E42/SARI!D42</f>
        <v>#DIV/0!</v>
      </c>
      <c r="H45" s="81">
        <v>35</v>
      </c>
      <c r="I45">
        <f>SARI!J42</f>
        <v>0</v>
      </c>
      <c r="J45">
        <f>SARI!K42</f>
        <v>0</v>
      </c>
      <c r="K45" s="217" t="e">
        <f>SARI!K42/SARI!J42</f>
        <v>#DIV/0!</v>
      </c>
    </row>
    <row r="46" spans="2:11" x14ac:dyDescent="0.25">
      <c r="B46" s="81">
        <v>36</v>
      </c>
      <c r="C46" s="215"/>
      <c r="D46" s="82">
        <f>SARI!E43</f>
        <v>0</v>
      </c>
      <c r="E46" s="81">
        <v>36</v>
      </c>
      <c r="F46" s="216"/>
      <c r="G46" s="80" t="e">
        <f>SARI!E43/SARI!D43</f>
        <v>#DIV/0!</v>
      </c>
      <c r="H46" s="81">
        <v>36</v>
      </c>
      <c r="I46">
        <f>SARI!J43</f>
        <v>0</v>
      </c>
      <c r="J46">
        <f>SARI!K43</f>
        <v>0</v>
      </c>
      <c r="K46" s="217" t="e">
        <f>SARI!K43/SARI!J43</f>
        <v>#DIV/0!</v>
      </c>
    </row>
    <row r="47" spans="2:11" x14ac:dyDescent="0.25">
      <c r="B47" s="81">
        <v>37</v>
      </c>
      <c r="C47" s="215"/>
      <c r="D47" s="82">
        <f>SARI!E44</f>
        <v>0</v>
      </c>
      <c r="E47" s="81">
        <v>37</v>
      </c>
      <c r="F47" s="216"/>
      <c r="G47" s="80" t="e">
        <f>SARI!E44/SARI!D44</f>
        <v>#DIV/0!</v>
      </c>
      <c r="H47" s="81">
        <v>37</v>
      </c>
      <c r="I47">
        <f>SARI!J44</f>
        <v>0</v>
      </c>
      <c r="J47">
        <f>SARI!K44</f>
        <v>0</v>
      </c>
      <c r="K47" s="217" t="e">
        <f>SARI!K44/SARI!J44</f>
        <v>#DIV/0!</v>
      </c>
    </row>
    <row r="48" spans="2:11" x14ac:dyDescent="0.25">
      <c r="B48" s="81">
        <v>38</v>
      </c>
      <c r="C48" s="215"/>
      <c r="D48" s="82">
        <f>SARI!E45</f>
        <v>0</v>
      </c>
      <c r="E48" s="81">
        <v>38</v>
      </c>
      <c r="F48" s="216"/>
      <c r="G48" s="80" t="e">
        <f>SARI!E45/SARI!D45</f>
        <v>#DIV/0!</v>
      </c>
      <c r="H48" s="81">
        <v>38</v>
      </c>
      <c r="I48">
        <f>SARI!J45</f>
        <v>0</v>
      </c>
      <c r="J48">
        <f>SARI!K45</f>
        <v>0</v>
      </c>
      <c r="K48" s="217" t="e">
        <f>SARI!K45/SARI!J45</f>
        <v>#DIV/0!</v>
      </c>
    </row>
    <row r="49" spans="2:14" x14ac:dyDescent="0.25">
      <c r="B49" s="81">
        <v>39</v>
      </c>
      <c r="C49" s="215"/>
      <c r="D49" s="82">
        <f>SARI!E46</f>
        <v>0</v>
      </c>
      <c r="E49" s="81">
        <v>39</v>
      </c>
      <c r="F49" s="216"/>
      <c r="G49" s="80" t="e">
        <f>SARI!E46/SARI!D46</f>
        <v>#DIV/0!</v>
      </c>
      <c r="H49" s="81">
        <v>39</v>
      </c>
      <c r="I49">
        <f>SARI!J46</f>
        <v>0</v>
      </c>
      <c r="J49">
        <f>SARI!K46</f>
        <v>0</v>
      </c>
      <c r="K49" s="217" t="e">
        <f>SARI!K46/SARI!J46</f>
        <v>#DIV/0!</v>
      </c>
    </row>
    <row r="50" spans="2:14" x14ac:dyDescent="0.25">
      <c r="B50" s="81">
        <v>40</v>
      </c>
      <c r="C50" s="215"/>
      <c r="D50" s="82">
        <f>SARI!E47</f>
        <v>0</v>
      </c>
      <c r="E50" s="81">
        <v>40</v>
      </c>
      <c r="F50" s="216"/>
      <c r="G50" s="80" t="e">
        <f>SARI!E47/SARI!D47</f>
        <v>#DIV/0!</v>
      </c>
      <c r="H50" s="81">
        <v>40</v>
      </c>
      <c r="I50">
        <f>SARI!J47</f>
        <v>0</v>
      </c>
      <c r="J50">
        <f>SARI!K47</f>
        <v>0</v>
      </c>
      <c r="K50" s="217" t="e">
        <f>SARI!K47/SARI!J47</f>
        <v>#DIV/0!</v>
      </c>
    </row>
    <row r="51" spans="2:14" x14ac:dyDescent="0.25">
      <c r="B51" s="81">
        <v>41</v>
      </c>
      <c r="C51" s="215"/>
      <c r="D51" s="82">
        <f>SARI!E48</f>
        <v>0</v>
      </c>
      <c r="E51" s="81">
        <v>41</v>
      </c>
      <c r="F51" s="216"/>
      <c r="G51" s="80" t="e">
        <f>SARI!E48/SARI!D48</f>
        <v>#DIV/0!</v>
      </c>
      <c r="H51" s="81">
        <v>41</v>
      </c>
      <c r="I51">
        <f>SARI!J48</f>
        <v>0</v>
      </c>
      <c r="J51">
        <f>SARI!K48</f>
        <v>0</v>
      </c>
      <c r="K51" s="217" t="e">
        <f>SARI!K48/SARI!J48</f>
        <v>#DIV/0!</v>
      </c>
    </row>
    <row r="52" spans="2:14" x14ac:dyDescent="0.25">
      <c r="B52" s="81">
        <v>42</v>
      </c>
      <c r="C52" s="215"/>
      <c r="D52" s="82">
        <f>SARI!E49</f>
        <v>0</v>
      </c>
      <c r="E52" s="81">
        <v>42</v>
      </c>
      <c r="F52" s="216"/>
      <c r="G52" s="80" t="e">
        <f>SARI!E49/SARI!D49</f>
        <v>#DIV/0!</v>
      </c>
      <c r="H52" s="81">
        <v>42</v>
      </c>
      <c r="I52">
        <f>SARI!J49</f>
        <v>0</v>
      </c>
      <c r="J52">
        <f>SARI!K49</f>
        <v>0</v>
      </c>
      <c r="K52" s="217" t="e">
        <f>SARI!K49/SARI!J49</f>
        <v>#DIV/0!</v>
      </c>
    </row>
    <row r="53" spans="2:14" x14ac:dyDescent="0.25">
      <c r="B53" s="81">
        <v>43</v>
      </c>
      <c r="C53" s="215"/>
      <c r="D53" s="82">
        <f>SARI!E50</f>
        <v>0</v>
      </c>
      <c r="E53" s="81">
        <v>43</v>
      </c>
      <c r="F53" s="216"/>
      <c r="G53" s="80" t="e">
        <f>SARI!E50/SARI!D50</f>
        <v>#DIV/0!</v>
      </c>
      <c r="H53" s="81">
        <v>43</v>
      </c>
      <c r="I53">
        <f>SARI!J50</f>
        <v>0</v>
      </c>
      <c r="J53">
        <f>SARI!K50</f>
        <v>0</v>
      </c>
      <c r="K53" s="217" t="e">
        <f>SARI!K50/SARI!J50</f>
        <v>#DIV/0!</v>
      </c>
    </row>
    <row r="54" spans="2:14" x14ac:dyDescent="0.25">
      <c r="B54" s="81">
        <v>44</v>
      </c>
      <c r="C54" s="215"/>
      <c r="D54" s="82">
        <f>SARI!E51</f>
        <v>0</v>
      </c>
      <c r="E54" s="81">
        <v>44</v>
      </c>
      <c r="F54" s="216"/>
      <c r="G54" s="80" t="e">
        <f>SARI!E51/SARI!D51</f>
        <v>#DIV/0!</v>
      </c>
      <c r="H54" s="81">
        <v>44</v>
      </c>
      <c r="I54">
        <f>SARI!J51</f>
        <v>0</v>
      </c>
      <c r="J54">
        <f>SARI!K51</f>
        <v>0</v>
      </c>
      <c r="K54" s="217" t="e">
        <f>SARI!K51/SARI!J51</f>
        <v>#DIV/0!</v>
      </c>
    </row>
    <row r="55" spans="2:14" x14ac:dyDescent="0.25">
      <c r="B55" s="81">
        <v>45</v>
      </c>
      <c r="C55" s="215"/>
      <c r="D55" s="82">
        <f>SARI!E52</f>
        <v>0</v>
      </c>
      <c r="E55" s="81">
        <v>45</v>
      </c>
      <c r="F55" s="216"/>
      <c r="G55" s="80" t="e">
        <f>SARI!E52/SARI!D52</f>
        <v>#DIV/0!</v>
      </c>
      <c r="H55" s="81">
        <v>45</v>
      </c>
      <c r="I55">
        <f>SARI!J52</f>
        <v>0</v>
      </c>
      <c r="J55">
        <f>SARI!K52</f>
        <v>0</v>
      </c>
      <c r="K55" s="217" t="e">
        <f>SARI!K52/SARI!J52</f>
        <v>#DIV/0!</v>
      </c>
    </row>
    <row r="56" spans="2:14" x14ac:dyDescent="0.25">
      <c r="B56" s="81">
        <v>46</v>
      </c>
      <c r="C56" s="215"/>
      <c r="D56" s="82">
        <f>SARI!E53</f>
        <v>0</v>
      </c>
      <c r="E56" s="81">
        <v>46</v>
      </c>
      <c r="F56" s="216"/>
      <c r="G56" s="80" t="e">
        <f>SARI!E53/SARI!D53</f>
        <v>#DIV/0!</v>
      </c>
      <c r="H56" s="81">
        <v>46</v>
      </c>
      <c r="I56">
        <f>SARI!J53</f>
        <v>0</v>
      </c>
      <c r="J56">
        <f>SARI!K53</f>
        <v>0</v>
      </c>
      <c r="K56" s="217" t="e">
        <f>SARI!K53/SARI!J53</f>
        <v>#DIV/0!</v>
      </c>
    </row>
    <row r="57" spans="2:14" x14ac:dyDescent="0.25">
      <c r="B57" s="81">
        <v>47</v>
      </c>
      <c r="C57" s="215"/>
      <c r="D57" s="82">
        <f>SARI!E54</f>
        <v>0</v>
      </c>
      <c r="E57" s="81">
        <v>47</v>
      </c>
      <c r="F57" s="216"/>
      <c r="G57" s="80" t="e">
        <f>SARI!E54/SARI!D54</f>
        <v>#DIV/0!</v>
      </c>
      <c r="H57" s="81">
        <v>47</v>
      </c>
      <c r="I57">
        <f>SARI!J54</f>
        <v>0</v>
      </c>
      <c r="J57">
        <f>SARI!K54</f>
        <v>0</v>
      </c>
      <c r="K57" s="217" t="e">
        <f>SARI!K54/SARI!J54</f>
        <v>#DIV/0!</v>
      </c>
    </row>
    <row r="58" spans="2:14" x14ac:dyDescent="0.25">
      <c r="B58" s="81">
        <v>48</v>
      </c>
      <c r="C58" s="215"/>
      <c r="D58" s="82">
        <f>SARI!E55</f>
        <v>0</v>
      </c>
      <c r="E58" s="81">
        <v>48</v>
      </c>
      <c r="F58" s="216"/>
      <c r="G58" s="80" t="e">
        <f>SARI!E55/SARI!D55</f>
        <v>#DIV/0!</v>
      </c>
      <c r="H58" s="81">
        <v>48</v>
      </c>
      <c r="I58">
        <f>SARI!J55</f>
        <v>0</v>
      </c>
      <c r="J58">
        <f>SARI!K55</f>
        <v>0</v>
      </c>
      <c r="K58" s="217" t="e">
        <f>SARI!K55/SARI!J55</f>
        <v>#DIV/0!</v>
      </c>
    </row>
    <row r="59" spans="2:14" x14ac:dyDescent="0.25">
      <c r="B59" s="81">
        <v>49</v>
      </c>
      <c r="C59" s="215"/>
      <c r="D59" s="82">
        <f>SARI!E56</f>
        <v>0</v>
      </c>
      <c r="E59" s="81">
        <v>49</v>
      </c>
      <c r="F59" s="216"/>
      <c r="G59" s="80" t="e">
        <f>SARI!E56/SARI!D56</f>
        <v>#DIV/0!</v>
      </c>
      <c r="H59" s="81">
        <v>49</v>
      </c>
      <c r="I59">
        <f>SARI!J56</f>
        <v>0</v>
      </c>
      <c r="J59">
        <f>SARI!K56</f>
        <v>0</v>
      </c>
      <c r="K59" s="217" t="e">
        <f>SARI!K56/SARI!J56</f>
        <v>#DIV/0!</v>
      </c>
    </row>
    <row r="60" spans="2:14" x14ac:dyDescent="0.25">
      <c r="B60" s="81">
        <v>50</v>
      </c>
      <c r="C60" s="215"/>
      <c r="D60" s="82">
        <f>SARI!E57</f>
        <v>0</v>
      </c>
      <c r="E60" s="81">
        <v>50</v>
      </c>
      <c r="F60" s="216"/>
      <c r="G60" s="80" t="e">
        <f>SARI!E57/SARI!D57</f>
        <v>#DIV/0!</v>
      </c>
      <c r="H60" s="81">
        <v>50</v>
      </c>
      <c r="I60">
        <f>SARI!J57</f>
        <v>0</v>
      </c>
      <c r="J60">
        <f>SARI!K57</f>
        <v>0</v>
      </c>
      <c r="K60" s="217" t="e">
        <f>SARI!K57/SARI!J57</f>
        <v>#DIV/0!</v>
      </c>
    </row>
    <row r="61" spans="2:14" x14ac:dyDescent="0.25">
      <c r="B61" s="81">
        <v>51</v>
      </c>
      <c r="C61" s="215"/>
      <c r="D61" s="82">
        <f>SARI!E58</f>
        <v>0</v>
      </c>
      <c r="E61" s="81">
        <v>51</v>
      </c>
      <c r="F61" s="216"/>
      <c r="G61" s="80" t="e">
        <f>SARI!E58/SARI!D58</f>
        <v>#DIV/0!</v>
      </c>
      <c r="H61" s="81">
        <v>51</v>
      </c>
      <c r="I61">
        <f>SARI!J58</f>
        <v>0</v>
      </c>
      <c r="J61">
        <f>SARI!K58</f>
        <v>0</v>
      </c>
      <c r="K61" s="217" t="e">
        <f>SARI!K58/SARI!J58</f>
        <v>#DIV/0!</v>
      </c>
    </row>
    <row r="62" spans="2:14" x14ac:dyDescent="0.25">
      <c r="B62" s="81">
        <v>52</v>
      </c>
      <c r="C62" s="215"/>
      <c r="D62" s="82">
        <f>SARI!E59</f>
        <v>0</v>
      </c>
      <c r="E62" s="81">
        <v>52</v>
      </c>
      <c r="F62" s="216"/>
      <c r="G62" s="80" t="e">
        <f>SARI!E59/SARI!D59</f>
        <v>#DIV/0!</v>
      </c>
      <c r="H62" s="81">
        <v>52</v>
      </c>
      <c r="I62">
        <f>SARI!J59</f>
        <v>0</v>
      </c>
      <c r="J62">
        <f>SARI!K59</f>
        <v>0</v>
      </c>
      <c r="K62" s="217" t="e">
        <f>SARI!K59/SARI!J59</f>
        <v>#DIV/0!</v>
      </c>
    </row>
    <row r="63" spans="2:14" x14ac:dyDescent="0.25">
      <c r="M63" s="82"/>
      <c r="N63" s="82"/>
    </row>
    <row r="81" spans="1:17" x14ac:dyDescent="0.25">
      <c r="A81" s="333" t="s">
        <v>358</v>
      </c>
      <c r="B81" s="333"/>
      <c r="C81" s="333"/>
      <c r="D81" s="333"/>
      <c r="E81" s="333"/>
      <c r="F81" s="333"/>
      <c r="G81" s="333"/>
      <c r="H81" s="333"/>
      <c r="J81" s="333" t="s">
        <v>359</v>
      </c>
      <c r="K81" s="333"/>
      <c r="L81" s="333"/>
      <c r="M81" s="333"/>
      <c r="N81" s="333"/>
      <c r="O81" s="333"/>
      <c r="P81" s="333"/>
      <c r="Q81" s="333"/>
    </row>
    <row r="82" spans="1:17" x14ac:dyDescent="0.25">
      <c r="A82" s="333"/>
      <c r="B82" s="333"/>
      <c r="C82" s="333"/>
      <c r="D82" s="333"/>
      <c r="E82" s="333"/>
      <c r="F82" s="333"/>
      <c r="G82" s="333"/>
      <c r="H82" s="333"/>
      <c r="J82" s="333"/>
      <c r="K82" s="333"/>
      <c r="L82" s="333"/>
      <c r="M82" s="333"/>
      <c r="N82" s="333"/>
      <c r="O82" s="333"/>
      <c r="P82" s="333"/>
      <c r="Q82" s="333"/>
    </row>
    <row r="83" spans="1:17" x14ac:dyDescent="0.25">
      <c r="A83" s="333"/>
      <c r="B83" s="333"/>
      <c r="C83" s="333"/>
      <c r="D83" s="333"/>
      <c r="E83" s="333"/>
      <c r="F83" s="333"/>
      <c r="G83" s="333"/>
      <c r="H83" s="333"/>
      <c r="J83" s="333"/>
      <c r="K83" s="333"/>
      <c r="L83" s="333"/>
      <c r="M83" s="333"/>
      <c r="N83" s="333"/>
      <c r="O83" s="333"/>
      <c r="P83" s="333"/>
      <c r="Q83" s="333"/>
    </row>
    <row r="86" spans="1:17" s="123" customFormat="1" ht="120" x14ac:dyDescent="0.25">
      <c r="B86" s="218" t="s">
        <v>195</v>
      </c>
      <c r="C86" s="219" t="s">
        <v>8</v>
      </c>
      <c r="D86" s="220" t="s">
        <v>360</v>
      </c>
      <c r="E86" s="220" t="s">
        <v>361</v>
      </c>
      <c r="F86" s="221" t="s">
        <v>362</v>
      </c>
      <c r="G86" s="221" t="s">
        <v>363</v>
      </c>
      <c r="H86" s="124"/>
      <c r="I86" s="125"/>
      <c r="J86" s="116" t="s">
        <v>289</v>
      </c>
      <c r="K86" s="116" t="s">
        <v>364</v>
      </c>
      <c r="L86" s="157" t="s">
        <v>365</v>
      </c>
      <c r="M86" s="116" t="s">
        <v>366</v>
      </c>
      <c r="N86" s="115" t="s">
        <v>367</v>
      </c>
      <c r="O86" s="115" t="s">
        <v>368</v>
      </c>
      <c r="P86" s="114" t="s">
        <v>369</v>
      </c>
      <c r="Q86" s="114" t="s">
        <v>370</v>
      </c>
    </row>
    <row r="87" spans="1:17" x14ac:dyDescent="0.25">
      <c r="B87">
        <f>Leyendas!$A$2</f>
        <v>2019</v>
      </c>
      <c r="C87" s="81">
        <v>1</v>
      </c>
      <c r="D87">
        <f>SARI!G8</f>
        <v>0</v>
      </c>
      <c r="E87" t="e">
        <f>SARI!G8/SARI!F8</f>
        <v>#DIV/0!</v>
      </c>
      <c r="F87">
        <f>SARI!H8</f>
        <v>0</v>
      </c>
      <c r="G87" s="93" t="e">
        <f>SARI!H8/SARI!F8</f>
        <v>#DIV/0!</v>
      </c>
      <c r="J87" s="91">
        <f>ILI!E8</f>
        <v>0</v>
      </c>
      <c r="K87" s="91">
        <f>ILI!D8</f>
        <v>0</v>
      </c>
      <c r="L87" s="93" t="e">
        <f>J87/K87</f>
        <v>#DIV/0!</v>
      </c>
      <c r="M87" s="80" t="e">
        <f>ILI!E8/ILI!F8</f>
        <v>#DIV/0!</v>
      </c>
      <c r="N87" s="91">
        <f>ILI!G8</f>
        <v>0</v>
      </c>
      <c r="O87" s="80" t="e">
        <f>ILI!G8/ILI!F8</f>
        <v>#DIV/0!</v>
      </c>
      <c r="P87" s="91">
        <f>ILI!H8</f>
        <v>0</v>
      </c>
      <c r="Q87" s="80" t="e">
        <f>ILI!H8/ILI!F8</f>
        <v>#DIV/0!</v>
      </c>
    </row>
    <row r="88" spans="1:17" x14ac:dyDescent="0.25">
      <c r="B88">
        <f>Leyendas!$A$2</f>
        <v>2019</v>
      </c>
      <c r="C88" s="81">
        <v>2</v>
      </c>
      <c r="D88">
        <f>SARI!G9</f>
        <v>0</v>
      </c>
      <c r="E88" t="e">
        <f>SARI!G9/SARI!F9</f>
        <v>#DIV/0!</v>
      </c>
      <c r="F88">
        <f>SARI!H9</f>
        <v>0</v>
      </c>
      <c r="G88" s="93" t="e">
        <f>SARI!H9/SARI!F9</f>
        <v>#DIV/0!</v>
      </c>
      <c r="J88" s="91">
        <f>ILI!E9</f>
        <v>0</v>
      </c>
      <c r="K88" s="91">
        <f>ILI!D9</f>
        <v>0</v>
      </c>
      <c r="L88" s="93" t="e">
        <f t="shared" ref="L88:L138" si="0">J88/K88</f>
        <v>#DIV/0!</v>
      </c>
      <c r="M88" s="80" t="e">
        <f>ILI!E9/ILI!F9</f>
        <v>#DIV/0!</v>
      </c>
      <c r="N88" s="91">
        <f>ILI!G9</f>
        <v>0</v>
      </c>
      <c r="O88" s="80" t="e">
        <f>ILI!G9/ILI!F9</f>
        <v>#DIV/0!</v>
      </c>
      <c r="P88" s="91">
        <f>ILI!H9</f>
        <v>0</v>
      </c>
      <c r="Q88" s="80" t="e">
        <f>ILI!H9/ILI!F9</f>
        <v>#DIV/0!</v>
      </c>
    </row>
    <row r="89" spans="1:17" x14ac:dyDescent="0.25">
      <c r="B89">
        <f>Leyendas!$A$2</f>
        <v>2019</v>
      </c>
      <c r="C89" s="81">
        <v>3</v>
      </c>
      <c r="D89">
        <f>SARI!G10</f>
        <v>0</v>
      </c>
      <c r="E89" t="e">
        <f>SARI!G10/SARI!F10</f>
        <v>#DIV/0!</v>
      </c>
      <c r="F89">
        <f>SARI!H10</f>
        <v>0</v>
      </c>
      <c r="G89" s="93" t="e">
        <f>SARI!H10/SARI!F10</f>
        <v>#DIV/0!</v>
      </c>
      <c r="J89" s="91">
        <f>ILI!E10</f>
        <v>0</v>
      </c>
      <c r="K89" s="91">
        <f>ILI!D10</f>
        <v>0</v>
      </c>
      <c r="L89" s="93" t="e">
        <f t="shared" si="0"/>
        <v>#DIV/0!</v>
      </c>
      <c r="M89" s="80" t="e">
        <f>ILI!E10/ILI!F10</f>
        <v>#DIV/0!</v>
      </c>
      <c r="N89" s="91">
        <f>ILI!G10</f>
        <v>0</v>
      </c>
      <c r="O89" s="80" t="e">
        <f>ILI!G10/ILI!F10</f>
        <v>#DIV/0!</v>
      </c>
      <c r="P89" s="91">
        <f>ILI!H10</f>
        <v>0</v>
      </c>
      <c r="Q89" s="80" t="e">
        <f>ILI!H10/ILI!F10</f>
        <v>#DIV/0!</v>
      </c>
    </row>
    <row r="90" spans="1:17" x14ac:dyDescent="0.25">
      <c r="B90">
        <f>Leyendas!$A$2</f>
        <v>2019</v>
      </c>
      <c r="C90" s="81">
        <v>4</v>
      </c>
      <c r="D90">
        <f>SARI!G11</f>
        <v>0</v>
      </c>
      <c r="E90" t="e">
        <f>SARI!G11/SARI!F11</f>
        <v>#DIV/0!</v>
      </c>
      <c r="F90">
        <f>SARI!H11</f>
        <v>0</v>
      </c>
      <c r="G90" s="93" t="e">
        <f>SARI!H11/SARI!F11</f>
        <v>#DIV/0!</v>
      </c>
      <c r="J90" s="91">
        <f>ILI!E11</f>
        <v>0</v>
      </c>
      <c r="K90" s="91">
        <f>ILI!D11</f>
        <v>0</v>
      </c>
      <c r="L90" s="93" t="e">
        <f t="shared" si="0"/>
        <v>#DIV/0!</v>
      </c>
      <c r="M90" s="80" t="e">
        <f>ILI!E11/ILI!F11</f>
        <v>#DIV/0!</v>
      </c>
      <c r="N90" s="91">
        <f>ILI!G11</f>
        <v>0</v>
      </c>
      <c r="O90" s="80" t="e">
        <f>ILI!G11/ILI!F11</f>
        <v>#DIV/0!</v>
      </c>
      <c r="P90" s="91">
        <f>ILI!H11</f>
        <v>0</v>
      </c>
      <c r="Q90" s="80" t="e">
        <f>ILI!H11/ILI!F11</f>
        <v>#DIV/0!</v>
      </c>
    </row>
    <row r="91" spans="1:17" x14ac:dyDescent="0.25">
      <c r="B91">
        <f>Leyendas!$A$2</f>
        <v>2019</v>
      </c>
      <c r="C91" s="81">
        <v>5</v>
      </c>
      <c r="D91">
        <f>SARI!G12</f>
        <v>0</v>
      </c>
      <c r="E91" t="e">
        <f>SARI!G12/SARI!F12</f>
        <v>#DIV/0!</v>
      </c>
      <c r="F91">
        <f>SARI!H12</f>
        <v>0</v>
      </c>
      <c r="G91" s="93" t="e">
        <f>SARI!H12/SARI!F12</f>
        <v>#DIV/0!</v>
      </c>
      <c r="J91" s="91">
        <f>ILI!E12</f>
        <v>0</v>
      </c>
      <c r="K91" s="91">
        <f>ILI!D12</f>
        <v>0</v>
      </c>
      <c r="L91" s="93" t="e">
        <f t="shared" si="0"/>
        <v>#DIV/0!</v>
      </c>
      <c r="M91" s="80" t="e">
        <f>ILI!E12/ILI!F12</f>
        <v>#DIV/0!</v>
      </c>
      <c r="N91" s="91">
        <f>ILI!G12</f>
        <v>0</v>
      </c>
      <c r="O91" s="80" t="e">
        <f>ILI!G12/ILI!F12</f>
        <v>#DIV/0!</v>
      </c>
      <c r="P91" s="91">
        <f>ILI!H12</f>
        <v>0</v>
      </c>
      <c r="Q91" s="80" t="e">
        <f>ILI!H12/ILI!F12</f>
        <v>#DIV/0!</v>
      </c>
    </row>
    <row r="92" spans="1:17" x14ac:dyDescent="0.25">
      <c r="B92">
        <f>Leyendas!$A$2</f>
        <v>2019</v>
      </c>
      <c r="C92" s="81">
        <v>6</v>
      </c>
      <c r="D92">
        <f>SARI!G13</f>
        <v>0</v>
      </c>
      <c r="E92" t="e">
        <f>SARI!G13/SARI!F13</f>
        <v>#DIV/0!</v>
      </c>
      <c r="F92">
        <f>SARI!H13</f>
        <v>0</v>
      </c>
      <c r="G92" s="93" t="e">
        <f>SARI!H13/SARI!F13</f>
        <v>#DIV/0!</v>
      </c>
      <c r="J92" s="91">
        <f>ILI!E13</f>
        <v>0</v>
      </c>
      <c r="K92" s="91">
        <f>ILI!D13</f>
        <v>0</v>
      </c>
      <c r="L92" s="93" t="e">
        <f t="shared" si="0"/>
        <v>#DIV/0!</v>
      </c>
      <c r="M92" s="80" t="e">
        <f>ILI!E13/ILI!F13</f>
        <v>#DIV/0!</v>
      </c>
      <c r="N92" s="91">
        <f>ILI!G13</f>
        <v>0</v>
      </c>
      <c r="O92" s="80" t="e">
        <f>ILI!G13/ILI!F13</f>
        <v>#DIV/0!</v>
      </c>
      <c r="P92" s="91">
        <f>ILI!H13</f>
        <v>0</v>
      </c>
      <c r="Q92" s="80" t="e">
        <f>ILI!H13/ILI!F13</f>
        <v>#DIV/0!</v>
      </c>
    </row>
    <row r="93" spans="1:17" x14ac:dyDescent="0.25">
      <c r="B93">
        <f>Leyendas!$A$2</f>
        <v>2019</v>
      </c>
      <c r="C93" s="81">
        <v>7</v>
      </c>
      <c r="D93">
        <f>SARI!G14</f>
        <v>0</v>
      </c>
      <c r="E93" t="e">
        <f>SARI!G14/SARI!F14</f>
        <v>#DIV/0!</v>
      </c>
      <c r="F93">
        <f>SARI!H14</f>
        <v>0</v>
      </c>
      <c r="G93" s="93" t="e">
        <f>SARI!H14/SARI!F14</f>
        <v>#DIV/0!</v>
      </c>
      <c r="J93" s="91">
        <f>ILI!E14</f>
        <v>0</v>
      </c>
      <c r="K93" s="91">
        <f>ILI!D14</f>
        <v>0</v>
      </c>
      <c r="L93" s="93" t="e">
        <f t="shared" si="0"/>
        <v>#DIV/0!</v>
      </c>
      <c r="M93" s="80" t="e">
        <f>ILI!E14/ILI!F14</f>
        <v>#DIV/0!</v>
      </c>
      <c r="N93" s="91">
        <f>ILI!G14</f>
        <v>0</v>
      </c>
      <c r="O93" s="80" t="e">
        <f>ILI!G14/ILI!F14</f>
        <v>#DIV/0!</v>
      </c>
      <c r="P93" s="91">
        <f>ILI!H14</f>
        <v>0</v>
      </c>
      <c r="Q93" s="80" t="e">
        <f>ILI!H14/ILI!F14</f>
        <v>#DIV/0!</v>
      </c>
    </row>
    <row r="94" spans="1:17" x14ac:dyDescent="0.25">
      <c r="B94">
        <f>Leyendas!$A$2</f>
        <v>2019</v>
      </c>
      <c r="C94" s="81">
        <v>8</v>
      </c>
      <c r="D94">
        <f>SARI!G15</f>
        <v>0</v>
      </c>
      <c r="E94" t="e">
        <f>SARI!G15/SARI!F15</f>
        <v>#DIV/0!</v>
      </c>
      <c r="F94">
        <f>SARI!H15</f>
        <v>0</v>
      </c>
      <c r="G94" s="93" t="e">
        <f>SARI!H15/SARI!F15</f>
        <v>#DIV/0!</v>
      </c>
      <c r="J94" s="91">
        <f>ILI!E15</f>
        <v>0</v>
      </c>
      <c r="K94" s="91">
        <f>ILI!D15</f>
        <v>0</v>
      </c>
      <c r="L94" s="93" t="e">
        <f t="shared" si="0"/>
        <v>#DIV/0!</v>
      </c>
      <c r="M94" s="80" t="e">
        <f>ILI!E15/ILI!F15</f>
        <v>#DIV/0!</v>
      </c>
      <c r="N94" s="91">
        <f>ILI!G15</f>
        <v>0</v>
      </c>
      <c r="O94" s="80" t="e">
        <f>ILI!G15/ILI!F15</f>
        <v>#DIV/0!</v>
      </c>
      <c r="P94" s="91">
        <f>ILI!H15</f>
        <v>0</v>
      </c>
      <c r="Q94" s="80" t="e">
        <f>ILI!H15/ILI!F15</f>
        <v>#DIV/0!</v>
      </c>
    </row>
    <row r="95" spans="1:17" x14ac:dyDescent="0.25">
      <c r="B95">
        <f>Leyendas!$A$2</f>
        <v>2019</v>
      </c>
      <c r="C95" s="81">
        <v>9</v>
      </c>
      <c r="D95">
        <f>SARI!G16</f>
        <v>0</v>
      </c>
      <c r="E95" t="e">
        <f>SARI!G16/SARI!F16</f>
        <v>#DIV/0!</v>
      </c>
      <c r="F95">
        <f>SARI!H16</f>
        <v>0</v>
      </c>
      <c r="G95" s="93" t="e">
        <f>SARI!H16/SARI!F16</f>
        <v>#DIV/0!</v>
      </c>
      <c r="J95" s="91">
        <f>ILI!E16</f>
        <v>0</v>
      </c>
      <c r="K95" s="91">
        <f>ILI!D16</f>
        <v>0</v>
      </c>
      <c r="L95" s="93" t="e">
        <f t="shared" si="0"/>
        <v>#DIV/0!</v>
      </c>
      <c r="M95" s="80" t="e">
        <f>ILI!E16/ILI!F16</f>
        <v>#DIV/0!</v>
      </c>
      <c r="N95" s="91">
        <f>ILI!G16</f>
        <v>0</v>
      </c>
      <c r="O95" s="80" t="e">
        <f>ILI!G16/ILI!F16</f>
        <v>#DIV/0!</v>
      </c>
      <c r="P95" s="91">
        <f>ILI!H16</f>
        <v>0</v>
      </c>
      <c r="Q95" s="80" t="e">
        <f>ILI!H16/ILI!F16</f>
        <v>#DIV/0!</v>
      </c>
    </row>
    <row r="96" spans="1:17" x14ac:dyDescent="0.25">
      <c r="B96">
        <f>Leyendas!$A$2</f>
        <v>2019</v>
      </c>
      <c r="C96" s="81">
        <v>10</v>
      </c>
      <c r="D96">
        <f>SARI!G17</f>
        <v>0</v>
      </c>
      <c r="E96" t="e">
        <f>SARI!G17/SARI!F17</f>
        <v>#DIV/0!</v>
      </c>
      <c r="F96">
        <f>SARI!H17</f>
        <v>0</v>
      </c>
      <c r="G96" s="93" t="e">
        <f>SARI!H17/SARI!F17</f>
        <v>#DIV/0!</v>
      </c>
      <c r="J96" s="91">
        <f>ILI!E17</f>
        <v>0</v>
      </c>
      <c r="K96" s="91">
        <f>ILI!D17</f>
        <v>0</v>
      </c>
      <c r="L96" s="93" t="e">
        <f t="shared" si="0"/>
        <v>#DIV/0!</v>
      </c>
      <c r="M96" s="80" t="e">
        <f>ILI!E17/ILI!F17</f>
        <v>#DIV/0!</v>
      </c>
      <c r="N96" s="91">
        <f>ILI!G17</f>
        <v>0</v>
      </c>
      <c r="O96" s="80" t="e">
        <f>ILI!G17/ILI!F17</f>
        <v>#DIV/0!</v>
      </c>
      <c r="P96" s="91">
        <f>ILI!H17</f>
        <v>0</v>
      </c>
      <c r="Q96" s="80" t="e">
        <f>ILI!H17/ILI!F17</f>
        <v>#DIV/0!</v>
      </c>
    </row>
    <row r="97" spans="2:17" x14ac:dyDescent="0.25">
      <c r="B97">
        <f>Leyendas!$A$2</f>
        <v>2019</v>
      </c>
      <c r="C97" s="81">
        <v>11</v>
      </c>
      <c r="D97">
        <f>SARI!G18</f>
        <v>0</v>
      </c>
      <c r="E97" t="e">
        <f>SARI!G18/SARI!F18</f>
        <v>#DIV/0!</v>
      </c>
      <c r="F97">
        <f>SARI!H18</f>
        <v>0</v>
      </c>
      <c r="G97" s="93" t="e">
        <f>SARI!H18/SARI!F18</f>
        <v>#DIV/0!</v>
      </c>
      <c r="J97" s="91">
        <f>ILI!E18</f>
        <v>0</v>
      </c>
      <c r="K97" s="91">
        <f>ILI!D18</f>
        <v>0</v>
      </c>
      <c r="L97" s="93" t="e">
        <f t="shared" si="0"/>
        <v>#DIV/0!</v>
      </c>
      <c r="M97" s="80" t="e">
        <f>ILI!E18/ILI!F18</f>
        <v>#DIV/0!</v>
      </c>
      <c r="N97" s="91">
        <f>ILI!G18</f>
        <v>0</v>
      </c>
      <c r="O97" s="80" t="e">
        <f>ILI!G18/ILI!F18</f>
        <v>#DIV/0!</v>
      </c>
      <c r="P97" s="91">
        <f>ILI!H18</f>
        <v>0</v>
      </c>
      <c r="Q97" s="80" t="e">
        <f>ILI!H18/ILI!F18</f>
        <v>#DIV/0!</v>
      </c>
    </row>
    <row r="98" spans="2:17" x14ac:dyDescent="0.25">
      <c r="B98">
        <f>Leyendas!$A$2</f>
        <v>2019</v>
      </c>
      <c r="C98" s="81">
        <v>12</v>
      </c>
      <c r="D98">
        <f>SARI!G19</f>
        <v>0</v>
      </c>
      <c r="E98" t="e">
        <f>SARI!G19/SARI!F19</f>
        <v>#DIV/0!</v>
      </c>
      <c r="F98">
        <f>SARI!H19</f>
        <v>0</v>
      </c>
      <c r="G98" s="93" t="e">
        <f>SARI!H19/SARI!F19</f>
        <v>#DIV/0!</v>
      </c>
      <c r="J98" s="91">
        <f>ILI!E19</f>
        <v>0</v>
      </c>
      <c r="K98" s="91">
        <f>ILI!D19</f>
        <v>0</v>
      </c>
      <c r="L98" s="93" t="e">
        <f t="shared" si="0"/>
        <v>#DIV/0!</v>
      </c>
      <c r="M98" s="80" t="e">
        <f>ILI!E19/ILI!F19</f>
        <v>#DIV/0!</v>
      </c>
      <c r="N98" s="91">
        <f>ILI!G19</f>
        <v>0</v>
      </c>
      <c r="O98" s="80" t="e">
        <f>ILI!G19/ILI!F19</f>
        <v>#DIV/0!</v>
      </c>
      <c r="P98" s="91">
        <f>ILI!H19</f>
        <v>0</v>
      </c>
      <c r="Q98" s="80" t="e">
        <f>ILI!H19/ILI!F19</f>
        <v>#DIV/0!</v>
      </c>
    </row>
    <row r="99" spans="2:17" x14ac:dyDescent="0.25">
      <c r="B99">
        <f>Leyendas!$A$2</f>
        <v>2019</v>
      </c>
      <c r="C99" s="81">
        <v>13</v>
      </c>
      <c r="D99">
        <f>SARI!G20</f>
        <v>0</v>
      </c>
      <c r="E99" t="e">
        <f>SARI!G20/SARI!F20</f>
        <v>#DIV/0!</v>
      </c>
      <c r="F99">
        <f>SARI!H20</f>
        <v>0</v>
      </c>
      <c r="G99" s="93" t="e">
        <f>SARI!H20/SARI!F20</f>
        <v>#DIV/0!</v>
      </c>
      <c r="J99" s="91">
        <f>ILI!E20</f>
        <v>0</v>
      </c>
      <c r="K99" s="91">
        <f>ILI!D20</f>
        <v>0</v>
      </c>
      <c r="L99" s="93" t="e">
        <f t="shared" si="0"/>
        <v>#DIV/0!</v>
      </c>
      <c r="M99" s="80" t="e">
        <f>ILI!E20/ILI!F20</f>
        <v>#DIV/0!</v>
      </c>
      <c r="N99" s="91">
        <f>ILI!G20</f>
        <v>0</v>
      </c>
      <c r="O99" s="80" t="e">
        <f>ILI!G20/ILI!F20</f>
        <v>#DIV/0!</v>
      </c>
      <c r="P99" s="91">
        <f>ILI!H20</f>
        <v>0</v>
      </c>
      <c r="Q99" s="80" t="e">
        <f>ILI!H20/ILI!F20</f>
        <v>#DIV/0!</v>
      </c>
    </row>
    <row r="100" spans="2:17" x14ac:dyDescent="0.25">
      <c r="B100">
        <f>Leyendas!$A$2</f>
        <v>2019</v>
      </c>
      <c r="C100" s="81">
        <v>14</v>
      </c>
      <c r="D100">
        <f>SARI!G21</f>
        <v>0</v>
      </c>
      <c r="E100" t="e">
        <f>SARI!G21/SARI!F21</f>
        <v>#DIV/0!</v>
      </c>
      <c r="F100">
        <f>SARI!H21</f>
        <v>0</v>
      </c>
      <c r="G100" s="93" t="e">
        <f>SARI!H21/SARI!F21</f>
        <v>#DIV/0!</v>
      </c>
      <c r="J100" s="91">
        <f>ILI!E21</f>
        <v>0</v>
      </c>
      <c r="K100" s="91">
        <f>ILI!D21</f>
        <v>0</v>
      </c>
      <c r="L100" s="93" t="e">
        <f t="shared" si="0"/>
        <v>#DIV/0!</v>
      </c>
      <c r="M100" s="80" t="e">
        <f>ILI!E21/ILI!F21</f>
        <v>#DIV/0!</v>
      </c>
      <c r="N100" s="91">
        <f>ILI!G21</f>
        <v>0</v>
      </c>
      <c r="O100" s="80" t="e">
        <f>ILI!G21/ILI!F21</f>
        <v>#DIV/0!</v>
      </c>
      <c r="P100" s="91">
        <f>ILI!H21</f>
        <v>0</v>
      </c>
      <c r="Q100" s="80" t="e">
        <f>ILI!H21/ILI!F21</f>
        <v>#DIV/0!</v>
      </c>
    </row>
    <row r="101" spans="2:17" x14ac:dyDescent="0.25">
      <c r="B101">
        <f>Leyendas!$A$2</f>
        <v>2019</v>
      </c>
      <c r="C101" s="81">
        <v>15</v>
      </c>
      <c r="D101">
        <f>SARI!G22</f>
        <v>0</v>
      </c>
      <c r="E101" t="e">
        <f>SARI!G22/SARI!F22</f>
        <v>#DIV/0!</v>
      </c>
      <c r="F101">
        <f>SARI!H22</f>
        <v>0</v>
      </c>
      <c r="G101" s="93" t="e">
        <f>SARI!H22/SARI!F22</f>
        <v>#DIV/0!</v>
      </c>
      <c r="J101" s="91">
        <f>ILI!E22</f>
        <v>0</v>
      </c>
      <c r="K101" s="91">
        <f>ILI!D22</f>
        <v>0</v>
      </c>
      <c r="L101" s="93" t="e">
        <f t="shared" si="0"/>
        <v>#DIV/0!</v>
      </c>
      <c r="M101" s="80" t="e">
        <f>ILI!E22/ILI!F22</f>
        <v>#DIV/0!</v>
      </c>
      <c r="N101" s="91">
        <f>ILI!G22</f>
        <v>0</v>
      </c>
      <c r="O101" s="80" t="e">
        <f>ILI!G22/ILI!F22</f>
        <v>#DIV/0!</v>
      </c>
      <c r="P101" s="91">
        <f>ILI!H22</f>
        <v>0</v>
      </c>
      <c r="Q101" s="80" t="e">
        <f>ILI!H22/ILI!F22</f>
        <v>#DIV/0!</v>
      </c>
    </row>
    <row r="102" spans="2:17" x14ac:dyDescent="0.25">
      <c r="B102">
        <f>Leyendas!$A$2</f>
        <v>2019</v>
      </c>
      <c r="C102" s="81">
        <v>16</v>
      </c>
      <c r="D102">
        <f>SARI!G23</f>
        <v>0</v>
      </c>
      <c r="E102" t="e">
        <f>SARI!G23/SARI!F23</f>
        <v>#DIV/0!</v>
      </c>
      <c r="F102">
        <f>SARI!H23</f>
        <v>0</v>
      </c>
      <c r="G102" s="93" t="e">
        <f>SARI!H23/SARI!F23</f>
        <v>#DIV/0!</v>
      </c>
      <c r="J102" s="91">
        <f>ILI!E23</f>
        <v>0</v>
      </c>
      <c r="K102" s="91">
        <f>ILI!D23</f>
        <v>0</v>
      </c>
      <c r="L102" s="93" t="e">
        <f t="shared" si="0"/>
        <v>#DIV/0!</v>
      </c>
      <c r="M102" s="80" t="e">
        <f>ILI!E23/ILI!F23</f>
        <v>#DIV/0!</v>
      </c>
      <c r="N102" s="91">
        <f>ILI!G23</f>
        <v>0</v>
      </c>
      <c r="O102" s="80" t="e">
        <f>ILI!G23/ILI!F23</f>
        <v>#DIV/0!</v>
      </c>
      <c r="P102" s="91">
        <f>ILI!H23</f>
        <v>0</v>
      </c>
      <c r="Q102" s="80" t="e">
        <f>ILI!H23/ILI!F23</f>
        <v>#DIV/0!</v>
      </c>
    </row>
    <row r="103" spans="2:17" x14ac:dyDescent="0.25">
      <c r="B103">
        <f>Leyendas!$A$2</f>
        <v>2019</v>
      </c>
      <c r="C103" s="81">
        <v>17</v>
      </c>
      <c r="D103">
        <f>SARI!G24</f>
        <v>0</v>
      </c>
      <c r="E103" t="e">
        <f>SARI!G24/SARI!F24</f>
        <v>#DIV/0!</v>
      </c>
      <c r="F103">
        <f>SARI!H24</f>
        <v>0</v>
      </c>
      <c r="G103" s="93" t="e">
        <f>SARI!H24/SARI!F24</f>
        <v>#DIV/0!</v>
      </c>
      <c r="J103" s="91">
        <f>ILI!E24</f>
        <v>0</v>
      </c>
      <c r="K103" s="91">
        <f>ILI!D24</f>
        <v>0</v>
      </c>
      <c r="L103" s="93" t="e">
        <f t="shared" si="0"/>
        <v>#DIV/0!</v>
      </c>
      <c r="M103" s="80" t="e">
        <f>ILI!E24/ILI!F24</f>
        <v>#DIV/0!</v>
      </c>
      <c r="N103" s="91">
        <f>ILI!G24</f>
        <v>0</v>
      </c>
      <c r="O103" s="80" t="e">
        <f>ILI!G24/ILI!F24</f>
        <v>#DIV/0!</v>
      </c>
      <c r="P103" s="91">
        <f>ILI!H24</f>
        <v>0</v>
      </c>
      <c r="Q103" s="80" t="e">
        <f>ILI!H24/ILI!F24</f>
        <v>#DIV/0!</v>
      </c>
    </row>
    <row r="104" spans="2:17" x14ac:dyDescent="0.25">
      <c r="B104">
        <f>Leyendas!$A$2</f>
        <v>2019</v>
      </c>
      <c r="C104" s="81">
        <v>18</v>
      </c>
      <c r="D104">
        <f>SARI!G25</f>
        <v>0</v>
      </c>
      <c r="E104" t="e">
        <f>SARI!G25/SARI!F25</f>
        <v>#DIV/0!</v>
      </c>
      <c r="F104">
        <f>SARI!H25</f>
        <v>0</v>
      </c>
      <c r="G104" s="93" t="e">
        <f>SARI!H25/SARI!F25</f>
        <v>#DIV/0!</v>
      </c>
      <c r="J104" s="91">
        <f>ILI!E25</f>
        <v>0</v>
      </c>
      <c r="K104" s="91">
        <f>ILI!D25</f>
        <v>0</v>
      </c>
      <c r="L104" s="93" t="e">
        <f t="shared" si="0"/>
        <v>#DIV/0!</v>
      </c>
      <c r="M104" s="80" t="e">
        <f>ILI!E25/ILI!F25</f>
        <v>#DIV/0!</v>
      </c>
      <c r="N104" s="91">
        <f>ILI!G25</f>
        <v>0</v>
      </c>
      <c r="O104" s="80" t="e">
        <f>ILI!G25/ILI!F25</f>
        <v>#DIV/0!</v>
      </c>
      <c r="P104" s="91">
        <f>ILI!H25</f>
        <v>0</v>
      </c>
      <c r="Q104" s="80" t="e">
        <f>ILI!H25/ILI!F25</f>
        <v>#DIV/0!</v>
      </c>
    </row>
    <row r="105" spans="2:17" x14ac:dyDescent="0.25">
      <c r="B105">
        <f>Leyendas!$A$2</f>
        <v>2019</v>
      </c>
      <c r="C105" s="81">
        <v>19</v>
      </c>
      <c r="D105">
        <f>SARI!G26</f>
        <v>0</v>
      </c>
      <c r="E105" t="e">
        <f>SARI!G26/SARI!F26</f>
        <v>#DIV/0!</v>
      </c>
      <c r="F105">
        <f>SARI!H26</f>
        <v>0</v>
      </c>
      <c r="G105" s="93" t="e">
        <f>SARI!H26/SARI!F26</f>
        <v>#DIV/0!</v>
      </c>
      <c r="J105" s="91">
        <f>ILI!E26</f>
        <v>0</v>
      </c>
      <c r="K105" s="91">
        <f>ILI!D26</f>
        <v>0</v>
      </c>
      <c r="L105" s="93" t="e">
        <f t="shared" si="0"/>
        <v>#DIV/0!</v>
      </c>
      <c r="M105" s="80" t="e">
        <f>ILI!E26/ILI!F26</f>
        <v>#DIV/0!</v>
      </c>
      <c r="N105" s="91">
        <f>ILI!G26</f>
        <v>0</v>
      </c>
      <c r="O105" s="80" t="e">
        <f>ILI!G26/ILI!F26</f>
        <v>#DIV/0!</v>
      </c>
      <c r="P105" s="91">
        <f>ILI!H26</f>
        <v>0</v>
      </c>
      <c r="Q105" s="80" t="e">
        <f>ILI!H26/ILI!F26</f>
        <v>#DIV/0!</v>
      </c>
    </row>
    <row r="106" spans="2:17" x14ac:dyDescent="0.25">
      <c r="B106">
        <f>Leyendas!$A$2</f>
        <v>2019</v>
      </c>
      <c r="C106" s="81">
        <v>20</v>
      </c>
      <c r="D106">
        <f>SARI!G27</f>
        <v>0</v>
      </c>
      <c r="E106" t="e">
        <f>SARI!G27/SARI!F27</f>
        <v>#DIV/0!</v>
      </c>
      <c r="F106">
        <f>SARI!H27</f>
        <v>0</v>
      </c>
      <c r="G106" s="93" t="e">
        <f>SARI!H27/SARI!F27</f>
        <v>#DIV/0!</v>
      </c>
      <c r="J106" s="91">
        <f>ILI!E27</f>
        <v>0</v>
      </c>
      <c r="K106" s="91">
        <f>ILI!D27</f>
        <v>0</v>
      </c>
      <c r="L106" s="93" t="e">
        <f t="shared" si="0"/>
        <v>#DIV/0!</v>
      </c>
      <c r="M106" s="80" t="e">
        <f>ILI!E27/ILI!F27</f>
        <v>#DIV/0!</v>
      </c>
      <c r="N106" s="91">
        <f>ILI!G27</f>
        <v>0</v>
      </c>
      <c r="O106" s="80" t="e">
        <f>ILI!G27/ILI!F27</f>
        <v>#DIV/0!</v>
      </c>
      <c r="P106" s="91">
        <f>ILI!H27</f>
        <v>0</v>
      </c>
      <c r="Q106" s="80" t="e">
        <f>ILI!H27/ILI!F27</f>
        <v>#DIV/0!</v>
      </c>
    </row>
    <row r="107" spans="2:17" x14ac:dyDescent="0.25">
      <c r="B107">
        <f>Leyendas!$A$2</f>
        <v>2019</v>
      </c>
      <c r="C107" s="81">
        <v>21</v>
      </c>
      <c r="D107">
        <f>SARI!G28</f>
        <v>0</v>
      </c>
      <c r="E107" t="e">
        <f>SARI!G28/SARI!F28</f>
        <v>#DIV/0!</v>
      </c>
      <c r="F107">
        <f>SARI!H28</f>
        <v>0</v>
      </c>
      <c r="G107" s="93" t="e">
        <f>SARI!H28/SARI!F28</f>
        <v>#DIV/0!</v>
      </c>
      <c r="J107" s="91">
        <f>ILI!E28</f>
        <v>0</v>
      </c>
      <c r="K107" s="91">
        <f>ILI!D28</f>
        <v>0</v>
      </c>
      <c r="L107" s="93" t="e">
        <f t="shared" si="0"/>
        <v>#DIV/0!</v>
      </c>
      <c r="M107" s="80" t="e">
        <f>ILI!E28/ILI!F28</f>
        <v>#DIV/0!</v>
      </c>
      <c r="N107" s="91">
        <f>ILI!G28</f>
        <v>0</v>
      </c>
      <c r="O107" s="80" t="e">
        <f>ILI!G28/ILI!F28</f>
        <v>#DIV/0!</v>
      </c>
      <c r="P107" s="91">
        <f>ILI!H28</f>
        <v>0</v>
      </c>
      <c r="Q107" s="80" t="e">
        <f>ILI!H28/ILI!F28</f>
        <v>#DIV/0!</v>
      </c>
    </row>
    <row r="108" spans="2:17" x14ac:dyDescent="0.25">
      <c r="B108">
        <f>Leyendas!$A$2</f>
        <v>2019</v>
      </c>
      <c r="C108" s="81">
        <v>22</v>
      </c>
      <c r="D108">
        <f>SARI!G29</f>
        <v>0</v>
      </c>
      <c r="E108" t="e">
        <f>SARI!G29/SARI!F29</f>
        <v>#DIV/0!</v>
      </c>
      <c r="F108">
        <f>SARI!H29</f>
        <v>0</v>
      </c>
      <c r="G108" s="93" t="e">
        <f>SARI!H29/SARI!F29</f>
        <v>#DIV/0!</v>
      </c>
      <c r="J108" s="91">
        <f>ILI!E29</f>
        <v>0</v>
      </c>
      <c r="K108" s="91">
        <f>ILI!D29</f>
        <v>0</v>
      </c>
      <c r="L108" s="93" t="e">
        <f t="shared" si="0"/>
        <v>#DIV/0!</v>
      </c>
      <c r="M108" s="80" t="e">
        <f>ILI!E29/ILI!F29</f>
        <v>#DIV/0!</v>
      </c>
      <c r="N108" s="91">
        <f>ILI!G29</f>
        <v>0</v>
      </c>
      <c r="O108" s="80" t="e">
        <f>ILI!G29/ILI!F29</f>
        <v>#DIV/0!</v>
      </c>
      <c r="P108" s="91">
        <f>ILI!H29</f>
        <v>0</v>
      </c>
      <c r="Q108" s="80" t="e">
        <f>ILI!H29/ILI!F29</f>
        <v>#DIV/0!</v>
      </c>
    </row>
    <row r="109" spans="2:17" x14ac:dyDescent="0.25">
      <c r="B109">
        <f>Leyendas!$A$2</f>
        <v>2019</v>
      </c>
      <c r="C109" s="81">
        <v>23</v>
      </c>
      <c r="D109">
        <f>SARI!G30</f>
        <v>0</v>
      </c>
      <c r="E109" t="e">
        <f>SARI!G30/SARI!F30</f>
        <v>#DIV/0!</v>
      </c>
      <c r="F109">
        <f>SARI!H30</f>
        <v>0</v>
      </c>
      <c r="G109" s="93" t="e">
        <f>SARI!H30/SARI!F30</f>
        <v>#DIV/0!</v>
      </c>
      <c r="J109" s="91">
        <f>ILI!E30</f>
        <v>0</v>
      </c>
      <c r="K109" s="91">
        <f>ILI!D30</f>
        <v>0</v>
      </c>
      <c r="L109" s="93" t="e">
        <f t="shared" si="0"/>
        <v>#DIV/0!</v>
      </c>
      <c r="M109" s="80" t="e">
        <f>ILI!E30/ILI!F30</f>
        <v>#DIV/0!</v>
      </c>
      <c r="N109" s="91">
        <f>ILI!G30</f>
        <v>0</v>
      </c>
      <c r="O109" s="80" t="e">
        <f>ILI!G30/ILI!F30</f>
        <v>#DIV/0!</v>
      </c>
      <c r="P109" s="91">
        <f>ILI!H30</f>
        <v>0</v>
      </c>
      <c r="Q109" s="80" t="e">
        <f>ILI!H30/ILI!F30</f>
        <v>#DIV/0!</v>
      </c>
    </row>
    <row r="110" spans="2:17" x14ac:dyDescent="0.25">
      <c r="B110">
        <f>Leyendas!$A$2</f>
        <v>2019</v>
      </c>
      <c r="C110" s="81">
        <v>24</v>
      </c>
      <c r="D110">
        <f>SARI!G31</f>
        <v>0</v>
      </c>
      <c r="E110" t="e">
        <f>SARI!G31/SARI!F31</f>
        <v>#DIV/0!</v>
      </c>
      <c r="F110">
        <f>SARI!H31</f>
        <v>0</v>
      </c>
      <c r="G110" s="93" t="e">
        <f>SARI!H31/SARI!F31</f>
        <v>#DIV/0!</v>
      </c>
      <c r="J110" s="91">
        <f>ILI!E31</f>
        <v>0</v>
      </c>
      <c r="K110" s="91">
        <f>ILI!D31</f>
        <v>0</v>
      </c>
      <c r="L110" s="93" t="e">
        <f t="shared" si="0"/>
        <v>#DIV/0!</v>
      </c>
      <c r="M110" s="80" t="e">
        <f>ILI!E31/ILI!F31</f>
        <v>#DIV/0!</v>
      </c>
      <c r="N110" s="91">
        <f>ILI!G31</f>
        <v>0</v>
      </c>
      <c r="O110" s="80" t="e">
        <f>ILI!G31/ILI!F31</f>
        <v>#DIV/0!</v>
      </c>
      <c r="P110" s="91">
        <f>ILI!H31</f>
        <v>0</v>
      </c>
      <c r="Q110" s="80" t="e">
        <f>ILI!H31/ILI!F31</f>
        <v>#DIV/0!</v>
      </c>
    </row>
    <row r="111" spans="2:17" x14ac:dyDescent="0.25">
      <c r="B111">
        <f>Leyendas!$A$2</f>
        <v>2019</v>
      </c>
      <c r="C111" s="81">
        <v>25</v>
      </c>
      <c r="D111">
        <f>SARI!G32</f>
        <v>0</v>
      </c>
      <c r="E111" t="e">
        <f>SARI!G32/SARI!F32</f>
        <v>#DIV/0!</v>
      </c>
      <c r="F111">
        <f>SARI!H32</f>
        <v>0</v>
      </c>
      <c r="G111" s="93" t="e">
        <f>SARI!H32/SARI!F32</f>
        <v>#DIV/0!</v>
      </c>
      <c r="J111" s="91">
        <f>ILI!E32</f>
        <v>0</v>
      </c>
      <c r="K111" s="91">
        <f>ILI!D32</f>
        <v>0</v>
      </c>
      <c r="L111" s="93" t="e">
        <f t="shared" si="0"/>
        <v>#DIV/0!</v>
      </c>
      <c r="M111" s="80" t="e">
        <f>ILI!E32/ILI!F32</f>
        <v>#DIV/0!</v>
      </c>
      <c r="N111" s="91">
        <f>ILI!G32</f>
        <v>0</v>
      </c>
      <c r="O111" s="80" t="e">
        <f>ILI!G32/ILI!F32</f>
        <v>#DIV/0!</v>
      </c>
      <c r="P111" s="91">
        <f>ILI!H32</f>
        <v>0</v>
      </c>
      <c r="Q111" s="80" t="e">
        <f>ILI!H32/ILI!F32</f>
        <v>#DIV/0!</v>
      </c>
    </row>
    <row r="112" spans="2:17" x14ac:dyDescent="0.25">
      <c r="B112">
        <f>Leyendas!$A$2</f>
        <v>2019</v>
      </c>
      <c r="C112" s="81">
        <v>26</v>
      </c>
      <c r="D112">
        <f>SARI!G33</f>
        <v>0</v>
      </c>
      <c r="E112" t="e">
        <f>SARI!G33/SARI!F33</f>
        <v>#DIV/0!</v>
      </c>
      <c r="F112">
        <f>SARI!H33</f>
        <v>0</v>
      </c>
      <c r="G112" s="93" t="e">
        <f>SARI!H33/SARI!F33</f>
        <v>#DIV/0!</v>
      </c>
      <c r="J112" s="91">
        <f>ILI!E33</f>
        <v>0</v>
      </c>
      <c r="K112" s="91">
        <f>ILI!D33</f>
        <v>0</v>
      </c>
      <c r="L112" s="93" t="e">
        <f t="shared" si="0"/>
        <v>#DIV/0!</v>
      </c>
      <c r="M112" s="80" t="e">
        <f>ILI!E33/ILI!F33</f>
        <v>#DIV/0!</v>
      </c>
      <c r="N112" s="91">
        <f>ILI!G33</f>
        <v>0</v>
      </c>
      <c r="O112" s="80" t="e">
        <f>ILI!G33/ILI!F33</f>
        <v>#DIV/0!</v>
      </c>
      <c r="P112" s="91">
        <f>ILI!H33</f>
        <v>0</v>
      </c>
      <c r="Q112" s="80" t="e">
        <f>ILI!H33/ILI!F33</f>
        <v>#DIV/0!</v>
      </c>
    </row>
    <row r="113" spans="2:17" x14ac:dyDescent="0.25">
      <c r="B113">
        <f>Leyendas!$A$2</f>
        <v>2019</v>
      </c>
      <c r="C113" s="81">
        <v>27</v>
      </c>
      <c r="D113">
        <f>SARI!G34</f>
        <v>0</v>
      </c>
      <c r="E113" t="e">
        <f>SARI!G34/SARI!F34</f>
        <v>#DIV/0!</v>
      </c>
      <c r="F113">
        <f>SARI!H34</f>
        <v>0</v>
      </c>
      <c r="G113" s="93" t="e">
        <f>SARI!H34/SARI!F34</f>
        <v>#DIV/0!</v>
      </c>
      <c r="J113" s="91">
        <f>ILI!E34</f>
        <v>0</v>
      </c>
      <c r="K113" s="91">
        <f>ILI!D34</f>
        <v>0</v>
      </c>
      <c r="L113" s="93" t="e">
        <f t="shared" si="0"/>
        <v>#DIV/0!</v>
      </c>
      <c r="M113" s="80" t="e">
        <f>ILI!E34/ILI!F34</f>
        <v>#DIV/0!</v>
      </c>
      <c r="N113" s="91">
        <f>ILI!G34</f>
        <v>0</v>
      </c>
      <c r="O113" s="80" t="e">
        <f>ILI!G34/ILI!F34</f>
        <v>#DIV/0!</v>
      </c>
      <c r="P113" s="91">
        <f>ILI!H34</f>
        <v>0</v>
      </c>
      <c r="Q113" s="80" t="e">
        <f>ILI!H34/ILI!F34</f>
        <v>#DIV/0!</v>
      </c>
    </row>
    <row r="114" spans="2:17" x14ac:dyDescent="0.25">
      <c r="B114">
        <f>Leyendas!$A$2</f>
        <v>2019</v>
      </c>
      <c r="C114" s="81">
        <v>28</v>
      </c>
      <c r="D114">
        <f>SARI!G35</f>
        <v>0</v>
      </c>
      <c r="E114" t="e">
        <f>SARI!G35/SARI!F35</f>
        <v>#DIV/0!</v>
      </c>
      <c r="F114">
        <f>SARI!H35</f>
        <v>0</v>
      </c>
      <c r="G114" s="93" t="e">
        <f>SARI!H35/SARI!F35</f>
        <v>#DIV/0!</v>
      </c>
      <c r="J114" s="91">
        <f>ILI!E35</f>
        <v>0</v>
      </c>
      <c r="K114" s="91">
        <f>ILI!D35</f>
        <v>0</v>
      </c>
      <c r="L114" s="93" t="e">
        <f t="shared" si="0"/>
        <v>#DIV/0!</v>
      </c>
      <c r="M114" s="80" t="e">
        <f>ILI!E35/ILI!F35</f>
        <v>#DIV/0!</v>
      </c>
      <c r="N114" s="91">
        <f>ILI!G35</f>
        <v>0</v>
      </c>
      <c r="O114" s="80" t="e">
        <f>ILI!G35/ILI!F35</f>
        <v>#DIV/0!</v>
      </c>
      <c r="P114" s="91">
        <f>ILI!H35</f>
        <v>0</v>
      </c>
      <c r="Q114" s="80" t="e">
        <f>ILI!H35/ILI!F35</f>
        <v>#DIV/0!</v>
      </c>
    </row>
    <row r="115" spans="2:17" x14ac:dyDescent="0.25">
      <c r="B115">
        <f>Leyendas!$A$2</f>
        <v>2019</v>
      </c>
      <c r="C115" s="81">
        <v>29</v>
      </c>
      <c r="D115">
        <f>SARI!G36</f>
        <v>0</v>
      </c>
      <c r="E115" t="e">
        <f>SARI!G36/SARI!F36</f>
        <v>#DIV/0!</v>
      </c>
      <c r="F115">
        <f>SARI!H36</f>
        <v>0</v>
      </c>
      <c r="G115" s="93" t="e">
        <f>SARI!H36/SARI!F36</f>
        <v>#DIV/0!</v>
      </c>
      <c r="J115" s="91">
        <f>ILI!E36</f>
        <v>0</v>
      </c>
      <c r="K115" s="91">
        <f>ILI!D36</f>
        <v>0</v>
      </c>
      <c r="L115" s="93" t="e">
        <f t="shared" si="0"/>
        <v>#DIV/0!</v>
      </c>
      <c r="M115" s="80" t="e">
        <f>ILI!E36/ILI!F36</f>
        <v>#DIV/0!</v>
      </c>
      <c r="N115" s="91">
        <f>ILI!G36</f>
        <v>0</v>
      </c>
      <c r="O115" s="80" t="e">
        <f>ILI!G36/ILI!F36</f>
        <v>#DIV/0!</v>
      </c>
      <c r="P115" s="91">
        <f>ILI!H36</f>
        <v>0</v>
      </c>
      <c r="Q115" s="80" t="e">
        <f>ILI!H36/ILI!F36</f>
        <v>#DIV/0!</v>
      </c>
    </row>
    <row r="116" spans="2:17" x14ac:dyDescent="0.25">
      <c r="B116">
        <f>Leyendas!$A$2</f>
        <v>2019</v>
      </c>
      <c r="C116" s="81">
        <v>30</v>
      </c>
      <c r="D116">
        <f>SARI!G37</f>
        <v>0</v>
      </c>
      <c r="E116" t="e">
        <f>SARI!G37/SARI!F37</f>
        <v>#DIV/0!</v>
      </c>
      <c r="F116">
        <f>SARI!H37</f>
        <v>0</v>
      </c>
      <c r="G116" s="93" t="e">
        <f>SARI!H37/SARI!F37</f>
        <v>#DIV/0!</v>
      </c>
      <c r="J116" s="91">
        <f>ILI!E37</f>
        <v>0</v>
      </c>
      <c r="K116" s="91">
        <f>ILI!D37</f>
        <v>0</v>
      </c>
      <c r="L116" s="93" t="e">
        <f t="shared" si="0"/>
        <v>#DIV/0!</v>
      </c>
      <c r="M116" s="80" t="e">
        <f>ILI!E37/ILI!F37</f>
        <v>#DIV/0!</v>
      </c>
      <c r="N116" s="91">
        <f>ILI!G37</f>
        <v>0</v>
      </c>
      <c r="O116" s="80" t="e">
        <f>ILI!G37/ILI!F37</f>
        <v>#DIV/0!</v>
      </c>
      <c r="P116" s="91">
        <f>ILI!H37</f>
        <v>0</v>
      </c>
      <c r="Q116" s="80" t="e">
        <f>ILI!H37/ILI!F37</f>
        <v>#DIV/0!</v>
      </c>
    </row>
    <row r="117" spans="2:17" x14ac:dyDescent="0.25">
      <c r="B117">
        <f>Leyendas!$A$2</f>
        <v>2019</v>
      </c>
      <c r="C117" s="81">
        <v>31</v>
      </c>
      <c r="D117">
        <f>SARI!G38</f>
        <v>0</v>
      </c>
      <c r="E117" t="e">
        <f>SARI!G38/SARI!F38</f>
        <v>#DIV/0!</v>
      </c>
      <c r="F117">
        <f>SARI!H38</f>
        <v>0</v>
      </c>
      <c r="G117" s="93" t="e">
        <f>SARI!H38/SARI!F38</f>
        <v>#DIV/0!</v>
      </c>
      <c r="J117" s="91">
        <f>ILI!E38</f>
        <v>0</v>
      </c>
      <c r="K117" s="91">
        <f>ILI!D38</f>
        <v>0</v>
      </c>
      <c r="L117" s="93" t="e">
        <f t="shared" si="0"/>
        <v>#DIV/0!</v>
      </c>
      <c r="M117" s="80" t="e">
        <f>ILI!E38/ILI!F38</f>
        <v>#DIV/0!</v>
      </c>
      <c r="N117" s="91">
        <f>ILI!G38</f>
        <v>0</v>
      </c>
      <c r="O117" s="80" t="e">
        <f>ILI!G38/ILI!F38</f>
        <v>#DIV/0!</v>
      </c>
      <c r="P117" s="91">
        <f>ILI!H38</f>
        <v>0</v>
      </c>
      <c r="Q117" s="80" t="e">
        <f>ILI!H38/ILI!F38</f>
        <v>#DIV/0!</v>
      </c>
    </row>
    <row r="118" spans="2:17" x14ac:dyDescent="0.25">
      <c r="B118">
        <f>Leyendas!$A$2</f>
        <v>2019</v>
      </c>
      <c r="C118" s="81">
        <v>32</v>
      </c>
      <c r="D118">
        <f>SARI!G39</f>
        <v>0</v>
      </c>
      <c r="E118" t="e">
        <f>SARI!G39/SARI!F39</f>
        <v>#DIV/0!</v>
      </c>
      <c r="F118">
        <f>SARI!H39</f>
        <v>0</v>
      </c>
      <c r="G118" s="93" t="e">
        <f>SARI!H39/SARI!F39</f>
        <v>#DIV/0!</v>
      </c>
      <c r="J118" s="91">
        <f>ILI!E39</f>
        <v>0</v>
      </c>
      <c r="K118" s="91">
        <f>ILI!D39</f>
        <v>0</v>
      </c>
      <c r="L118" s="93" t="e">
        <f t="shared" si="0"/>
        <v>#DIV/0!</v>
      </c>
      <c r="M118" s="80" t="e">
        <f>ILI!E39/ILI!F39</f>
        <v>#DIV/0!</v>
      </c>
      <c r="N118" s="91">
        <f>ILI!G39</f>
        <v>0</v>
      </c>
      <c r="O118" s="80" t="e">
        <f>ILI!G39/ILI!F39</f>
        <v>#DIV/0!</v>
      </c>
      <c r="P118" s="91">
        <f>ILI!H39</f>
        <v>0</v>
      </c>
      <c r="Q118" s="80" t="e">
        <f>ILI!H39/ILI!F39</f>
        <v>#DIV/0!</v>
      </c>
    </row>
    <row r="119" spans="2:17" x14ac:dyDescent="0.25">
      <c r="B119">
        <f>Leyendas!$A$2</f>
        <v>2019</v>
      </c>
      <c r="C119" s="81">
        <v>33</v>
      </c>
      <c r="D119">
        <f>SARI!G40</f>
        <v>0</v>
      </c>
      <c r="E119" t="e">
        <f>SARI!G40/SARI!F40</f>
        <v>#DIV/0!</v>
      </c>
      <c r="F119">
        <f>SARI!H40</f>
        <v>0</v>
      </c>
      <c r="G119" s="93" t="e">
        <f>SARI!H40/SARI!F40</f>
        <v>#DIV/0!</v>
      </c>
      <c r="J119" s="91">
        <f>ILI!E40</f>
        <v>0</v>
      </c>
      <c r="K119" s="91">
        <f>ILI!D40</f>
        <v>0</v>
      </c>
      <c r="L119" s="93" t="e">
        <f t="shared" si="0"/>
        <v>#DIV/0!</v>
      </c>
      <c r="M119" s="80" t="e">
        <f>ILI!E40/ILI!F40</f>
        <v>#DIV/0!</v>
      </c>
      <c r="N119" s="91">
        <f>ILI!G40</f>
        <v>0</v>
      </c>
      <c r="O119" s="80" t="e">
        <f>ILI!G40/ILI!F40</f>
        <v>#DIV/0!</v>
      </c>
      <c r="P119" s="91">
        <f>ILI!H40</f>
        <v>0</v>
      </c>
      <c r="Q119" s="80" t="e">
        <f>ILI!H40/ILI!F40</f>
        <v>#DIV/0!</v>
      </c>
    </row>
    <row r="120" spans="2:17" x14ac:dyDescent="0.25">
      <c r="B120">
        <f>Leyendas!$A$2</f>
        <v>2019</v>
      </c>
      <c r="C120" s="81">
        <v>34</v>
      </c>
      <c r="D120">
        <f>SARI!G41</f>
        <v>0</v>
      </c>
      <c r="E120" t="e">
        <f>SARI!G41/SARI!F41</f>
        <v>#DIV/0!</v>
      </c>
      <c r="F120">
        <f>SARI!H41</f>
        <v>0</v>
      </c>
      <c r="G120" s="93" t="e">
        <f>SARI!H41/SARI!F41</f>
        <v>#DIV/0!</v>
      </c>
      <c r="J120" s="91">
        <f>ILI!E41</f>
        <v>0</v>
      </c>
      <c r="K120" s="91">
        <f>ILI!D41</f>
        <v>0</v>
      </c>
      <c r="L120" s="93" t="e">
        <f t="shared" si="0"/>
        <v>#DIV/0!</v>
      </c>
      <c r="M120" s="80" t="e">
        <f>ILI!E41/ILI!F41</f>
        <v>#DIV/0!</v>
      </c>
      <c r="N120" s="91">
        <f>ILI!G41</f>
        <v>0</v>
      </c>
      <c r="O120" s="80" t="e">
        <f>ILI!G41/ILI!F41</f>
        <v>#DIV/0!</v>
      </c>
      <c r="P120" s="91">
        <f>ILI!H41</f>
        <v>0</v>
      </c>
      <c r="Q120" s="80" t="e">
        <f>ILI!H41/ILI!F41</f>
        <v>#DIV/0!</v>
      </c>
    </row>
    <row r="121" spans="2:17" x14ac:dyDescent="0.25">
      <c r="B121">
        <f>Leyendas!$A$2</f>
        <v>2019</v>
      </c>
      <c r="C121" s="81">
        <v>35</v>
      </c>
      <c r="D121">
        <f>SARI!G42</f>
        <v>0</v>
      </c>
      <c r="E121" t="e">
        <f>SARI!G42/SARI!F42</f>
        <v>#DIV/0!</v>
      </c>
      <c r="F121">
        <f>SARI!H42</f>
        <v>0</v>
      </c>
      <c r="G121" s="93" t="e">
        <f>SARI!H42/SARI!F42</f>
        <v>#DIV/0!</v>
      </c>
      <c r="J121" s="91">
        <f>ILI!E42</f>
        <v>0</v>
      </c>
      <c r="K121" s="91">
        <f>ILI!D42</f>
        <v>0</v>
      </c>
      <c r="L121" s="93" t="e">
        <f t="shared" si="0"/>
        <v>#DIV/0!</v>
      </c>
      <c r="M121" s="80" t="e">
        <f>ILI!E42/ILI!F42</f>
        <v>#DIV/0!</v>
      </c>
      <c r="N121" s="91">
        <f>ILI!G42</f>
        <v>0</v>
      </c>
      <c r="O121" s="80" t="e">
        <f>ILI!G42/ILI!F42</f>
        <v>#DIV/0!</v>
      </c>
      <c r="P121" s="91">
        <f>ILI!H42</f>
        <v>0</v>
      </c>
      <c r="Q121" s="80" t="e">
        <f>ILI!H42/ILI!F42</f>
        <v>#DIV/0!</v>
      </c>
    </row>
    <row r="122" spans="2:17" x14ac:dyDescent="0.25">
      <c r="B122">
        <f>Leyendas!$A$2</f>
        <v>2019</v>
      </c>
      <c r="C122" s="81">
        <v>36</v>
      </c>
      <c r="D122">
        <f>SARI!G43</f>
        <v>0</v>
      </c>
      <c r="E122" t="e">
        <f>SARI!G43/SARI!F43</f>
        <v>#DIV/0!</v>
      </c>
      <c r="F122">
        <f>SARI!H43</f>
        <v>0</v>
      </c>
      <c r="G122" s="93" t="e">
        <f>SARI!H43/SARI!F43</f>
        <v>#DIV/0!</v>
      </c>
      <c r="J122" s="91">
        <f>ILI!E43</f>
        <v>0</v>
      </c>
      <c r="K122" s="91">
        <f>ILI!D43</f>
        <v>0</v>
      </c>
      <c r="L122" s="93" t="e">
        <f t="shared" si="0"/>
        <v>#DIV/0!</v>
      </c>
      <c r="M122" s="80" t="e">
        <f>ILI!E43/ILI!F43</f>
        <v>#DIV/0!</v>
      </c>
      <c r="N122" s="91">
        <f>ILI!G43</f>
        <v>0</v>
      </c>
      <c r="O122" s="80" t="e">
        <f>ILI!G43/ILI!F43</f>
        <v>#DIV/0!</v>
      </c>
      <c r="P122" s="91">
        <f>ILI!H43</f>
        <v>0</v>
      </c>
      <c r="Q122" s="80" t="e">
        <f>ILI!H43/ILI!F43</f>
        <v>#DIV/0!</v>
      </c>
    </row>
    <row r="123" spans="2:17" x14ac:dyDescent="0.25">
      <c r="B123">
        <f>Leyendas!$A$2</f>
        <v>2019</v>
      </c>
      <c r="C123" s="81">
        <v>37</v>
      </c>
      <c r="D123">
        <f>SARI!G44</f>
        <v>0</v>
      </c>
      <c r="E123" t="e">
        <f>SARI!G44/SARI!F44</f>
        <v>#DIV/0!</v>
      </c>
      <c r="F123">
        <f>SARI!H44</f>
        <v>0</v>
      </c>
      <c r="G123" s="93" t="e">
        <f>SARI!H44/SARI!F44</f>
        <v>#DIV/0!</v>
      </c>
      <c r="J123" s="91">
        <f>ILI!E44</f>
        <v>0</v>
      </c>
      <c r="K123" s="91">
        <f>ILI!D44</f>
        <v>0</v>
      </c>
      <c r="L123" s="93" t="e">
        <f t="shared" si="0"/>
        <v>#DIV/0!</v>
      </c>
      <c r="M123" s="80" t="e">
        <f>ILI!E44/ILI!F44</f>
        <v>#DIV/0!</v>
      </c>
      <c r="N123" s="91">
        <f>ILI!G44</f>
        <v>0</v>
      </c>
      <c r="O123" s="80" t="e">
        <f>ILI!G44/ILI!F44</f>
        <v>#DIV/0!</v>
      </c>
      <c r="P123" s="91">
        <f>ILI!H44</f>
        <v>0</v>
      </c>
      <c r="Q123" s="80" t="e">
        <f>ILI!H44/ILI!F44</f>
        <v>#DIV/0!</v>
      </c>
    </row>
    <row r="124" spans="2:17" x14ac:dyDescent="0.25">
      <c r="B124">
        <f>Leyendas!$A$2</f>
        <v>2019</v>
      </c>
      <c r="C124" s="81">
        <v>38</v>
      </c>
      <c r="D124">
        <f>SARI!G45</f>
        <v>0</v>
      </c>
      <c r="E124" t="e">
        <f>SARI!G45/SARI!F45</f>
        <v>#DIV/0!</v>
      </c>
      <c r="F124">
        <f>SARI!H45</f>
        <v>0</v>
      </c>
      <c r="G124" s="93" t="e">
        <f>SARI!H45/SARI!F45</f>
        <v>#DIV/0!</v>
      </c>
      <c r="J124" s="91">
        <f>ILI!E45</f>
        <v>0</v>
      </c>
      <c r="K124" s="91">
        <f>ILI!D45</f>
        <v>0</v>
      </c>
      <c r="L124" s="93" t="e">
        <f t="shared" si="0"/>
        <v>#DIV/0!</v>
      </c>
      <c r="M124" s="80" t="e">
        <f>ILI!E45/ILI!F45</f>
        <v>#DIV/0!</v>
      </c>
      <c r="N124" s="91">
        <f>ILI!G45</f>
        <v>0</v>
      </c>
      <c r="O124" s="80" t="e">
        <f>ILI!G45/ILI!F45</f>
        <v>#DIV/0!</v>
      </c>
      <c r="P124" s="91">
        <f>ILI!H45</f>
        <v>0</v>
      </c>
      <c r="Q124" s="80" t="e">
        <f>ILI!H45/ILI!F45</f>
        <v>#DIV/0!</v>
      </c>
    </row>
    <row r="125" spans="2:17" x14ac:dyDescent="0.25">
      <c r="B125">
        <f>Leyendas!$A$2</f>
        <v>2019</v>
      </c>
      <c r="C125" s="81">
        <v>39</v>
      </c>
      <c r="D125">
        <f>SARI!G46</f>
        <v>0</v>
      </c>
      <c r="E125" t="e">
        <f>SARI!G46/SARI!F46</f>
        <v>#DIV/0!</v>
      </c>
      <c r="F125">
        <f>SARI!H46</f>
        <v>0</v>
      </c>
      <c r="G125" s="93" t="e">
        <f>SARI!H46/SARI!F46</f>
        <v>#DIV/0!</v>
      </c>
      <c r="J125" s="91">
        <f>ILI!E46</f>
        <v>0</v>
      </c>
      <c r="K125" s="91">
        <f>ILI!D46</f>
        <v>0</v>
      </c>
      <c r="L125" s="93" t="e">
        <f t="shared" si="0"/>
        <v>#DIV/0!</v>
      </c>
      <c r="M125" s="80" t="e">
        <f>ILI!E46/ILI!F46</f>
        <v>#DIV/0!</v>
      </c>
      <c r="N125" s="91">
        <f>ILI!G46</f>
        <v>0</v>
      </c>
      <c r="O125" s="80" t="e">
        <f>ILI!G46/ILI!F46</f>
        <v>#DIV/0!</v>
      </c>
      <c r="P125" s="91">
        <f>ILI!H46</f>
        <v>0</v>
      </c>
      <c r="Q125" s="80" t="e">
        <f>ILI!H46/ILI!F46</f>
        <v>#DIV/0!</v>
      </c>
    </row>
    <row r="126" spans="2:17" x14ac:dyDescent="0.25">
      <c r="B126">
        <f>Leyendas!$A$2</f>
        <v>2019</v>
      </c>
      <c r="C126" s="81">
        <v>40</v>
      </c>
      <c r="D126">
        <f>SARI!G47</f>
        <v>0</v>
      </c>
      <c r="E126" t="e">
        <f>SARI!G47/SARI!F47</f>
        <v>#DIV/0!</v>
      </c>
      <c r="F126">
        <f>SARI!H47</f>
        <v>0</v>
      </c>
      <c r="G126" s="93" t="e">
        <f>SARI!H47/SARI!F47</f>
        <v>#DIV/0!</v>
      </c>
      <c r="J126" s="91">
        <f>ILI!E47</f>
        <v>0</v>
      </c>
      <c r="K126" s="91">
        <f>ILI!D47</f>
        <v>0</v>
      </c>
      <c r="L126" s="93" t="e">
        <f t="shared" si="0"/>
        <v>#DIV/0!</v>
      </c>
      <c r="M126" s="80" t="e">
        <f>ILI!E47/ILI!F47</f>
        <v>#DIV/0!</v>
      </c>
      <c r="N126" s="91">
        <f>ILI!G47</f>
        <v>0</v>
      </c>
      <c r="O126" s="80" t="e">
        <f>ILI!G47/ILI!F47</f>
        <v>#DIV/0!</v>
      </c>
      <c r="P126" s="91">
        <f>ILI!H47</f>
        <v>0</v>
      </c>
      <c r="Q126" s="80" t="e">
        <f>ILI!H47/ILI!F47</f>
        <v>#DIV/0!</v>
      </c>
    </row>
    <row r="127" spans="2:17" x14ac:dyDescent="0.25">
      <c r="B127">
        <f>Leyendas!$A$2</f>
        <v>2019</v>
      </c>
      <c r="C127" s="81">
        <v>41</v>
      </c>
      <c r="D127">
        <f>SARI!G48</f>
        <v>0</v>
      </c>
      <c r="E127" t="e">
        <f>SARI!G48/SARI!F48</f>
        <v>#DIV/0!</v>
      </c>
      <c r="F127">
        <f>SARI!H48</f>
        <v>0</v>
      </c>
      <c r="G127" s="93" t="e">
        <f>SARI!H48/SARI!F48</f>
        <v>#DIV/0!</v>
      </c>
      <c r="J127" s="91">
        <f>ILI!E48</f>
        <v>0</v>
      </c>
      <c r="K127" s="91">
        <f>ILI!D48</f>
        <v>0</v>
      </c>
      <c r="L127" s="93" t="e">
        <f t="shared" si="0"/>
        <v>#DIV/0!</v>
      </c>
      <c r="M127" s="80" t="e">
        <f>ILI!E48/ILI!F48</f>
        <v>#DIV/0!</v>
      </c>
      <c r="N127" s="91">
        <f>ILI!G48</f>
        <v>0</v>
      </c>
      <c r="O127" s="80" t="e">
        <f>ILI!G48/ILI!F48</f>
        <v>#DIV/0!</v>
      </c>
      <c r="P127" s="91">
        <f>ILI!H48</f>
        <v>0</v>
      </c>
      <c r="Q127" s="80" t="e">
        <f>ILI!H48/ILI!F48</f>
        <v>#DIV/0!</v>
      </c>
    </row>
    <row r="128" spans="2:17" x14ac:dyDescent="0.25">
      <c r="B128">
        <f>Leyendas!$A$2</f>
        <v>2019</v>
      </c>
      <c r="C128" s="81">
        <v>42</v>
      </c>
      <c r="D128">
        <f>SARI!G49</f>
        <v>0</v>
      </c>
      <c r="E128" t="e">
        <f>SARI!G49/SARI!F49</f>
        <v>#DIV/0!</v>
      </c>
      <c r="F128">
        <f>SARI!H49</f>
        <v>0</v>
      </c>
      <c r="G128" s="93" t="e">
        <f>SARI!H49/SARI!F49</f>
        <v>#DIV/0!</v>
      </c>
      <c r="J128" s="91">
        <f>ILI!E49</f>
        <v>0</v>
      </c>
      <c r="K128" s="91">
        <f>ILI!D49</f>
        <v>0</v>
      </c>
      <c r="L128" s="93" t="e">
        <f t="shared" si="0"/>
        <v>#DIV/0!</v>
      </c>
      <c r="M128" s="80" t="e">
        <f>ILI!E49/ILI!F49</f>
        <v>#DIV/0!</v>
      </c>
      <c r="N128" s="91">
        <f>ILI!G49</f>
        <v>0</v>
      </c>
      <c r="O128" s="80" t="e">
        <f>ILI!G49/ILI!F49</f>
        <v>#DIV/0!</v>
      </c>
      <c r="P128" s="91">
        <f>ILI!H49</f>
        <v>0</v>
      </c>
      <c r="Q128" s="80" t="e">
        <f>ILI!H49/ILI!F49</f>
        <v>#DIV/0!</v>
      </c>
    </row>
    <row r="129" spans="2:17" x14ac:dyDescent="0.25">
      <c r="B129">
        <f>Leyendas!$A$2</f>
        <v>2019</v>
      </c>
      <c r="C129" s="81">
        <v>43</v>
      </c>
      <c r="D129">
        <f>SARI!G50</f>
        <v>0</v>
      </c>
      <c r="E129" t="e">
        <f>SARI!G50/SARI!F50</f>
        <v>#DIV/0!</v>
      </c>
      <c r="F129">
        <f>SARI!H50</f>
        <v>0</v>
      </c>
      <c r="G129" s="93" t="e">
        <f>SARI!H50/SARI!F50</f>
        <v>#DIV/0!</v>
      </c>
      <c r="J129" s="91">
        <f>ILI!E50</f>
        <v>0</v>
      </c>
      <c r="K129" s="91">
        <f>ILI!D50</f>
        <v>0</v>
      </c>
      <c r="L129" s="93" t="e">
        <f t="shared" si="0"/>
        <v>#DIV/0!</v>
      </c>
      <c r="M129" s="80" t="e">
        <f>ILI!E50/ILI!F50</f>
        <v>#DIV/0!</v>
      </c>
      <c r="N129" s="91">
        <f>ILI!G50</f>
        <v>0</v>
      </c>
      <c r="O129" s="80" t="e">
        <f>ILI!G50/ILI!F50</f>
        <v>#DIV/0!</v>
      </c>
      <c r="P129" s="91">
        <f>ILI!H50</f>
        <v>0</v>
      </c>
      <c r="Q129" s="80" t="e">
        <f>ILI!H50/ILI!F50</f>
        <v>#DIV/0!</v>
      </c>
    </row>
    <row r="130" spans="2:17" x14ac:dyDescent="0.25">
      <c r="B130">
        <f>Leyendas!$A$2</f>
        <v>2019</v>
      </c>
      <c r="C130" s="81">
        <v>44</v>
      </c>
      <c r="D130">
        <f>SARI!G51</f>
        <v>0</v>
      </c>
      <c r="E130" t="e">
        <f>SARI!G51/SARI!F51</f>
        <v>#DIV/0!</v>
      </c>
      <c r="F130">
        <f>SARI!H51</f>
        <v>0</v>
      </c>
      <c r="G130" s="93" t="e">
        <f>SARI!H51/SARI!F51</f>
        <v>#DIV/0!</v>
      </c>
      <c r="J130" s="91">
        <f>ILI!E51</f>
        <v>0</v>
      </c>
      <c r="K130" s="91">
        <f>ILI!D51</f>
        <v>0</v>
      </c>
      <c r="L130" s="93" t="e">
        <f t="shared" si="0"/>
        <v>#DIV/0!</v>
      </c>
      <c r="M130" s="80" t="e">
        <f>ILI!E51/ILI!F51</f>
        <v>#DIV/0!</v>
      </c>
      <c r="N130" s="91">
        <f>ILI!G51</f>
        <v>0</v>
      </c>
      <c r="O130" s="80" t="e">
        <f>ILI!G51/ILI!F51</f>
        <v>#DIV/0!</v>
      </c>
      <c r="P130" s="91">
        <f>ILI!H51</f>
        <v>0</v>
      </c>
      <c r="Q130" s="80" t="e">
        <f>ILI!H51/ILI!F51</f>
        <v>#DIV/0!</v>
      </c>
    </row>
    <row r="131" spans="2:17" x14ac:dyDescent="0.25">
      <c r="B131">
        <f>Leyendas!$A$2</f>
        <v>2019</v>
      </c>
      <c r="C131" s="81">
        <v>45</v>
      </c>
      <c r="D131">
        <f>SARI!G52</f>
        <v>0</v>
      </c>
      <c r="E131" t="e">
        <f>SARI!G52/SARI!F52</f>
        <v>#DIV/0!</v>
      </c>
      <c r="F131">
        <f>SARI!H52</f>
        <v>0</v>
      </c>
      <c r="G131" s="93" t="e">
        <f>SARI!H52/SARI!F52</f>
        <v>#DIV/0!</v>
      </c>
      <c r="J131" s="91">
        <f>ILI!E52</f>
        <v>0</v>
      </c>
      <c r="K131" s="91">
        <f>ILI!D52</f>
        <v>0</v>
      </c>
      <c r="L131" s="93" t="e">
        <f t="shared" si="0"/>
        <v>#DIV/0!</v>
      </c>
      <c r="M131" s="80" t="e">
        <f>ILI!E52/ILI!F52</f>
        <v>#DIV/0!</v>
      </c>
      <c r="N131" s="91">
        <f>ILI!G52</f>
        <v>0</v>
      </c>
      <c r="O131" s="80" t="e">
        <f>ILI!G52/ILI!F52</f>
        <v>#DIV/0!</v>
      </c>
      <c r="P131" s="91">
        <f>ILI!H52</f>
        <v>0</v>
      </c>
      <c r="Q131" s="80" t="e">
        <f>ILI!H52/ILI!F52</f>
        <v>#DIV/0!</v>
      </c>
    </row>
    <row r="132" spans="2:17" x14ac:dyDescent="0.25">
      <c r="B132">
        <f>Leyendas!$A$2</f>
        <v>2019</v>
      </c>
      <c r="C132" s="81">
        <v>46</v>
      </c>
      <c r="D132">
        <f>SARI!G53</f>
        <v>0</v>
      </c>
      <c r="E132" t="e">
        <f>SARI!G53/SARI!F53</f>
        <v>#DIV/0!</v>
      </c>
      <c r="F132">
        <f>SARI!H53</f>
        <v>0</v>
      </c>
      <c r="G132" s="93" t="e">
        <f>SARI!H53/SARI!F53</f>
        <v>#DIV/0!</v>
      </c>
      <c r="J132" s="91">
        <f>ILI!E53</f>
        <v>0</v>
      </c>
      <c r="K132" s="91">
        <f>ILI!D53</f>
        <v>0</v>
      </c>
      <c r="L132" s="93" t="e">
        <f t="shared" si="0"/>
        <v>#DIV/0!</v>
      </c>
      <c r="M132" s="80" t="e">
        <f>ILI!E53/ILI!F53</f>
        <v>#DIV/0!</v>
      </c>
      <c r="N132" s="91">
        <f>ILI!G53</f>
        <v>0</v>
      </c>
      <c r="O132" s="80" t="e">
        <f>ILI!G53/ILI!F53</f>
        <v>#DIV/0!</v>
      </c>
      <c r="P132" s="91">
        <f>ILI!H53</f>
        <v>0</v>
      </c>
      <c r="Q132" s="80" t="e">
        <f>ILI!H53/ILI!F53</f>
        <v>#DIV/0!</v>
      </c>
    </row>
    <row r="133" spans="2:17" x14ac:dyDescent="0.25">
      <c r="B133">
        <f>Leyendas!$A$2</f>
        <v>2019</v>
      </c>
      <c r="C133" s="81">
        <v>47</v>
      </c>
      <c r="D133">
        <f>SARI!G54</f>
        <v>0</v>
      </c>
      <c r="E133" t="e">
        <f>SARI!G54/SARI!F54</f>
        <v>#DIV/0!</v>
      </c>
      <c r="F133">
        <f>SARI!H54</f>
        <v>0</v>
      </c>
      <c r="G133" s="93" t="e">
        <f>SARI!H54/SARI!F54</f>
        <v>#DIV/0!</v>
      </c>
      <c r="J133" s="91">
        <f>ILI!E54</f>
        <v>0</v>
      </c>
      <c r="K133" s="91">
        <f>ILI!D54</f>
        <v>0</v>
      </c>
      <c r="L133" s="93" t="e">
        <f t="shared" si="0"/>
        <v>#DIV/0!</v>
      </c>
      <c r="M133" s="80" t="e">
        <f>ILI!E54/ILI!F54</f>
        <v>#DIV/0!</v>
      </c>
      <c r="N133" s="91">
        <f>ILI!G54</f>
        <v>0</v>
      </c>
      <c r="O133" s="80" t="e">
        <f>ILI!G54/ILI!F54</f>
        <v>#DIV/0!</v>
      </c>
      <c r="P133" s="91">
        <f>ILI!H54</f>
        <v>0</v>
      </c>
      <c r="Q133" s="80" t="e">
        <f>ILI!H54/ILI!F54</f>
        <v>#DIV/0!</v>
      </c>
    </row>
    <row r="134" spans="2:17" x14ac:dyDescent="0.25">
      <c r="B134">
        <f>Leyendas!$A$2</f>
        <v>2019</v>
      </c>
      <c r="C134" s="81">
        <v>48</v>
      </c>
      <c r="D134">
        <f>SARI!G55</f>
        <v>0</v>
      </c>
      <c r="E134" t="e">
        <f>SARI!G55/SARI!F55</f>
        <v>#DIV/0!</v>
      </c>
      <c r="F134">
        <f>SARI!H55</f>
        <v>0</v>
      </c>
      <c r="G134" s="93" t="e">
        <f>SARI!H55/SARI!F55</f>
        <v>#DIV/0!</v>
      </c>
      <c r="J134" s="91">
        <f>ILI!E55</f>
        <v>0</v>
      </c>
      <c r="K134" s="91">
        <f>ILI!D55</f>
        <v>0</v>
      </c>
      <c r="L134" s="93" t="e">
        <f t="shared" si="0"/>
        <v>#DIV/0!</v>
      </c>
      <c r="M134" s="80" t="e">
        <f>ILI!E55/ILI!F55</f>
        <v>#DIV/0!</v>
      </c>
      <c r="N134" s="91">
        <f>ILI!G55</f>
        <v>0</v>
      </c>
      <c r="O134" s="80" t="e">
        <f>ILI!G55/ILI!F55</f>
        <v>#DIV/0!</v>
      </c>
      <c r="P134" s="91">
        <f>ILI!H55</f>
        <v>0</v>
      </c>
      <c r="Q134" s="80" t="e">
        <f>ILI!H55/ILI!F55</f>
        <v>#DIV/0!</v>
      </c>
    </row>
    <row r="135" spans="2:17" x14ac:dyDescent="0.25">
      <c r="B135">
        <f>Leyendas!$A$2</f>
        <v>2019</v>
      </c>
      <c r="C135" s="81">
        <v>49</v>
      </c>
      <c r="D135">
        <f>SARI!G56</f>
        <v>0</v>
      </c>
      <c r="E135" t="e">
        <f>SARI!G56/SARI!F56</f>
        <v>#DIV/0!</v>
      </c>
      <c r="F135">
        <f>SARI!H56</f>
        <v>0</v>
      </c>
      <c r="G135" s="93" t="e">
        <f>SARI!H56/SARI!F56</f>
        <v>#DIV/0!</v>
      </c>
      <c r="J135" s="91">
        <f>ILI!E56</f>
        <v>0</v>
      </c>
      <c r="K135" s="91">
        <f>ILI!D56</f>
        <v>0</v>
      </c>
      <c r="L135" s="93" t="e">
        <f t="shared" si="0"/>
        <v>#DIV/0!</v>
      </c>
      <c r="M135" s="80" t="e">
        <f>ILI!E56/ILI!F56</f>
        <v>#DIV/0!</v>
      </c>
      <c r="N135" s="91">
        <f>ILI!G56</f>
        <v>0</v>
      </c>
      <c r="O135" s="80" t="e">
        <f>ILI!G56/ILI!F56</f>
        <v>#DIV/0!</v>
      </c>
      <c r="P135" s="91">
        <f>ILI!H56</f>
        <v>0</v>
      </c>
      <c r="Q135" s="80" t="e">
        <f>ILI!H56/ILI!F56</f>
        <v>#DIV/0!</v>
      </c>
    </row>
    <row r="136" spans="2:17" x14ac:dyDescent="0.25">
      <c r="B136">
        <f>Leyendas!$A$2</f>
        <v>2019</v>
      </c>
      <c r="C136" s="81">
        <v>50</v>
      </c>
      <c r="D136">
        <f>SARI!G57</f>
        <v>0</v>
      </c>
      <c r="E136" t="e">
        <f>SARI!G57/SARI!F57</f>
        <v>#DIV/0!</v>
      </c>
      <c r="F136">
        <f>SARI!H57</f>
        <v>0</v>
      </c>
      <c r="G136" s="93" t="e">
        <f>SARI!H57/SARI!F57</f>
        <v>#DIV/0!</v>
      </c>
      <c r="J136" s="91">
        <f>ILI!E57</f>
        <v>0</v>
      </c>
      <c r="K136" s="91">
        <f>ILI!D57</f>
        <v>0</v>
      </c>
      <c r="L136" s="93" t="e">
        <f t="shared" si="0"/>
        <v>#DIV/0!</v>
      </c>
      <c r="M136" s="80" t="e">
        <f>ILI!E57/ILI!F57</f>
        <v>#DIV/0!</v>
      </c>
      <c r="N136" s="91">
        <f>ILI!G57</f>
        <v>0</v>
      </c>
      <c r="O136" s="80" t="e">
        <f>ILI!G57/ILI!F57</f>
        <v>#DIV/0!</v>
      </c>
      <c r="P136" s="91">
        <f>ILI!H57</f>
        <v>0</v>
      </c>
      <c r="Q136" s="80" t="e">
        <f>ILI!H57/ILI!F57</f>
        <v>#DIV/0!</v>
      </c>
    </row>
    <row r="137" spans="2:17" x14ac:dyDescent="0.25">
      <c r="B137">
        <f>Leyendas!$A$2</f>
        <v>2019</v>
      </c>
      <c r="C137" s="81">
        <v>51</v>
      </c>
      <c r="D137">
        <f>SARI!G58</f>
        <v>0</v>
      </c>
      <c r="E137" t="e">
        <f>SARI!G58/SARI!F58</f>
        <v>#DIV/0!</v>
      </c>
      <c r="F137">
        <f>SARI!H58</f>
        <v>0</v>
      </c>
      <c r="G137" s="93" t="e">
        <f>SARI!H58/SARI!F58</f>
        <v>#DIV/0!</v>
      </c>
      <c r="J137" s="91">
        <f>ILI!E58</f>
        <v>0</v>
      </c>
      <c r="K137" s="91">
        <f>ILI!D58</f>
        <v>0</v>
      </c>
      <c r="L137" s="93" t="e">
        <f t="shared" si="0"/>
        <v>#DIV/0!</v>
      </c>
      <c r="M137" s="80" t="e">
        <f>ILI!E58/ILI!F58</f>
        <v>#DIV/0!</v>
      </c>
      <c r="N137" s="91">
        <f>ILI!G58</f>
        <v>0</v>
      </c>
      <c r="O137" s="80" t="e">
        <f>ILI!G58/ILI!F58</f>
        <v>#DIV/0!</v>
      </c>
      <c r="P137" s="91">
        <f>ILI!H58</f>
        <v>0</v>
      </c>
      <c r="Q137" s="80" t="e">
        <f>ILI!H58/ILI!F58</f>
        <v>#DIV/0!</v>
      </c>
    </row>
    <row r="138" spans="2:17" x14ac:dyDescent="0.25">
      <c r="B138">
        <f>Leyendas!$A$2</f>
        <v>2019</v>
      </c>
      <c r="C138" s="81">
        <v>52</v>
      </c>
      <c r="D138">
        <f>SARI!G59</f>
        <v>0</v>
      </c>
      <c r="E138" t="e">
        <f>SARI!G59/SARI!F59</f>
        <v>#DIV/0!</v>
      </c>
      <c r="F138">
        <f>SARI!H59</f>
        <v>0</v>
      </c>
      <c r="G138" s="93" t="e">
        <f>SARI!H59/SARI!F59</f>
        <v>#DIV/0!</v>
      </c>
      <c r="J138" s="91">
        <f>ILI!E59</f>
        <v>0</v>
      </c>
      <c r="K138" s="91">
        <f>ILI!D59</f>
        <v>0</v>
      </c>
      <c r="L138" s="93" t="e">
        <f t="shared" si="0"/>
        <v>#DIV/0!</v>
      </c>
      <c r="M138" s="80" t="e">
        <f>ILI!E59/ILI!F59</f>
        <v>#DIV/0!</v>
      </c>
      <c r="N138" s="91">
        <f>ILI!G59</f>
        <v>0</v>
      </c>
      <c r="O138" s="80" t="e">
        <f>ILI!G59/ILI!F59</f>
        <v>#DIV/0!</v>
      </c>
      <c r="P138" s="91">
        <f>ILI!H59</f>
        <v>0</v>
      </c>
      <c r="Q138" s="8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U78"/>
  <sheetViews>
    <sheetView topLeftCell="A11" zoomScale="60" zoomScaleNormal="60" workbookViewId="0">
      <selection activeCell="S56" sqref="S5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94" customWidth="1"/>
    <col min="15" max="20" width="8" customWidth="1"/>
  </cols>
  <sheetData>
    <row r="1" spans="1:21" x14ac:dyDescent="0.25">
      <c r="H1" s="80"/>
      <c r="I1" s="80"/>
      <c r="J1" s="80"/>
      <c r="K1" s="80"/>
      <c r="L1" s="80"/>
      <c r="M1" s="80"/>
      <c r="N1" s="93"/>
      <c r="O1" s="80"/>
      <c r="P1" s="80"/>
      <c r="Q1" s="80"/>
      <c r="R1" s="80"/>
      <c r="S1" s="80"/>
      <c r="T1" s="80"/>
    </row>
    <row r="2" spans="1:21" s="123" customFormat="1" ht="120" x14ac:dyDescent="0.25">
      <c r="A2" s="127" t="s">
        <v>199</v>
      </c>
      <c r="B2" s="126" t="s">
        <v>207</v>
      </c>
      <c r="C2" s="118" t="s">
        <v>283</v>
      </c>
      <c r="D2" s="118" t="s">
        <v>286</v>
      </c>
      <c r="E2" s="117" t="s">
        <v>284</v>
      </c>
      <c r="F2" s="117" t="s">
        <v>285</v>
      </c>
      <c r="G2" s="120" t="s">
        <v>287</v>
      </c>
      <c r="H2" s="119" t="s">
        <v>288</v>
      </c>
      <c r="I2" s="121" t="s">
        <v>281</v>
      </c>
      <c r="J2" s="121" t="s">
        <v>282</v>
      </c>
      <c r="K2" s="125"/>
      <c r="L2" s="116" t="s">
        <v>289</v>
      </c>
      <c r="M2" s="116" t="s">
        <v>314</v>
      </c>
      <c r="N2" s="157" t="s">
        <v>328</v>
      </c>
      <c r="O2" s="116" t="s">
        <v>329</v>
      </c>
      <c r="P2" s="115" t="s">
        <v>330</v>
      </c>
      <c r="Q2" s="115" t="s">
        <v>331</v>
      </c>
      <c r="R2" s="114" t="s">
        <v>332</v>
      </c>
      <c r="S2" s="114" t="s">
        <v>333</v>
      </c>
      <c r="T2" s="125"/>
      <c r="U2" s="124" t="s">
        <v>180</v>
      </c>
    </row>
    <row r="3" spans="1:21" x14ac:dyDescent="0.25">
      <c r="A3" s="122" t="str">
        <f>CONCATENATE(Leyendas!$A$2)</f>
        <v>2019</v>
      </c>
      <c r="B3" s="158">
        <v>1</v>
      </c>
      <c r="C3">
        <f>SARI!G8</f>
        <v>0</v>
      </c>
      <c r="D3" s="80" t="e">
        <f>SARI!G8/SARI!F8</f>
        <v>#DIV/0!</v>
      </c>
      <c r="E3">
        <f>SARI!H8</f>
        <v>0</v>
      </c>
      <c r="F3" s="80" t="e">
        <f>SARI!H8/SARI!F8</f>
        <v>#DIV/0!</v>
      </c>
      <c r="G3">
        <f>SARI!E8</f>
        <v>0</v>
      </c>
      <c r="H3" s="80" t="e">
        <f>SARI!E8/SARI!D8</f>
        <v>#DIV/0!</v>
      </c>
      <c r="I3" s="91">
        <f>SARI!K8</f>
        <v>0</v>
      </c>
      <c r="J3" s="80" t="e">
        <f>SARI!K8/SARI!J8</f>
        <v>#DIV/0!</v>
      </c>
      <c r="K3" s="80"/>
      <c r="L3" s="91">
        <f>ILI!E8</f>
        <v>0</v>
      </c>
      <c r="M3" s="91">
        <f>ILI!D8</f>
        <v>0</v>
      </c>
      <c r="N3" s="93" t="e">
        <f>ILI!E8/ILI!D8</f>
        <v>#DIV/0!</v>
      </c>
      <c r="O3" s="80" t="e">
        <f>ILI!F8/ILI!E8</f>
        <v>#DIV/0!</v>
      </c>
      <c r="P3" s="91">
        <f>ILI!G8</f>
        <v>0</v>
      </c>
      <c r="Q3" s="80" t="e">
        <f>ILI!G8/ILI!F8</f>
        <v>#DIV/0!</v>
      </c>
      <c r="R3" s="91">
        <f>ILI!H8</f>
        <v>0</v>
      </c>
      <c r="S3" s="80" t="e">
        <f>ILI!H8/ILI!F8</f>
        <v>#DIV/0!</v>
      </c>
      <c r="T3" s="80"/>
    </row>
    <row r="4" spans="1:21" x14ac:dyDescent="0.25">
      <c r="A4" s="122" t="str">
        <f>CONCATENATE(Leyendas!$A$2)</f>
        <v>2019</v>
      </c>
      <c r="B4" s="158">
        <v>2</v>
      </c>
      <c r="C4">
        <f>SARI!G9</f>
        <v>0</v>
      </c>
      <c r="D4" s="80" t="e">
        <f>SARI!G9/SARI!F9</f>
        <v>#DIV/0!</v>
      </c>
      <c r="E4">
        <f>SARI!H9</f>
        <v>0</v>
      </c>
      <c r="F4" s="80" t="e">
        <f>SARI!H9/SARI!F9</f>
        <v>#DIV/0!</v>
      </c>
      <c r="G4">
        <f>SARI!E9</f>
        <v>0</v>
      </c>
      <c r="H4" s="80" t="e">
        <f>SARI!E9/SARI!D9</f>
        <v>#DIV/0!</v>
      </c>
      <c r="I4" s="91">
        <f>SARI!K9</f>
        <v>0</v>
      </c>
      <c r="J4" s="80" t="e">
        <f>SARI!K9/SARI!J9</f>
        <v>#DIV/0!</v>
      </c>
      <c r="K4" s="80"/>
      <c r="L4" s="91">
        <f>ILI!E9</f>
        <v>0</v>
      </c>
      <c r="M4" s="91">
        <f>ILI!D9</f>
        <v>0</v>
      </c>
      <c r="N4" s="93" t="e">
        <f>ILI!E9/ILI!D9</f>
        <v>#DIV/0!</v>
      </c>
      <c r="O4" s="80" t="e">
        <f>ILI!F9/ILI!E9</f>
        <v>#DIV/0!</v>
      </c>
      <c r="P4" s="91">
        <f>ILI!G9</f>
        <v>0</v>
      </c>
      <c r="Q4" s="80" t="e">
        <f>ILI!G9/ILI!F9</f>
        <v>#DIV/0!</v>
      </c>
      <c r="R4" s="91">
        <f>ILI!H9</f>
        <v>0</v>
      </c>
      <c r="S4" s="80" t="e">
        <f>ILI!H9/ILI!F9</f>
        <v>#DIV/0!</v>
      </c>
      <c r="T4" s="80"/>
    </row>
    <row r="5" spans="1:21" x14ac:dyDescent="0.25">
      <c r="A5" s="122" t="str">
        <f>CONCATENATE(Leyendas!$A$2)</f>
        <v>2019</v>
      </c>
      <c r="B5" s="158">
        <v>3</v>
      </c>
      <c r="C5">
        <f>SARI!G10</f>
        <v>0</v>
      </c>
      <c r="D5" s="80" t="e">
        <f>SARI!G10/SARI!F10</f>
        <v>#DIV/0!</v>
      </c>
      <c r="E5">
        <f>SARI!H10</f>
        <v>0</v>
      </c>
      <c r="F5" s="80" t="e">
        <f>SARI!H10/SARI!F10</f>
        <v>#DIV/0!</v>
      </c>
      <c r="G5">
        <f>SARI!E10</f>
        <v>0</v>
      </c>
      <c r="H5" s="80" t="e">
        <f>SARI!E10/SARI!D10</f>
        <v>#DIV/0!</v>
      </c>
      <c r="I5" s="91">
        <f>SARI!K10</f>
        <v>0</v>
      </c>
      <c r="J5" s="80" t="e">
        <f>SARI!K10/SARI!J10</f>
        <v>#DIV/0!</v>
      </c>
      <c r="K5" s="80"/>
      <c r="L5" s="91">
        <f>ILI!E10</f>
        <v>0</v>
      </c>
      <c r="M5" s="91">
        <f>ILI!D10</f>
        <v>0</v>
      </c>
      <c r="N5" s="93" t="e">
        <f>ILI!E10/ILI!D10</f>
        <v>#DIV/0!</v>
      </c>
      <c r="O5" s="80" t="e">
        <f>ILI!F10/ILI!E10</f>
        <v>#DIV/0!</v>
      </c>
      <c r="P5" s="91">
        <f>ILI!G10</f>
        <v>0</v>
      </c>
      <c r="Q5" s="80" t="e">
        <f>ILI!G10/ILI!F10</f>
        <v>#DIV/0!</v>
      </c>
      <c r="R5" s="91">
        <f>ILI!H10</f>
        <v>0</v>
      </c>
      <c r="S5" s="80" t="e">
        <f>ILI!H10/ILI!F10</f>
        <v>#DIV/0!</v>
      </c>
      <c r="T5" s="80"/>
    </row>
    <row r="6" spans="1:21" x14ac:dyDescent="0.25">
      <c r="A6" s="122" t="str">
        <f>CONCATENATE(Leyendas!$A$2)</f>
        <v>2019</v>
      </c>
      <c r="B6" s="158">
        <v>4</v>
      </c>
      <c r="C6">
        <f>SARI!G11</f>
        <v>0</v>
      </c>
      <c r="D6" s="80" t="e">
        <f>SARI!G11/SARI!F11</f>
        <v>#DIV/0!</v>
      </c>
      <c r="E6">
        <f>SARI!H11</f>
        <v>0</v>
      </c>
      <c r="F6" s="80" t="e">
        <f>SARI!H11/SARI!F11</f>
        <v>#DIV/0!</v>
      </c>
      <c r="G6">
        <f>SARI!E11</f>
        <v>0</v>
      </c>
      <c r="H6" s="80" t="e">
        <f>SARI!E11/SARI!D11</f>
        <v>#DIV/0!</v>
      </c>
      <c r="I6" s="91">
        <f>SARI!K11</f>
        <v>0</v>
      </c>
      <c r="J6" s="80" t="e">
        <f>SARI!K11/SARI!J11</f>
        <v>#DIV/0!</v>
      </c>
      <c r="K6" s="80"/>
      <c r="L6" s="91">
        <f>ILI!E11</f>
        <v>0</v>
      </c>
      <c r="M6" s="91">
        <f>ILI!D11</f>
        <v>0</v>
      </c>
      <c r="N6" s="93" t="e">
        <f>ILI!E11/ILI!D11</f>
        <v>#DIV/0!</v>
      </c>
      <c r="O6" s="80" t="e">
        <f>ILI!F11/ILI!E11</f>
        <v>#DIV/0!</v>
      </c>
      <c r="P6" s="91">
        <f>ILI!G11</f>
        <v>0</v>
      </c>
      <c r="Q6" s="80" t="e">
        <f>ILI!G11/ILI!F11</f>
        <v>#DIV/0!</v>
      </c>
      <c r="R6" s="91">
        <f>ILI!H11</f>
        <v>0</v>
      </c>
      <c r="S6" s="80" t="e">
        <f>ILI!H11/ILI!F11</f>
        <v>#DIV/0!</v>
      </c>
      <c r="T6" s="80"/>
    </row>
    <row r="7" spans="1:21" x14ac:dyDescent="0.25">
      <c r="A7" s="122" t="str">
        <f>CONCATENATE(Leyendas!$A$2)</f>
        <v>2019</v>
      </c>
      <c r="B7" s="158">
        <v>5</v>
      </c>
      <c r="C7">
        <f>SARI!G12</f>
        <v>0</v>
      </c>
      <c r="D7" s="80" t="e">
        <f>SARI!G12/SARI!F12</f>
        <v>#DIV/0!</v>
      </c>
      <c r="E7">
        <f>SARI!H12</f>
        <v>0</v>
      </c>
      <c r="F7" s="80" t="e">
        <f>SARI!H12/SARI!F12</f>
        <v>#DIV/0!</v>
      </c>
      <c r="G7">
        <f>SARI!E12</f>
        <v>0</v>
      </c>
      <c r="H7" s="80" t="e">
        <f>SARI!E12/SARI!D12</f>
        <v>#DIV/0!</v>
      </c>
      <c r="I7" s="91">
        <f>SARI!K12</f>
        <v>0</v>
      </c>
      <c r="J7" s="80" t="e">
        <f>SARI!K12/SARI!J12</f>
        <v>#DIV/0!</v>
      </c>
      <c r="K7" s="80"/>
      <c r="L7" s="91">
        <f>ILI!E12</f>
        <v>0</v>
      </c>
      <c r="M7" s="91">
        <f>ILI!D12</f>
        <v>0</v>
      </c>
      <c r="N7" s="93" t="e">
        <f>ILI!E12/ILI!D12</f>
        <v>#DIV/0!</v>
      </c>
      <c r="O7" s="80" t="e">
        <f>ILI!F12/ILI!E12</f>
        <v>#DIV/0!</v>
      </c>
      <c r="P7" s="91">
        <f>ILI!G12</f>
        <v>0</v>
      </c>
      <c r="Q7" s="80" t="e">
        <f>ILI!G12/ILI!F12</f>
        <v>#DIV/0!</v>
      </c>
      <c r="R7" s="91">
        <f>ILI!H12</f>
        <v>0</v>
      </c>
      <c r="S7" s="80" t="e">
        <f>ILI!H12/ILI!F12</f>
        <v>#DIV/0!</v>
      </c>
      <c r="T7" s="80"/>
    </row>
    <row r="8" spans="1:21" x14ac:dyDescent="0.25">
      <c r="A8" s="122" t="str">
        <f>CONCATENATE(Leyendas!$A$2)</f>
        <v>2019</v>
      </c>
      <c r="B8" s="158">
        <v>6</v>
      </c>
      <c r="C8">
        <f>SARI!G13</f>
        <v>0</v>
      </c>
      <c r="D8" s="80" t="e">
        <f>SARI!G13/SARI!F13</f>
        <v>#DIV/0!</v>
      </c>
      <c r="E8">
        <f>SARI!H13</f>
        <v>0</v>
      </c>
      <c r="F8" s="80" t="e">
        <f>SARI!H13/SARI!F13</f>
        <v>#DIV/0!</v>
      </c>
      <c r="G8">
        <f>SARI!E13</f>
        <v>0</v>
      </c>
      <c r="H8" s="80" t="e">
        <f>SARI!E13/SARI!D13</f>
        <v>#DIV/0!</v>
      </c>
      <c r="I8" s="91">
        <f>SARI!K13</f>
        <v>0</v>
      </c>
      <c r="J8" s="80" t="e">
        <f>SARI!K13/SARI!J13</f>
        <v>#DIV/0!</v>
      </c>
      <c r="K8" s="80"/>
      <c r="L8" s="91">
        <f>ILI!E13</f>
        <v>0</v>
      </c>
      <c r="M8" s="91">
        <f>ILI!D13</f>
        <v>0</v>
      </c>
      <c r="N8" s="93" t="e">
        <f>ILI!E13/ILI!D13</f>
        <v>#DIV/0!</v>
      </c>
      <c r="O8" s="80" t="e">
        <f>ILI!F13/ILI!E13</f>
        <v>#DIV/0!</v>
      </c>
      <c r="P8" s="91">
        <f>ILI!G13</f>
        <v>0</v>
      </c>
      <c r="Q8" s="80" t="e">
        <f>ILI!G13/ILI!F13</f>
        <v>#DIV/0!</v>
      </c>
      <c r="R8" s="91">
        <f>ILI!H13</f>
        <v>0</v>
      </c>
      <c r="S8" s="80" t="e">
        <f>ILI!H13/ILI!F13</f>
        <v>#DIV/0!</v>
      </c>
      <c r="T8" s="80"/>
    </row>
    <row r="9" spans="1:21" x14ac:dyDescent="0.25">
      <c r="A9" s="122" t="str">
        <f>CONCATENATE(Leyendas!$A$2)</f>
        <v>2019</v>
      </c>
      <c r="B9" s="158">
        <v>7</v>
      </c>
      <c r="C9">
        <f>SARI!G14</f>
        <v>0</v>
      </c>
      <c r="D9" s="80" t="e">
        <f>SARI!G14/SARI!F14</f>
        <v>#DIV/0!</v>
      </c>
      <c r="E9">
        <f>SARI!H14</f>
        <v>0</v>
      </c>
      <c r="F9" s="80" t="e">
        <f>SARI!H14/SARI!F14</f>
        <v>#DIV/0!</v>
      </c>
      <c r="G9">
        <f>SARI!E14</f>
        <v>0</v>
      </c>
      <c r="H9" s="80" t="e">
        <f>SARI!E14/SARI!D14</f>
        <v>#DIV/0!</v>
      </c>
      <c r="I9" s="91">
        <f>SARI!K14</f>
        <v>0</v>
      </c>
      <c r="J9" s="80" t="e">
        <f>SARI!K14/SARI!J14</f>
        <v>#DIV/0!</v>
      </c>
      <c r="K9" s="80"/>
      <c r="L9" s="91">
        <f>ILI!E14</f>
        <v>0</v>
      </c>
      <c r="M9" s="91">
        <f>ILI!D14</f>
        <v>0</v>
      </c>
      <c r="N9" s="93" t="e">
        <f>ILI!E14/ILI!D14</f>
        <v>#DIV/0!</v>
      </c>
      <c r="O9" s="80" t="e">
        <f>ILI!F14/ILI!E14</f>
        <v>#DIV/0!</v>
      </c>
      <c r="P9" s="91">
        <f>ILI!G14</f>
        <v>0</v>
      </c>
      <c r="Q9" s="80" t="e">
        <f>ILI!G14/ILI!F14</f>
        <v>#DIV/0!</v>
      </c>
      <c r="R9" s="91">
        <f>ILI!H14</f>
        <v>0</v>
      </c>
      <c r="S9" s="80" t="e">
        <f>ILI!H14/ILI!F14</f>
        <v>#DIV/0!</v>
      </c>
      <c r="T9" s="80"/>
    </row>
    <row r="10" spans="1:21" x14ac:dyDescent="0.25">
      <c r="A10" s="122" t="str">
        <f>CONCATENATE(Leyendas!$A$2)</f>
        <v>2019</v>
      </c>
      <c r="B10" s="158">
        <v>8</v>
      </c>
      <c r="C10">
        <f>SARI!G15</f>
        <v>0</v>
      </c>
      <c r="D10" s="80" t="e">
        <f>SARI!G15/SARI!F15</f>
        <v>#DIV/0!</v>
      </c>
      <c r="E10">
        <f>SARI!H15</f>
        <v>0</v>
      </c>
      <c r="F10" s="80" t="e">
        <f>SARI!H15/SARI!F15</f>
        <v>#DIV/0!</v>
      </c>
      <c r="G10">
        <f>SARI!E15</f>
        <v>0</v>
      </c>
      <c r="H10" s="80" t="e">
        <f>SARI!E15/SARI!D15</f>
        <v>#DIV/0!</v>
      </c>
      <c r="I10" s="91">
        <f>SARI!K15</f>
        <v>0</v>
      </c>
      <c r="J10" s="80" t="e">
        <f>SARI!K15/SARI!J15</f>
        <v>#DIV/0!</v>
      </c>
      <c r="K10" s="80"/>
      <c r="L10" s="91">
        <f>ILI!E15</f>
        <v>0</v>
      </c>
      <c r="M10" s="91">
        <f>ILI!D15</f>
        <v>0</v>
      </c>
      <c r="N10" s="93" t="e">
        <f>ILI!E15/ILI!D15</f>
        <v>#DIV/0!</v>
      </c>
      <c r="O10" s="80" t="e">
        <f>ILI!F15/ILI!E15</f>
        <v>#DIV/0!</v>
      </c>
      <c r="P10" s="91">
        <f>ILI!G15</f>
        <v>0</v>
      </c>
      <c r="Q10" s="80" t="e">
        <f>ILI!G15/ILI!F15</f>
        <v>#DIV/0!</v>
      </c>
      <c r="R10" s="91">
        <f>ILI!H15</f>
        <v>0</v>
      </c>
      <c r="S10" s="80" t="e">
        <f>ILI!H15/ILI!F15</f>
        <v>#DIV/0!</v>
      </c>
      <c r="T10" s="80"/>
    </row>
    <row r="11" spans="1:21" x14ac:dyDescent="0.25">
      <c r="A11" s="122" t="str">
        <f>CONCATENATE(Leyendas!$A$2)</f>
        <v>2019</v>
      </c>
      <c r="B11" s="158">
        <v>9</v>
      </c>
      <c r="C11">
        <f>SARI!G16</f>
        <v>0</v>
      </c>
      <c r="D11" s="80" t="e">
        <f>SARI!G16/SARI!F16</f>
        <v>#DIV/0!</v>
      </c>
      <c r="E11">
        <f>SARI!H16</f>
        <v>0</v>
      </c>
      <c r="F11" s="80" t="e">
        <f>SARI!H16/SARI!F16</f>
        <v>#DIV/0!</v>
      </c>
      <c r="G11">
        <f>SARI!E16</f>
        <v>0</v>
      </c>
      <c r="H11" s="80" t="e">
        <f>SARI!E16/SARI!D16</f>
        <v>#DIV/0!</v>
      </c>
      <c r="I11" s="91">
        <f>SARI!K16</f>
        <v>0</v>
      </c>
      <c r="J11" s="80" t="e">
        <f>SARI!K16/SARI!J16</f>
        <v>#DIV/0!</v>
      </c>
      <c r="K11" s="80"/>
      <c r="L11" s="91">
        <f>ILI!E16</f>
        <v>0</v>
      </c>
      <c r="M11" s="91">
        <f>ILI!D16</f>
        <v>0</v>
      </c>
      <c r="N11" s="93" t="e">
        <f>ILI!E16/ILI!D16</f>
        <v>#DIV/0!</v>
      </c>
      <c r="O11" s="80" t="e">
        <f>ILI!F16/ILI!E16</f>
        <v>#DIV/0!</v>
      </c>
      <c r="P11" s="91">
        <f>ILI!G16</f>
        <v>0</v>
      </c>
      <c r="Q11" s="80" t="e">
        <f>ILI!G16/ILI!F16</f>
        <v>#DIV/0!</v>
      </c>
      <c r="R11" s="91">
        <f>ILI!H16</f>
        <v>0</v>
      </c>
      <c r="S11" s="80" t="e">
        <f>ILI!H16/ILI!F16</f>
        <v>#DIV/0!</v>
      </c>
      <c r="T11" s="80"/>
    </row>
    <row r="12" spans="1:21" x14ac:dyDescent="0.25">
      <c r="A12" s="122" t="str">
        <f>CONCATENATE(Leyendas!$A$2)</f>
        <v>2019</v>
      </c>
      <c r="B12" s="158">
        <v>10</v>
      </c>
      <c r="C12">
        <f>SARI!G17</f>
        <v>0</v>
      </c>
      <c r="D12" s="80" t="e">
        <f>SARI!G17/SARI!F17</f>
        <v>#DIV/0!</v>
      </c>
      <c r="E12">
        <f>SARI!H17</f>
        <v>0</v>
      </c>
      <c r="F12" s="80" t="e">
        <f>SARI!H17/SARI!F17</f>
        <v>#DIV/0!</v>
      </c>
      <c r="G12">
        <f>SARI!E17</f>
        <v>0</v>
      </c>
      <c r="H12" s="80" t="e">
        <f>SARI!E17/SARI!D17</f>
        <v>#DIV/0!</v>
      </c>
      <c r="I12" s="91">
        <f>SARI!K17</f>
        <v>0</v>
      </c>
      <c r="J12" s="80" t="e">
        <f>SARI!K17/SARI!J17</f>
        <v>#DIV/0!</v>
      </c>
      <c r="K12" s="80"/>
      <c r="L12" s="91">
        <f>ILI!E17</f>
        <v>0</v>
      </c>
      <c r="M12" s="91">
        <f>ILI!D17</f>
        <v>0</v>
      </c>
      <c r="N12" s="93" t="e">
        <f>ILI!E17/ILI!D17</f>
        <v>#DIV/0!</v>
      </c>
      <c r="O12" s="80" t="e">
        <f>ILI!F17/ILI!E17</f>
        <v>#DIV/0!</v>
      </c>
      <c r="P12" s="91">
        <f>ILI!G17</f>
        <v>0</v>
      </c>
      <c r="Q12" s="80" t="e">
        <f>ILI!G17/ILI!F17</f>
        <v>#DIV/0!</v>
      </c>
      <c r="R12" s="91">
        <f>ILI!H17</f>
        <v>0</v>
      </c>
      <c r="S12" s="80" t="e">
        <f>ILI!H17/ILI!F17</f>
        <v>#DIV/0!</v>
      </c>
      <c r="T12" s="80"/>
    </row>
    <row r="13" spans="1:21" x14ac:dyDescent="0.25">
      <c r="A13" s="122" t="str">
        <f>CONCATENATE(Leyendas!$A$2)</f>
        <v>2019</v>
      </c>
      <c r="B13" s="158">
        <v>11</v>
      </c>
      <c r="C13">
        <f>SARI!G18</f>
        <v>0</v>
      </c>
      <c r="D13" s="80" t="e">
        <f>SARI!G18/SARI!F18</f>
        <v>#DIV/0!</v>
      </c>
      <c r="E13">
        <f>SARI!H18</f>
        <v>0</v>
      </c>
      <c r="F13" s="80" t="e">
        <f>SARI!H18/SARI!F18</f>
        <v>#DIV/0!</v>
      </c>
      <c r="G13">
        <f>SARI!E18</f>
        <v>0</v>
      </c>
      <c r="H13" s="80" t="e">
        <f>SARI!E18/SARI!D18</f>
        <v>#DIV/0!</v>
      </c>
      <c r="I13" s="91">
        <f>SARI!K18</f>
        <v>0</v>
      </c>
      <c r="J13" s="80" t="e">
        <f>SARI!K18/SARI!J18</f>
        <v>#DIV/0!</v>
      </c>
      <c r="K13" s="80"/>
      <c r="L13" s="91">
        <f>ILI!E18</f>
        <v>0</v>
      </c>
      <c r="M13" s="91">
        <f>ILI!D18</f>
        <v>0</v>
      </c>
      <c r="N13" s="93" t="e">
        <f>ILI!E18/ILI!D18</f>
        <v>#DIV/0!</v>
      </c>
      <c r="O13" s="80" t="e">
        <f>ILI!F18/ILI!E18</f>
        <v>#DIV/0!</v>
      </c>
      <c r="P13" s="91">
        <f>ILI!G18</f>
        <v>0</v>
      </c>
      <c r="Q13" s="80" t="e">
        <f>ILI!G18/ILI!F18</f>
        <v>#DIV/0!</v>
      </c>
      <c r="R13" s="91">
        <f>ILI!H18</f>
        <v>0</v>
      </c>
      <c r="S13" s="80" t="e">
        <f>ILI!H18/ILI!F18</f>
        <v>#DIV/0!</v>
      </c>
      <c r="T13" s="80"/>
    </row>
    <row r="14" spans="1:21" x14ac:dyDescent="0.25">
      <c r="A14" s="122" t="str">
        <f>CONCATENATE(Leyendas!$A$2)</f>
        <v>2019</v>
      </c>
      <c r="B14" s="158">
        <v>12</v>
      </c>
      <c r="C14">
        <f>SARI!G19</f>
        <v>0</v>
      </c>
      <c r="D14" s="80" t="e">
        <f>SARI!G19/SARI!F19</f>
        <v>#DIV/0!</v>
      </c>
      <c r="E14">
        <f>SARI!H19</f>
        <v>0</v>
      </c>
      <c r="F14" s="80" t="e">
        <f>SARI!H19/SARI!F19</f>
        <v>#DIV/0!</v>
      </c>
      <c r="G14">
        <f>SARI!E19</f>
        <v>0</v>
      </c>
      <c r="H14" s="80" t="e">
        <f>SARI!E19/SARI!D19</f>
        <v>#DIV/0!</v>
      </c>
      <c r="I14" s="91">
        <f>SARI!K19</f>
        <v>0</v>
      </c>
      <c r="J14" s="80" t="e">
        <f>SARI!K19/SARI!J19</f>
        <v>#DIV/0!</v>
      </c>
      <c r="K14" s="80"/>
      <c r="L14" s="91">
        <f>ILI!E19</f>
        <v>0</v>
      </c>
      <c r="M14" s="91">
        <f>ILI!D19</f>
        <v>0</v>
      </c>
      <c r="N14" s="93" t="e">
        <f>ILI!E19/ILI!D19</f>
        <v>#DIV/0!</v>
      </c>
      <c r="O14" s="80" t="e">
        <f>ILI!F19/ILI!E19</f>
        <v>#DIV/0!</v>
      </c>
      <c r="P14" s="91">
        <f>ILI!G19</f>
        <v>0</v>
      </c>
      <c r="Q14" s="80" t="e">
        <f>ILI!G19/ILI!F19</f>
        <v>#DIV/0!</v>
      </c>
      <c r="R14" s="91">
        <f>ILI!H19</f>
        <v>0</v>
      </c>
      <c r="S14" s="80" t="e">
        <f>ILI!H19/ILI!F19</f>
        <v>#DIV/0!</v>
      </c>
      <c r="T14" s="80"/>
    </row>
    <row r="15" spans="1:21" x14ac:dyDescent="0.25">
      <c r="A15" s="122" t="str">
        <f>CONCATENATE(Leyendas!$A$2)</f>
        <v>2019</v>
      </c>
      <c r="B15" s="158">
        <v>13</v>
      </c>
      <c r="C15">
        <f>SARI!G20</f>
        <v>0</v>
      </c>
      <c r="D15" s="80" t="e">
        <f>SARI!G20/SARI!F20</f>
        <v>#DIV/0!</v>
      </c>
      <c r="E15">
        <f>SARI!H20</f>
        <v>0</v>
      </c>
      <c r="F15" s="80" t="e">
        <f>SARI!H20/SARI!F20</f>
        <v>#DIV/0!</v>
      </c>
      <c r="G15">
        <f>SARI!E20</f>
        <v>0</v>
      </c>
      <c r="H15" s="80" t="e">
        <f>SARI!E20/SARI!D20</f>
        <v>#DIV/0!</v>
      </c>
      <c r="I15" s="91">
        <f>SARI!K20</f>
        <v>0</v>
      </c>
      <c r="J15" s="80" t="e">
        <f>SARI!K20/SARI!J20</f>
        <v>#DIV/0!</v>
      </c>
      <c r="K15" s="80"/>
      <c r="L15" s="91">
        <f>ILI!E20</f>
        <v>0</v>
      </c>
      <c r="M15" s="91">
        <f>ILI!D20</f>
        <v>0</v>
      </c>
      <c r="N15" s="93" t="e">
        <f>ILI!E20/ILI!D20</f>
        <v>#DIV/0!</v>
      </c>
      <c r="O15" s="80" t="e">
        <f>ILI!F20/ILI!E20</f>
        <v>#DIV/0!</v>
      </c>
      <c r="P15" s="91">
        <f>ILI!G20</f>
        <v>0</v>
      </c>
      <c r="Q15" s="80" t="e">
        <f>ILI!G20/ILI!F20</f>
        <v>#DIV/0!</v>
      </c>
      <c r="R15" s="91">
        <f>ILI!H20</f>
        <v>0</v>
      </c>
      <c r="S15" s="80" t="e">
        <f>ILI!H20/ILI!F20</f>
        <v>#DIV/0!</v>
      </c>
      <c r="T15" s="80"/>
    </row>
    <row r="16" spans="1:21" x14ac:dyDescent="0.25">
      <c r="A16" s="122" t="str">
        <f>CONCATENATE(Leyendas!$A$2)</f>
        <v>2019</v>
      </c>
      <c r="B16" s="158">
        <v>14</v>
      </c>
      <c r="C16">
        <f>SARI!G21</f>
        <v>0</v>
      </c>
      <c r="D16" s="80" t="e">
        <f>SARI!G21/SARI!F21</f>
        <v>#DIV/0!</v>
      </c>
      <c r="E16">
        <f>SARI!H21</f>
        <v>0</v>
      </c>
      <c r="F16" s="80" t="e">
        <f>SARI!H21/SARI!F21</f>
        <v>#DIV/0!</v>
      </c>
      <c r="G16">
        <f>SARI!E21</f>
        <v>0</v>
      </c>
      <c r="H16" s="80" t="e">
        <f>SARI!E21/SARI!D21</f>
        <v>#DIV/0!</v>
      </c>
      <c r="I16" s="91">
        <f>SARI!K21</f>
        <v>0</v>
      </c>
      <c r="J16" s="80" t="e">
        <f>SARI!K21/SARI!J21</f>
        <v>#DIV/0!</v>
      </c>
      <c r="K16" s="80"/>
      <c r="L16" s="91">
        <f>ILI!E21</f>
        <v>0</v>
      </c>
      <c r="M16" s="91">
        <f>ILI!D21</f>
        <v>0</v>
      </c>
      <c r="N16" s="93" t="e">
        <f>ILI!E21/ILI!D21</f>
        <v>#DIV/0!</v>
      </c>
      <c r="O16" s="80" t="e">
        <f>ILI!F21/ILI!E21</f>
        <v>#DIV/0!</v>
      </c>
      <c r="P16" s="91">
        <f>ILI!G21</f>
        <v>0</v>
      </c>
      <c r="Q16" s="80" t="e">
        <f>ILI!G21/ILI!F21</f>
        <v>#DIV/0!</v>
      </c>
      <c r="R16" s="91">
        <f>ILI!H21</f>
        <v>0</v>
      </c>
      <c r="S16" s="80" t="e">
        <f>ILI!H21/ILI!F21</f>
        <v>#DIV/0!</v>
      </c>
      <c r="T16" s="80"/>
    </row>
    <row r="17" spans="1:20" x14ac:dyDescent="0.25">
      <c r="A17" s="122" t="str">
        <f>CONCATENATE(Leyendas!$A$2)</f>
        <v>2019</v>
      </c>
      <c r="B17" s="158">
        <v>15</v>
      </c>
      <c r="C17">
        <f>SARI!G22</f>
        <v>0</v>
      </c>
      <c r="D17" s="80" t="e">
        <f>SARI!G22/SARI!F22</f>
        <v>#DIV/0!</v>
      </c>
      <c r="E17">
        <f>SARI!H22</f>
        <v>0</v>
      </c>
      <c r="F17" s="80" t="e">
        <f>SARI!H22/SARI!F22</f>
        <v>#DIV/0!</v>
      </c>
      <c r="G17">
        <f>SARI!E22</f>
        <v>0</v>
      </c>
      <c r="H17" s="80" t="e">
        <f>SARI!E22/SARI!D22</f>
        <v>#DIV/0!</v>
      </c>
      <c r="I17" s="91">
        <f>SARI!K22</f>
        <v>0</v>
      </c>
      <c r="J17" s="80" t="e">
        <f>SARI!K22/SARI!J22</f>
        <v>#DIV/0!</v>
      </c>
      <c r="K17" s="80"/>
      <c r="L17" s="91">
        <f>ILI!E22</f>
        <v>0</v>
      </c>
      <c r="M17" s="91">
        <f>ILI!D22</f>
        <v>0</v>
      </c>
      <c r="N17" s="93" t="e">
        <f>ILI!E22/ILI!D22</f>
        <v>#DIV/0!</v>
      </c>
      <c r="O17" s="80" t="e">
        <f>ILI!F22/ILI!E22</f>
        <v>#DIV/0!</v>
      </c>
      <c r="P17" s="91">
        <f>ILI!G22</f>
        <v>0</v>
      </c>
      <c r="Q17" s="80" t="e">
        <f>ILI!G22/ILI!F22</f>
        <v>#DIV/0!</v>
      </c>
      <c r="R17" s="91">
        <f>ILI!H22</f>
        <v>0</v>
      </c>
      <c r="S17" s="80" t="e">
        <f>ILI!H22/ILI!F22</f>
        <v>#DIV/0!</v>
      </c>
      <c r="T17" s="80"/>
    </row>
    <row r="18" spans="1:20" x14ac:dyDescent="0.25">
      <c r="A18" s="122" t="str">
        <f>CONCATENATE(Leyendas!$A$2)</f>
        <v>2019</v>
      </c>
      <c r="B18" s="158">
        <v>16</v>
      </c>
      <c r="C18">
        <f>SARI!G23</f>
        <v>0</v>
      </c>
      <c r="D18" s="80" t="e">
        <f>SARI!G23/SARI!F23</f>
        <v>#DIV/0!</v>
      </c>
      <c r="E18">
        <f>SARI!H23</f>
        <v>0</v>
      </c>
      <c r="F18" s="80" t="e">
        <f>SARI!H23/SARI!F23</f>
        <v>#DIV/0!</v>
      </c>
      <c r="G18">
        <f>SARI!E23</f>
        <v>0</v>
      </c>
      <c r="H18" s="80" t="e">
        <f>SARI!E23/SARI!D23</f>
        <v>#DIV/0!</v>
      </c>
      <c r="I18" s="91">
        <f>SARI!K23</f>
        <v>0</v>
      </c>
      <c r="J18" s="80" t="e">
        <f>SARI!K23/SARI!J23</f>
        <v>#DIV/0!</v>
      </c>
      <c r="K18" s="80"/>
      <c r="L18" s="91">
        <f>ILI!E23</f>
        <v>0</v>
      </c>
      <c r="M18" s="91">
        <f>ILI!D23</f>
        <v>0</v>
      </c>
      <c r="N18" s="93" t="e">
        <f>ILI!E23/ILI!D23</f>
        <v>#DIV/0!</v>
      </c>
      <c r="O18" s="80" t="e">
        <f>ILI!F23/ILI!E23</f>
        <v>#DIV/0!</v>
      </c>
      <c r="P18" s="91">
        <f>ILI!G23</f>
        <v>0</v>
      </c>
      <c r="Q18" s="80" t="e">
        <f>ILI!G23/ILI!F23</f>
        <v>#DIV/0!</v>
      </c>
      <c r="R18" s="91">
        <f>ILI!H23</f>
        <v>0</v>
      </c>
      <c r="S18" s="80" t="e">
        <f>ILI!H23/ILI!F23</f>
        <v>#DIV/0!</v>
      </c>
      <c r="T18" s="80"/>
    </row>
    <row r="19" spans="1:20" x14ac:dyDescent="0.25">
      <c r="A19" s="122" t="str">
        <f>CONCATENATE(Leyendas!$A$2)</f>
        <v>2019</v>
      </c>
      <c r="B19" s="158">
        <v>17</v>
      </c>
      <c r="C19">
        <f>SARI!G24</f>
        <v>0</v>
      </c>
      <c r="D19" s="80" t="e">
        <f>SARI!G24/SARI!F24</f>
        <v>#DIV/0!</v>
      </c>
      <c r="E19">
        <f>SARI!H24</f>
        <v>0</v>
      </c>
      <c r="F19" s="80" t="e">
        <f>SARI!H24/SARI!F24</f>
        <v>#DIV/0!</v>
      </c>
      <c r="G19">
        <f>SARI!E24</f>
        <v>0</v>
      </c>
      <c r="H19" s="80" t="e">
        <f>SARI!E24/SARI!D24</f>
        <v>#DIV/0!</v>
      </c>
      <c r="I19" s="91">
        <f>SARI!K24</f>
        <v>0</v>
      </c>
      <c r="J19" s="80" t="e">
        <f>SARI!K24/SARI!J24</f>
        <v>#DIV/0!</v>
      </c>
      <c r="K19" s="80"/>
      <c r="L19" s="91">
        <f>ILI!E24</f>
        <v>0</v>
      </c>
      <c r="M19" s="91">
        <f>ILI!D24</f>
        <v>0</v>
      </c>
      <c r="N19" s="93" t="e">
        <f>ILI!E24/ILI!D24</f>
        <v>#DIV/0!</v>
      </c>
      <c r="O19" s="80" t="e">
        <f>ILI!F24/ILI!E24</f>
        <v>#DIV/0!</v>
      </c>
      <c r="P19" s="91">
        <f>ILI!G24</f>
        <v>0</v>
      </c>
      <c r="Q19" s="80" t="e">
        <f>ILI!G24/ILI!F24</f>
        <v>#DIV/0!</v>
      </c>
      <c r="R19" s="91">
        <f>ILI!H24</f>
        <v>0</v>
      </c>
      <c r="S19" s="80" t="e">
        <f>ILI!H24/ILI!F24</f>
        <v>#DIV/0!</v>
      </c>
      <c r="T19" s="80"/>
    </row>
    <row r="20" spans="1:20" x14ac:dyDescent="0.25">
      <c r="A20" s="122" t="str">
        <f>CONCATENATE(Leyendas!$A$2)</f>
        <v>2019</v>
      </c>
      <c r="B20" s="158">
        <v>18</v>
      </c>
      <c r="C20">
        <f>SARI!G25</f>
        <v>0</v>
      </c>
      <c r="D20" s="80" t="e">
        <f>SARI!G25/SARI!F25</f>
        <v>#DIV/0!</v>
      </c>
      <c r="E20">
        <f>SARI!H25</f>
        <v>0</v>
      </c>
      <c r="F20" s="80" t="e">
        <f>SARI!H25/SARI!F25</f>
        <v>#DIV/0!</v>
      </c>
      <c r="G20">
        <f>SARI!E25</f>
        <v>0</v>
      </c>
      <c r="H20" s="80" t="e">
        <f>SARI!E25/SARI!D25</f>
        <v>#DIV/0!</v>
      </c>
      <c r="I20" s="91">
        <f>SARI!K25</f>
        <v>0</v>
      </c>
      <c r="J20" s="80" t="e">
        <f>SARI!K25/SARI!J25</f>
        <v>#DIV/0!</v>
      </c>
      <c r="K20" s="80"/>
      <c r="L20" s="91">
        <f>ILI!E25</f>
        <v>0</v>
      </c>
      <c r="M20" s="91">
        <f>ILI!D25</f>
        <v>0</v>
      </c>
      <c r="N20" s="93" t="e">
        <f>ILI!E25/ILI!D25</f>
        <v>#DIV/0!</v>
      </c>
      <c r="O20" s="80" t="e">
        <f>ILI!F25/ILI!E25</f>
        <v>#DIV/0!</v>
      </c>
      <c r="P20" s="91">
        <f>ILI!G25</f>
        <v>0</v>
      </c>
      <c r="Q20" s="80" t="e">
        <f>ILI!G25/ILI!F25</f>
        <v>#DIV/0!</v>
      </c>
      <c r="R20" s="91">
        <f>ILI!H25</f>
        <v>0</v>
      </c>
      <c r="S20" s="80" t="e">
        <f>ILI!H25/ILI!F25</f>
        <v>#DIV/0!</v>
      </c>
      <c r="T20" s="80"/>
    </row>
    <row r="21" spans="1:20" x14ac:dyDescent="0.25">
      <c r="A21" s="122" t="str">
        <f>CONCATENATE(Leyendas!$A$2)</f>
        <v>2019</v>
      </c>
      <c r="B21" s="158">
        <v>19</v>
      </c>
      <c r="C21">
        <f>SARI!G26</f>
        <v>0</v>
      </c>
      <c r="D21" s="80" t="e">
        <f>SARI!G26/SARI!F26</f>
        <v>#DIV/0!</v>
      </c>
      <c r="E21">
        <f>SARI!H26</f>
        <v>0</v>
      </c>
      <c r="F21" s="80" t="e">
        <f>SARI!H26/SARI!F26</f>
        <v>#DIV/0!</v>
      </c>
      <c r="G21">
        <f>SARI!E26</f>
        <v>0</v>
      </c>
      <c r="H21" s="80" t="e">
        <f>SARI!E26/SARI!D26</f>
        <v>#DIV/0!</v>
      </c>
      <c r="I21" s="91">
        <f>SARI!K26</f>
        <v>0</v>
      </c>
      <c r="J21" s="80" t="e">
        <f>SARI!K26/SARI!J26</f>
        <v>#DIV/0!</v>
      </c>
      <c r="K21" s="80"/>
      <c r="L21" s="91">
        <f>ILI!E26</f>
        <v>0</v>
      </c>
      <c r="M21" s="91">
        <f>ILI!D26</f>
        <v>0</v>
      </c>
      <c r="N21" s="93" t="e">
        <f>ILI!E26/ILI!D26</f>
        <v>#DIV/0!</v>
      </c>
      <c r="O21" s="80" t="e">
        <f>ILI!F26/ILI!E26</f>
        <v>#DIV/0!</v>
      </c>
      <c r="P21" s="91">
        <f>ILI!G26</f>
        <v>0</v>
      </c>
      <c r="Q21" s="80" t="e">
        <f>ILI!G26/ILI!F26</f>
        <v>#DIV/0!</v>
      </c>
      <c r="R21" s="91">
        <f>ILI!H26</f>
        <v>0</v>
      </c>
      <c r="S21" s="80" t="e">
        <f>ILI!H26/ILI!F26</f>
        <v>#DIV/0!</v>
      </c>
      <c r="T21" s="80"/>
    </row>
    <row r="22" spans="1:20" x14ac:dyDescent="0.25">
      <c r="A22" s="122" t="str">
        <f>CONCATENATE(Leyendas!$A$2)</f>
        <v>2019</v>
      </c>
      <c r="B22" s="158">
        <v>20</v>
      </c>
      <c r="C22">
        <f>SARI!G27</f>
        <v>0</v>
      </c>
      <c r="D22" s="80" t="e">
        <f>SARI!G27/SARI!F27</f>
        <v>#DIV/0!</v>
      </c>
      <c r="E22">
        <f>SARI!H27</f>
        <v>0</v>
      </c>
      <c r="F22" s="80" t="e">
        <f>SARI!H27/SARI!F27</f>
        <v>#DIV/0!</v>
      </c>
      <c r="G22">
        <f>SARI!E27</f>
        <v>0</v>
      </c>
      <c r="H22" s="80" t="e">
        <f>SARI!E27/SARI!D27</f>
        <v>#DIV/0!</v>
      </c>
      <c r="I22" s="91">
        <f>SARI!K27</f>
        <v>0</v>
      </c>
      <c r="J22" s="80" t="e">
        <f>SARI!K27/SARI!J27</f>
        <v>#DIV/0!</v>
      </c>
      <c r="K22" s="80"/>
      <c r="L22" s="91">
        <f>ILI!E27</f>
        <v>0</v>
      </c>
      <c r="M22" s="91">
        <f>ILI!D27</f>
        <v>0</v>
      </c>
      <c r="N22" s="93" t="e">
        <f>ILI!E27/ILI!D27</f>
        <v>#DIV/0!</v>
      </c>
      <c r="O22" s="80" t="e">
        <f>ILI!F27/ILI!E27</f>
        <v>#DIV/0!</v>
      </c>
      <c r="P22" s="91">
        <f>ILI!G27</f>
        <v>0</v>
      </c>
      <c r="Q22" s="80" t="e">
        <f>ILI!G27/ILI!F27</f>
        <v>#DIV/0!</v>
      </c>
      <c r="R22" s="91">
        <f>ILI!H27</f>
        <v>0</v>
      </c>
      <c r="S22" s="80" t="e">
        <f>ILI!H27/ILI!F27</f>
        <v>#DIV/0!</v>
      </c>
      <c r="T22" s="80"/>
    </row>
    <row r="23" spans="1:20" x14ac:dyDescent="0.25">
      <c r="A23" s="122" t="str">
        <f>CONCATENATE(Leyendas!$A$2)</f>
        <v>2019</v>
      </c>
      <c r="B23" s="158">
        <v>21</v>
      </c>
      <c r="C23">
        <f>SARI!G28</f>
        <v>0</v>
      </c>
      <c r="D23" s="80" t="e">
        <f>SARI!G28/SARI!F28</f>
        <v>#DIV/0!</v>
      </c>
      <c r="E23">
        <f>SARI!H28</f>
        <v>0</v>
      </c>
      <c r="F23" s="80" t="e">
        <f>SARI!H28/SARI!F28</f>
        <v>#DIV/0!</v>
      </c>
      <c r="G23">
        <f>SARI!E28</f>
        <v>0</v>
      </c>
      <c r="H23" s="80" t="e">
        <f>SARI!E28/SARI!D28</f>
        <v>#DIV/0!</v>
      </c>
      <c r="I23" s="91">
        <f>SARI!K28</f>
        <v>0</v>
      </c>
      <c r="J23" s="80" t="e">
        <f>SARI!K28/SARI!J28</f>
        <v>#DIV/0!</v>
      </c>
      <c r="K23" s="80"/>
      <c r="L23" s="91">
        <f>ILI!E28</f>
        <v>0</v>
      </c>
      <c r="M23" s="91">
        <f>ILI!D28</f>
        <v>0</v>
      </c>
      <c r="N23" s="93" t="e">
        <f>ILI!E28/ILI!D28</f>
        <v>#DIV/0!</v>
      </c>
      <c r="O23" s="80" t="e">
        <f>ILI!F28/ILI!E28</f>
        <v>#DIV/0!</v>
      </c>
      <c r="P23" s="91">
        <f>ILI!G28</f>
        <v>0</v>
      </c>
      <c r="Q23" s="80" t="e">
        <f>ILI!G28/ILI!F28</f>
        <v>#DIV/0!</v>
      </c>
      <c r="R23" s="91">
        <f>ILI!H28</f>
        <v>0</v>
      </c>
      <c r="S23" s="80" t="e">
        <f>ILI!H28/ILI!F28</f>
        <v>#DIV/0!</v>
      </c>
      <c r="T23" s="80"/>
    </row>
    <row r="24" spans="1:20" x14ac:dyDescent="0.25">
      <c r="A24" s="122" t="str">
        <f>CONCATENATE(Leyendas!$A$2)</f>
        <v>2019</v>
      </c>
      <c r="B24" s="158">
        <v>22</v>
      </c>
      <c r="C24">
        <f>SARI!G29</f>
        <v>0</v>
      </c>
      <c r="D24" s="80" t="e">
        <f>SARI!G29/SARI!F29</f>
        <v>#DIV/0!</v>
      </c>
      <c r="E24">
        <f>SARI!H29</f>
        <v>0</v>
      </c>
      <c r="F24" s="80" t="e">
        <f>SARI!H29/SARI!F29</f>
        <v>#DIV/0!</v>
      </c>
      <c r="G24">
        <f>SARI!E29</f>
        <v>0</v>
      </c>
      <c r="H24" s="80" t="e">
        <f>SARI!E29/SARI!D29</f>
        <v>#DIV/0!</v>
      </c>
      <c r="I24" s="91">
        <f>SARI!K29</f>
        <v>0</v>
      </c>
      <c r="J24" s="80" t="e">
        <f>SARI!K29/SARI!J29</f>
        <v>#DIV/0!</v>
      </c>
      <c r="K24" s="80"/>
      <c r="L24" s="91">
        <f>ILI!E29</f>
        <v>0</v>
      </c>
      <c r="M24" s="91">
        <f>ILI!D29</f>
        <v>0</v>
      </c>
      <c r="N24" s="93" t="e">
        <f>ILI!E29/ILI!D29</f>
        <v>#DIV/0!</v>
      </c>
      <c r="O24" s="80" t="e">
        <f>ILI!F29/ILI!E29</f>
        <v>#DIV/0!</v>
      </c>
      <c r="P24" s="91">
        <f>ILI!G29</f>
        <v>0</v>
      </c>
      <c r="Q24" s="80" t="e">
        <f>ILI!G29/ILI!F29</f>
        <v>#DIV/0!</v>
      </c>
      <c r="R24" s="91">
        <f>ILI!H29</f>
        <v>0</v>
      </c>
      <c r="S24" s="80" t="e">
        <f>ILI!H29/ILI!F29</f>
        <v>#DIV/0!</v>
      </c>
      <c r="T24" s="80"/>
    </row>
    <row r="25" spans="1:20" x14ac:dyDescent="0.25">
      <c r="A25" s="122" t="str">
        <f>CONCATENATE(Leyendas!$A$2)</f>
        <v>2019</v>
      </c>
      <c r="B25" s="158">
        <v>23</v>
      </c>
      <c r="C25">
        <f>SARI!G30</f>
        <v>0</v>
      </c>
      <c r="D25" s="80" t="e">
        <f>SARI!G30/SARI!F30</f>
        <v>#DIV/0!</v>
      </c>
      <c r="E25">
        <f>SARI!H30</f>
        <v>0</v>
      </c>
      <c r="F25" s="80" t="e">
        <f>SARI!H30/SARI!F30</f>
        <v>#DIV/0!</v>
      </c>
      <c r="G25">
        <f>SARI!E30</f>
        <v>0</v>
      </c>
      <c r="H25" s="80" t="e">
        <f>SARI!E30/SARI!D30</f>
        <v>#DIV/0!</v>
      </c>
      <c r="I25" s="91">
        <f>SARI!K30</f>
        <v>0</v>
      </c>
      <c r="J25" s="80" t="e">
        <f>SARI!K30/SARI!J30</f>
        <v>#DIV/0!</v>
      </c>
      <c r="K25" s="80"/>
      <c r="L25" s="91">
        <f>ILI!E30</f>
        <v>0</v>
      </c>
      <c r="M25" s="91">
        <f>ILI!D30</f>
        <v>0</v>
      </c>
      <c r="N25" s="93" t="e">
        <f>ILI!E30/ILI!D30</f>
        <v>#DIV/0!</v>
      </c>
      <c r="O25" s="80" t="e">
        <f>ILI!F30/ILI!E30</f>
        <v>#DIV/0!</v>
      </c>
      <c r="P25" s="91">
        <f>ILI!G30</f>
        <v>0</v>
      </c>
      <c r="Q25" s="80" t="e">
        <f>ILI!G30/ILI!F30</f>
        <v>#DIV/0!</v>
      </c>
      <c r="R25" s="91">
        <f>ILI!H30</f>
        <v>0</v>
      </c>
      <c r="S25" s="80" t="e">
        <f>ILI!H30/ILI!F30</f>
        <v>#DIV/0!</v>
      </c>
      <c r="T25" s="80"/>
    </row>
    <row r="26" spans="1:20" x14ac:dyDescent="0.25">
      <c r="A26" s="122" t="str">
        <f>CONCATENATE(Leyendas!$A$2)</f>
        <v>2019</v>
      </c>
      <c r="B26" s="158">
        <v>24</v>
      </c>
      <c r="C26">
        <f>SARI!G31</f>
        <v>0</v>
      </c>
      <c r="D26" s="80" t="e">
        <f>SARI!G31/SARI!F31</f>
        <v>#DIV/0!</v>
      </c>
      <c r="E26">
        <f>SARI!H31</f>
        <v>0</v>
      </c>
      <c r="F26" s="80" t="e">
        <f>SARI!H31/SARI!F31</f>
        <v>#DIV/0!</v>
      </c>
      <c r="G26">
        <f>SARI!E31</f>
        <v>0</v>
      </c>
      <c r="H26" s="80" t="e">
        <f>SARI!E31/SARI!D31</f>
        <v>#DIV/0!</v>
      </c>
      <c r="I26" s="91">
        <f>SARI!K31</f>
        <v>0</v>
      </c>
      <c r="J26" s="80" t="e">
        <f>SARI!K31/SARI!J31</f>
        <v>#DIV/0!</v>
      </c>
      <c r="K26" s="80"/>
      <c r="L26" s="91">
        <f>ILI!E31</f>
        <v>0</v>
      </c>
      <c r="M26" s="91">
        <f>ILI!D31</f>
        <v>0</v>
      </c>
      <c r="N26" s="93" t="e">
        <f>ILI!E31/ILI!D31</f>
        <v>#DIV/0!</v>
      </c>
      <c r="O26" s="80" t="e">
        <f>ILI!F31/ILI!E31</f>
        <v>#DIV/0!</v>
      </c>
      <c r="P26" s="91">
        <f>ILI!G31</f>
        <v>0</v>
      </c>
      <c r="Q26" s="80" t="e">
        <f>ILI!G31/ILI!F31</f>
        <v>#DIV/0!</v>
      </c>
      <c r="R26" s="91">
        <f>ILI!H31</f>
        <v>0</v>
      </c>
      <c r="S26" s="80" t="e">
        <f>ILI!H31/ILI!F31</f>
        <v>#DIV/0!</v>
      </c>
      <c r="T26" s="80"/>
    </row>
    <row r="27" spans="1:20" x14ac:dyDescent="0.25">
      <c r="A27" s="122" t="str">
        <f>CONCATENATE(Leyendas!$A$2)</f>
        <v>2019</v>
      </c>
      <c r="B27" s="158">
        <v>25</v>
      </c>
      <c r="C27">
        <f>SARI!G32</f>
        <v>0</v>
      </c>
      <c r="D27" s="80" t="e">
        <f>SARI!G32/SARI!F32</f>
        <v>#DIV/0!</v>
      </c>
      <c r="E27">
        <f>SARI!H32</f>
        <v>0</v>
      </c>
      <c r="F27" s="80" t="e">
        <f>SARI!H32/SARI!F32</f>
        <v>#DIV/0!</v>
      </c>
      <c r="G27">
        <f>SARI!E32</f>
        <v>0</v>
      </c>
      <c r="H27" s="80" t="e">
        <f>SARI!E32/SARI!D32</f>
        <v>#DIV/0!</v>
      </c>
      <c r="I27" s="91">
        <f>SARI!K32</f>
        <v>0</v>
      </c>
      <c r="J27" s="80" t="e">
        <f>SARI!K32/SARI!J32</f>
        <v>#DIV/0!</v>
      </c>
      <c r="K27" s="80"/>
      <c r="L27" s="91">
        <f>ILI!E32</f>
        <v>0</v>
      </c>
      <c r="M27" s="91">
        <f>ILI!D32</f>
        <v>0</v>
      </c>
      <c r="N27" s="93" t="e">
        <f>ILI!E32/ILI!D32</f>
        <v>#DIV/0!</v>
      </c>
      <c r="O27" s="80" t="e">
        <f>ILI!F32/ILI!E32</f>
        <v>#DIV/0!</v>
      </c>
      <c r="P27" s="91">
        <f>ILI!G32</f>
        <v>0</v>
      </c>
      <c r="Q27" s="80" t="e">
        <f>ILI!G32/ILI!F32</f>
        <v>#DIV/0!</v>
      </c>
      <c r="R27" s="91">
        <f>ILI!H32</f>
        <v>0</v>
      </c>
      <c r="S27" s="80" t="e">
        <f>ILI!H32/ILI!F32</f>
        <v>#DIV/0!</v>
      </c>
      <c r="T27" s="80"/>
    </row>
    <row r="28" spans="1:20" x14ac:dyDescent="0.25">
      <c r="A28" s="122" t="str">
        <f>CONCATENATE(Leyendas!$A$2)</f>
        <v>2019</v>
      </c>
      <c r="B28" s="158">
        <v>26</v>
      </c>
      <c r="C28">
        <f>SARI!G33</f>
        <v>0</v>
      </c>
      <c r="D28" s="80" t="e">
        <f>SARI!G33/SARI!F33</f>
        <v>#DIV/0!</v>
      </c>
      <c r="E28">
        <f>SARI!H33</f>
        <v>0</v>
      </c>
      <c r="F28" s="80" t="e">
        <f>SARI!H33/SARI!F33</f>
        <v>#DIV/0!</v>
      </c>
      <c r="G28">
        <f>SARI!E33</f>
        <v>0</v>
      </c>
      <c r="H28" s="80" t="e">
        <f>SARI!E33/SARI!D33</f>
        <v>#DIV/0!</v>
      </c>
      <c r="I28" s="91">
        <f>SARI!K33</f>
        <v>0</v>
      </c>
      <c r="J28" s="80" t="e">
        <f>SARI!K33/SARI!J33</f>
        <v>#DIV/0!</v>
      </c>
      <c r="K28" s="80"/>
      <c r="L28" s="91">
        <f>ILI!E33</f>
        <v>0</v>
      </c>
      <c r="M28" s="91">
        <f>ILI!D33</f>
        <v>0</v>
      </c>
      <c r="N28" s="93" t="e">
        <f>ILI!E33/ILI!D33</f>
        <v>#DIV/0!</v>
      </c>
      <c r="O28" s="80" t="e">
        <f>ILI!F33/ILI!E33</f>
        <v>#DIV/0!</v>
      </c>
      <c r="P28" s="91">
        <f>ILI!G33</f>
        <v>0</v>
      </c>
      <c r="Q28" s="80" t="e">
        <f>ILI!G33/ILI!F33</f>
        <v>#DIV/0!</v>
      </c>
      <c r="R28" s="91">
        <f>ILI!H33</f>
        <v>0</v>
      </c>
      <c r="S28" s="80" t="e">
        <f>ILI!H33/ILI!F33</f>
        <v>#DIV/0!</v>
      </c>
      <c r="T28" s="80"/>
    </row>
    <row r="29" spans="1:20" x14ac:dyDescent="0.25">
      <c r="A29" s="122" t="str">
        <f>CONCATENATE(Leyendas!$A$2)</f>
        <v>2019</v>
      </c>
      <c r="B29" s="158">
        <v>27</v>
      </c>
      <c r="C29">
        <f>SARI!G34</f>
        <v>0</v>
      </c>
      <c r="D29" s="80" t="e">
        <f>SARI!G34/SARI!F34</f>
        <v>#DIV/0!</v>
      </c>
      <c r="E29">
        <f>SARI!H34</f>
        <v>0</v>
      </c>
      <c r="F29" s="80" t="e">
        <f>SARI!H34/SARI!F34</f>
        <v>#DIV/0!</v>
      </c>
      <c r="G29">
        <f>SARI!E34</f>
        <v>0</v>
      </c>
      <c r="H29" s="80" t="e">
        <f>SARI!E34/SARI!D34</f>
        <v>#DIV/0!</v>
      </c>
      <c r="I29" s="91">
        <f>SARI!K34</f>
        <v>0</v>
      </c>
      <c r="J29" s="80" t="e">
        <f>SARI!K34/SARI!J34</f>
        <v>#DIV/0!</v>
      </c>
      <c r="K29" s="80"/>
      <c r="L29" s="91">
        <f>ILI!E34</f>
        <v>0</v>
      </c>
      <c r="M29" s="91">
        <f>ILI!D34</f>
        <v>0</v>
      </c>
      <c r="N29" s="93" t="e">
        <f>ILI!E34/ILI!D34</f>
        <v>#DIV/0!</v>
      </c>
      <c r="O29" s="80" t="e">
        <f>ILI!F34/ILI!E34</f>
        <v>#DIV/0!</v>
      </c>
      <c r="P29" s="91">
        <f>ILI!G34</f>
        <v>0</v>
      </c>
      <c r="Q29" s="80" t="e">
        <f>ILI!G34/ILI!F34</f>
        <v>#DIV/0!</v>
      </c>
      <c r="R29" s="91">
        <f>ILI!H34</f>
        <v>0</v>
      </c>
      <c r="S29" s="80" t="e">
        <f>ILI!H34/ILI!F34</f>
        <v>#DIV/0!</v>
      </c>
      <c r="T29" s="80"/>
    </row>
    <row r="30" spans="1:20" x14ac:dyDescent="0.25">
      <c r="A30" s="122" t="str">
        <f>CONCATENATE(Leyendas!$A$2)</f>
        <v>2019</v>
      </c>
      <c r="B30" s="158">
        <v>28</v>
      </c>
      <c r="C30">
        <f>SARI!G35</f>
        <v>0</v>
      </c>
      <c r="D30" s="80" t="e">
        <f>SARI!G35/SARI!F35</f>
        <v>#DIV/0!</v>
      </c>
      <c r="E30">
        <f>SARI!H35</f>
        <v>0</v>
      </c>
      <c r="F30" s="80" t="e">
        <f>SARI!H35/SARI!F35</f>
        <v>#DIV/0!</v>
      </c>
      <c r="G30">
        <f>SARI!E35</f>
        <v>0</v>
      </c>
      <c r="H30" s="80" t="e">
        <f>SARI!E35/SARI!D35</f>
        <v>#DIV/0!</v>
      </c>
      <c r="I30" s="91">
        <f>SARI!K35</f>
        <v>0</v>
      </c>
      <c r="J30" s="80" t="e">
        <f>SARI!K35/SARI!J35</f>
        <v>#DIV/0!</v>
      </c>
      <c r="K30" s="80"/>
      <c r="L30" s="91">
        <f>ILI!E35</f>
        <v>0</v>
      </c>
      <c r="M30" s="91">
        <f>ILI!D35</f>
        <v>0</v>
      </c>
      <c r="N30" s="93" t="e">
        <f>ILI!E35/ILI!D35</f>
        <v>#DIV/0!</v>
      </c>
      <c r="O30" s="80" t="e">
        <f>ILI!F35/ILI!E35</f>
        <v>#DIV/0!</v>
      </c>
      <c r="P30" s="91">
        <f>ILI!G35</f>
        <v>0</v>
      </c>
      <c r="Q30" s="80" t="e">
        <f>ILI!G35/ILI!F35</f>
        <v>#DIV/0!</v>
      </c>
      <c r="R30" s="91">
        <f>ILI!H35</f>
        <v>0</v>
      </c>
      <c r="S30" s="80" t="e">
        <f>ILI!H35/ILI!F35</f>
        <v>#DIV/0!</v>
      </c>
      <c r="T30" s="80"/>
    </row>
    <row r="31" spans="1:20" x14ac:dyDescent="0.25">
      <c r="A31" s="122" t="str">
        <f>CONCATENATE(Leyendas!$A$2)</f>
        <v>2019</v>
      </c>
      <c r="B31" s="158">
        <v>29</v>
      </c>
      <c r="C31">
        <f>SARI!G36</f>
        <v>0</v>
      </c>
      <c r="D31" s="80" t="e">
        <f>SARI!G36/SARI!F36</f>
        <v>#DIV/0!</v>
      </c>
      <c r="E31">
        <f>SARI!H36</f>
        <v>0</v>
      </c>
      <c r="F31" s="80" t="e">
        <f>SARI!H36/SARI!F36</f>
        <v>#DIV/0!</v>
      </c>
      <c r="G31">
        <f>SARI!E36</f>
        <v>0</v>
      </c>
      <c r="H31" s="80" t="e">
        <f>SARI!E36/SARI!D36</f>
        <v>#DIV/0!</v>
      </c>
      <c r="I31" s="91">
        <f>SARI!K36</f>
        <v>0</v>
      </c>
      <c r="J31" s="80" t="e">
        <f>SARI!K36/SARI!J36</f>
        <v>#DIV/0!</v>
      </c>
      <c r="K31" s="80"/>
      <c r="L31" s="91">
        <f>ILI!E36</f>
        <v>0</v>
      </c>
      <c r="M31" s="91">
        <f>ILI!D36</f>
        <v>0</v>
      </c>
      <c r="N31" s="93" t="e">
        <f>ILI!E36/ILI!D36</f>
        <v>#DIV/0!</v>
      </c>
      <c r="O31" s="80" t="e">
        <f>ILI!F36/ILI!E36</f>
        <v>#DIV/0!</v>
      </c>
      <c r="P31" s="91">
        <f>ILI!G36</f>
        <v>0</v>
      </c>
      <c r="Q31" s="80" t="e">
        <f>ILI!G36/ILI!F36</f>
        <v>#DIV/0!</v>
      </c>
      <c r="R31" s="91">
        <f>ILI!H36</f>
        <v>0</v>
      </c>
      <c r="S31" s="80" t="e">
        <f>ILI!H36/ILI!F36</f>
        <v>#DIV/0!</v>
      </c>
      <c r="T31" s="80"/>
    </row>
    <row r="32" spans="1:20" x14ac:dyDescent="0.25">
      <c r="A32" s="122" t="str">
        <f>CONCATENATE(Leyendas!$A$2)</f>
        <v>2019</v>
      </c>
      <c r="B32" s="158">
        <v>30</v>
      </c>
      <c r="C32">
        <f>SARI!G37</f>
        <v>0</v>
      </c>
      <c r="D32" s="80" t="e">
        <f>SARI!G37/SARI!F37</f>
        <v>#DIV/0!</v>
      </c>
      <c r="E32">
        <f>SARI!H37</f>
        <v>0</v>
      </c>
      <c r="F32" s="80" t="e">
        <f>SARI!H37/SARI!F37</f>
        <v>#DIV/0!</v>
      </c>
      <c r="G32">
        <f>SARI!E37</f>
        <v>0</v>
      </c>
      <c r="H32" s="80" t="e">
        <f>SARI!E37/SARI!D37</f>
        <v>#DIV/0!</v>
      </c>
      <c r="I32" s="91">
        <f>SARI!K37</f>
        <v>0</v>
      </c>
      <c r="J32" s="80" t="e">
        <f>SARI!K37/SARI!J37</f>
        <v>#DIV/0!</v>
      </c>
      <c r="K32" s="80"/>
      <c r="L32" s="91">
        <f>ILI!E37</f>
        <v>0</v>
      </c>
      <c r="M32" s="91">
        <f>ILI!D37</f>
        <v>0</v>
      </c>
      <c r="N32" s="93" t="e">
        <f>ILI!E37/ILI!D37</f>
        <v>#DIV/0!</v>
      </c>
      <c r="O32" s="80" t="e">
        <f>ILI!F37/ILI!E37</f>
        <v>#DIV/0!</v>
      </c>
      <c r="P32" s="91">
        <f>ILI!G37</f>
        <v>0</v>
      </c>
      <c r="Q32" s="80" t="e">
        <f>ILI!G37/ILI!F37</f>
        <v>#DIV/0!</v>
      </c>
      <c r="R32" s="91">
        <f>ILI!H37</f>
        <v>0</v>
      </c>
      <c r="S32" s="80" t="e">
        <f>ILI!H37/ILI!F37</f>
        <v>#DIV/0!</v>
      </c>
      <c r="T32" s="80"/>
    </row>
    <row r="33" spans="1:20" x14ac:dyDescent="0.25">
      <c r="A33" s="122" t="str">
        <f>CONCATENATE(Leyendas!$A$2)</f>
        <v>2019</v>
      </c>
      <c r="B33" s="158">
        <v>31</v>
      </c>
      <c r="C33">
        <f>SARI!G38</f>
        <v>0</v>
      </c>
      <c r="D33" s="80" t="e">
        <f>SARI!G38/SARI!F38</f>
        <v>#DIV/0!</v>
      </c>
      <c r="E33">
        <f>SARI!H38</f>
        <v>0</v>
      </c>
      <c r="F33" s="80" t="e">
        <f>SARI!H38/SARI!F38</f>
        <v>#DIV/0!</v>
      </c>
      <c r="G33">
        <f>SARI!E38</f>
        <v>0</v>
      </c>
      <c r="H33" s="80" t="e">
        <f>SARI!E38/SARI!D38</f>
        <v>#DIV/0!</v>
      </c>
      <c r="I33" s="91">
        <f>SARI!K38</f>
        <v>0</v>
      </c>
      <c r="J33" s="80" t="e">
        <f>SARI!K38/SARI!J38</f>
        <v>#DIV/0!</v>
      </c>
      <c r="K33" s="80"/>
      <c r="L33" s="91">
        <f>ILI!E38</f>
        <v>0</v>
      </c>
      <c r="M33" s="91">
        <f>ILI!D38</f>
        <v>0</v>
      </c>
      <c r="N33" s="93" t="e">
        <f>ILI!E38/ILI!D38</f>
        <v>#DIV/0!</v>
      </c>
      <c r="O33" s="80" t="e">
        <f>ILI!F38/ILI!E38</f>
        <v>#DIV/0!</v>
      </c>
      <c r="P33" s="91">
        <f>ILI!G38</f>
        <v>0</v>
      </c>
      <c r="Q33" s="80" t="e">
        <f>ILI!G38/ILI!F38</f>
        <v>#DIV/0!</v>
      </c>
      <c r="R33" s="91">
        <f>ILI!H38</f>
        <v>0</v>
      </c>
      <c r="S33" s="80" t="e">
        <f>ILI!H38/ILI!F38</f>
        <v>#DIV/0!</v>
      </c>
      <c r="T33" s="80"/>
    </row>
    <row r="34" spans="1:20" x14ac:dyDescent="0.25">
      <c r="A34" s="122" t="str">
        <f>CONCATENATE(Leyendas!$A$2)</f>
        <v>2019</v>
      </c>
      <c r="B34" s="158">
        <v>32</v>
      </c>
      <c r="C34">
        <f>SARI!G39</f>
        <v>0</v>
      </c>
      <c r="D34" s="80" t="e">
        <f>SARI!G39/SARI!F39</f>
        <v>#DIV/0!</v>
      </c>
      <c r="E34">
        <f>SARI!H39</f>
        <v>0</v>
      </c>
      <c r="F34" s="80" t="e">
        <f>SARI!H39/SARI!F39</f>
        <v>#DIV/0!</v>
      </c>
      <c r="G34">
        <f>SARI!E39</f>
        <v>0</v>
      </c>
      <c r="H34" s="80" t="e">
        <f>SARI!E39/SARI!D39</f>
        <v>#DIV/0!</v>
      </c>
      <c r="I34" s="91">
        <f>SARI!K39</f>
        <v>0</v>
      </c>
      <c r="J34" s="80" t="e">
        <f>SARI!K39/SARI!J39</f>
        <v>#DIV/0!</v>
      </c>
      <c r="K34" s="80"/>
      <c r="L34" s="91">
        <f>ILI!E39</f>
        <v>0</v>
      </c>
      <c r="M34" s="91">
        <f>ILI!D39</f>
        <v>0</v>
      </c>
      <c r="N34" s="93" t="e">
        <f>ILI!E39/ILI!D39</f>
        <v>#DIV/0!</v>
      </c>
      <c r="O34" s="80" t="e">
        <f>ILI!F39/ILI!E39</f>
        <v>#DIV/0!</v>
      </c>
      <c r="P34" s="91">
        <f>ILI!G39</f>
        <v>0</v>
      </c>
      <c r="Q34" s="80" t="e">
        <f>ILI!G39/ILI!F39</f>
        <v>#DIV/0!</v>
      </c>
      <c r="R34" s="91">
        <f>ILI!H39</f>
        <v>0</v>
      </c>
      <c r="S34" s="80" t="e">
        <f>ILI!H39/ILI!F39</f>
        <v>#DIV/0!</v>
      </c>
      <c r="T34" s="80"/>
    </row>
    <row r="35" spans="1:20" x14ac:dyDescent="0.25">
      <c r="A35" s="122" t="str">
        <f>CONCATENATE(Leyendas!$A$2)</f>
        <v>2019</v>
      </c>
      <c r="B35" s="158">
        <v>33</v>
      </c>
      <c r="C35">
        <f>SARI!G40</f>
        <v>0</v>
      </c>
      <c r="D35" s="80" t="e">
        <f>SARI!G40/SARI!F40</f>
        <v>#DIV/0!</v>
      </c>
      <c r="E35">
        <f>SARI!H40</f>
        <v>0</v>
      </c>
      <c r="F35" s="80" t="e">
        <f>SARI!H40/SARI!F40</f>
        <v>#DIV/0!</v>
      </c>
      <c r="G35">
        <f>SARI!E40</f>
        <v>0</v>
      </c>
      <c r="H35" s="80" t="e">
        <f>SARI!E40/SARI!D40</f>
        <v>#DIV/0!</v>
      </c>
      <c r="I35" s="91">
        <f>SARI!K40</f>
        <v>0</v>
      </c>
      <c r="J35" s="80" t="e">
        <f>SARI!K40/SARI!J40</f>
        <v>#DIV/0!</v>
      </c>
      <c r="K35" s="80"/>
      <c r="L35" s="91">
        <f>ILI!E40</f>
        <v>0</v>
      </c>
      <c r="M35" s="91">
        <f>ILI!D40</f>
        <v>0</v>
      </c>
      <c r="N35" s="93" t="e">
        <f>ILI!E40/ILI!D40</f>
        <v>#DIV/0!</v>
      </c>
      <c r="O35" s="80" t="e">
        <f>ILI!F40/ILI!E40</f>
        <v>#DIV/0!</v>
      </c>
      <c r="P35" s="91">
        <f>ILI!G40</f>
        <v>0</v>
      </c>
      <c r="Q35" s="80" t="e">
        <f>ILI!G40/ILI!F40</f>
        <v>#DIV/0!</v>
      </c>
      <c r="R35" s="91">
        <f>ILI!H40</f>
        <v>0</v>
      </c>
      <c r="S35" s="80" t="e">
        <f>ILI!H40/ILI!F40</f>
        <v>#DIV/0!</v>
      </c>
      <c r="T35" s="80"/>
    </row>
    <row r="36" spans="1:20" x14ac:dyDescent="0.25">
      <c r="A36" s="122" t="str">
        <f>CONCATENATE(Leyendas!$A$2)</f>
        <v>2019</v>
      </c>
      <c r="B36" s="158">
        <v>34</v>
      </c>
      <c r="C36">
        <f>SARI!G41</f>
        <v>0</v>
      </c>
      <c r="D36" s="80" t="e">
        <f>SARI!G41/SARI!F41</f>
        <v>#DIV/0!</v>
      </c>
      <c r="E36">
        <f>SARI!H41</f>
        <v>0</v>
      </c>
      <c r="F36" s="80" t="e">
        <f>SARI!H41/SARI!F41</f>
        <v>#DIV/0!</v>
      </c>
      <c r="G36">
        <f>SARI!E41</f>
        <v>0</v>
      </c>
      <c r="H36" s="80" t="e">
        <f>SARI!E41/SARI!D41</f>
        <v>#DIV/0!</v>
      </c>
      <c r="I36" s="91">
        <f>SARI!K41</f>
        <v>0</v>
      </c>
      <c r="J36" s="80" t="e">
        <f>SARI!K41/SARI!J41</f>
        <v>#DIV/0!</v>
      </c>
      <c r="K36" s="80"/>
      <c r="L36" s="91">
        <f>ILI!E41</f>
        <v>0</v>
      </c>
      <c r="M36" s="91">
        <f>ILI!D41</f>
        <v>0</v>
      </c>
      <c r="N36" s="93" t="e">
        <f>ILI!E41/ILI!D41</f>
        <v>#DIV/0!</v>
      </c>
      <c r="O36" s="80" t="e">
        <f>ILI!F41/ILI!E41</f>
        <v>#DIV/0!</v>
      </c>
      <c r="P36" s="91">
        <f>ILI!G41</f>
        <v>0</v>
      </c>
      <c r="Q36" s="80" t="e">
        <f>ILI!G41/ILI!F41</f>
        <v>#DIV/0!</v>
      </c>
      <c r="R36" s="91">
        <f>ILI!H41</f>
        <v>0</v>
      </c>
      <c r="S36" s="80" t="e">
        <f>ILI!H41/ILI!F41</f>
        <v>#DIV/0!</v>
      </c>
      <c r="T36" s="80"/>
    </row>
    <row r="37" spans="1:20" x14ac:dyDescent="0.25">
      <c r="A37" s="122" t="str">
        <f>CONCATENATE(Leyendas!$A$2)</f>
        <v>2019</v>
      </c>
      <c r="B37" s="158">
        <v>35</v>
      </c>
      <c r="C37">
        <f>SARI!G42</f>
        <v>0</v>
      </c>
      <c r="D37" s="80" t="e">
        <f>SARI!G42/SARI!F42</f>
        <v>#DIV/0!</v>
      </c>
      <c r="E37">
        <f>SARI!H42</f>
        <v>0</v>
      </c>
      <c r="F37" s="80" t="e">
        <f>SARI!H42/SARI!F42</f>
        <v>#DIV/0!</v>
      </c>
      <c r="G37">
        <f>SARI!E42</f>
        <v>0</v>
      </c>
      <c r="H37" s="80" t="e">
        <f>SARI!E42/SARI!D42</f>
        <v>#DIV/0!</v>
      </c>
      <c r="I37" s="91">
        <f>SARI!K42</f>
        <v>0</v>
      </c>
      <c r="J37" s="80" t="e">
        <f>SARI!K42/SARI!J42</f>
        <v>#DIV/0!</v>
      </c>
      <c r="K37" s="80"/>
      <c r="L37" s="91">
        <f>ILI!E42</f>
        <v>0</v>
      </c>
      <c r="M37" s="91">
        <f>ILI!D42</f>
        <v>0</v>
      </c>
      <c r="N37" s="93" t="e">
        <f>ILI!E42/ILI!D42</f>
        <v>#DIV/0!</v>
      </c>
      <c r="O37" s="80" t="e">
        <f>ILI!F42/ILI!E42</f>
        <v>#DIV/0!</v>
      </c>
      <c r="P37" s="91">
        <f>ILI!G42</f>
        <v>0</v>
      </c>
      <c r="Q37" s="80" t="e">
        <f>ILI!G42/ILI!F42</f>
        <v>#DIV/0!</v>
      </c>
      <c r="R37" s="91">
        <f>ILI!H42</f>
        <v>0</v>
      </c>
      <c r="S37" s="80" t="e">
        <f>ILI!H42/ILI!F42</f>
        <v>#DIV/0!</v>
      </c>
      <c r="T37" s="80"/>
    </row>
    <row r="38" spans="1:20" x14ac:dyDescent="0.25">
      <c r="A38" s="122" t="str">
        <f>CONCATENATE(Leyendas!$A$2)</f>
        <v>2019</v>
      </c>
      <c r="B38" s="158">
        <v>36</v>
      </c>
      <c r="C38">
        <f>SARI!G43</f>
        <v>0</v>
      </c>
      <c r="D38" s="80" t="e">
        <f>SARI!G43/SARI!F43</f>
        <v>#DIV/0!</v>
      </c>
      <c r="E38">
        <f>SARI!H43</f>
        <v>0</v>
      </c>
      <c r="F38" s="80" t="e">
        <f>SARI!H43/SARI!F43</f>
        <v>#DIV/0!</v>
      </c>
      <c r="G38">
        <f>SARI!E43</f>
        <v>0</v>
      </c>
      <c r="H38" s="80" t="e">
        <f>SARI!E43/SARI!D43</f>
        <v>#DIV/0!</v>
      </c>
      <c r="I38" s="91">
        <f>SARI!K43</f>
        <v>0</v>
      </c>
      <c r="J38" s="80" t="e">
        <f>SARI!K43/SARI!J43</f>
        <v>#DIV/0!</v>
      </c>
      <c r="K38" s="80"/>
      <c r="L38" s="91">
        <f>ILI!E43</f>
        <v>0</v>
      </c>
      <c r="M38" s="91">
        <f>ILI!D43</f>
        <v>0</v>
      </c>
      <c r="N38" s="93" t="e">
        <f>ILI!E43/ILI!D43</f>
        <v>#DIV/0!</v>
      </c>
      <c r="O38" s="80" t="e">
        <f>ILI!F43/ILI!E43</f>
        <v>#DIV/0!</v>
      </c>
      <c r="P38" s="91">
        <f>ILI!G43</f>
        <v>0</v>
      </c>
      <c r="Q38" s="80" t="e">
        <f>ILI!G43/ILI!F43</f>
        <v>#DIV/0!</v>
      </c>
      <c r="R38" s="91">
        <f>ILI!H43</f>
        <v>0</v>
      </c>
      <c r="S38" s="80" t="e">
        <f>ILI!H43/ILI!F43</f>
        <v>#DIV/0!</v>
      </c>
      <c r="T38" s="80"/>
    </row>
    <row r="39" spans="1:20" x14ac:dyDescent="0.25">
      <c r="A39" s="122" t="str">
        <f>CONCATENATE(Leyendas!$A$2)</f>
        <v>2019</v>
      </c>
      <c r="B39" s="158">
        <v>37</v>
      </c>
      <c r="C39">
        <f>SARI!G44</f>
        <v>0</v>
      </c>
      <c r="D39" s="80" t="e">
        <f>SARI!G44/SARI!F44</f>
        <v>#DIV/0!</v>
      </c>
      <c r="E39">
        <f>SARI!H44</f>
        <v>0</v>
      </c>
      <c r="F39" s="80" t="e">
        <f>SARI!H44/SARI!F44</f>
        <v>#DIV/0!</v>
      </c>
      <c r="G39">
        <f>SARI!E44</f>
        <v>0</v>
      </c>
      <c r="H39" s="80" t="e">
        <f>SARI!E44/SARI!D44</f>
        <v>#DIV/0!</v>
      </c>
      <c r="I39" s="91">
        <f>SARI!K44</f>
        <v>0</v>
      </c>
      <c r="J39" s="80" t="e">
        <f>SARI!K44/SARI!J44</f>
        <v>#DIV/0!</v>
      </c>
      <c r="K39" s="80"/>
      <c r="L39" s="91">
        <f>ILI!E44</f>
        <v>0</v>
      </c>
      <c r="M39" s="91">
        <f>ILI!D44</f>
        <v>0</v>
      </c>
      <c r="N39" s="93" t="e">
        <f>ILI!E44/ILI!D44</f>
        <v>#DIV/0!</v>
      </c>
      <c r="O39" s="80" t="e">
        <f>ILI!F44/ILI!E44</f>
        <v>#DIV/0!</v>
      </c>
      <c r="P39" s="91">
        <f>ILI!G44</f>
        <v>0</v>
      </c>
      <c r="Q39" s="80" t="e">
        <f>ILI!G44/ILI!F44</f>
        <v>#DIV/0!</v>
      </c>
      <c r="R39" s="91">
        <f>ILI!H44</f>
        <v>0</v>
      </c>
      <c r="S39" s="80" t="e">
        <f>ILI!H44/ILI!F44</f>
        <v>#DIV/0!</v>
      </c>
      <c r="T39" s="80"/>
    </row>
    <row r="40" spans="1:20" x14ac:dyDescent="0.25">
      <c r="A40" s="122" t="str">
        <f>CONCATENATE(Leyendas!$A$2)</f>
        <v>2019</v>
      </c>
      <c r="B40" s="158">
        <v>38</v>
      </c>
      <c r="C40">
        <f>SARI!G45</f>
        <v>0</v>
      </c>
      <c r="D40" s="80" t="e">
        <f>SARI!G45/SARI!F45</f>
        <v>#DIV/0!</v>
      </c>
      <c r="E40">
        <f>SARI!H45</f>
        <v>0</v>
      </c>
      <c r="F40" s="80" t="e">
        <f>SARI!H45/SARI!F45</f>
        <v>#DIV/0!</v>
      </c>
      <c r="G40">
        <f>SARI!E45</f>
        <v>0</v>
      </c>
      <c r="H40" s="80" t="e">
        <f>SARI!E45/SARI!D45</f>
        <v>#DIV/0!</v>
      </c>
      <c r="I40" s="91">
        <f>SARI!K45</f>
        <v>0</v>
      </c>
      <c r="J40" s="80" t="e">
        <f>SARI!K45/SARI!J45</f>
        <v>#DIV/0!</v>
      </c>
      <c r="K40" s="80"/>
      <c r="L40" s="91">
        <f>ILI!E45</f>
        <v>0</v>
      </c>
      <c r="M40" s="91">
        <f>ILI!D45</f>
        <v>0</v>
      </c>
      <c r="N40" s="93" t="e">
        <f>ILI!E45/ILI!D45</f>
        <v>#DIV/0!</v>
      </c>
      <c r="O40" s="80" t="e">
        <f>ILI!F45/ILI!E45</f>
        <v>#DIV/0!</v>
      </c>
      <c r="P40" s="91">
        <f>ILI!G45</f>
        <v>0</v>
      </c>
      <c r="Q40" s="80" t="e">
        <f>ILI!G45/ILI!F45</f>
        <v>#DIV/0!</v>
      </c>
      <c r="R40" s="91">
        <f>ILI!H45</f>
        <v>0</v>
      </c>
      <c r="S40" s="80" t="e">
        <f>ILI!H45/ILI!F45</f>
        <v>#DIV/0!</v>
      </c>
      <c r="T40" s="80"/>
    </row>
    <row r="41" spans="1:20" x14ac:dyDescent="0.25">
      <c r="A41" s="122" t="str">
        <f>CONCATENATE(Leyendas!$A$2)</f>
        <v>2019</v>
      </c>
      <c r="B41" s="158">
        <v>39</v>
      </c>
      <c r="C41">
        <f>SARI!G46</f>
        <v>0</v>
      </c>
      <c r="D41" s="80" t="e">
        <f>SARI!G46/SARI!F46</f>
        <v>#DIV/0!</v>
      </c>
      <c r="E41">
        <f>SARI!H46</f>
        <v>0</v>
      </c>
      <c r="F41" s="80" t="e">
        <f>SARI!H46/SARI!F46</f>
        <v>#DIV/0!</v>
      </c>
      <c r="G41">
        <f>SARI!E46</f>
        <v>0</v>
      </c>
      <c r="H41" s="80" t="e">
        <f>SARI!E46/SARI!D46</f>
        <v>#DIV/0!</v>
      </c>
      <c r="I41" s="91">
        <f>SARI!K46</f>
        <v>0</v>
      </c>
      <c r="J41" s="80" t="e">
        <f>SARI!K46/SARI!J46</f>
        <v>#DIV/0!</v>
      </c>
      <c r="K41" s="80"/>
      <c r="L41" s="91">
        <f>ILI!E46</f>
        <v>0</v>
      </c>
      <c r="M41" s="91">
        <f>ILI!D46</f>
        <v>0</v>
      </c>
      <c r="N41" s="93" t="e">
        <f>ILI!E46/ILI!D46</f>
        <v>#DIV/0!</v>
      </c>
      <c r="O41" s="80" t="e">
        <f>ILI!F46/ILI!E46</f>
        <v>#DIV/0!</v>
      </c>
      <c r="P41" s="91">
        <f>ILI!G46</f>
        <v>0</v>
      </c>
      <c r="Q41" s="80" t="e">
        <f>ILI!G46/ILI!F46</f>
        <v>#DIV/0!</v>
      </c>
      <c r="R41" s="91">
        <f>ILI!H46</f>
        <v>0</v>
      </c>
      <c r="S41" s="80" t="e">
        <f>ILI!H46/ILI!F46</f>
        <v>#DIV/0!</v>
      </c>
      <c r="T41" s="80"/>
    </row>
    <row r="42" spans="1:20" x14ac:dyDescent="0.25">
      <c r="A42" s="122" t="str">
        <f>CONCATENATE(Leyendas!$A$2)</f>
        <v>2019</v>
      </c>
      <c r="B42" s="158">
        <v>40</v>
      </c>
      <c r="C42">
        <f>SARI!G47</f>
        <v>0</v>
      </c>
      <c r="D42" s="80" t="e">
        <f>SARI!G47/SARI!F47</f>
        <v>#DIV/0!</v>
      </c>
      <c r="E42">
        <f>SARI!H47</f>
        <v>0</v>
      </c>
      <c r="F42" s="80" t="e">
        <f>SARI!H47/SARI!F47</f>
        <v>#DIV/0!</v>
      </c>
      <c r="G42">
        <f>SARI!E47</f>
        <v>0</v>
      </c>
      <c r="H42" s="80" t="e">
        <f>SARI!E47/SARI!D47</f>
        <v>#DIV/0!</v>
      </c>
      <c r="I42" s="91">
        <f>SARI!K47</f>
        <v>0</v>
      </c>
      <c r="J42" s="80" t="e">
        <f>SARI!K47/SARI!J47</f>
        <v>#DIV/0!</v>
      </c>
      <c r="K42" s="80"/>
      <c r="L42" s="91">
        <f>ILI!E47</f>
        <v>0</v>
      </c>
      <c r="M42" s="91">
        <f>ILI!D47</f>
        <v>0</v>
      </c>
      <c r="N42" s="93" t="e">
        <f>ILI!E47/ILI!D47</f>
        <v>#DIV/0!</v>
      </c>
      <c r="O42" s="80" t="e">
        <f>ILI!F47/ILI!E47</f>
        <v>#DIV/0!</v>
      </c>
      <c r="P42" s="91">
        <f>ILI!G47</f>
        <v>0</v>
      </c>
      <c r="Q42" s="80" t="e">
        <f>ILI!G47/ILI!F47</f>
        <v>#DIV/0!</v>
      </c>
      <c r="R42" s="91">
        <f>ILI!H47</f>
        <v>0</v>
      </c>
      <c r="S42" s="80" t="e">
        <f>ILI!H47/ILI!F47</f>
        <v>#DIV/0!</v>
      </c>
      <c r="T42" s="80"/>
    </row>
    <row r="43" spans="1:20" x14ac:dyDescent="0.25">
      <c r="A43" s="122" t="str">
        <f>CONCATENATE(Leyendas!$A$2)</f>
        <v>2019</v>
      </c>
      <c r="B43" s="158">
        <v>41</v>
      </c>
      <c r="C43">
        <f>SARI!G48</f>
        <v>0</v>
      </c>
      <c r="D43" s="80" t="e">
        <f>SARI!G48/SARI!F48</f>
        <v>#DIV/0!</v>
      </c>
      <c r="E43">
        <f>SARI!H48</f>
        <v>0</v>
      </c>
      <c r="F43" s="80" t="e">
        <f>SARI!H48/SARI!F48</f>
        <v>#DIV/0!</v>
      </c>
      <c r="G43">
        <f>SARI!E48</f>
        <v>0</v>
      </c>
      <c r="H43" s="80" t="e">
        <f>SARI!E48/SARI!D48</f>
        <v>#DIV/0!</v>
      </c>
      <c r="I43" s="91">
        <f>SARI!K48</f>
        <v>0</v>
      </c>
      <c r="J43" s="80" t="e">
        <f>SARI!K48/SARI!J48</f>
        <v>#DIV/0!</v>
      </c>
      <c r="K43" s="80"/>
      <c r="L43" s="91">
        <f>ILI!E48</f>
        <v>0</v>
      </c>
      <c r="M43" s="91">
        <f>ILI!D48</f>
        <v>0</v>
      </c>
      <c r="N43" s="93" t="e">
        <f>ILI!E48/ILI!D48</f>
        <v>#DIV/0!</v>
      </c>
      <c r="O43" s="80" t="e">
        <f>ILI!F48/ILI!E48</f>
        <v>#DIV/0!</v>
      </c>
      <c r="P43" s="91">
        <f>ILI!G48</f>
        <v>0</v>
      </c>
      <c r="Q43" s="80" t="e">
        <f>ILI!G48/ILI!F48</f>
        <v>#DIV/0!</v>
      </c>
      <c r="R43" s="91">
        <f>ILI!H48</f>
        <v>0</v>
      </c>
      <c r="S43" s="80" t="e">
        <f>ILI!H48/ILI!F48</f>
        <v>#DIV/0!</v>
      </c>
      <c r="T43" s="80"/>
    </row>
    <row r="44" spans="1:20" x14ac:dyDescent="0.25">
      <c r="A44" s="122" t="str">
        <f>CONCATENATE(Leyendas!$A$2)</f>
        <v>2019</v>
      </c>
      <c r="B44" s="158">
        <v>42</v>
      </c>
      <c r="C44">
        <f>SARI!G49</f>
        <v>0</v>
      </c>
      <c r="D44" s="80" t="e">
        <f>SARI!G49/SARI!F49</f>
        <v>#DIV/0!</v>
      </c>
      <c r="E44">
        <f>SARI!H49</f>
        <v>0</v>
      </c>
      <c r="F44" s="80" t="e">
        <f>SARI!H49/SARI!F49</f>
        <v>#DIV/0!</v>
      </c>
      <c r="G44">
        <f>SARI!E49</f>
        <v>0</v>
      </c>
      <c r="H44" s="80" t="e">
        <f>SARI!E49/SARI!D49</f>
        <v>#DIV/0!</v>
      </c>
      <c r="I44" s="91">
        <f>SARI!K49</f>
        <v>0</v>
      </c>
      <c r="J44" s="80" t="e">
        <f>SARI!K49/SARI!J49</f>
        <v>#DIV/0!</v>
      </c>
      <c r="K44" s="80"/>
      <c r="L44" s="91">
        <f>ILI!E49</f>
        <v>0</v>
      </c>
      <c r="M44" s="91">
        <f>ILI!D49</f>
        <v>0</v>
      </c>
      <c r="N44" s="93" t="e">
        <f>ILI!E49/ILI!D49</f>
        <v>#DIV/0!</v>
      </c>
      <c r="O44" s="80" t="e">
        <f>ILI!F49/ILI!E49</f>
        <v>#DIV/0!</v>
      </c>
      <c r="P44" s="91">
        <f>ILI!G49</f>
        <v>0</v>
      </c>
      <c r="Q44" s="80" t="e">
        <f>ILI!G49/ILI!F49</f>
        <v>#DIV/0!</v>
      </c>
      <c r="R44" s="91">
        <f>ILI!H49</f>
        <v>0</v>
      </c>
      <c r="S44" s="80" t="e">
        <f>ILI!H49/ILI!F49</f>
        <v>#DIV/0!</v>
      </c>
      <c r="T44" s="80"/>
    </row>
    <row r="45" spans="1:20" x14ac:dyDescent="0.25">
      <c r="A45" s="122" t="str">
        <f>CONCATENATE(Leyendas!$A$2)</f>
        <v>2019</v>
      </c>
      <c r="B45" s="158">
        <v>43</v>
      </c>
      <c r="C45">
        <f>SARI!G50</f>
        <v>0</v>
      </c>
      <c r="D45" s="80" t="e">
        <f>SARI!G50/SARI!F50</f>
        <v>#DIV/0!</v>
      </c>
      <c r="E45">
        <f>SARI!H50</f>
        <v>0</v>
      </c>
      <c r="F45" s="80" t="e">
        <f>SARI!H50/SARI!F50</f>
        <v>#DIV/0!</v>
      </c>
      <c r="G45">
        <f>SARI!E50</f>
        <v>0</v>
      </c>
      <c r="H45" s="80" t="e">
        <f>SARI!E50/SARI!D50</f>
        <v>#DIV/0!</v>
      </c>
      <c r="I45" s="91">
        <f>SARI!K50</f>
        <v>0</v>
      </c>
      <c r="J45" s="80" t="e">
        <f>SARI!K50/SARI!J50</f>
        <v>#DIV/0!</v>
      </c>
      <c r="K45" s="80"/>
      <c r="L45" s="91">
        <f>ILI!E50</f>
        <v>0</v>
      </c>
      <c r="M45" s="91">
        <f>ILI!D50</f>
        <v>0</v>
      </c>
      <c r="N45" s="93" t="e">
        <f>ILI!E50/ILI!D50</f>
        <v>#DIV/0!</v>
      </c>
      <c r="O45" s="80" t="e">
        <f>ILI!F50/ILI!E50</f>
        <v>#DIV/0!</v>
      </c>
      <c r="P45" s="91">
        <f>ILI!G50</f>
        <v>0</v>
      </c>
      <c r="Q45" s="80" t="e">
        <f>ILI!G50/ILI!F50</f>
        <v>#DIV/0!</v>
      </c>
      <c r="R45" s="91">
        <f>ILI!H50</f>
        <v>0</v>
      </c>
      <c r="S45" s="80" t="e">
        <f>ILI!H50/ILI!F50</f>
        <v>#DIV/0!</v>
      </c>
      <c r="T45" s="80"/>
    </row>
    <row r="46" spans="1:20" x14ac:dyDescent="0.25">
      <c r="A46" s="122" t="str">
        <f>CONCATENATE(Leyendas!$A$2)</f>
        <v>2019</v>
      </c>
      <c r="B46" s="158">
        <v>44</v>
      </c>
      <c r="C46">
        <f>SARI!G51</f>
        <v>0</v>
      </c>
      <c r="D46" s="80" t="e">
        <f>SARI!G51/SARI!F51</f>
        <v>#DIV/0!</v>
      </c>
      <c r="E46">
        <f>SARI!H51</f>
        <v>0</v>
      </c>
      <c r="F46" s="80" t="e">
        <f>SARI!H51/SARI!F51</f>
        <v>#DIV/0!</v>
      </c>
      <c r="G46">
        <f>SARI!E51</f>
        <v>0</v>
      </c>
      <c r="H46" s="80" t="e">
        <f>SARI!E51/SARI!D51</f>
        <v>#DIV/0!</v>
      </c>
      <c r="I46" s="91">
        <f>SARI!K51</f>
        <v>0</v>
      </c>
      <c r="J46" s="80" t="e">
        <f>SARI!K51/SARI!J51</f>
        <v>#DIV/0!</v>
      </c>
      <c r="K46" s="80"/>
      <c r="L46" s="91">
        <f>ILI!E51</f>
        <v>0</v>
      </c>
      <c r="M46" s="91">
        <f>ILI!D51</f>
        <v>0</v>
      </c>
      <c r="N46" s="93" t="e">
        <f>ILI!E51/ILI!D51</f>
        <v>#DIV/0!</v>
      </c>
      <c r="O46" s="80" t="e">
        <f>ILI!F51/ILI!E51</f>
        <v>#DIV/0!</v>
      </c>
      <c r="P46" s="91">
        <f>ILI!G51</f>
        <v>0</v>
      </c>
      <c r="Q46" s="80" t="e">
        <f>ILI!G51/ILI!F51</f>
        <v>#DIV/0!</v>
      </c>
      <c r="R46" s="91">
        <f>ILI!H51</f>
        <v>0</v>
      </c>
      <c r="S46" s="80" t="e">
        <f>ILI!H51/ILI!F51</f>
        <v>#DIV/0!</v>
      </c>
      <c r="T46" s="80"/>
    </row>
    <row r="47" spans="1:20" x14ac:dyDescent="0.25">
      <c r="A47" s="122" t="str">
        <f>CONCATENATE(Leyendas!$A$2)</f>
        <v>2019</v>
      </c>
      <c r="B47" s="158">
        <v>45</v>
      </c>
      <c r="C47">
        <f>SARI!G52</f>
        <v>0</v>
      </c>
      <c r="D47" s="80" t="e">
        <f>SARI!G52/SARI!F52</f>
        <v>#DIV/0!</v>
      </c>
      <c r="E47">
        <f>SARI!H52</f>
        <v>0</v>
      </c>
      <c r="F47" s="80" t="e">
        <f>SARI!H52/SARI!F52</f>
        <v>#DIV/0!</v>
      </c>
      <c r="G47">
        <f>SARI!E52</f>
        <v>0</v>
      </c>
      <c r="H47" s="80" t="e">
        <f>SARI!E52/SARI!D52</f>
        <v>#DIV/0!</v>
      </c>
      <c r="I47" s="91">
        <f>SARI!K52</f>
        <v>0</v>
      </c>
      <c r="J47" s="80" t="e">
        <f>SARI!K52/SARI!J52</f>
        <v>#DIV/0!</v>
      </c>
      <c r="K47" s="80"/>
      <c r="L47" s="91">
        <f>ILI!E52</f>
        <v>0</v>
      </c>
      <c r="M47" s="91">
        <f>ILI!D52</f>
        <v>0</v>
      </c>
      <c r="N47" s="93" t="e">
        <f>ILI!E52/ILI!D52</f>
        <v>#DIV/0!</v>
      </c>
      <c r="O47" s="80" t="e">
        <f>ILI!F52/ILI!E52</f>
        <v>#DIV/0!</v>
      </c>
      <c r="P47" s="91">
        <f>ILI!G52</f>
        <v>0</v>
      </c>
      <c r="Q47" s="80" t="e">
        <f>ILI!G52/ILI!F52</f>
        <v>#DIV/0!</v>
      </c>
      <c r="R47" s="91">
        <f>ILI!H52</f>
        <v>0</v>
      </c>
      <c r="S47" s="80" t="e">
        <f>ILI!H52/ILI!F52</f>
        <v>#DIV/0!</v>
      </c>
      <c r="T47" s="80"/>
    </row>
    <row r="48" spans="1:20" x14ac:dyDescent="0.25">
      <c r="A48" s="122" t="str">
        <f>CONCATENATE(Leyendas!$A$2)</f>
        <v>2019</v>
      </c>
      <c r="B48" s="158">
        <v>46</v>
      </c>
      <c r="C48">
        <f>SARI!G53</f>
        <v>0</v>
      </c>
      <c r="D48" s="80" t="e">
        <f>SARI!G53/SARI!F53</f>
        <v>#DIV/0!</v>
      </c>
      <c r="E48">
        <f>SARI!H53</f>
        <v>0</v>
      </c>
      <c r="F48" s="80" t="e">
        <f>SARI!H53/SARI!F53</f>
        <v>#DIV/0!</v>
      </c>
      <c r="G48">
        <f>SARI!E53</f>
        <v>0</v>
      </c>
      <c r="H48" s="80" t="e">
        <f>SARI!E53/SARI!D53</f>
        <v>#DIV/0!</v>
      </c>
      <c r="I48" s="91">
        <f>SARI!K53</f>
        <v>0</v>
      </c>
      <c r="J48" s="80" t="e">
        <f>SARI!K53/SARI!J53</f>
        <v>#DIV/0!</v>
      </c>
      <c r="K48" s="80"/>
      <c r="L48" s="91">
        <f>ILI!E53</f>
        <v>0</v>
      </c>
      <c r="M48" s="91">
        <f>ILI!D53</f>
        <v>0</v>
      </c>
      <c r="N48" s="93" t="e">
        <f>ILI!E53/ILI!D53</f>
        <v>#DIV/0!</v>
      </c>
      <c r="O48" s="80" t="e">
        <f>ILI!F53/ILI!E53</f>
        <v>#DIV/0!</v>
      </c>
      <c r="P48" s="91">
        <f>ILI!G53</f>
        <v>0</v>
      </c>
      <c r="Q48" s="80" t="e">
        <f>ILI!G53/ILI!F53</f>
        <v>#DIV/0!</v>
      </c>
      <c r="R48" s="91">
        <f>ILI!H53</f>
        <v>0</v>
      </c>
      <c r="S48" s="80" t="e">
        <f>ILI!H53/ILI!F53</f>
        <v>#DIV/0!</v>
      </c>
      <c r="T48" s="80"/>
    </row>
    <row r="49" spans="1:20" x14ac:dyDescent="0.25">
      <c r="A49" s="122" t="str">
        <f>CONCATENATE(Leyendas!$A$2)</f>
        <v>2019</v>
      </c>
      <c r="B49" s="158">
        <v>47</v>
      </c>
      <c r="C49">
        <f>SARI!G54</f>
        <v>0</v>
      </c>
      <c r="D49" s="80" t="e">
        <f>SARI!G54/SARI!F54</f>
        <v>#DIV/0!</v>
      </c>
      <c r="E49">
        <f>SARI!H54</f>
        <v>0</v>
      </c>
      <c r="F49" s="80" t="e">
        <f>SARI!H54/SARI!F54</f>
        <v>#DIV/0!</v>
      </c>
      <c r="G49">
        <f>SARI!E54</f>
        <v>0</v>
      </c>
      <c r="H49" s="80" t="e">
        <f>SARI!E54/SARI!D54</f>
        <v>#DIV/0!</v>
      </c>
      <c r="I49" s="91">
        <f>SARI!K54</f>
        <v>0</v>
      </c>
      <c r="J49" s="80" t="e">
        <f>SARI!K54/SARI!J54</f>
        <v>#DIV/0!</v>
      </c>
      <c r="K49" s="80"/>
      <c r="L49" s="91">
        <f>ILI!E54</f>
        <v>0</v>
      </c>
      <c r="M49" s="91">
        <f>ILI!D54</f>
        <v>0</v>
      </c>
      <c r="N49" s="93" t="e">
        <f>ILI!E54/ILI!D54</f>
        <v>#DIV/0!</v>
      </c>
      <c r="O49" s="80" t="e">
        <f>ILI!F54/ILI!E54</f>
        <v>#DIV/0!</v>
      </c>
      <c r="P49" s="91">
        <f>ILI!G54</f>
        <v>0</v>
      </c>
      <c r="Q49" s="80" t="e">
        <f>ILI!G54/ILI!F54</f>
        <v>#DIV/0!</v>
      </c>
      <c r="R49" s="91">
        <f>ILI!H54</f>
        <v>0</v>
      </c>
      <c r="S49" s="80" t="e">
        <f>ILI!H54/ILI!F54</f>
        <v>#DIV/0!</v>
      </c>
      <c r="T49" s="80"/>
    </row>
    <row r="50" spans="1:20" x14ac:dyDescent="0.25">
      <c r="A50" s="122" t="str">
        <f>CONCATENATE(Leyendas!$A$2)</f>
        <v>2019</v>
      </c>
      <c r="B50" s="158">
        <v>48</v>
      </c>
      <c r="C50">
        <f>SARI!G55</f>
        <v>0</v>
      </c>
      <c r="D50" s="80" t="e">
        <f>SARI!G55/SARI!F55</f>
        <v>#DIV/0!</v>
      </c>
      <c r="E50">
        <f>SARI!H55</f>
        <v>0</v>
      </c>
      <c r="F50" s="80" t="e">
        <f>SARI!H55/SARI!F55</f>
        <v>#DIV/0!</v>
      </c>
      <c r="G50">
        <f>SARI!E55</f>
        <v>0</v>
      </c>
      <c r="H50" s="80" t="e">
        <f>SARI!E55/SARI!D55</f>
        <v>#DIV/0!</v>
      </c>
      <c r="I50" s="91">
        <f>SARI!K55</f>
        <v>0</v>
      </c>
      <c r="J50" s="80" t="e">
        <f>SARI!K55/SARI!J55</f>
        <v>#DIV/0!</v>
      </c>
      <c r="K50" s="80"/>
      <c r="L50" s="91">
        <f>ILI!E55</f>
        <v>0</v>
      </c>
      <c r="M50" s="91">
        <f>ILI!D55</f>
        <v>0</v>
      </c>
      <c r="N50" s="93" t="e">
        <f>ILI!E55/ILI!D55</f>
        <v>#DIV/0!</v>
      </c>
      <c r="O50" s="80" t="e">
        <f>ILI!F55/ILI!E55</f>
        <v>#DIV/0!</v>
      </c>
      <c r="P50" s="91">
        <f>ILI!G55</f>
        <v>0</v>
      </c>
      <c r="Q50" s="80" t="e">
        <f>ILI!G55/ILI!F55</f>
        <v>#DIV/0!</v>
      </c>
      <c r="R50" s="91">
        <f>ILI!H55</f>
        <v>0</v>
      </c>
      <c r="S50" s="80" t="e">
        <f>ILI!H55/ILI!F55</f>
        <v>#DIV/0!</v>
      </c>
      <c r="T50" s="80"/>
    </row>
    <row r="51" spans="1:20" x14ac:dyDescent="0.25">
      <c r="A51" s="122" t="str">
        <f>CONCATENATE(Leyendas!$A$2)</f>
        <v>2019</v>
      </c>
      <c r="B51" s="158">
        <v>49</v>
      </c>
      <c r="C51">
        <f>SARI!G56</f>
        <v>0</v>
      </c>
      <c r="D51" s="80" t="e">
        <f>SARI!G56/SARI!F56</f>
        <v>#DIV/0!</v>
      </c>
      <c r="E51">
        <f>SARI!H56</f>
        <v>0</v>
      </c>
      <c r="F51" s="80" t="e">
        <f>SARI!H56/SARI!F56</f>
        <v>#DIV/0!</v>
      </c>
      <c r="G51">
        <f>SARI!E56</f>
        <v>0</v>
      </c>
      <c r="H51" s="80" t="e">
        <f>SARI!E56/SARI!D56</f>
        <v>#DIV/0!</v>
      </c>
      <c r="I51" s="91">
        <f>SARI!K56</f>
        <v>0</v>
      </c>
      <c r="J51" s="80" t="e">
        <f>SARI!K56/SARI!J56</f>
        <v>#DIV/0!</v>
      </c>
      <c r="K51" s="80"/>
      <c r="L51" s="91">
        <f>ILI!E56</f>
        <v>0</v>
      </c>
      <c r="M51" s="91">
        <f>ILI!D56</f>
        <v>0</v>
      </c>
      <c r="N51" s="93" t="e">
        <f>ILI!E56/ILI!D56</f>
        <v>#DIV/0!</v>
      </c>
      <c r="O51" s="80" t="e">
        <f>ILI!F56/ILI!E56</f>
        <v>#DIV/0!</v>
      </c>
      <c r="P51" s="91">
        <f>ILI!G56</f>
        <v>0</v>
      </c>
      <c r="Q51" s="80" t="e">
        <f>ILI!G56/ILI!F56</f>
        <v>#DIV/0!</v>
      </c>
      <c r="R51" s="91">
        <f>ILI!H56</f>
        <v>0</v>
      </c>
      <c r="S51" s="80" t="e">
        <f>ILI!H56/ILI!F56</f>
        <v>#DIV/0!</v>
      </c>
      <c r="T51" s="80"/>
    </row>
    <row r="52" spans="1:20" x14ac:dyDescent="0.25">
      <c r="A52" s="122" t="str">
        <f>CONCATENATE(Leyendas!$A$2)</f>
        <v>2019</v>
      </c>
      <c r="B52" s="158">
        <v>50</v>
      </c>
      <c r="C52">
        <f>SARI!G57</f>
        <v>0</v>
      </c>
      <c r="D52" s="80" t="e">
        <f>SARI!G57/SARI!F57</f>
        <v>#DIV/0!</v>
      </c>
      <c r="E52">
        <f>SARI!H57</f>
        <v>0</v>
      </c>
      <c r="F52" s="80" t="e">
        <f>SARI!H57/SARI!F57</f>
        <v>#DIV/0!</v>
      </c>
      <c r="G52">
        <f>SARI!E57</f>
        <v>0</v>
      </c>
      <c r="H52" s="80" t="e">
        <f>SARI!E57/SARI!D57</f>
        <v>#DIV/0!</v>
      </c>
      <c r="I52" s="91">
        <f>SARI!K57</f>
        <v>0</v>
      </c>
      <c r="J52" s="80" t="e">
        <f>SARI!K57/SARI!J57</f>
        <v>#DIV/0!</v>
      </c>
      <c r="K52" s="80"/>
      <c r="L52" s="91">
        <f>ILI!E57</f>
        <v>0</v>
      </c>
      <c r="M52" s="91">
        <f>ILI!D57</f>
        <v>0</v>
      </c>
      <c r="N52" s="93" t="e">
        <f>ILI!E57/ILI!D57</f>
        <v>#DIV/0!</v>
      </c>
      <c r="O52" s="80" t="e">
        <f>ILI!F57/ILI!E57</f>
        <v>#DIV/0!</v>
      </c>
      <c r="P52" s="91">
        <f>ILI!G57</f>
        <v>0</v>
      </c>
      <c r="Q52" s="80" t="e">
        <f>ILI!G57/ILI!F57</f>
        <v>#DIV/0!</v>
      </c>
      <c r="R52" s="91">
        <f>ILI!H57</f>
        <v>0</v>
      </c>
      <c r="S52" s="80" t="e">
        <f>ILI!H57/ILI!F57</f>
        <v>#DIV/0!</v>
      </c>
      <c r="T52" s="80"/>
    </row>
    <row r="53" spans="1:20" x14ac:dyDescent="0.25">
      <c r="A53" s="122" t="str">
        <f>CONCATENATE(Leyendas!$A$2)</f>
        <v>2019</v>
      </c>
      <c r="B53" s="158">
        <v>51</v>
      </c>
      <c r="C53">
        <f>SARI!G58</f>
        <v>0</v>
      </c>
      <c r="D53" s="80" t="e">
        <f>SARI!G58/SARI!F58</f>
        <v>#DIV/0!</v>
      </c>
      <c r="E53">
        <f>SARI!H58</f>
        <v>0</v>
      </c>
      <c r="F53" s="80" t="e">
        <f>SARI!H58/SARI!F58</f>
        <v>#DIV/0!</v>
      </c>
      <c r="G53">
        <f>SARI!E58</f>
        <v>0</v>
      </c>
      <c r="H53" s="80" t="e">
        <f>SARI!E58/SARI!D58</f>
        <v>#DIV/0!</v>
      </c>
      <c r="I53" s="91">
        <f>SARI!K58</f>
        <v>0</v>
      </c>
      <c r="J53" s="80" t="e">
        <f>SARI!K58/SARI!J58</f>
        <v>#DIV/0!</v>
      </c>
      <c r="K53" s="80"/>
      <c r="L53" s="91">
        <f>ILI!E58</f>
        <v>0</v>
      </c>
      <c r="M53" s="91">
        <f>ILI!D58</f>
        <v>0</v>
      </c>
      <c r="N53" s="93" t="e">
        <f>ILI!E58/ILI!D58</f>
        <v>#DIV/0!</v>
      </c>
      <c r="O53" s="80" t="e">
        <f>ILI!F58/ILI!E58</f>
        <v>#DIV/0!</v>
      </c>
      <c r="P53" s="91">
        <f>ILI!G58</f>
        <v>0</v>
      </c>
      <c r="Q53" s="80" t="e">
        <f>ILI!G58/ILI!F58</f>
        <v>#DIV/0!</v>
      </c>
      <c r="R53" s="91">
        <f>ILI!H58</f>
        <v>0</v>
      </c>
      <c r="S53" s="80" t="e">
        <f>ILI!H58/ILI!F58</f>
        <v>#DIV/0!</v>
      </c>
      <c r="T53" s="80"/>
    </row>
    <row r="54" spans="1:20" x14ac:dyDescent="0.25">
      <c r="A54" s="122" t="str">
        <f>CONCATENATE(Leyendas!$A$2)</f>
        <v>2019</v>
      </c>
      <c r="B54" s="158">
        <v>52</v>
      </c>
      <c r="C54">
        <f>SARI!G59</f>
        <v>0</v>
      </c>
      <c r="D54" s="80" t="e">
        <f>SARI!G59/SARI!F59</f>
        <v>#DIV/0!</v>
      </c>
      <c r="E54">
        <f>SARI!H59</f>
        <v>0</v>
      </c>
      <c r="F54" s="80" t="e">
        <f>SARI!H59/SARI!F59</f>
        <v>#DIV/0!</v>
      </c>
      <c r="G54">
        <f>SARI!E59</f>
        <v>0</v>
      </c>
      <c r="H54" s="80" t="e">
        <f>SARI!E59/SARI!D59</f>
        <v>#DIV/0!</v>
      </c>
      <c r="I54" s="91">
        <f>SARI!K59</f>
        <v>0</v>
      </c>
      <c r="J54" s="80" t="e">
        <f>SARI!K59/SARI!J59</f>
        <v>#DIV/0!</v>
      </c>
      <c r="K54" s="80"/>
      <c r="L54" s="91">
        <f>ILI!E59</f>
        <v>0</v>
      </c>
      <c r="M54" s="91">
        <f>ILI!D59</f>
        <v>0</v>
      </c>
      <c r="N54" s="93" t="e">
        <f>ILI!E59/ILI!D59</f>
        <v>#DIV/0!</v>
      </c>
      <c r="O54" s="80" t="e">
        <f>ILI!F59/ILI!E59</f>
        <v>#DIV/0!</v>
      </c>
      <c r="P54" s="91">
        <f>ILI!G59</f>
        <v>0</v>
      </c>
      <c r="Q54" s="80" t="e">
        <f>ILI!G59/ILI!F59</f>
        <v>#DIV/0!</v>
      </c>
      <c r="R54" s="91">
        <f>ILI!H59</f>
        <v>0</v>
      </c>
      <c r="S54" s="80" t="e">
        <f>ILI!H59/ILI!F59</f>
        <v>#DIV/0!</v>
      </c>
      <c r="T54" s="80"/>
    </row>
    <row r="55" spans="1:20" x14ac:dyDescent="0.25">
      <c r="B55" s="81"/>
      <c r="D55" s="80"/>
      <c r="F55" s="80"/>
      <c r="H55" s="80"/>
      <c r="I55" s="91"/>
      <c r="J55" s="80"/>
      <c r="K55" s="80"/>
      <c r="L55" s="80"/>
      <c r="M55" s="80"/>
      <c r="N55" s="93"/>
      <c r="O55" s="80"/>
      <c r="P55" s="80"/>
      <c r="Q55" s="80"/>
      <c r="R55" s="80"/>
      <c r="S55" s="80"/>
      <c r="T55" s="80"/>
    </row>
    <row r="56" spans="1:20" x14ac:dyDescent="0.25">
      <c r="B56" s="81"/>
      <c r="H56" s="80"/>
      <c r="I56" s="80"/>
      <c r="J56" s="80"/>
      <c r="K56" s="80"/>
      <c r="L56" s="80"/>
      <c r="M56" s="80"/>
      <c r="N56" s="93"/>
      <c r="O56" s="80"/>
      <c r="P56" s="80"/>
      <c r="Q56" s="80"/>
      <c r="R56" s="80"/>
      <c r="S56" s="80"/>
      <c r="T56" s="80"/>
    </row>
    <row r="58" spans="1:20" x14ac:dyDescent="0.25">
      <c r="C58" s="92" t="s">
        <v>186</v>
      </c>
    </row>
    <row r="59" spans="1:20" x14ac:dyDescent="0.25">
      <c r="C59" t="s">
        <v>206</v>
      </c>
      <c r="D59">
        <f>SUM(SARI!E8:E59)</f>
        <v>0</v>
      </c>
    </row>
    <row r="60" spans="1:20" x14ac:dyDescent="0.25">
      <c r="C60" t="s">
        <v>290</v>
      </c>
      <c r="D60">
        <f>SUM(SARI!F8:F56)</f>
        <v>0</v>
      </c>
    </row>
    <row r="61" spans="1:20" x14ac:dyDescent="0.25">
      <c r="C61" t="s">
        <v>291</v>
      </c>
      <c r="D61">
        <f>D59-D60</f>
        <v>0</v>
      </c>
    </row>
    <row r="64" spans="1:20" x14ac:dyDescent="0.25">
      <c r="C64" s="92" t="s">
        <v>187</v>
      </c>
    </row>
    <row r="65" spans="3:4" x14ac:dyDescent="0.25">
      <c r="C65" t="s">
        <v>292</v>
      </c>
      <c r="D65" s="159">
        <f>SUM(ILI!E8:E59)</f>
        <v>0</v>
      </c>
    </row>
    <row r="66" spans="3:4" x14ac:dyDescent="0.25">
      <c r="C66" t="s">
        <v>293</v>
      </c>
      <c r="D66">
        <f>SUM(ILI!F8:F59)</f>
        <v>0</v>
      </c>
    </row>
    <row r="67" spans="3:4" x14ac:dyDescent="0.25">
      <c r="C67" t="s">
        <v>294</v>
      </c>
      <c r="D67">
        <f>D65-D66</f>
        <v>0</v>
      </c>
    </row>
    <row r="73" spans="3:4" x14ac:dyDescent="0.25">
      <c r="C73" s="9" t="s">
        <v>336</v>
      </c>
    </row>
    <row r="74" spans="3:4" x14ac:dyDescent="0.25">
      <c r="C74" t="s">
        <v>290</v>
      </c>
      <c r="D74">
        <f>SARI!F60</f>
        <v>0</v>
      </c>
    </row>
    <row r="75" spans="3:4" x14ac:dyDescent="0.25">
      <c r="C75" t="s">
        <v>337</v>
      </c>
      <c r="D75">
        <f>SARI!G60</f>
        <v>0</v>
      </c>
    </row>
    <row r="76" spans="3:4" x14ac:dyDescent="0.25">
      <c r="C76" t="s">
        <v>338</v>
      </c>
      <c r="D76">
        <f>SARI!H60</f>
        <v>0</v>
      </c>
    </row>
    <row r="77" spans="3:4" x14ac:dyDescent="0.25">
      <c r="C77" t="s">
        <v>339</v>
      </c>
      <c r="D77">
        <f>SARI!I60</f>
        <v>0</v>
      </c>
    </row>
    <row r="78" spans="3:4" x14ac:dyDescent="0.25">
      <c r="C78" t="s">
        <v>340</v>
      </c>
      <c r="D78">
        <f>D74-D75-D77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Y5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438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7" t="s">
        <v>31</v>
      </c>
      <c r="D5" s="28"/>
      <c r="E5" s="28"/>
      <c r="F5" s="28"/>
      <c r="G5" s="28"/>
      <c r="H5" s="28"/>
      <c r="I5" s="28"/>
      <c r="J5" s="28"/>
      <c r="K5" s="28"/>
    </row>
    <row r="6" spans="1:25" ht="129" customHeight="1" x14ac:dyDescent="0.25">
      <c r="A6" s="15" t="s">
        <v>32</v>
      </c>
      <c r="B6" s="15" t="s">
        <v>5</v>
      </c>
      <c r="C6" s="12" t="s">
        <v>0</v>
      </c>
      <c r="D6" s="29" t="s">
        <v>56</v>
      </c>
      <c r="E6" s="29" t="s">
        <v>57</v>
      </c>
      <c r="F6" s="29" t="s">
        <v>58</v>
      </c>
      <c r="G6" s="29" t="s">
        <v>59</v>
      </c>
      <c r="H6" s="29" t="s">
        <v>60</v>
      </c>
      <c r="I6" s="29" t="s">
        <v>61</v>
      </c>
      <c r="J6" s="29" t="s">
        <v>62</v>
      </c>
      <c r="K6" s="29" t="s">
        <v>63</v>
      </c>
      <c r="L6" s="45" t="s">
        <v>73</v>
      </c>
      <c r="M6" s="45" t="s">
        <v>85</v>
      </c>
      <c r="N6" s="45" t="s">
        <v>76</v>
      </c>
      <c r="O6" s="45" t="s">
        <v>86</v>
      </c>
      <c r="P6" s="45" t="s">
        <v>84</v>
      </c>
      <c r="Q6" s="45" t="s">
        <v>77</v>
      </c>
      <c r="R6" s="45" t="s">
        <v>82</v>
      </c>
      <c r="S6" s="45" t="s">
        <v>79</v>
      </c>
      <c r="T6" s="45" t="s">
        <v>78</v>
      </c>
      <c r="U6" s="45" t="s">
        <v>80</v>
      </c>
      <c r="V6" s="45" t="s">
        <v>83</v>
      </c>
      <c r="W6" s="45" t="s">
        <v>81</v>
      </c>
      <c r="X6" s="45" t="s">
        <v>75</v>
      </c>
      <c r="Y6" s="45" t="s">
        <v>74</v>
      </c>
    </row>
    <row r="7" spans="1:25" ht="45" x14ac:dyDescent="0.25">
      <c r="A7" s="31" t="s">
        <v>7</v>
      </c>
      <c r="B7" s="31" t="s">
        <v>5</v>
      </c>
      <c r="C7" s="32" t="s">
        <v>8</v>
      </c>
      <c r="D7" s="33" t="s">
        <v>34</v>
      </c>
      <c r="E7" s="33" t="s">
        <v>35</v>
      </c>
      <c r="F7" s="33" t="s">
        <v>36</v>
      </c>
      <c r="G7" s="33" t="s">
        <v>37</v>
      </c>
      <c r="H7" s="33" t="s">
        <v>38</v>
      </c>
      <c r="I7" s="33" t="s">
        <v>39</v>
      </c>
      <c r="J7" s="33" t="s">
        <v>64</v>
      </c>
      <c r="K7" s="33" t="s">
        <v>65</v>
      </c>
      <c r="L7" s="44" t="s">
        <v>87</v>
      </c>
      <c r="M7" s="44" t="s">
        <v>88</v>
      </c>
      <c r="N7" s="44" t="s">
        <v>89</v>
      </c>
      <c r="O7" s="44" t="s">
        <v>90</v>
      </c>
      <c r="P7" s="44" t="s">
        <v>91</v>
      </c>
      <c r="Q7" s="44" t="s">
        <v>92</v>
      </c>
      <c r="R7" s="44" t="s">
        <v>93</v>
      </c>
      <c r="S7" s="44" t="s">
        <v>94</v>
      </c>
      <c r="T7" s="44" t="s">
        <v>95</v>
      </c>
      <c r="U7" s="44" t="s">
        <v>105</v>
      </c>
      <c r="V7" s="44" t="s">
        <v>96</v>
      </c>
      <c r="W7" s="44" t="s">
        <v>97</v>
      </c>
      <c r="X7" s="44" t="s">
        <v>98</v>
      </c>
      <c r="Y7" s="44" t="s">
        <v>99</v>
      </c>
    </row>
    <row r="8" spans="1:25" x14ac:dyDescent="0.25">
      <c r="A8" s="46" t="s">
        <v>377</v>
      </c>
      <c r="B8" s="46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38"/>
      <c r="M8" s="38"/>
      <c r="N8" s="38"/>
      <c r="O8" s="38"/>
      <c r="P8" s="38"/>
      <c r="Q8" s="38"/>
      <c r="R8" s="39"/>
      <c r="S8" s="39"/>
      <c r="T8" s="39"/>
      <c r="U8" s="38"/>
      <c r="V8" s="38"/>
      <c r="W8" s="38"/>
      <c r="X8" s="38"/>
      <c r="Y8" s="40"/>
    </row>
    <row r="9" spans="1:25" x14ac:dyDescent="0.25">
      <c r="A9" s="46" t="s">
        <v>377</v>
      </c>
      <c r="B9" s="4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1"/>
      <c r="M9" s="41"/>
      <c r="N9" s="41"/>
      <c r="O9" s="41"/>
      <c r="P9" s="41"/>
      <c r="Q9" s="41"/>
      <c r="R9" s="42"/>
      <c r="S9" s="42"/>
      <c r="T9" s="42"/>
      <c r="U9" s="41"/>
      <c r="V9" s="41"/>
      <c r="W9" s="41"/>
      <c r="X9" s="41"/>
      <c r="Y9" s="43"/>
    </row>
    <row r="10" spans="1:25" x14ac:dyDescent="0.25">
      <c r="A10" s="46" t="s">
        <v>377</v>
      </c>
      <c r="B10" s="46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41"/>
      <c r="M10" s="41"/>
      <c r="N10" s="41"/>
      <c r="O10" s="41"/>
      <c r="P10" s="41"/>
      <c r="Q10" s="41"/>
      <c r="R10" s="42"/>
      <c r="S10" s="42"/>
      <c r="T10" s="42"/>
      <c r="U10" s="41"/>
      <c r="V10" s="41"/>
      <c r="W10" s="41"/>
      <c r="X10" s="41"/>
      <c r="Y10" s="43"/>
    </row>
    <row r="11" spans="1:25" x14ac:dyDescent="0.25">
      <c r="A11" s="46" t="s">
        <v>377</v>
      </c>
      <c r="B11" s="46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1"/>
      <c r="M11" s="41"/>
      <c r="N11" s="41"/>
      <c r="O11" s="41"/>
      <c r="P11" s="41"/>
      <c r="Q11" s="41"/>
      <c r="R11" s="42"/>
      <c r="S11" s="42"/>
      <c r="T11" s="42"/>
      <c r="U11" s="41"/>
      <c r="V11" s="41"/>
      <c r="W11" s="41"/>
      <c r="X11" s="41"/>
      <c r="Y11" s="43"/>
    </row>
    <row r="12" spans="1:25" x14ac:dyDescent="0.25">
      <c r="A12" s="46" t="s">
        <v>377</v>
      </c>
      <c r="B12" s="4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1"/>
      <c r="M12" s="41"/>
      <c r="N12" s="41"/>
      <c r="O12" s="41"/>
      <c r="P12" s="41"/>
      <c r="Q12" s="41"/>
      <c r="R12" s="42"/>
      <c r="S12" s="42"/>
      <c r="T12" s="42"/>
      <c r="U12" s="41"/>
      <c r="V12" s="41"/>
      <c r="W12" s="41"/>
      <c r="X12" s="41"/>
      <c r="Y12" s="43"/>
    </row>
    <row r="13" spans="1:25" x14ac:dyDescent="0.25">
      <c r="A13" s="46" t="s">
        <v>377</v>
      </c>
      <c r="B13" s="46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41"/>
      <c r="M13" s="41"/>
      <c r="N13" s="41"/>
      <c r="O13" s="41"/>
      <c r="P13" s="41"/>
      <c r="Q13" s="41"/>
      <c r="R13" s="42"/>
      <c r="S13" s="42"/>
      <c r="T13" s="42"/>
      <c r="U13" s="41"/>
      <c r="V13" s="41"/>
      <c r="W13" s="41"/>
      <c r="X13" s="41"/>
      <c r="Y13" s="43"/>
    </row>
    <row r="14" spans="1:25" x14ac:dyDescent="0.25">
      <c r="A14" s="46" t="s">
        <v>377</v>
      </c>
      <c r="B14" s="46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1"/>
      <c r="M14" s="41"/>
      <c r="N14" s="41"/>
      <c r="O14" s="41"/>
      <c r="P14" s="41"/>
      <c r="Q14" s="41"/>
      <c r="R14" s="42"/>
      <c r="S14" s="42"/>
      <c r="T14" s="42"/>
      <c r="U14" s="41"/>
      <c r="V14" s="41"/>
      <c r="W14" s="41"/>
      <c r="X14" s="41"/>
      <c r="Y14" s="43"/>
    </row>
    <row r="15" spans="1:25" x14ac:dyDescent="0.25">
      <c r="A15" s="46" t="s">
        <v>377</v>
      </c>
      <c r="B15" s="4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1"/>
      <c r="M15" s="41"/>
      <c r="N15" s="41"/>
      <c r="O15" s="41"/>
      <c r="P15" s="41"/>
      <c r="Q15" s="41"/>
      <c r="R15" s="42"/>
      <c r="S15" s="42"/>
      <c r="T15" s="42"/>
      <c r="U15" s="41"/>
      <c r="V15" s="41"/>
      <c r="W15" s="41"/>
      <c r="X15" s="41"/>
      <c r="Y15" s="43"/>
    </row>
    <row r="16" spans="1:25" x14ac:dyDescent="0.25">
      <c r="A16" s="46" t="s">
        <v>377</v>
      </c>
      <c r="B16" s="46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41"/>
      <c r="M16" s="41"/>
      <c r="N16" s="41"/>
      <c r="O16" s="41"/>
      <c r="P16" s="41"/>
      <c r="Q16" s="41"/>
      <c r="R16" s="42"/>
      <c r="S16" s="42"/>
      <c r="T16" s="42"/>
      <c r="U16" s="41"/>
      <c r="V16" s="41"/>
      <c r="W16" s="41"/>
      <c r="X16" s="41"/>
      <c r="Y16" s="43"/>
    </row>
    <row r="17" spans="1:25" x14ac:dyDescent="0.25">
      <c r="A17" s="46" t="s">
        <v>377</v>
      </c>
      <c r="B17" s="46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1"/>
      <c r="M17" s="41"/>
      <c r="N17" s="41"/>
      <c r="O17" s="41"/>
      <c r="P17" s="41"/>
      <c r="Q17" s="41"/>
      <c r="R17" s="42"/>
      <c r="S17" s="42"/>
      <c r="T17" s="42"/>
      <c r="U17" s="41"/>
      <c r="V17" s="41"/>
      <c r="W17" s="41"/>
      <c r="X17" s="41"/>
      <c r="Y17" s="43"/>
    </row>
    <row r="18" spans="1:25" x14ac:dyDescent="0.25">
      <c r="A18" s="46" t="s">
        <v>377</v>
      </c>
      <c r="B18" s="4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1"/>
      <c r="M18" s="41"/>
      <c r="N18" s="41"/>
      <c r="O18" s="41"/>
      <c r="P18" s="41"/>
      <c r="Q18" s="41"/>
      <c r="R18" s="42"/>
      <c r="S18" s="42"/>
      <c r="T18" s="42"/>
      <c r="U18" s="41"/>
      <c r="V18" s="41"/>
      <c r="W18" s="41"/>
      <c r="X18" s="41"/>
      <c r="Y18" s="43"/>
    </row>
    <row r="19" spans="1:25" x14ac:dyDescent="0.25">
      <c r="A19" s="46" t="s">
        <v>377</v>
      </c>
      <c r="B19" s="46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41"/>
      <c r="M19" s="41"/>
      <c r="N19" s="41"/>
      <c r="O19" s="41"/>
      <c r="P19" s="41"/>
      <c r="Q19" s="41"/>
      <c r="R19" s="42"/>
      <c r="S19" s="42"/>
      <c r="T19" s="42"/>
      <c r="U19" s="41"/>
      <c r="V19" s="41"/>
      <c r="W19" s="41"/>
      <c r="X19" s="41"/>
      <c r="Y19" s="43"/>
    </row>
    <row r="20" spans="1:25" x14ac:dyDescent="0.25">
      <c r="A20" s="46" t="s">
        <v>377</v>
      </c>
      <c r="B20" s="46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1"/>
      <c r="M20" s="41"/>
      <c r="N20" s="41"/>
      <c r="O20" s="41"/>
      <c r="P20" s="41"/>
      <c r="Q20" s="41"/>
      <c r="R20" s="42"/>
      <c r="S20" s="42"/>
      <c r="T20" s="42"/>
      <c r="U20" s="41"/>
      <c r="V20" s="41"/>
      <c r="W20" s="41"/>
      <c r="X20" s="41"/>
      <c r="Y20" s="43"/>
    </row>
    <row r="21" spans="1:25" x14ac:dyDescent="0.25">
      <c r="A21" s="46" t="s">
        <v>377</v>
      </c>
      <c r="B21" s="4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1"/>
      <c r="M21" s="41"/>
      <c r="N21" s="41"/>
      <c r="O21" s="41"/>
      <c r="P21" s="41"/>
      <c r="Q21" s="41"/>
      <c r="R21" s="42"/>
      <c r="S21" s="42"/>
      <c r="T21" s="42"/>
      <c r="U21" s="41"/>
      <c r="V21" s="41"/>
      <c r="W21" s="41"/>
      <c r="X21" s="41"/>
      <c r="Y21" s="43"/>
    </row>
    <row r="22" spans="1:25" x14ac:dyDescent="0.25">
      <c r="A22" s="46" t="s">
        <v>377</v>
      </c>
      <c r="B22" s="46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41"/>
      <c r="M22" s="41"/>
      <c r="N22" s="41"/>
      <c r="O22" s="41"/>
      <c r="P22" s="41"/>
      <c r="Q22" s="41"/>
      <c r="R22" s="42"/>
      <c r="S22" s="42"/>
      <c r="T22" s="42"/>
      <c r="U22" s="41"/>
      <c r="V22" s="41"/>
      <c r="W22" s="41"/>
      <c r="X22" s="41"/>
      <c r="Y22" s="43"/>
    </row>
    <row r="23" spans="1:25" x14ac:dyDescent="0.25">
      <c r="A23" s="46" t="s">
        <v>377</v>
      </c>
      <c r="B23" s="46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1"/>
      <c r="M23" s="41"/>
      <c r="N23" s="41"/>
      <c r="O23" s="41"/>
      <c r="P23" s="41"/>
      <c r="Q23" s="41"/>
      <c r="R23" s="42"/>
      <c r="S23" s="42"/>
      <c r="T23" s="42"/>
      <c r="U23" s="41"/>
      <c r="V23" s="41"/>
      <c r="W23" s="41"/>
      <c r="X23" s="41"/>
      <c r="Y23" s="43"/>
    </row>
    <row r="24" spans="1:25" x14ac:dyDescent="0.25">
      <c r="A24" s="46" t="s">
        <v>377</v>
      </c>
      <c r="B24" s="4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1"/>
      <c r="M24" s="41"/>
      <c r="N24" s="41"/>
      <c r="O24" s="41"/>
      <c r="P24" s="41"/>
      <c r="Q24" s="41"/>
      <c r="R24" s="42"/>
      <c r="S24" s="42"/>
      <c r="T24" s="42"/>
      <c r="U24" s="41"/>
      <c r="V24" s="41"/>
      <c r="W24" s="41"/>
      <c r="X24" s="41"/>
      <c r="Y24" s="43"/>
    </row>
    <row r="25" spans="1:25" x14ac:dyDescent="0.25">
      <c r="A25" s="46" t="s">
        <v>377</v>
      </c>
      <c r="B25" s="46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41"/>
      <c r="M25" s="41"/>
      <c r="N25" s="41"/>
      <c r="O25" s="41"/>
      <c r="P25" s="41"/>
      <c r="Q25" s="41"/>
      <c r="R25" s="42"/>
      <c r="S25" s="42"/>
      <c r="T25" s="42"/>
      <c r="U25" s="41"/>
      <c r="V25" s="41"/>
      <c r="W25" s="41"/>
      <c r="X25" s="41"/>
      <c r="Y25" s="43"/>
    </row>
    <row r="26" spans="1:25" x14ac:dyDescent="0.25">
      <c r="A26" s="46" t="s">
        <v>377</v>
      </c>
      <c r="B26" s="46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1"/>
      <c r="M26" s="41"/>
      <c r="N26" s="41"/>
      <c r="O26" s="41"/>
      <c r="P26" s="41"/>
      <c r="Q26" s="41"/>
      <c r="R26" s="42"/>
      <c r="S26" s="42"/>
      <c r="T26" s="42"/>
      <c r="U26" s="41"/>
      <c r="V26" s="41"/>
      <c r="W26" s="41"/>
      <c r="X26" s="41"/>
      <c r="Y26" s="43"/>
    </row>
    <row r="27" spans="1:25" x14ac:dyDescent="0.25">
      <c r="A27" s="46" t="s">
        <v>377</v>
      </c>
      <c r="B27" s="4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1"/>
      <c r="M27" s="41"/>
      <c r="N27" s="41"/>
      <c r="O27" s="41"/>
      <c r="P27" s="41"/>
      <c r="Q27" s="41"/>
      <c r="R27" s="42"/>
      <c r="S27" s="42"/>
      <c r="T27" s="42"/>
      <c r="U27" s="41"/>
      <c r="V27" s="41"/>
      <c r="W27" s="41"/>
      <c r="X27" s="41"/>
      <c r="Y27" s="43"/>
    </row>
    <row r="28" spans="1:25" x14ac:dyDescent="0.25">
      <c r="A28" s="46" t="s">
        <v>377</v>
      </c>
      <c r="B28" s="46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41"/>
      <c r="M28" s="41"/>
      <c r="N28" s="41"/>
      <c r="O28" s="41"/>
      <c r="P28" s="41"/>
      <c r="Q28" s="41"/>
      <c r="R28" s="42"/>
      <c r="S28" s="42"/>
      <c r="T28" s="42"/>
      <c r="U28" s="41"/>
      <c r="V28" s="41"/>
      <c r="W28" s="41"/>
      <c r="X28" s="41"/>
      <c r="Y28" s="43"/>
    </row>
    <row r="29" spans="1:25" x14ac:dyDescent="0.25">
      <c r="A29" s="46" t="s">
        <v>377</v>
      </c>
      <c r="B29" s="46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1"/>
      <c r="M29" s="41"/>
      <c r="N29" s="41"/>
      <c r="O29" s="41"/>
      <c r="P29" s="41"/>
      <c r="Q29" s="41"/>
      <c r="R29" s="42"/>
      <c r="S29" s="42"/>
      <c r="T29" s="42"/>
      <c r="U29" s="41"/>
      <c r="V29" s="41"/>
      <c r="W29" s="41"/>
      <c r="X29" s="41"/>
      <c r="Y29" s="43"/>
    </row>
    <row r="30" spans="1:25" x14ac:dyDescent="0.25">
      <c r="A30" s="46" t="s">
        <v>377</v>
      </c>
      <c r="B30" s="4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1"/>
      <c r="M30" s="41"/>
      <c r="N30" s="41"/>
      <c r="O30" s="41"/>
      <c r="P30" s="41"/>
      <c r="Q30" s="41"/>
      <c r="R30" s="42"/>
      <c r="S30" s="42"/>
      <c r="T30" s="42"/>
      <c r="U30" s="41"/>
      <c r="V30" s="41"/>
      <c r="W30" s="41"/>
      <c r="X30" s="41"/>
      <c r="Y30" s="43"/>
    </row>
    <row r="31" spans="1:25" x14ac:dyDescent="0.25">
      <c r="A31" s="46" t="s">
        <v>377</v>
      </c>
      <c r="B31" s="46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41"/>
      <c r="M31" s="41"/>
      <c r="N31" s="41"/>
      <c r="O31" s="41"/>
      <c r="P31" s="41"/>
      <c r="Q31" s="41"/>
      <c r="R31" s="42"/>
      <c r="S31" s="42"/>
      <c r="T31" s="42"/>
      <c r="U31" s="41"/>
      <c r="V31" s="41"/>
      <c r="W31" s="41"/>
      <c r="X31" s="41"/>
      <c r="Y31" s="43"/>
    </row>
    <row r="32" spans="1:25" x14ac:dyDescent="0.25">
      <c r="A32" s="46" t="s">
        <v>377</v>
      </c>
      <c r="B32" s="46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1"/>
      <c r="M32" s="41"/>
      <c r="N32" s="41"/>
      <c r="O32" s="41"/>
      <c r="P32" s="41"/>
      <c r="Q32" s="41"/>
      <c r="R32" s="42"/>
      <c r="S32" s="42"/>
      <c r="T32" s="42"/>
      <c r="U32" s="41"/>
      <c r="V32" s="41"/>
      <c r="W32" s="41"/>
      <c r="X32" s="41"/>
      <c r="Y32" s="43"/>
    </row>
    <row r="33" spans="1:25" x14ac:dyDescent="0.25">
      <c r="A33" s="46" t="s">
        <v>377</v>
      </c>
      <c r="B33" s="4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1"/>
      <c r="M33" s="41"/>
      <c r="N33" s="41"/>
      <c r="O33" s="41"/>
      <c r="P33" s="41"/>
      <c r="Q33" s="41"/>
      <c r="R33" s="42"/>
      <c r="S33" s="42"/>
      <c r="T33" s="42"/>
      <c r="U33" s="41"/>
      <c r="V33" s="41"/>
      <c r="W33" s="41"/>
      <c r="X33" s="41"/>
      <c r="Y33" s="43"/>
    </row>
    <row r="34" spans="1:25" x14ac:dyDescent="0.25">
      <c r="A34" s="46" t="s">
        <v>377</v>
      </c>
      <c r="B34" s="46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41"/>
      <c r="M34" s="41"/>
      <c r="N34" s="41"/>
      <c r="O34" s="41"/>
      <c r="P34" s="41"/>
      <c r="Q34" s="41"/>
      <c r="R34" s="42"/>
      <c r="S34" s="42"/>
      <c r="T34" s="42"/>
      <c r="U34" s="41"/>
      <c r="V34" s="41"/>
      <c r="W34" s="41"/>
      <c r="X34" s="41"/>
      <c r="Y34" s="43"/>
    </row>
    <row r="35" spans="1:25" x14ac:dyDescent="0.25">
      <c r="A35" s="46" t="s">
        <v>377</v>
      </c>
      <c r="B35" s="46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1"/>
      <c r="M35" s="41"/>
      <c r="N35" s="41"/>
      <c r="O35" s="41"/>
      <c r="P35" s="41"/>
      <c r="Q35" s="41"/>
      <c r="R35" s="42"/>
      <c r="S35" s="42"/>
      <c r="T35" s="42"/>
      <c r="U35" s="41"/>
      <c r="V35" s="41"/>
      <c r="W35" s="41"/>
      <c r="X35" s="41"/>
      <c r="Y35" s="43"/>
    </row>
    <row r="36" spans="1:25" x14ac:dyDescent="0.25">
      <c r="A36" s="46" t="s">
        <v>377</v>
      </c>
      <c r="B36" s="4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1"/>
      <c r="M36" s="41"/>
      <c r="N36" s="41"/>
      <c r="O36" s="41"/>
      <c r="P36" s="41"/>
      <c r="Q36" s="41"/>
      <c r="R36" s="42"/>
      <c r="S36" s="42"/>
      <c r="T36" s="42"/>
      <c r="U36" s="41"/>
      <c r="V36" s="41"/>
      <c r="W36" s="41"/>
      <c r="X36" s="41"/>
      <c r="Y36" s="43"/>
    </row>
    <row r="37" spans="1:25" x14ac:dyDescent="0.25">
      <c r="A37" s="46" t="s">
        <v>377</v>
      </c>
      <c r="B37" s="46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41"/>
      <c r="M37" s="41"/>
      <c r="N37" s="41"/>
      <c r="O37" s="41"/>
      <c r="P37" s="41"/>
      <c r="Q37" s="41"/>
      <c r="R37" s="42"/>
      <c r="S37" s="42"/>
      <c r="T37" s="42"/>
      <c r="U37" s="41"/>
      <c r="V37" s="41"/>
      <c r="W37" s="41"/>
      <c r="X37" s="41"/>
      <c r="Y37" s="43"/>
    </row>
    <row r="38" spans="1:25" x14ac:dyDescent="0.25">
      <c r="A38" s="46" t="s">
        <v>377</v>
      </c>
      <c r="B38" s="46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1"/>
      <c r="M38" s="41"/>
      <c r="N38" s="41"/>
      <c r="O38" s="41"/>
      <c r="P38" s="41"/>
      <c r="Q38" s="41"/>
      <c r="R38" s="42"/>
      <c r="S38" s="42"/>
      <c r="T38" s="42"/>
      <c r="U38" s="41"/>
      <c r="V38" s="41"/>
      <c r="W38" s="41"/>
      <c r="X38" s="41"/>
      <c r="Y38" s="43"/>
    </row>
    <row r="39" spans="1:25" x14ac:dyDescent="0.25">
      <c r="A39" s="46" t="s">
        <v>377</v>
      </c>
      <c r="B39" s="4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1"/>
      <c r="M39" s="41"/>
      <c r="N39" s="41"/>
      <c r="O39" s="41"/>
      <c r="P39" s="41"/>
      <c r="Q39" s="41"/>
      <c r="R39" s="42"/>
      <c r="S39" s="42"/>
      <c r="T39" s="42"/>
      <c r="U39" s="41"/>
      <c r="V39" s="41"/>
      <c r="W39" s="41"/>
      <c r="X39" s="41"/>
      <c r="Y39" s="43"/>
    </row>
    <row r="40" spans="1:25" x14ac:dyDescent="0.25">
      <c r="A40" s="46" t="s">
        <v>377</v>
      </c>
      <c r="B40" s="46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41"/>
      <c r="M40" s="41"/>
      <c r="N40" s="41"/>
      <c r="O40" s="41"/>
      <c r="P40" s="41"/>
      <c r="Q40" s="41"/>
      <c r="R40" s="42"/>
      <c r="S40" s="42"/>
      <c r="T40" s="42"/>
      <c r="U40" s="41"/>
      <c r="V40" s="41"/>
      <c r="W40" s="41"/>
      <c r="X40" s="41"/>
      <c r="Y40" s="43"/>
    </row>
    <row r="41" spans="1:25" x14ac:dyDescent="0.25">
      <c r="A41" s="46" t="s">
        <v>377</v>
      </c>
      <c r="B41" s="46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1"/>
      <c r="M41" s="41"/>
      <c r="N41" s="41"/>
      <c r="O41" s="41"/>
      <c r="P41" s="41"/>
      <c r="Q41" s="41"/>
      <c r="R41" s="42"/>
      <c r="S41" s="42"/>
      <c r="T41" s="42"/>
      <c r="U41" s="41"/>
      <c r="V41" s="41"/>
      <c r="W41" s="41"/>
      <c r="X41" s="41"/>
      <c r="Y41" s="43"/>
    </row>
    <row r="42" spans="1:25" x14ac:dyDescent="0.25">
      <c r="A42" s="46" t="s">
        <v>377</v>
      </c>
      <c r="B42" s="4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1"/>
      <c r="M42" s="41"/>
      <c r="N42" s="41"/>
      <c r="O42" s="41"/>
      <c r="P42" s="41"/>
      <c r="Q42" s="41"/>
      <c r="R42" s="42"/>
      <c r="S42" s="42"/>
      <c r="T42" s="42"/>
      <c r="U42" s="41"/>
      <c r="V42" s="41"/>
      <c r="W42" s="41"/>
      <c r="X42" s="41"/>
      <c r="Y42" s="43"/>
    </row>
    <row r="43" spans="1:25" x14ac:dyDescent="0.25">
      <c r="A43" s="46" t="s">
        <v>377</v>
      </c>
      <c r="B43" s="46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41"/>
      <c r="M43" s="41"/>
      <c r="N43" s="41"/>
      <c r="O43" s="41"/>
      <c r="P43" s="41"/>
      <c r="Q43" s="41"/>
      <c r="R43" s="42"/>
      <c r="S43" s="42"/>
      <c r="T43" s="42"/>
      <c r="U43" s="41"/>
      <c r="V43" s="41"/>
      <c r="W43" s="41"/>
      <c r="X43" s="41"/>
      <c r="Y43" s="43"/>
    </row>
    <row r="44" spans="1:25" x14ac:dyDescent="0.25">
      <c r="A44" s="46" t="s">
        <v>377</v>
      </c>
      <c r="B44" s="46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1"/>
      <c r="M44" s="41"/>
      <c r="N44" s="41"/>
      <c r="O44" s="41"/>
      <c r="P44" s="41"/>
      <c r="Q44" s="41"/>
      <c r="R44" s="42"/>
      <c r="S44" s="42"/>
      <c r="T44" s="42"/>
      <c r="U44" s="41"/>
      <c r="V44" s="41"/>
      <c r="W44" s="41"/>
      <c r="X44" s="41"/>
      <c r="Y44" s="43"/>
    </row>
    <row r="45" spans="1:25" x14ac:dyDescent="0.25">
      <c r="A45" s="46" t="s">
        <v>377</v>
      </c>
      <c r="B45" s="4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1"/>
      <c r="M45" s="41"/>
      <c r="N45" s="41"/>
      <c r="O45" s="41"/>
      <c r="P45" s="41"/>
      <c r="Q45" s="41"/>
      <c r="R45" s="42"/>
      <c r="S45" s="42"/>
      <c r="T45" s="42"/>
      <c r="U45" s="41"/>
      <c r="V45" s="41"/>
      <c r="W45" s="41"/>
      <c r="X45" s="41"/>
      <c r="Y45" s="43"/>
    </row>
    <row r="46" spans="1:25" x14ac:dyDescent="0.25">
      <c r="A46" s="46" t="s">
        <v>377</v>
      </c>
      <c r="B46" s="46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41"/>
      <c r="M46" s="41"/>
      <c r="N46" s="41"/>
      <c r="O46" s="41"/>
      <c r="P46" s="41"/>
      <c r="Q46" s="41"/>
      <c r="R46" s="42"/>
      <c r="S46" s="42"/>
      <c r="T46" s="42"/>
      <c r="U46" s="41"/>
      <c r="V46" s="41"/>
      <c r="W46" s="41"/>
      <c r="X46" s="41"/>
      <c r="Y46" s="43"/>
    </row>
    <row r="47" spans="1:25" x14ac:dyDescent="0.25">
      <c r="A47" s="46" t="s">
        <v>377</v>
      </c>
      <c r="B47" s="46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1"/>
      <c r="M47" s="41"/>
      <c r="N47" s="41"/>
      <c r="O47" s="41"/>
      <c r="P47" s="41"/>
      <c r="Q47" s="41"/>
      <c r="R47" s="42"/>
      <c r="S47" s="42"/>
      <c r="T47" s="42"/>
      <c r="U47" s="41"/>
      <c r="V47" s="41"/>
      <c r="W47" s="41"/>
      <c r="X47" s="41"/>
      <c r="Y47" s="43"/>
    </row>
    <row r="48" spans="1:25" x14ac:dyDescent="0.25">
      <c r="A48" s="46" t="s">
        <v>377</v>
      </c>
      <c r="B48" s="4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1"/>
      <c r="M48" s="41"/>
      <c r="N48" s="41"/>
      <c r="O48" s="41"/>
      <c r="P48" s="41"/>
      <c r="Q48" s="41"/>
      <c r="R48" s="42"/>
      <c r="S48" s="42"/>
      <c r="T48" s="42"/>
      <c r="U48" s="41"/>
      <c r="V48" s="41"/>
      <c r="W48" s="41"/>
      <c r="X48" s="41"/>
      <c r="Y48" s="43"/>
    </row>
    <row r="49" spans="1:25" x14ac:dyDescent="0.25">
      <c r="A49" s="46" t="s">
        <v>377</v>
      </c>
      <c r="B49" s="46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41"/>
      <c r="M49" s="41"/>
      <c r="N49" s="41"/>
      <c r="O49" s="41"/>
      <c r="P49" s="41"/>
      <c r="Q49" s="41"/>
      <c r="R49" s="42"/>
      <c r="S49" s="42"/>
      <c r="T49" s="42"/>
      <c r="U49" s="41"/>
      <c r="V49" s="41"/>
      <c r="W49" s="41"/>
      <c r="X49" s="41"/>
      <c r="Y49" s="43"/>
    </row>
    <row r="50" spans="1:25" x14ac:dyDescent="0.25">
      <c r="A50" s="46" t="s">
        <v>377</v>
      </c>
      <c r="B50" s="46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1"/>
      <c r="M50" s="41"/>
      <c r="N50" s="41"/>
      <c r="O50" s="41"/>
      <c r="P50" s="41"/>
      <c r="Q50" s="41"/>
      <c r="R50" s="42"/>
      <c r="S50" s="42"/>
      <c r="T50" s="42"/>
      <c r="U50" s="41"/>
      <c r="V50" s="41"/>
      <c r="W50" s="41"/>
      <c r="X50" s="41"/>
      <c r="Y50" s="43"/>
    </row>
    <row r="51" spans="1:25" x14ac:dyDescent="0.25">
      <c r="A51" s="46" t="s">
        <v>377</v>
      </c>
      <c r="B51" s="4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1"/>
      <c r="M51" s="41"/>
      <c r="N51" s="41"/>
      <c r="O51" s="41"/>
      <c r="P51" s="41"/>
      <c r="Q51" s="41"/>
      <c r="R51" s="42"/>
      <c r="S51" s="42"/>
      <c r="T51" s="42"/>
      <c r="U51" s="41"/>
      <c r="V51" s="41"/>
      <c r="W51" s="41"/>
      <c r="X51" s="41"/>
      <c r="Y51" s="43"/>
    </row>
    <row r="52" spans="1:25" x14ac:dyDescent="0.25">
      <c r="A52" s="46" t="s">
        <v>377</v>
      </c>
      <c r="B52" s="46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41"/>
      <c r="M52" s="41"/>
      <c r="N52" s="41"/>
      <c r="O52" s="41"/>
      <c r="P52" s="41"/>
      <c r="Q52" s="41"/>
      <c r="R52" s="42"/>
      <c r="S52" s="42"/>
      <c r="T52" s="42"/>
      <c r="U52" s="41"/>
      <c r="V52" s="41"/>
      <c r="W52" s="41"/>
      <c r="X52" s="41"/>
      <c r="Y52" s="43"/>
    </row>
    <row r="53" spans="1:25" x14ac:dyDescent="0.25">
      <c r="A53" s="46" t="s">
        <v>377</v>
      </c>
      <c r="B53" s="46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1"/>
      <c r="M53" s="41"/>
      <c r="N53" s="41"/>
      <c r="O53" s="41"/>
      <c r="P53" s="41"/>
      <c r="Q53" s="41"/>
      <c r="R53" s="42"/>
      <c r="S53" s="42"/>
      <c r="T53" s="42"/>
      <c r="U53" s="41"/>
      <c r="V53" s="41"/>
      <c r="W53" s="41"/>
      <c r="X53" s="41"/>
      <c r="Y53" s="43"/>
    </row>
    <row r="54" spans="1:25" x14ac:dyDescent="0.25">
      <c r="A54" s="46" t="s">
        <v>377</v>
      </c>
      <c r="B54" s="4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1"/>
      <c r="M54" s="41"/>
      <c r="N54" s="41"/>
      <c r="O54" s="41"/>
      <c r="P54" s="41"/>
      <c r="Q54" s="41"/>
      <c r="R54" s="42"/>
      <c r="S54" s="42"/>
      <c r="T54" s="42"/>
      <c r="U54" s="41"/>
      <c r="V54" s="41"/>
      <c r="W54" s="41"/>
      <c r="X54" s="41"/>
      <c r="Y54" s="43"/>
    </row>
    <row r="55" spans="1:25" x14ac:dyDescent="0.25">
      <c r="A55" s="46" t="s">
        <v>377</v>
      </c>
      <c r="B55" s="46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41"/>
      <c r="M55" s="41"/>
      <c r="N55" s="41"/>
      <c r="O55" s="41"/>
      <c r="P55" s="41"/>
      <c r="Q55" s="41"/>
      <c r="R55" s="42"/>
      <c r="S55" s="42"/>
      <c r="T55" s="42"/>
      <c r="U55" s="41"/>
      <c r="V55" s="41"/>
      <c r="W55" s="41"/>
      <c r="X55" s="41"/>
      <c r="Y55" s="43"/>
    </row>
    <row r="56" spans="1:25" x14ac:dyDescent="0.25">
      <c r="A56" s="46" t="s">
        <v>377</v>
      </c>
      <c r="B56" s="46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1"/>
      <c r="M56" s="41"/>
      <c r="N56" s="41"/>
      <c r="O56" s="41"/>
      <c r="P56" s="41"/>
      <c r="Q56" s="41"/>
      <c r="R56" s="42"/>
      <c r="S56" s="42"/>
      <c r="T56" s="42"/>
      <c r="U56" s="41"/>
      <c r="V56" s="41"/>
      <c r="W56" s="41"/>
      <c r="X56" s="41"/>
      <c r="Y56" s="43"/>
    </row>
    <row r="57" spans="1:25" x14ac:dyDescent="0.25">
      <c r="A57" s="46" t="s">
        <v>377</v>
      </c>
      <c r="B57" s="4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1"/>
      <c r="M57" s="41"/>
      <c r="N57" s="41"/>
      <c r="O57" s="41"/>
      <c r="P57" s="41"/>
      <c r="Q57" s="41"/>
      <c r="R57" s="42"/>
      <c r="S57" s="42"/>
      <c r="T57" s="42"/>
      <c r="U57" s="41"/>
      <c r="V57" s="41"/>
      <c r="W57" s="41"/>
      <c r="X57" s="41"/>
      <c r="Y57" s="43"/>
    </row>
    <row r="58" spans="1:25" x14ac:dyDescent="0.25">
      <c r="A58" s="46" t="s">
        <v>377</v>
      </c>
      <c r="B58" s="46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41"/>
      <c r="M58" s="41"/>
      <c r="N58" s="41"/>
      <c r="O58" s="41"/>
      <c r="P58" s="41"/>
      <c r="Q58" s="41"/>
      <c r="R58" s="42"/>
      <c r="S58" s="42"/>
      <c r="T58" s="42"/>
      <c r="U58" s="41"/>
      <c r="V58" s="41"/>
      <c r="W58" s="41"/>
      <c r="X58" s="41"/>
      <c r="Y58" s="43"/>
    </row>
    <row r="59" spans="1:25" x14ac:dyDescent="0.25">
      <c r="A59" s="46" t="s">
        <v>377</v>
      </c>
      <c r="B59" s="46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1"/>
      <c r="M59" s="41"/>
      <c r="N59" s="41"/>
      <c r="O59" s="41"/>
      <c r="P59" s="41"/>
      <c r="Q59" s="41"/>
      <c r="R59" s="42"/>
      <c r="S59" s="42"/>
      <c r="T59" s="42"/>
      <c r="U59" s="41"/>
      <c r="V59" s="41"/>
      <c r="W59" s="41"/>
      <c r="X59" s="41"/>
      <c r="Y59" s="43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0"/>
  <dimension ref="A1:Y5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438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8" t="s">
        <v>46</v>
      </c>
      <c r="B5" s="34"/>
      <c r="C5" s="34"/>
      <c r="D5" s="28"/>
      <c r="E5" s="28"/>
      <c r="F5" s="28"/>
      <c r="G5" s="28"/>
      <c r="H5" s="28"/>
      <c r="I5" s="28"/>
      <c r="J5" s="28"/>
      <c r="K5" s="28"/>
    </row>
    <row r="6" spans="1:25" ht="121.5" customHeight="1" x14ac:dyDescent="0.25">
      <c r="A6" s="35" t="s">
        <v>32</v>
      </c>
      <c r="B6" s="35" t="s">
        <v>5</v>
      </c>
      <c r="C6" s="36" t="s">
        <v>0</v>
      </c>
      <c r="D6" s="29" t="s">
        <v>41</v>
      </c>
      <c r="E6" s="29" t="s">
        <v>42</v>
      </c>
      <c r="F6" s="29" t="s">
        <v>43</v>
      </c>
      <c r="G6" s="29" t="s">
        <v>49</v>
      </c>
      <c r="H6" s="29" t="s">
        <v>44</v>
      </c>
      <c r="I6" s="29" t="s">
        <v>40</v>
      </c>
      <c r="J6" s="29" t="s">
        <v>6</v>
      </c>
      <c r="K6" s="29" t="s">
        <v>33</v>
      </c>
      <c r="L6" s="45" t="s">
        <v>73</v>
      </c>
      <c r="M6" s="45" t="s">
        <v>85</v>
      </c>
      <c r="N6" s="45" t="s">
        <v>76</v>
      </c>
      <c r="O6" s="45" t="s">
        <v>86</v>
      </c>
      <c r="P6" s="45" t="s">
        <v>84</v>
      </c>
      <c r="Q6" s="45" t="s">
        <v>77</v>
      </c>
      <c r="R6" s="45" t="s">
        <v>82</v>
      </c>
      <c r="S6" s="45" t="s">
        <v>79</v>
      </c>
      <c r="T6" s="45" t="s">
        <v>78</v>
      </c>
      <c r="U6" s="45" t="s">
        <v>80</v>
      </c>
      <c r="V6" s="45" t="s">
        <v>83</v>
      </c>
      <c r="W6" s="45" t="s">
        <v>81</v>
      </c>
      <c r="X6" s="45" t="s">
        <v>75</v>
      </c>
      <c r="Y6" s="45" t="s">
        <v>74</v>
      </c>
    </row>
    <row r="7" spans="1:25" ht="45" x14ac:dyDescent="0.25">
      <c r="A7" s="31" t="s">
        <v>7</v>
      </c>
      <c r="B7" s="31" t="s">
        <v>5</v>
      </c>
      <c r="C7" s="32" t="s">
        <v>8</v>
      </c>
      <c r="D7" s="33" t="s">
        <v>50</v>
      </c>
      <c r="E7" s="33" t="s">
        <v>51</v>
      </c>
      <c r="F7" s="33" t="s">
        <v>52</v>
      </c>
      <c r="G7" s="33" t="s">
        <v>53</v>
      </c>
      <c r="H7" s="33" t="s">
        <v>54</v>
      </c>
      <c r="I7" s="33" t="s">
        <v>55</v>
      </c>
      <c r="J7" s="33" t="s">
        <v>47</v>
      </c>
      <c r="K7" s="33" t="s">
        <v>48</v>
      </c>
      <c r="L7" s="44" t="s">
        <v>114</v>
      </c>
      <c r="M7" s="44" t="s">
        <v>113</v>
      </c>
      <c r="N7" s="44" t="s">
        <v>112</v>
      </c>
      <c r="O7" s="44" t="s">
        <v>111</v>
      </c>
      <c r="P7" s="44" t="s">
        <v>110</v>
      </c>
      <c r="Q7" s="44" t="s">
        <v>109</v>
      </c>
      <c r="R7" s="44" t="s">
        <v>108</v>
      </c>
      <c r="S7" s="44" t="s">
        <v>107</v>
      </c>
      <c r="T7" s="44" t="s">
        <v>106</v>
      </c>
      <c r="U7" s="44" t="s">
        <v>104</v>
      </c>
      <c r="V7" s="44" t="s">
        <v>103</v>
      </c>
      <c r="W7" s="44" t="s">
        <v>102</v>
      </c>
      <c r="X7" s="44" t="s">
        <v>101</v>
      </c>
      <c r="Y7" s="44" t="s">
        <v>100</v>
      </c>
    </row>
    <row r="8" spans="1:25" ht="15" customHeight="1" x14ac:dyDescent="0.25">
      <c r="A8" s="46" t="s">
        <v>377</v>
      </c>
      <c r="B8" s="46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38"/>
      <c r="M8" s="38"/>
      <c r="N8" s="38"/>
      <c r="O8" s="38"/>
      <c r="P8" s="38"/>
      <c r="Q8" s="38"/>
      <c r="R8" s="39"/>
      <c r="S8" s="39"/>
      <c r="T8" s="39"/>
      <c r="U8" s="38"/>
      <c r="V8" s="38"/>
      <c r="W8" s="38"/>
      <c r="X8" s="38"/>
      <c r="Y8" s="40"/>
    </row>
    <row r="9" spans="1:25" x14ac:dyDescent="0.25">
      <c r="A9" s="46" t="s">
        <v>377</v>
      </c>
      <c r="B9" s="46">
        <v>2015</v>
      </c>
      <c r="C9" s="2">
        <v>2</v>
      </c>
      <c r="D9" s="2"/>
      <c r="E9" s="2"/>
      <c r="F9" s="2"/>
      <c r="G9" s="2"/>
      <c r="H9" s="2"/>
      <c r="I9" s="2"/>
      <c r="J9" s="2"/>
      <c r="K9" s="30"/>
      <c r="L9" s="41"/>
      <c r="M9" s="41"/>
      <c r="N9" s="41"/>
      <c r="O9" s="41"/>
      <c r="P9" s="41"/>
      <c r="Q9" s="41"/>
      <c r="R9" s="42"/>
      <c r="S9" s="42"/>
      <c r="T9" s="42"/>
      <c r="U9" s="41"/>
      <c r="V9" s="41"/>
      <c r="W9" s="41"/>
      <c r="X9" s="41"/>
      <c r="Y9" s="43"/>
    </row>
    <row r="10" spans="1:25" x14ac:dyDescent="0.25">
      <c r="A10" s="46" t="s">
        <v>377</v>
      </c>
      <c r="B10" s="46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30"/>
      <c r="L10" s="41"/>
      <c r="M10" s="41"/>
      <c r="N10" s="41"/>
      <c r="O10" s="41"/>
      <c r="P10" s="41"/>
      <c r="Q10" s="41"/>
      <c r="R10" s="42"/>
      <c r="S10" s="42"/>
      <c r="T10" s="42"/>
      <c r="U10" s="41"/>
      <c r="V10" s="41"/>
      <c r="W10" s="41"/>
      <c r="X10" s="41"/>
      <c r="Y10" s="43"/>
    </row>
    <row r="11" spans="1:25" x14ac:dyDescent="0.25">
      <c r="A11" s="46" t="s">
        <v>377</v>
      </c>
      <c r="B11" s="46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1"/>
      <c r="M11" s="41"/>
      <c r="N11" s="41"/>
      <c r="O11" s="41"/>
      <c r="P11" s="41"/>
      <c r="Q11" s="41"/>
      <c r="R11" s="42"/>
      <c r="S11" s="42"/>
      <c r="T11" s="42"/>
      <c r="U11" s="41"/>
      <c r="V11" s="41"/>
      <c r="W11" s="41"/>
      <c r="X11" s="41"/>
      <c r="Y11" s="43"/>
    </row>
    <row r="12" spans="1:25" x14ac:dyDescent="0.25">
      <c r="A12" s="46" t="s">
        <v>377</v>
      </c>
      <c r="B12" s="4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0"/>
      <c r="L12" s="41"/>
      <c r="M12" s="41"/>
      <c r="N12" s="41"/>
      <c r="O12" s="41"/>
      <c r="P12" s="41"/>
      <c r="Q12" s="41"/>
      <c r="R12" s="42"/>
      <c r="S12" s="42"/>
      <c r="T12" s="42"/>
      <c r="U12" s="41"/>
      <c r="V12" s="41"/>
      <c r="W12" s="41"/>
      <c r="X12" s="41"/>
      <c r="Y12" s="43"/>
    </row>
    <row r="13" spans="1:25" x14ac:dyDescent="0.25">
      <c r="A13" s="46" t="s">
        <v>377</v>
      </c>
      <c r="B13" s="46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30"/>
      <c r="L13" s="41"/>
      <c r="M13" s="41"/>
      <c r="N13" s="41"/>
      <c r="O13" s="41"/>
      <c r="P13" s="41"/>
      <c r="Q13" s="41"/>
      <c r="R13" s="42"/>
      <c r="S13" s="42"/>
      <c r="T13" s="42"/>
      <c r="U13" s="41"/>
      <c r="V13" s="41"/>
      <c r="W13" s="41"/>
      <c r="X13" s="41"/>
      <c r="Y13" s="43"/>
    </row>
    <row r="14" spans="1:25" x14ac:dyDescent="0.25">
      <c r="A14" s="46" t="s">
        <v>377</v>
      </c>
      <c r="B14" s="46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1"/>
      <c r="M14" s="41"/>
      <c r="N14" s="41"/>
      <c r="O14" s="41"/>
      <c r="P14" s="41"/>
      <c r="Q14" s="41"/>
      <c r="R14" s="42"/>
      <c r="S14" s="42"/>
      <c r="T14" s="42"/>
      <c r="U14" s="41"/>
      <c r="V14" s="41"/>
      <c r="W14" s="41"/>
      <c r="X14" s="41"/>
      <c r="Y14" s="43"/>
    </row>
    <row r="15" spans="1:25" x14ac:dyDescent="0.25">
      <c r="A15" s="46" t="s">
        <v>377</v>
      </c>
      <c r="B15" s="4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0"/>
      <c r="L15" s="41"/>
      <c r="M15" s="41"/>
      <c r="N15" s="41"/>
      <c r="O15" s="41"/>
      <c r="P15" s="41"/>
      <c r="Q15" s="41"/>
      <c r="R15" s="42"/>
      <c r="S15" s="42"/>
      <c r="T15" s="42"/>
      <c r="U15" s="41"/>
      <c r="V15" s="41"/>
      <c r="W15" s="41"/>
      <c r="X15" s="41"/>
      <c r="Y15" s="43"/>
    </row>
    <row r="16" spans="1:25" x14ac:dyDescent="0.25">
      <c r="A16" s="46" t="s">
        <v>377</v>
      </c>
      <c r="B16" s="46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30"/>
      <c r="L16" s="41"/>
      <c r="M16" s="41"/>
      <c r="N16" s="41"/>
      <c r="O16" s="41"/>
      <c r="P16" s="41"/>
      <c r="Q16" s="41"/>
      <c r="R16" s="42"/>
      <c r="S16" s="42"/>
      <c r="T16" s="42"/>
      <c r="U16" s="41"/>
      <c r="V16" s="41"/>
      <c r="W16" s="41"/>
      <c r="X16" s="41"/>
      <c r="Y16" s="43"/>
    </row>
    <row r="17" spans="1:25" x14ac:dyDescent="0.25">
      <c r="A17" s="46" t="s">
        <v>377</v>
      </c>
      <c r="B17" s="46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1"/>
      <c r="M17" s="41"/>
      <c r="N17" s="41"/>
      <c r="O17" s="41"/>
      <c r="P17" s="41"/>
      <c r="Q17" s="41"/>
      <c r="R17" s="42"/>
      <c r="S17" s="42"/>
      <c r="T17" s="42"/>
      <c r="U17" s="41"/>
      <c r="V17" s="41"/>
      <c r="W17" s="41"/>
      <c r="X17" s="41"/>
      <c r="Y17" s="43"/>
    </row>
    <row r="18" spans="1:25" x14ac:dyDescent="0.25">
      <c r="A18" s="46" t="s">
        <v>377</v>
      </c>
      <c r="B18" s="4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0"/>
      <c r="L18" s="41"/>
      <c r="M18" s="41"/>
      <c r="N18" s="41"/>
      <c r="O18" s="41"/>
      <c r="P18" s="41"/>
      <c r="Q18" s="41"/>
      <c r="R18" s="42"/>
      <c r="S18" s="42"/>
      <c r="T18" s="42"/>
      <c r="U18" s="41"/>
      <c r="V18" s="41"/>
      <c r="W18" s="41"/>
      <c r="X18" s="41"/>
      <c r="Y18" s="43"/>
    </row>
    <row r="19" spans="1:25" x14ac:dyDescent="0.25">
      <c r="A19" s="46" t="s">
        <v>377</v>
      </c>
      <c r="B19" s="46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30"/>
      <c r="L19" s="41"/>
      <c r="M19" s="41"/>
      <c r="N19" s="41"/>
      <c r="O19" s="41"/>
      <c r="P19" s="41"/>
      <c r="Q19" s="41"/>
      <c r="R19" s="42"/>
      <c r="S19" s="42"/>
      <c r="T19" s="42"/>
      <c r="U19" s="41"/>
      <c r="V19" s="41"/>
      <c r="W19" s="41"/>
      <c r="X19" s="41"/>
      <c r="Y19" s="43"/>
    </row>
    <row r="20" spans="1:25" x14ac:dyDescent="0.25">
      <c r="A20" s="46" t="s">
        <v>377</v>
      </c>
      <c r="B20" s="46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1"/>
      <c r="M20" s="41"/>
      <c r="N20" s="41"/>
      <c r="O20" s="41"/>
      <c r="P20" s="41"/>
      <c r="Q20" s="41"/>
      <c r="R20" s="42"/>
      <c r="S20" s="42"/>
      <c r="T20" s="42"/>
      <c r="U20" s="41"/>
      <c r="V20" s="41"/>
      <c r="W20" s="41"/>
      <c r="X20" s="41"/>
      <c r="Y20" s="43"/>
    </row>
    <row r="21" spans="1:25" x14ac:dyDescent="0.25">
      <c r="A21" s="46" t="s">
        <v>377</v>
      </c>
      <c r="B21" s="4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0"/>
      <c r="L21" s="41"/>
      <c r="M21" s="41"/>
      <c r="N21" s="41"/>
      <c r="O21" s="41"/>
      <c r="P21" s="41"/>
      <c r="Q21" s="41"/>
      <c r="R21" s="42"/>
      <c r="S21" s="42"/>
      <c r="T21" s="42"/>
      <c r="U21" s="41"/>
      <c r="V21" s="41"/>
      <c r="W21" s="41"/>
      <c r="X21" s="41"/>
      <c r="Y21" s="43"/>
    </row>
    <row r="22" spans="1:25" x14ac:dyDescent="0.25">
      <c r="A22" s="46" t="s">
        <v>377</v>
      </c>
      <c r="B22" s="46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30"/>
      <c r="L22" s="41"/>
      <c r="M22" s="41"/>
      <c r="N22" s="41"/>
      <c r="O22" s="41"/>
      <c r="P22" s="41"/>
      <c r="Q22" s="41"/>
      <c r="R22" s="42"/>
      <c r="S22" s="42"/>
      <c r="T22" s="42"/>
      <c r="U22" s="41"/>
      <c r="V22" s="41"/>
      <c r="W22" s="41"/>
      <c r="X22" s="41"/>
      <c r="Y22" s="43"/>
    </row>
    <row r="23" spans="1:25" x14ac:dyDescent="0.25">
      <c r="A23" s="46" t="s">
        <v>377</v>
      </c>
      <c r="B23" s="46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1"/>
      <c r="M23" s="41"/>
      <c r="N23" s="41"/>
      <c r="O23" s="41"/>
      <c r="P23" s="41"/>
      <c r="Q23" s="41"/>
      <c r="R23" s="42"/>
      <c r="S23" s="42"/>
      <c r="T23" s="42"/>
      <c r="U23" s="41"/>
      <c r="V23" s="41"/>
      <c r="W23" s="41"/>
      <c r="X23" s="41"/>
      <c r="Y23" s="43"/>
    </row>
    <row r="24" spans="1:25" x14ac:dyDescent="0.25">
      <c r="A24" s="46" t="s">
        <v>377</v>
      </c>
      <c r="B24" s="4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0"/>
      <c r="L24" s="41"/>
      <c r="M24" s="41"/>
      <c r="N24" s="41"/>
      <c r="O24" s="41"/>
      <c r="P24" s="41"/>
      <c r="Q24" s="41"/>
      <c r="R24" s="42"/>
      <c r="S24" s="42"/>
      <c r="T24" s="42"/>
      <c r="U24" s="41"/>
      <c r="V24" s="41"/>
      <c r="W24" s="41"/>
      <c r="X24" s="41"/>
      <c r="Y24" s="43"/>
    </row>
    <row r="25" spans="1:25" x14ac:dyDescent="0.25">
      <c r="A25" s="46" t="s">
        <v>377</v>
      </c>
      <c r="B25" s="46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30"/>
      <c r="L25" s="41"/>
      <c r="M25" s="41"/>
      <c r="N25" s="41"/>
      <c r="O25" s="41"/>
      <c r="P25" s="41"/>
      <c r="Q25" s="41"/>
      <c r="R25" s="42"/>
      <c r="S25" s="42"/>
      <c r="T25" s="42"/>
      <c r="U25" s="41"/>
      <c r="V25" s="41"/>
      <c r="W25" s="41"/>
      <c r="X25" s="41"/>
      <c r="Y25" s="43"/>
    </row>
    <row r="26" spans="1:25" x14ac:dyDescent="0.25">
      <c r="A26" s="46" t="s">
        <v>377</v>
      </c>
      <c r="B26" s="46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1"/>
      <c r="M26" s="41"/>
      <c r="N26" s="41"/>
      <c r="O26" s="41"/>
      <c r="P26" s="41"/>
      <c r="Q26" s="41"/>
      <c r="R26" s="42"/>
      <c r="S26" s="42"/>
      <c r="T26" s="42"/>
      <c r="U26" s="41"/>
      <c r="V26" s="41"/>
      <c r="W26" s="41"/>
      <c r="X26" s="41"/>
      <c r="Y26" s="43"/>
    </row>
    <row r="27" spans="1:25" x14ac:dyDescent="0.25">
      <c r="A27" s="46" t="s">
        <v>377</v>
      </c>
      <c r="B27" s="4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0"/>
      <c r="L27" s="41"/>
      <c r="M27" s="41"/>
      <c r="N27" s="41"/>
      <c r="O27" s="41"/>
      <c r="P27" s="41"/>
      <c r="Q27" s="41"/>
      <c r="R27" s="42"/>
      <c r="S27" s="42"/>
      <c r="T27" s="42"/>
      <c r="U27" s="41"/>
      <c r="V27" s="41"/>
      <c r="W27" s="41"/>
      <c r="X27" s="41"/>
      <c r="Y27" s="43"/>
    </row>
    <row r="28" spans="1:25" x14ac:dyDescent="0.25">
      <c r="A28" s="46" t="s">
        <v>377</v>
      </c>
      <c r="B28" s="46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30"/>
      <c r="L28" s="41"/>
      <c r="M28" s="41"/>
      <c r="N28" s="41"/>
      <c r="O28" s="41"/>
      <c r="P28" s="41"/>
      <c r="Q28" s="41"/>
      <c r="R28" s="42"/>
      <c r="S28" s="42"/>
      <c r="T28" s="42"/>
      <c r="U28" s="41"/>
      <c r="V28" s="41"/>
      <c r="W28" s="41"/>
      <c r="X28" s="41"/>
      <c r="Y28" s="43"/>
    </row>
    <row r="29" spans="1:25" x14ac:dyDescent="0.25">
      <c r="A29" s="46" t="s">
        <v>377</v>
      </c>
      <c r="B29" s="46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1"/>
      <c r="M29" s="41"/>
      <c r="N29" s="41"/>
      <c r="O29" s="41"/>
      <c r="P29" s="41"/>
      <c r="Q29" s="41"/>
      <c r="R29" s="42"/>
      <c r="S29" s="42"/>
      <c r="T29" s="42"/>
      <c r="U29" s="41"/>
      <c r="V29" s="41"/>
      <c r="W29" s="41"/>
      <c r="X29" s="41"/>
      <c r="Y29" s="43"/>
    </row>
    <row r="30" spans="1:25" x14ac:dyDescent="0.25">
      <c r="A30" s="46" t="s">
        <v>377</v>
      </c>
      <c r="B30" s="4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0"/>
      <c r="L30" s="41"/>
      <c r="M30" s="41"/>
      <c r="N30" s="41"/>
      <c r="O30" s="41"/>
      <c r="P30" s="41"/>
      <c r="Q30" s="41"/>
      <c r="R30" s="42"/>
      <c r="S30" s="42"/>
      <c r="T30" s="42"/>
      <c r="U30" s="41"/>
      <c r="V30" s="41"/>
      <c r="W30" s="41"/>
      <c r="X30" s="41"/>
      <c r="Y30" s="43"/>
    </row>
    <row r="31" spans="1:25" x14ac:dyDescent="0.25">
      <c r="A31" s="46" t="s">
        <v>377</v>
      </c>
      <c r="B31" s="46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30"/>
      <c r="L31" s="41"/>
      <c r="M31" s="41"/>
      <c r="N31" s="41"/>
      <c r="O31" s="41"/>
      <c r="P31" s="41"/>
      <c r="Q31" s="41"/>
      <c r="R31" s="42"/>
      <c r="S31" s="42"/>
      <c r="T31" s="42"/>
      <c r="U31" s="41"/>
      <c r="V31" s="41"/>
      <c r="W31" s="41"/>
      <c r="X31" s="41"/>
      <c r="Y31" s="43"/>
    </row>
    <row r="32" spans="1:25" x14ac:dyDescent="0.25">
      <c r="A32" s="46" t="s">
        <v>377</v>
      </c>
      <c r="B32" s="46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1"/>
      <c r="M32" s="41"/>
      <c r="N32" s="41"/>
      <c r="O32" s="41"/>
      <c r="P32" s="41"/>
      <c r="Q32" s="41"/>
      <c r="R32" s="42"/>
      <c r="S32" s="42"/>
      <c r="T32" s="42"/>
      <c r="U32" s="41"/>
      <c r="V32" s="41"/>
      <c r="W32" s="41"/>
      <c r="X32" s="41"/>
      <c r="Y32" s="43"/>
    </row>
    <row r="33" spans="1:25" x14ac:dyDescent="0.25">
      <c r="A33" s="46" t="s">
        <v>377</v>
      </c>
      <c r="B33" s="4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0"/>
      <c r="L33" s="41"/>
      <c r="M33" s="41"/>
      <c r="N33" s="41"/>
      <c r="O33" s="41"/>
      <c r="P33" s="41"/>
      <c r="Q33" s="41"/>
      <c r="R33" s="42"/>
      <c r="S33" s="42"/>
      <c r="T33" s="42"/>
      <c r="U33" s="41"/>
      <c r="V33" s="41"/>
      <c r="W33" s="41"/>
      <c r="X33" s="41"/>
      <c r="Y33" s="43"/>
    </row>
    <row r="34" spans="1:25" x14ac:dyDescent="0.25">
      <c r="A34" s="46" t="s">
        <v>377</v>
      </c>
      <c r="B34" s="46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30"/>
      <c r="L34" s="41"/>
      <c r="M34" s="41"/>
      <c r="N34" s="41"/>
      <c r="O34" s="41"/>
      <c r="P34" s="41"/>
      <c r="Q34" s="41"/>
      <c r="R34" s="42"/>
      <c r="S34" s="42"/>
      <c r="T34" s="42"/>
      <c r="U34" s="41"/>
      <c r="V34" s="41"/>
      <c r="W34" s="41"/>
      <c r="X34" s="41"/>
      <c r="Y34" s="43"/>
    </row>
    <row r="35" spans="1:25" x14ac:dyDescent="0.25">
      <c r="A35" s="46" t="s">
        <v>377</v>
      </c>
      <c r="B35" s="46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1"/>
      <c r="M35" s="41"/>
      <c r="N35" s="41"/>
      <c r="O35" s="41"/>
      <c r="P35" s="41"/>
      <c r="Q35" s="41"/>
      <c r="R35" s="42"/>
      <c r="S35" s="42"/>
      <c r="T35" s="42"/>
      <c r="U35" s="41"/>
      <c r="V35" s="41"/>
      <c r="W35" s="41"/>
      <c r="X35" s="41"/>
      <c r="Y35" s="43"/>
    </row>
    <row r="36" spans="1:25" x14ac:dyDescent="0.25">
      <c r="A36" s="46" t="s">
        <v>377</v>
      </c>
      <c r="B36" s="4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0"/>
      <c r="L36" s="41"/>
      <c r="M36" s="41"/>
      <c r="N36" s="41"/>
      <c r="O36" s="41"/>
      <c r="P36" s="41"/>
      <c r="Q36" s="41"/>
      <c r="R36" s="42"/>
      <c r="S36" s="42"/>
      <c r="T36" s="42"/>
      <c r="U36" s="41"/>
      <c r="V36" s="41"/>
      <c r="W36" s="41"/>
      <c r="X36" s="41"/>
      <c r="Y36" s="43"/>
    </row>
    <row r="37" spans="1:25" x14ac:dyDescent="0.25">
      <c r="A37" s="46" t="s">
        <v>377</v>
      </c>
      <c r="B37" s="46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30"/>
      <c r="L37" s="41"/>
      <c r="M37" s="41"/>
      <c r="N37" s="41"/>
      <c r="O37" s="41"/>
      <c r="P37" s="41"/>
      <c r="Q37" s="41"/>
      <c r="R37" s="42"/>
      <c r="S37" s="42"/>
      <c r="T37" s="42"/>
      <c r="U37" s="41"/>
      <c r="V37" s="41"/>
      <c r="W37" s="41"/>
      <c r="X37" s="41"/>
      <c r="Y37" s="43"/>
    </row>
    <row r="38" spans="1:25" x14ac:dyDescent="0.25">
      <c r="A38" s="46" t="s">
        <v>377</v>
      </c>
      <c r="B38" s="46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1"/>
      <c r="M38" s="41"/>
      <c r="N38" s="41"/>
      <c r="O38" s="41"/>
      <c r="P38" s="41"/>
      <c r="Q38" s="41"/>
      <c r="R38" s="42"/>
      <c r="S38" s="42"/>
      <c r="T38" s="42"/>
      <c r="U38" s="41"/>
      <c r="V38" s="41"/>
      <c r="W38" s="41"/>
      <c r="X38" s="41"/>
      <c r="Y38" s="43"/>
    </row>
    <row r="39" spans="1:25" x14ac:dyDescent="0.25">
      <c r="A39" s="46" t="s">
        <v>377</v>
      </c>
      <c r="B39" s="4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0"/>
      <c r="L39" s="41"/>
      <c r="M39" s="41"/>
      <c r="N39" s="41"/>
      <c r="O39" s="41"/>
      <c r="P39" s="41"/>
      <c r="Q39" s="41"/>
      <c r="R39" s="42"/>
      <c r="S39" s="42"/>
      <c r="T39" s="42"/>
      <c r="U39" s="41"/>
      <c r="V39" s="41"/>
      <c r="W39" s="41"/>
      <c r="X39" s="41"/>
      <c r="Y39" s="43"/>
    </row>
    <row r="40" spans="1:25" x14ac:dyDescent="0.25">
      <c r="A40" s="46" t="s">
        <v>377</v>
      </c>
      <c r="B40" s="46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30"/>
      <c r="L40" s="41"/>
      <c r="M40" s="41"/>
      <c r="N40" s="41"/>
      <c r="O40" s="41"/>
      <c r="P40" s="41"/>
      <c r="Q40" s="41"/>
      <c r="R40" s="42"/>
      <c r="S40" s="42"/>
      <c r="T40" s="42"/>
      <c r="U40" s="41"/>
      <c r="V40" s="41"/>
      <c r="W40" s="41"/>
      <c r="X40" s="41"/>
      <c r="Y40" s="43"/>
    </row>
    <row r="41" spans="1:25" x14ac:dyDescent="0.25">
      <c r="A41" s="46" t="s">
        <v>377</v>
      </c>
      <c r="B41" s="46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1"/>
      <c r="M41" s="41"/>
      <c r="N41" s="41"/>
      <c r="O41" s="41"/>
      <c r="P41" s="41"/>
      <c r="Q41" s="41"/>
      <c r="R41" s="42"/>
      <c r="S41" s="42"/>
      <c r="T41" s="42"/>
      <c r="U41" s="41"/>
      <c r="V41" s="41"/>
      <c r="W41" s="41"/>
      <c r="X41" s="41"/>
      <c r="Y41" s="43"/>
    </row>
    <row r="42" spans="1:25" x14ac:dyDescent="0.25">
      <c r="A42" s="46" t="s">
        <v>377</v>
      </c>
      <c r="B42" s="4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0"/>
      <c r="L42" s="41"/>
      <c r="M42" s="41"/>
      <c r="N42" s="41"/>
      <c r="O42" s="41"/>
      <c r="P42" s="41"/>
      <c r="Q42" s="41"/>
      <c r="R42" s="42"/>
      <c r="S42" s="42"/>
      <c r="T42" s="42"/>
      <c r="U42" s="41"/>
      <c r="V42" s="41"/>
      <c r="W42" s="41"/>
      <c r="X42" s="41"/>
      <c r="Y42" s="43"/>
    </row>
    <row r="43" spans="1:25" x14ac:dyDescent="0.25">
      <c r="A43" s="46" t="s">
        <v>377</v>
      </c>
      <c r="B43" s="46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30"/>
      <c r="L43" s="41"/>
      <c r="M43" s="41"/>
      <c r="N43" s="41"/>
      <c r="O43" s="41"/>
      <c r="P43" s="41"/>
      <c r="Q43" s="41"/>
      <c r="R43" s="42"/>
      <c r="S43" s="42"/>
      <c r="T43" s="42"/>
      <c r="U43" s="41"/>
      <c r="V43" s="41"/>
      <c r="W43" s="41"/>
      <c r="X43" s="41"/>
      <c r="Y43" s="43"/>
    </row>
    <row r="44" spans="1:25" x14ac:dyDescent="0.25">
      <c r="A44" s="46" t="s">
        <v>377</v>
      </c>
      <c r="B44" s="46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1"/>
      <c r="M44" s="41"/>
      <c r="N44" s="41"/>
      <c r="O44" s="41"/>
      <c r="P44" s="41"/>
      <c r="Q44" s="41"/>
      <c r="R44" s="42"/>
      <c r="S44" s="42"/>
      <c r="T44" s="42"/>
      <c r="U44" s="41"/>
      <c r="V44" s="41"/>
      <c r="W44" s="41"/>
      <c r="X44" s="41"/>
      <c r="Y44" s="43"/>
    </row>
    <row r="45" spans="1:25" x14ac:dyDescent="0.25">
      <c r="A45" s="46" t="s">
        <v>377</v>
      </c>
      <c r="B45" s="4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0"/>
      <c r="L45" s="41"/>
      <c r="M45" s="41"/>
      <c r="N45" s="41"/>
      <c r="O45" s="41"/>
      <c r="P45" s="41"/>
      <c r="Q45" s="41"/>
      <c r="R45" s="42"/>
      <c r="S45" s="42"/>
      <c r="T45" s="42"/>
      <c r="U45" s="41"/>
      <c r="V45" s="41"/>
      <c r="W45" s="41"/>
      <c r="X45" s="41"/>
      <c r="Y45" s="43"/>
    </row>
    <row r="46" spans="1:25" x14ac:dyDescent="0.25">
      <c r="A46" s="46" t="s">
        <v>377</v>
      </c>
      <c r="B46" s="46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30"/>
      <c r="L46" s="41"/>
      <c r="M46" s="41"/>
      <c r="N46" s="41"/>
      <c r="O46" s="41"/>
      <c r="P46" s="41"/>
      <c r="Q46" s="41"/>
      <c r="R46" s="42"/>
      <c r="S46" s="42"/>
      <c r="T46" s="42"/>
      <c r="U46" s="41"/>
      <c r="V46" s="41"/>
      <c r="W46" s="41"/>
      <c r="X46" s="41"/>
      <c r="Y46" s="43"/>
    </row>
    <row r="47" spans="1:25" x14ac:dyDescent="0.25">
      <c r="A47" s="46" t="s">
        <v>377</v>
      </c>
      <c r="B47" s="46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1"/>
      <c r="M47" s="41"/>
      <c r="N47" s="41"/>
      <c r="O47" s="41"/>
      <c r="P47" s="41"/>
      <c r="Q47" s="41"/>
      <c r="R47" s="42"/>
      <c r="S47" s="42"/>
      <c r="T47" s="42"/>
      <c r="U47" s="41"/>
      <c r="V47" s="41"/>
      <c r="W47" s="41"/>
      <c r="X47" s="41"/>
      <c r="Y47" s="43"/>
    </row>
    <row r="48" spans="1:25" x14ac:dyDescent="0.25">
      <c r="A48" s="46" t="s">
        <v>377</v>
      </c>
      <c r="B48" s="4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0"/>
      <c r="L48" s="41"/>
      <c r="M48" s="41"/>
      <c r="N48" s="41"/>
      <c r="O48" s="41"/>
      <c r="P48" s="41"/>
      <c r="Q48" s="41"/>
      <c r="R48" s="42"/>
      <c r="S48" s="42"/>
      <c r="T48" s="42"/>
      <c r="U48" s="41"/>
      <c r="V48" s="41"/>
      <c r="W48" s="41"/>
      <c r="X48" s="41"/>
      <c r="Y48" s="43"/>
    </row>
    <row r="49" spans="1:25" x14ac:dyDescent="0.25">
      <c r="A49" s="46" t="s">
        <v>377</v>
      </c>
      <c r="B49" s="46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30"/>
      <c r="L49" s="41"/>
      <c r="M49" s="41"/>
      <c r="N49" s="41"/>
      <c r="O49" s="41"/>
      <c r="P49" s="41"/>
      <c r="Q49" s="41"/>
      <c r="R49" s="42"/>
      <c r="S49" s="42"/>
      <c r="T49" s="42"/>
      <c r="U49" s="41"/>
      <c r="V49" s="41"/>
      <c r="W49" s="41"/>
      <c r="X49" s="41"/>
      <c r="Y49" s="43"/>
    </row>
    <row r="50" spans="1:25" x14ac:dyDescent="0.25">
      <c r="A50" s="46" t="s">
        <v>377</v>
      </c>
      <c r="B50" s="46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1"/>
      <c r="M50" s="41"/>
      <c r="N50" s="41"/>
      <c r="O50" s="41"/>
      <c r="P50" s="41"/>
      <c r="Q50" s="41"/>
      <c r="R50" s="42"/>
      <c r="S50" s="42"/>
      <c r="T50" s="42"/>
      <c r="U50" s="41"/>
      <c r="V50" s="41"/>
      <c r="W50" s="41"/>
      <c r="X50" s="41"/>
      <c r="Y50" s="43"/>
    </row>
    <row r="51" spans="1:25" x14ac:dyDescent="0.25">
      <c r="A51" s="46" t="s">
        <v>377</v>
      </c>
      <c r="B51" s="4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0"/>
      <c r="L51" s="41"/>
      <c r="M51" s="41"/>
      <c r="N51" s="41"/>
      <c r="O51" s="41"/>
      <c r="P51" s="41"/>
      <c r="Q51" s="41"/>
      <c r="R51" s="42"/>
      <c r="S51" s="42"/>
      <c r="T51" s="42"/>
      <c r="U51" s="41"/>
      <c r="V51" s="41"/>
      <c r="W51" s="41"/>
      <c r="X51" s="41"/>
      <c r="Y51" s="43"/>
    </row>
    <row r="52" spans="1:25" x14ac:dyDescent="0.25">
      <c r="A52" s="46" t="s">
        <v>377</v>
      </c>
      <c r="B52" s="46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30"/>
      <c r="L52" s="41"/>
      <c r="M52" s="41"/>
      <c r="N52" s="41"/>
      <c r="O52" s="41"/>
      <c r="P52" s="41"/>
      <c r="Q52" s="41"/>
      <c r="R52" s="42"/>
      <c r="S52" s="42"/>
      <c r="T52" s="42"/>
      <c r="U52" s="41"/>
      <c r="V52" s="41"/>
      <c r="W52" s="41"/>
      <c r="X52" s="41"/>
      <c r="Y52" s="43"/>
    </row>
    <row r="53" spans="1:25" x14ac:dyDescent="0.25">
      <c r="A53" s="46" t="s">
        <v>377</v>
      </c>
      <c r="B53" s="46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1"/>
      <c r="M53" s="41"/>
      <c r="N53" s="41"/>
      <c r="O53" s="41"/>
      <c r="P53" s="41"/>
      <c r="Q53" s="41"/>
      <c r="R53" s="42"/>
      <c r="S53" s="42"/>
      <c r="T53" s="42"/>
      <c r="U53" s="41"/>
      <c r="V53" s="41"/>
      <c r="W53" s="41"/>
      <c r="X53" s="41"/>
      <c r="Y53" s="43"/>
    </row>
    <row r="54" spans="1:25" x14ac:dyDescent="0.25">
      <c r="A54" s="46" t="s">
        <v>377</v>
      </c>
      <c r="B54" s="4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0"/>
      <c r="L54" s="41"/>
      <c r="M54" s="41"/>
      <c r="N54" s="41"/>
      <c r="O54" s="41"/>
      <c r="P54" s="41"/>
      <c r="Q54" s="41"/>
      <c r="R54" s="42"/>
      <c r="S54" s="42"/>
      <c r="T54" s="42"/>
      <c r="U54" s="41"/>
      <c r="V54" s="41"/>
      <c r="W54" s="41"/>
      <c r="X54" s="41"/>
      <c r="Y54" s="43"/>
    </row>
    <row r="55" spans="1:25" x14ac:dyDescent="0.25">
      <c r="A55" s="46" t="s">
        <v>377</v>
      </c>
      <c r="B55" s="46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30"/>
      <c r="L55" s="41"/>
      <c r="M55" s="41"/>
      <c r="N55" s="41"/>
      <c r="O55" s="41"/>
      <c r="P55" s="41"/>
      <c r="Q55" s="41"/>
      <c r="R55" s="42"/>
      <c r="S55" s="42"/>
      <c r="T55" s="42"/>
      <c r="U55" s="41"/>
      <c r="V55" s="41"/>
      <c r="W55" s="41"/>
      <c r="X55" s="41"/>
      <c r="Y55" s="43"/>
    </row>
    <row r="56" spans="1:25" x14ac:dyDescent="0.25">
      <c r="A56" s="46" t="s">
        <v>377</v>
      </c>
      <c r="B56" s="46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1"/>
      <c r="M56" s="41"/>
      <c r="N56" s="41"/>
      <c r="O56" s="41"/>
      <c r="P56" s="41"/>
      <c r="Q56" s="41"/>
      <c r="R56" s="42"/>
      <c r="S56" s="42"/>
      <c r="T56" s="42"/>
      <c r="U56" s="41"/>
      <c r="V56" s="41"/>
      <c r="W56" s="41"/>
      <c r="X56" s="41"/>
      <c r="Y56" s="43"/>
    </row>
    <row r="57" spans="1:25" x14ac:dyDescent="0.25">
      <c r="A57" s="46" t="s">
        <v>377</v>
      </c>
      <c r="B57" s="4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0"/>
      <c r="L57" s="41"/>
      <c r="M57" s="41"/>
      <c r="N57" s="41"/>
      <c r="O57" s="41"/>
      <c r="P57" s="41"/>
      <c r="Q57" s="41"/>
      <c r="R57" s="42"/>
      <c r="S57" s="42"/>
      <c r="T57" s="42"/>
      <c r="U57" s="41"/>
      <c r="V57" s="41"/>
      <c r="W57" s="41"/>
      <c r="X57" s="41"/>
      <c r="Y57" s="43"/>
    </row>
    <row r="58" spans="1:25" x14ac:dyDescent="0.25">
      <c r="A58" s="46" t="s">
        <v>377</v>
      </c>
      <c r="B58" s="46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30"/>
      <c r="L58" s="41"/>
      <c r="M58" s="41"/>
      <c r="N58" s="41"/>
      <c r="O58" s="41"/>
      <c r="P58" s="41"/>
      <c r="Q58" s="41"/>
      <c r="R58" s="42"/>
      <c r="S58" s="42"/>
      <c r="T58" s="42"/>
      <c r="U58" s="41"/>
      <c r="V58" s="41"/>
      <c r="W58" s="41"/>
      <c r="X58" s="41"/>
      <c r="Y58" s="43"/>
    </row>
    <row r="59" spans="1:25" x14ac:dyDescent="0.25">
      <c r="A59" s="46" t="s">
        <v>377</v>
      </c>
      <c r="B59" s="46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1"/>
      <c r="M59" s="41"/>
      <c r="N59" s="41"/>
      <c r="O59" s="41"/>
      <c r="P59" s="41"/>
      <c r="Q59" s="41"/>
      <c r="R59" s="42"/>
      <c r="S59" s="42"/>
      <c r="T59" s="42"/>
      <c r="U59" s="41"/>
      <c r="V59" s="41"/>
      <c r="W59" s="41"/>
      <c r="X59" s="41"/>
      <c r="Y59" s="4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50" zoomScaleNormal="50" workbookViewId="0">
      <selection sqref="A1:U1"/>
    </sheetView>
  </sheetViews>
  <sheetFormatPr baseColWidth="10" defaultColWidth="11.42578125" defaultRowHeight="15" x14ac:dyDescent="0.25"/>
  <cols>
    <col min="1" max="1" width="22.140625" bestFit="1" customWidth="1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0" customFormat="1" ht="35.25" customHeight="1" x14ac:dyDescent="0.5">
      <c r="A1" s="303" t="str">
        <f>CONCATENATE(Leyendas!C29)</f>
        <v>Suriname (National Data)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4"/>
      <c r="V1" s="266" t="s">
        <v>341</v>
      </c>
      <c r="W1" s="267"/>
      <c r="X1" s="267"/>
      <c r="Y1" s="267"/>
      <c r="Z1" s="268"/>
      <c r="AA1" s="266" t="s">
        <v>343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8"/>
    </row>
    <row r="2" spans="1:44" s="51" customFormat="1" ht="12.75" customHeight="1" x14ac:dyDescent="0.2">
      <c r="A2" s="301" t="s">
        <v>342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2"/>
      <c r="V2" s="269"/>
      <c r="W2" s="270"/>
      <c r="X2" s="270"/>
      <c r="Y2" s="270"/>
      <c r="Z2" s="271"/>
      <c r="AA2" s="269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1"/>
    </row>
    <row r="3" spans="1:44" s="51" customFormat="1" ht="38.25" customHeight="1" thickBot="1" x14ac:dyDescent="0.25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2"/>
      <c r="V3" s="272"/>
      <c r="W3" s="273"/>
      <c r="X3" s="273"/>
      <c r="Y3" s="273"/>
      <c r="Z3" s="274"/>
      <c r="AA3" s="272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4"/>
    </row>
    <row r="4" spans="1:44" ht="42.75" customHeight="1" x14ac:dyDescent="0.25">
      <c r="A4" s="287" t="s">
        <v>193</v>
      </c>
      <c r="B4" s="287" t="s">
        <v>195</v>
      </c>
      <c r="C4" s="309" t="s">
        <v>207</v>
      </c>
      <c r="D4" s="311" t="s">
        <v>439</v>
      </c>
      <c r="E4" s="312"/>
      <c r="F4" s="312"/>
      <c r="G4" s="312"/>
      <c r="H4" s="313"/>
      <c r="I4" s="278" t="s">
        <v>440</v>
      </c>
      <c r="J4" s="279"/>
      <c r="K4" s="279"/>
      <c r="L4" s="280"/>
      <c r="M4" s="281" t="s">
        <v>441</v>
      </c>
      <c r="N4" s="282"/>
      <c r="O4" s="282"/>
      <c r="P4" s="282"/>
      <c r="Q4" s="282"/>
      <c r="R4" s="282"/>
      <c r="S4" s="282"/>
      <c r="T4" s="283"/>
      <c r="U4" s="284" t="s">
        <v>442</v>
      </c>
      <c r="V4" s="286" t="s">
        <v>218</v>
      </c>
      <c r="W4" s="286" t="s">
        <v>219</v>
      </c>
      <c r="X4" s="286" t="s">
        <v>220</v>
      </c>
      <c r="Y4" s="286" t="s">
        <v>221</v>
      </c>
      <c r="Z4" s="286" t="s">
        <v>222</v>
      </c>
      <c r="AA4" s="299" t="s">
        <v>443</v>
      </c>
      <c r="AB4" s="292" t="s">
        <v>444</v>
      </c>
      <c r="AC4" s="294" t="s">
        <v>445</v>
      </c>
      <c r="AD4" s="296" t="s">
        <v>446</v>
      </c>
      <c r="AE4" s="297"/>
      <c r="AF4" s="297"/>
      <c r="AG4" s="297"/>
      <c r="AH4" s="298"/>
      <c r="AI4" s="290" t="s">
        <v>447</v>
      </c>
      <c r="AJ4" s="290" t="s">
        <v>115</v>
      </c>
      <c r="AK4" s="290" t="s">
        <v>228</v>
      </c>
      <c r="AL4" s="290" t="s">
        <v>116</v>
      </c>
      <c r="AM4" s="290" t="s">
        <v>448</v>
      </c>
      <c r="AN4" s="290" t="s">
        <v>229</v>
      </c>
      <c r="AO4" s="290" t="s">
        <v>449</v>
      </c>
      <c r="AP4" s="290" t="s">
        <v>450</v>
      </c>
      <c r="AQ4" s="288" t="s">
        <v>451</v>
      </c>
    </row>
    <row r="5" spans="1:44" s="47" customFormat="1" ht="60.75" customHeight="1" thickBot="1" x14ac:dyDescent="0.3">
      <c r="A5" s="287"/>
      <c r="B5" s="287"/>
      <c r="C5" s="310"/>
      <c r="D5" s="256" t="s">
        <v>120</v>
      </c>
      <c r="E5" s="257" t="s">
        <v>210</v>
      </c>
      <c r="F5" s="258" t="s">
        <v>452</v>
      </c>
      <c r="G5" s="258" t="s">
        <v>453</v>
      </c>
      <c r="H5" s="257" t="s">
        <v>121</v>
      </c>
      <c r="I5" s="259" t="s">
        <v>122</v>
      </c>
      <c r="J5" s="259" t="s">
        <v>437</v>
      </c>
      <c r="K5" s="259" t="s">
        <v>123</v>
      </c>
      <c r="L5" s="259" t="s">
        <v>454</v>
      </c>
      <c r="M5" s="260" t="s">
        <v>124</v>
      </c>
      <c r="N5" s="260" t="s">
        <v>213</v>
      </c>
      <c r="O5" s="260" t="s">
        <v>2</v>
      </c>
      <c r="P5" s="260" t="s">
        <v>455</v>
      </c>
      <c r="Q5" s="260" t="s">
        <v>214</v>
      </c>
      <c r="R5" s="260" t="s">
        <v>118</v>
      </c>
      <c r="S5" s="260" t="s">
        <v>119</v>
      </c>
      <c r="T5" s="260" t="s">
        <v>456</v>
      </c>
      <c r="U5" s="285"/>
      <c r="V5" s="287"/>
      <c r="W5" s="287"/>
      <c r="X5" s="287"/>
      <c r="Y5" s="287"/>
      <c r="Z5" s="287"/>
      <c r="AA5" s="300"/>
      <c r="AB5" s="293"/>
      <c r="AC5" s="295"/>
      <c r="AD5" s="261" t="s">
        <v>457</v>
      </c>
      <c r="AE5" s="262" t="s">
        <v>458</v>
      </c>
      <c r="AF5" s="262" t="s">
        <v>211</v>
      </c>
      <c r="AG5" s="261" t="s">
        <v>459</v>
      </c>
      <c r="AH5" s="261" t="s">
        <v>460</v>
      </c>
      <c r="AI5" s="291"/>
      <c r="AJ5" s="291"/>
      <c r="AK5" s="291"/>
      <c r="AL5" s="291"/>
      <c r="AM5" s="291"/>
      <c r="AN5" s="291"/>
      <c r="AO5" s="291"/>
      <c r="AP5" s="291"/>
      <c r="AQ5" s="289"/>
    </row>
    <row r="6" spans="1:44" s="50" customFormat="1" ht="16.5" customHeight="1" x14ac:dyDescent="0.25">
      <c r="A6" s="50" t="str">
        <f>CONCATENATE(Leyendas!$C$2)</f>
        <v>Suriname</v>
      </c>
      <c r="B6" s="50" t="str">
        <f>CONCATENATE(Leyendas!$A$2)</f>
        <v>2019</v>
      </c>
      <c r="C6" s="57" t="s">
        <v>126</v>
      </c>
      <c r="D6" s="169"/>
      <c r="E6" s="169"/>
      <c r="F6" s="169"/>
      <c r="G6" s="169"/>
      <c r="H6" s="169"/>
      <c r="I6" s="170"/>
      <c r="J6" s="170"/>
      <c r="K6" s="170"/>
      <c r="L6" s="170"/>
      <c r="M6" s="171"/>
      <c r="N6" s="171"/>
      <c r="O6" s="171"/>
      <c r="P6" s="171"/>
      <c r="Q6" s="171"/>
      <c r="R6" s="171"/>
      <c r="S6" s="171"/>
      <c r="T6" s="171"/>
      <c r="U6" s="171"/>
      <c r="V6" s="172"/>
      <c r="W6" s="172"/>
      <c r="X6" s="172"/>
      <c r="Y6" s="172"/>
      <c r="Z6" s="172"/>
      <c r="AA6" s="61" t="str">
        <f t="shared" ref="AA6:AA12" si="0">IF(V6=0,"",W6/V6)</f>
        <v/>
      </c>
      <c r="AB6" s="61" t="str">
        <f t="shared" ref="AB6:AB12" si="1">IF(V6=0,"",X6/V6)</f>
        <v/>
      </c>
      <c r="AC6" s="61" t="str">
        <f t="shared" ref="AC6:AC12" si="2">IF(V6=0,"",Y6/V6)</f>
        <v/>
      </c>
      <c r="AD6" s="61" t="str">
        <f t="shared" ref="AD6:AD12" si="3">IF($Y6=0,"",D6/$Y6)</f>
        <v/>
      </c>
      <c r="AE6" s="61" t="str">
        <f t="shared" ref="AE6:AE12" si="4">IF($Y6=0,"",E6/$Y6)</f>
        <v/>
      </c>
      <c r="AF6" s="61" t="str">
        <f t="shared" ref="AF6:AF12" si="5">IF($Y6=0,"",F6/$Y6)</f>
        <v/>
      </c>
      <c r="AG6" s="61" t="str">
        <f t="shared" ref="AG6:AG12" si="6">IF($Y6=0,"",G6/$Y6)</f>
        <v/>
      </c>
      <c r="AH6" s="61" t="str">
        <f t="shared" ref="AH6:AH12" si="7">IF($Y6=0,"",H6/$Y6)</f>
        <v/>
      </c>
      <c r="AI6" s="62" t="str">
        <f t="shared" ref="AI6:AI12" si="8">IF($V6=0,"",Z6/$V6)</f>
        <v/>
      </c>
      <c r="AJ6" s="61" t="str">
        <f t="shared" ref="AJ6:AJ12" si="9">IF($V6=0,"",M6/$V6)</f>
        <v/>
      </c>
      <c r="AK6" s="61" t="str">
        <f t="shared" ref="AK6:AK12" si="10">IF($V6=0,"",N6/$V6)</f>
        <v/>
      </c>
      <c r="AL6" s="61" t="str">
        <f t="shared" ref="AL6:AL12" si="11">IF($V6=0,"",O6/$V6)</f>
        <v/>
      </c>
      <c r="AM6" s="61" t="str">
        <f t="shared" ref="AM6:AM12" si="12">IF($V6=0,"",P6/$V6)</f>
        <v/>
      </c>
      <c r="AN6" s="61" t="str">
        <f t="shared" ref="AN6:AN12" si="13">IF($V6=0,"",Q6/$V6)</f>
        <v/>
      </c>
      <c r="AO6" s="61" t="str">
        <f t="shared" ref="AO6:AO12" si="14">IF($V6=0,"",R6/$V6)</f>
        <v/>
      </c>
      <c r="AP6" s="61" t="str">
        <f t="shared" ref="AP6:AP12" si="15">IF($V6=0,"",S6/$V6)</f>
        <v/>
      </c>
      <c r="AQ6" s="61" t="str">
        <f t="shared" ref="AQ6:AQ12" si="16">IF($V6=0,"",T6/$V6)</f>
        <v/>
      </c>
      <c r="AR6" s="63"/>
    </row>
    <row r="7" spans="1:44" s="50" customFormat="1" ht="16.5" customHeight="1" x14ac:dyDescent="0.25">
      <c r="A7" s="50" t="str">
        <f>CONCATENATE(Leyendas!$C$2)</f>
        <v>Suriname</v>
      </c>
      <c r="B7" s="50" t="str">
        <f>CONCATENATE(Leyendas!$A$2)</f>
        <v>2019</v>
      </c>
      <c r="C7" s="57" t="s">
        <v>127</v>
      </c>
      <c r="D7" s="169"/>
      <c r="E7" s="169"/>
      <c r="F7" s="169"/>
      <c r="G7" s="169"/>
      <c r="H7" s="169"/>
      <c r="I7" s="170"/>
      <c r="J7" s="170"/>
      <c r="K7" s="170"/>
      <c r="L7" s="170"/>
      <c r="M7" s="171"/>
      <c r="N7" s="171"/>
      <c r="O7" s="171"/>
      <c r="P7" s="171"/>
      <c r="Q7" s="171"/>
      <c r="R7" s="171"/>
      <c r="S7" s="171"/>
      <c r="T7" s="171"/>
      <c r="U7" s="171"/>
      <c r="V7" s="172"/>
      <c r="W7" s="172"/>
      <c r="X7" s="172"/>
      <c r="Y7" s="172"/>
      <c r="Z7" s="172"/>
      <c r="AA7" s="61" t="str">
        <f t="shared" si="0"/>
        <v/>
      </c>
      <c r="AB7" s="61" t="str">
        <f t="shared" si="1"/>
        <v/>
      </c>
      <c r="AC7" s="61" t="str">
        <f t="shared" si="2"/>
        <v/>
      </c>
      <c r="AD7" s="61" t="str">
        <f t="shared" si="3"/>
        <v/>
      </c>
      <c r="AE7" s="61" t="str">
        <f t="shared" si="4"/>
        <v/>
      </c>
      <c r="AF7" s="61" t="str">
        <f t="shared" si="5"/>
        <v/>
      </c>
      <c r="AG7" s="61" t="str">
        <f t="shared" si="6"/>
        <v/>
      </c>
      <c r="AH7" s="61" t="str">
        <f t="shared" si="7"/>
        <v/>
      </c>
      <c r="AI7" s="62" t="str">
        <f t="shared" si="8"/>
        <v/>
      </c>
      <c r="AJ7" s="61" t="str">
        <f t="shared" si="9"/>
        <v/>
      </c>
      <c r="AK7" s="61" t="str">
        <f t="shared" si="10"/>
        <v/>
      </c>
      <c r="AL7" s="61" t="str">
        <f t="shared" si="11"/>
        <v/>
      </c>
      <c r="AM7" s="61" t="str">
        <f t="shared" si="12"/>
        <v/>
      </c>
      <c r="AN7" s="61" t="str">
        <f t="shared" si="13"/>
        <v/>
      </c>
      <c r="AO7" s="61" t="str">
        <f t="shared" si="14"/>
        <v/>
      </c>
      <c r="AP7" s="61" t="str">
        <f t="shared" si="15"/>
        <v/>
      </c>
      <c r="AQ7" s="61" t="str">
        <f t="shared" si="16"/>
        <v/>
      </c>
      <c r="AR7" s="63"/>
    </row>
    <row r="8" spans="1:44" s="50" customFormat="1" ht="16.5" customHeight="1" x14ac:dyDescent="0.25">
      <c r="A8" s="50" t="str">
        <f>CONCATENATE(Leyendas!$C$2)</f>
        <v>Suriname</v>
      </c>
      <c r="B8" s="50" t="str">
        <f>CONCATENATE(Leyendas!$A$2)</f>
        <v>2019</v>
      </c>
      <c r="C8" s="57" t="s">
        <v>128</v>
      </c>
      <c r="D8" s="169"/>
      <c r="E8" s="169"/>
      <c r="F8" s="169"/>
      <c r="G8" s="169"/>
      <c r="H8" s="169"/>
      <c r="I8" s="170"/>
      <c r="J8" s="170"/>
      <c r="K8" s="170"/>
      <c r="L8" s="170"/>
      <c r="M8" s="171"/>
      <c r="N8" s="171"/>
      <c r="O8" s="171"/>
      <c r="P8" s="171"/>
      <c r="Q8" s="171"/>
      <c r="R8" s="171"/>
      <c r="S8" s="171"/>
      <c r="T8" s="171"/>
      <c r="U8" s="171"/>
      <c r="V8" s="172"/>
      <c r="W8" s="172"/>
      <c r="X8" s="172"/>
      <c r="Y8" s="172"/>
      <c r="Z8" s="172"/>
      <c r="AA8" s="61" t="str">
        <f t="shared" si="0"/>
        <v/>
      </c>
      <c r="AB8" s="61" t="str">
        <f t="shared" si="1"/>
        <v/>
      </c>
      <c r="AC8" s="61" t="str">
        <f t="shared" si="2"/>
        <v/>
      </c>
      <c r="AD8" s="61" t="str">
        <f t="shared" si="3"/>
        <v/>
      </c>
      <c r="AE8" s="61" t="str">
        <f t="shared" si="4"/>
        <v/>
      </c>
      <c r="AF8" s="61" t="str">
        <f t="shared" si="5"/>
        <v/>
      </c>
      <c r="AG8" s="61" t="str">
        <f t="shared" si="6"/>
        <v/>
      </c>
      <c r="AH8" s="61" t="str">
        <f t="shared" si="7"/>
        <v/>
      </c>
      <c r="AI8" s="62" t="str">
        <f t="shared" si="8"/>
        <v/>
      </c>
      <c r="AJ8" s="61" t="str">
        <f t="shared" si="9"/>
        <v/>
      </c>
      <c r="AK8" s="61" t="str">
        <f t="shared" si="10"/>
        <v/>
      </c>
      <c r="AL8" s="61" t="str">
        <f t="shared" si="11"/>
        <v/>
      </c>
      <c r="AM8" s="61" t="str">
        <f t="shared" si="12"/>
        <v/>
      </c>
      <c r="AN8" s="61" t="str">
        <f t="shared" si="13"/>
        <v/>
      </c>
      <c r="AO8" s="61" t="str">
        <f t="shared" si="14"/>
        <v/>
      </c>
      <c r="AP8" s="61" t="str">
        <f t="shared" si="15"/>
        <v/>
      </c>
      <c r="AQ8" s="61" t="str">
        <f t="shared" si="16"/>
        <v/>
      </c>
      <c r="AR8" s="63"/>
    </row>
    <row r="9" spans="1:44" s="50" customFormat="1" ht="16.5" customHeight="1" x14ac:dyDescent="0.25">
      <c r="A9" s="50" t="str">
        <f>CONCATENATE(Leyendas!$C$2)</f>
        <v>Suriname</v>
      </c>
      <c r="B9" s="50" t="str">
        <f>CONCATENATE(Leyendas!$A$2)</f>
        <v>2019</v>
      </c>
      <c r="C9" s="57" t="s">
        <v>129</v>
      </c>
      <c r="D9" s="169"/>
      <c r="E9" s="169"/>
      <c r="F9" s="169"/>
      <c r="G9" s="169"/>
      <c r="H9" s="169"/>
      <c r="I9" s="170"/>
      <c r="J9" s="170"/>
      <c r="K9" s="170"/>
      <c r="L9" s="170"/>
      <c r="M9" s="171"/>
      <c r="N9" s="171"/>
      <c r="O9" s="171"/>
      <c r="P9" s="171"/>
      <c r="Q9" s="171"/>
      <c r="R9" s="171"/>
      <c r="S9" s="171"/>
      <c r="T9" s="171"/>
      <c r="U9" s="171"/>
      <c r="V9" s="172"/>
      <c r="W9" s="172"/>
      <c r="X9" s="172"/>
      <c r="Y9" s="172"/>
      <c r="Z9" s="172"/>
      <c r="AA9" s="61" t="str">
        <f t="shared" si="0"/>
        <v/>
      </c>
      <c r="AB9" s="61" t="str">
        <f t="shared" si="1"/>
        <v/>
      </c>
      <c r="AC9" s="61" t="str">
        <f t="shared" si="2"/>
        <v/>
      </c>
      <c r="AD9" s="61" t="str">
        <f t="shared" si="3"/>
        <v/>
      </c>
      <c r="AE9" s="61" t="str">
        <f t="shared" si="4"/>
        <v/>
      </c>
      <c r="AF9" s="61" t="str">
        <f t="shared" si="5"/>
        <v/>
      </c>
      <c r="AG9" s="61" t="str">
        <f t="shared" si="6"/>
        <v/>
      </c>
      <c r="AH9" s="61" t="str">
        <f t="shared" si="7"/>
        <v/>
      </c>
      <c r="AI9" s="62" t="str">
        <f t="shared" si="8"/>
        <v/>
      </c>
      <c r="AJ9" s="61" t="str">
        <f t="shared" si="9"/>
        <v/>
      </c>
      <c r="AK9" s="61" t="str">
        <f t="shared" si="10"/>
        <v/>
      </c>
      <c r="AL9" s="61" t="str">
        <f t="shared" si="11"/>
        <v/>
      </c>
      <c r="AM9" s="61" t="str">
        <f t="shared" si="12"/>
        <v/>
      </c>
      <c r="AN9" s="61" t="str">
        <f t="shared" si="13"/>
        <v/>
      </c>
      <c r="AO9" s="61" t="str">
        <f t="shared" si="14"/>
        <v/>
      </c>
      <c r="AP9" s="61" t="str">
        <f t="shared" si="15"/>
        <v/>
      </c>
      <c r="AQ9" s="61" t="str">
        <f t="shared" si="16"/>
        <v/>
      </c>
      <c r="AR9" s="63"/>
    </row>
    <row r="10" spans="1:44" s="50" customFormat="1" ht="16.5" customHeight="1" x14ac:dyDescent="0.25">
      <c r="A10" s="50" t="str">
        <f>CONCATENATE(Leyendas!$C$2)</f>
        <v>Suriname</v>
      </c>
      <c r="B10" s="50" t="str">
        <f>CONCATENATE(Leyendas!$A$2)</f>
        <v>2019</v>
      </c>
      <c r="C10" s="57" t="s">
        <v>130</v>
      </c>
      <c r="D10" s="111"/>
      <c r="E10" s="111"/>
      <c r="F10" s="111"/>
      <c r="G10" s="111"/>
      <c r="H10" s="111"/>
      <c r="I10" s="96"/>
      <c r="J10" s="251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105"/>
      <c r="V10" s="110"/>
      <c r="W10" s="60"/>
      <c r="X10" s="60"/>
      <c r="Y10" s="60"/>
      <c r="Z10" s="60"/>
      <c r="AA10" s="61" t="str">
        <f t="shared" si="0"/>
        <v/>
      </c>
      <c r="AB10" s="61" t="str">
        <f t="shared" si="1"/>
        <v/>
      </c>
      <c r="AC10" s="61" t="str">
        <f t="shared" si="2"/>
        <v/>
      </c>
      <c r="AD10" s="61" t="str">
        <f t="shared" si="3"/>
        <v/>
      </c>
      <c r="AE10" s="61" t="str">
        <f t="shared" si="4"/>
        <v/>
      </c>
      <c r="AF10" s="61" t="str">
        <f t="shared" si="5"/>
        <v/>
      </c>
      <c r="AG10" s="61" t="str">
        <f t="shared" si="6"/>
        <v/>
      </c>
      <c r="AH10" s="61" t="str">
        <f t="shared" si="7"/>
        <v/>
      </c>
      <c r="AI10" s="62" t="str">
        <f t="shared" si="8"/>
        <v/>
      </c>
      <c r="AJ10" s="61" t="str">
        <f t="shared" si="9"/>
        <v/>
      </c>
      <c r="AK10" s="61" t="str">
        <f t="shared" si="10"/>
        <v/>
      </c>
      <c r="AL10" s="61" t="str">
        <f t="shared" si="11"/>
        <v/>
      </c>
      <c r="AM10" s="61" t="str">
        <f t="shared" si="12"/>
        <v/>
      </c>
      <c r="AN10" s="61" t="str">
        <f t="shared" si="13"/>
        <v/>
      </c>
      <c r="AO10" s="61" t="str">
        <f t="shared" si="14"/>
        <v/>
      </c>
      <c r="AP10" s="61" t="str">
        <f t="shared" si="15"/>
        <v/>
      </c>
      <c r="AQ10" s="61" t="str">
        <f t="shared" si="16"/>
        <v/>
      </c>
      <c r="AR10" s="63"/>
    </row>
    <row r="11" spans="1:44" s="50" customFormat="1" ht="16.5" customHeight="1" x14ac:dyDescent="0.25">
      <c r="A11" s="50" t="str">
        <f>CONCATENATE(Leyendas!$C$2)</f>
        <v>Suriname</v>
      </c>
      <c r="B11" s="50" t="str">
        <f>CONCATENATE(Leyendas!$A$2)</f>
        <v>2019</v>
      </c>
      <c r="C11" s="57" t="s">
        <v>131</v>
      </c>
      <c r="D11" s="111"/>
      <c r="E11" s="111"/>
      <c r="F11" s="111"/>
      <c r="G11" s="111"/>
      <c r="H11" s="111"/>
      <c r="I11" s="96"/>
      <c r="J11" s="251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105"/>
      <c r="V11" s="110"/>
      <c r="W11" s="60"/>
      <c r="X11" s="60"/>
      <c r="Y11" s="60"/>
      <c r="Z11" s="60"/>
      <c r="AA11" s="61" t="str">
        <f t="shared" si="0"/>
        <v/>
      </c>
      <c r="AB11" s="61" t="str">
        <f t="shared" si="1"/>
        <v/>
      </c>
      <c r="AC11" s="61" t="str">
        <f t="shared" si="2"/>
        <v/>
      </c>
      <c r="AD11" s="61" t="str">
        <f t="shared" si="3"/>
        <v/>
      </c>
      <c r="AE11" s="61" t="str">
        <f t="shared" si="4"/>
        <v/>
      </c>
      <c r="AF11" s="61" t="str">
        <f t="shared" si="5"/>
        <v/>
      </c>
      <c r="AG11" s="61" t="str">
        <f t="shared" si="6"/>
        <v/>
      </c>
      <c r="AH11" s="61" t="str">
        <f t="shared" si="7"/>
        <v/>
      </c>
      <c r="AI11" s="62" t="str">
        <f t="shared" si="8"/>
        <v/>
      </c>
      <c r="AJ11" s="61" t="str">
        <f t="shared" si="9"/>
        <v/>
      </c>
      <c r="AK11" s="61" t="str">
        <f t="shared" si="10"/>
        <v/>
      </c>
      <c r="AL11" s="61" t="str">
        <f t="shared" si="11"/>
        <v/>
      </c>
      <c r="AM11" s="61" t="str">
        <f t="shared" si="12"/>
        <v/>
      </c>
      <c r="AN11" s="61" t="str">
        <f t="shared" si="13"/>
        <v/>
      </c>
      <c r="AO11" s="61" t="str">
        <f t="shared" si="14"/>
        <v/>
      </c>
      <c r="AP11" s="61" t="str">
        <f t="shared" si="15"/>
        <v/>
      </c>
      <c r="AQ11" s="61" t="str">
        <f t="shared" si="16"/>
        <v/>
      </c>
      <c r="AR11" s="63"/>
    </row>
    <row r="12" spans="1:44" s="50" customFormat="1" ht="16.5" customHeight="1" x14ac:dyDescent="0.25">
      <c r="A12" s="50" t="str">
        <f>CONCATENATE(Leyendas!$C$2)</f>
        <v>Suriname</v>
      </c>
      <c r="B12" s="50" t="str">
        <f>CONCATENATE(Leyendas!$A$2)</f>
        <v>2019</v>
      </c>
      <c r="C12" s="57" t="s">
        <v>132</v>
      </c>
      <c r="D12" s="111"/>
      <c r="E12" s="111"/>
      <c r="F12" s="111"/>
      <c r="G12" s="111"/>
      <c r="H12" s="111"/>
      <c r="I12" s="96"/>
      <c r="J12" s="251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105"/>
      <c r="V12" s="110"/>
      <c r="W12" s="60"/>
      <c r="X12" s="60"/>
      <c r="Y12" s="60"/>
      <c r="Z12" s="60"/>
      <c r="AA12" s="61" t="str">
        <f t="shared" si="0"/>
        <v/>
      </c>
      <c r="AB12" s="61" t="str">
        <f t="shared" si="1"/>
        <v/>
      </c>
      <c r="AC12" s="61" t="str">
        <f t="shared" si="2"/>
        <v/>
      </c>
      <c r="AD12" s="61" t="str">
        <f t="shared" si="3"/>
        <v/>
      </c>
      <c r="AE12" s="61" t="str">
        <f t="shared" si="4"/>
        <v/>
      </c>
      <c r="AF12" s="61" t="str">
        <f t="shared" si="5"/>
        <v/>
      </c>
      <c r="AG12" s="61" t="str">
        <f t="shared" si="6"/>
        <v/>
      </c>
      <c r="AH12" s="61" t="str">
        <f t="shared" si="7"/>
        <v/>
      </c>
      <c r="AI12" s="62" t="str">
        <f t="shared" si="8"/>
        <v/>
      </c>
      <c r="AJ12" s="61" t="str">
        <f t="shared" si="9"/>
        <v/>
      </c>
      <c r="AK12" s="61" t="str">
        <f t="shared" si="10"/>
        <v/>
      </c>
      <c r="AL12" s="61" t="str">
        <f t="shared" si="11"/>
        <v/>
      </c>
      <c r="AM12" s="61" t="str">
        <f t="shared" si="12"/>
        <v/>
      </c>
      <c r="AN12" s="61" t="str">
        <f t="shared" si="13"/>
        <v/>
      </c>
      <c r="AO12" s="61" t="str">
        <f t="shared" si="14"/>
        <v/>
      </c>
      <c r="AP12" s="61" t="str">
        <f t="shared" si="15"/>
        <v/>
      </c>
      <c r="AQ12" s="61" t="str">
        <f t="shared" si="16"/>
        <v/>
      </c>
      <c r="AR12" s="63"/>
    </row>
    <row r="13" spans="1:44" s="50" customFormat="1" ht="16.5" customHeight="1" x14ac:dyDescent="0.25">
      <c r="A13" s="50" t="str">
        <f>CONCATENATE(Leyendas!$C$2)</f>
        <v>Suriname</v>
      </c>
      <c r="B13" s="50" t="str">
        <f>CONCATENATE(Leyendas!$A$2)</f>
        <v>2019</v>
      </c>
      <c r="C13" s="57" t="s">
        <v>133</v>
      </c>
      <c r="D13" s="111"/>
      <c r="E13" s="111"/>
      <c r="F13" s="111"/>
      <c r="G13" s="111"/>
      <c r="H13" s="111"/>
      <c r="I13" s="96"/>
      <c r="J13" s="251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105"/>
      <c r="V13" s="110"/>
      <c r="W13" s="60"/>
      <c r="X13" s="60"/>
      <c r="Y13" s="60"/>
      <c r="Z13" s="60"/>
      <c r="AA13" s="61" t="str">
        <f t="shared" ref="AA13:AA36" si="17">IF(V13=0,"",W13/V13)</f>
        <v/>
      </c>
      <c r="AB13" s="61" t="str">
        <f t="shared" ref="AB13:AB36" si="18">IF(V13=0,"",X13/V13)</f>
        <v/>
      </c>
      <c r="AC13" s="61" t="str">
        <f t="shared" ref="AC13:AC36" si="19">IF(V13=0,"",Y13/V13)</f>
        <v/>
      </c>
      <c r="AD13" s="61" t="str">
        <f t="shared" ref="AD13:AD36" si="20">IF($Y13=0,"",D13/$Y13)</f>
        <v/>
      </c>
      <c r="AE13" s="61" t="str">
        <f t="shared" ref="AE13:AE36" si="21">IF($Y13=0,"",E13/$Y13)</f>
        <v/>
      </c>
      <c r="AF13" s="61" t="str">
        <f t="shared" ref="AF13:AF36" si="22">IF($Y13=0,"",F13/$Y13)</f>
        <v/>
      </c>
      <c r="AG13" s="61" t="str">
        <f t="shared" ref="AG13:AG36" si="23">IF($Y13=0,"",G13/$Y13)</f>
        <v/>
      </c>
      <c r="AH13" s="61" t="str">
        <f t="shared" ref="AH13:AH36" si="24">IF($Y13=0,"",H13/$Y13)</f>
        <v/>
      </c>
      <c r="AI13" s="62" t="str">
        <f t="shared" ref="AI13:AI36" si="25">IF($V13=0,"",Z13/$V13)</f>
        <v/>
      </c>
      <c r="AJ13" s="61" t="str">
        <f t="shared" ref="AJ13:AJ36" si="26">IF($V13=0,"",M13/$V13)</f>
        <v/>
      </c>
      <c r="AK13" s="61" t="str">
        <f t="shared" ref="AK13:AK36" si="27">IF($V13=0,"",N13/$V13)</f>
        <v/>
      </c>
      <c r="AL13" s="61" t="str">
        <f t="shared" ref="AL13:AL36" si="28">IF($V13=0,"",O13/$V13)</f>
        <v/>
      </c>
      <c r="AM13" s="61" t="str">
        <f t="shared" ref="AM13:AM36" si="29">IF($V13=0,"",P13/$V13)</f>
        <v/>
      </c>
      <c r="AN13" s="61" t="str">
        <f t="shared" ref="AN13:AN36" si="30">IF($V13=0,"",Q13/$V13)</f>
        <v/>
      </c>
      <c r="AO13" s="61" t="str">
        <f t="shared" ref="AO13:AO36" si="31">IF($V13=0,"",R13/$V13)</f>
        <v/>
      </c>
      <c r="AP13" s="61" t="str">
        <f t="shared" ref="AP13:AP36" si="32">IF($V13=0,"",S13/$V13)</f>
        <v/>
      </c>
      <c r="AQ13" s="61" t="str">
        <f t="shared" ref="AQ13:AQ36" si="33">IF($V13=0,"",T13/$V13)</f>
        <v/>
      </c>
      <c r="AR13" s="63"/>
    </row>
    <row r="14" spans="1:44" s="50" customFormat="1" ht="16.5" customHeight="1" x14ac:dyDescent="0.25">
      <c r="A14" s="50" t="str">
        <f>CONCATENATE(Leyendas!$C$2)</f>
        <v>Suriname</v>
      </c>
      <c r="B14" s="50" t="str">
        <f>CONCATENATE(Leyendas!$A$2)</f>
        <v>2019</v>
      </c>
      <c r="C14" s="57" t="s">
        <v>134</v>
      </c>
      <c r="D14" s="111"/>
      <c r="E14" s="111"/>
      <c r="F14" s="111"/>
      <c r="G14" s="111"/>
      <c r="H14" s="111"/>
      <c r="I14" s="96"/>
      <c r="J14" s="251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5"/>
      <c r="V14" s="110"/>
      <c r="W14" s="60"/>
      <c r="X14" s="60"/>
      <c r="Y14" s="60"/>
      <c r="Z14" s="60"/>
      <c r="AA14" s="61" t="str">
        <f t="shared" si="17"/>
        <v/>
      </c>
      <c r="AB14" s="61" t="str">
        <f t="shared" si="18"/>
        <v/>
      </c>
      <c r="AC14" s="61" t="str">
        <f t="shared" si="19"/>
        <v/>
      </c>
      <c r="AD14" s="61" t="str">
        <f t="shared" si="20"/>
        <v/>
      </c>
      <c r="AE14" s="61" t="str">
        <f t="shared" si="21"/>
        <v/>
      </c>
      <c r="AF14" s="61" t="str">
        <f t="shared" si="22"/>
        <v/>
      </c>
      <c r="AG14" s="61" t="str">
        <f t="shared" si="23"/>
        <v/>
      </c>
      <c r="AH14" s="61" t="str">
        <f t="shared" si="24"/>
        <v/>
      </c>
      <c r="AI14" s="62" t="str">
        <f t="shared" si="25"/>
        <v/>
      </c>
      <c r="AJ14" s="61" t="str">
        <f t="shared" si="26"/>
        <v/>
      </c>
      <c r="AK14" s="61" t="str">
        <f t="shared" si="27"/>
        <v/>
      </c>
      <c r="AL14" s="61" t="str">
        <f t="shared" si="28"/>
        <v/>
      </c>
      <c r="AM14" s="61" t="str">
        <f t="shared" si="29"/>
        <v/>
      </c>
      <c r="AN14" s="61" t="str">
        <f t="shared" si="30"/>
        <v/>
      </c>
      <c r="AO14" s="61" t="str">
        <f t="shared" si="31"/>
        <v/>
      </c>
      <c r="AP14" s="61" t="str">
        <f t="shared" si="32"/>
        <v/>
      </c>
      <c r="AQ14" s="61" t="str">
        <f t="shared" si="33"/>
        <v/>
      </c>
      <c r="AR14" s="63"/>
    </row>
    <row r="15" spans="1:44" s="50" customFormat="1" ht="16.5" customHeight="1" x14ac:dyDescent="0.25">
      <c r="A15" s="50" t="str">
        <f>CONCATENATE(Leyendas!$C$2)</f>
        <v>Suriname</v>
      </c>
      <c r="B15" s="50" t="str">
        <f>CONCATENATE(Leyendas!$A$2)</f>
        <v>2019</v>
      </c>
      <c r="C15" s="57" t="s">
        <v>135</v>
      </c>
      <c r="D15" s="111"/>
      <c r="E15" s="111"/>
      <c r="F15" s="111"/>
      <c r="G15" s="111"/>
      <c r="H15" s="111"/>
      <c r="I15" s="96"/>
      <c r="J15" s="251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105"/>
      <c r="V15" s="110"/>
      <c r="W15" s="60"/>
      <c r="X15" s="60"/>
      <c r="Y15" s="60"/>
      <c r="Z15" s="60"/>
      <c r="AA15" s="61" t="str">
        <f t="shared" si="17"/>
        <v/>
      </c>
      <c r="AB15" s="61" t="str">
        <f t="shared" si="18"/>
        <v/>
      </c>
      <c r="AC15" s="61" t="str">
        <f t="shared" si="19"/>
        <v/>
      </c>
      <c r="AD15" s="61" t="str">
        <f t="shared" si="20"/>
        <v/>
      </c>
      <c r="AE15" s="61" t="str">
        <f t="shared" si="21"/>
        <v/>
      </c>
      <c r="AF15" s="61" t="str">
        <f t="shared" si="22"/>
        <v/>
      </c>
      <c r="AG15" s="61" t="str">
        <f t="shared" si="23"/>
        <v/>
      </c>
      <c r="AH15" s="61" t="str">
        <f t="shared" si="24"/>
        <v/>
      </c>
      <c r="AI15" s="62" t="str">
        <f t="shared" si="25"/>
        <v/>
      </c>
      <c r="AJ15" s="61" t="str">
        <f t="shared" si="26"/>
        <v/>
      </c>
      <c r="AK15" s="61" t="str">
        <f t="shared" si="27"/>
        <v/>
      </c>
      <c r="AL15" s="61" t="str">
        <f t="shared" si="28"/>
        <v/>
      </c>
      <c r="AM15" s="61" t="str">
        <f t="shared" si="29"/>
        <v/>
      </c>
      <c r="AN15" s="61" t="str">
        <f t="shared" si="30"/>
        <v/>
      </c>
      <c r="AO15" s="61" t="str">
        <f t="shared" si="31"/>
        <v/>
      </c>
      <c r="AP15" s="61" t="str">
        <f t="shared" si="32"/>
        <v/>
      </c>
      <c r="AQ15" s="61" t="str">
        <f t="shared" si="33"/>
        <v/>
      </c>
      <c r="AR15" s="63"/>
    </row>
    <row r="16" spans="1:44" s="50" customFormat="1" ht="16.5" customHeight="1" x14ac:dyDescent="0.25">
      <c r="A16" s="50" t="str">
        <f>CONCATENATE(Leyendas!$C$2)</f>
        <v>Suriname</v>
      </c>
      <c r="B16" s="50" t="str">
        <f>CONCATENATE(Leyendas!$A$2)</f>
        <v>2019</v>
      </c>
      <c r="C16" s="57" t="s">
        <v>136</v>
      </c>
      <c r="D16" s="111"/>
      <c r="E16" s="111"/>
      <c r="F16" s="111"/>
      <c r="G16" s="111"/>
      <c r="H16" s="111"/>
      <c r="I16" s="96"/>
      <c r="J16" s="251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110"/>
      <c r="W16" s="60"/>
      <c r="X16" s="60"/>
      <c r="Y16" s="60"/>
      <c r="Z16" s="60"/>
      <c r="AA16" s="61" t="str">
        <f t="shared" si="17"/>
        <v/>
      </c>
      <c r="AB16" s="61" t="str">
        <f t="shared" si="18"/>
        <v/>
      </c>
      <c r="AC16" s="61" t="str">
        <f t="shared" si="19"/>
        <v/>
      </c>
      <c r="AD16" s="61" t="str">
        <f t="shared" si="20"/>
        <v/>
      </c>
      <c r="AE16" s="61" t="str">
        <f t="shared" si="21"/>
        <v/>
      </c>
      <c r="AF16" s="61" t="str">
        <f t="shared" si="22"/>
        <v/>
      </c>
      <c r="AG16" s="61" t="str">
        <f t="shared" si="23"/>
        <v/>
      </c>
      <c r="AH16" s="61" t="str">
        <f t="shared" si="24"/>
        <v/>
      </c>
      <c r="AI16" s="62" t="str">
        <f t="shared" si="25"/>
        <v/>
      </c>
      <c r="AJ16" s="61" t="str">
        <f t="shared" si="26"/>
        <v/>
      </c>
      <c r="AK16" s="61" t="str">
        <f t="shared" si="27"/>
        <v/>
      </c>
      <c r="AL16" s="61" t="str">
        <f t="shared" si="28"/>
        <v/>
      </c>
      <c r="AM16" s="61" t="str">
        <f t="shared" si="29"/>
        <v/>
      </c>
      <c r="AN16" s="61" t="str">
        <f t="shared" si="30"/>
        <v/>
      </c>
      <c r="AO16" s="61" t="str">
        <f t="shared" si="31"/>
        <v/>
      </c>
      <c r="AP16" s="61" t="str">
        <f t="shared" si="32"/>
        <v/>
      </c>
      <c r="AQ16" s="61" t="str">
        <f t="shared" si="33"/>
        <v/>
      </c>
      <c r="AR16" s="63"/>
    </row>
    <row r="17" spans="1:44" s="50" customFormat="1" ht="16.5" customHeight="1" x14ac:dyDescent="0.25">
      <c r="A17" s="50" t="str">
        <f>CONCATENATE(Leyendas!$C$2)</f>
        <v>Suriname</v>
      </c>
      <c r="B17" s="50" t="str">
        <f>CONCATENATE(Leyendas!$A$2)</f>
        <v>2019</v>
      </c>
      <c r="C17" s="57" t="s">
        <v>137</v>
      </c>
      <c r="D17" s="111"/>
      <c r="E17" s="111"/>
      <c r="F17" s="111"/>
      <c r="G17" s="111"/>
      <c r="H17" s="111"/>
      <c r="I17" s="59"/>
      <c r="J17" s="251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110"/>
      <c r="W17" s="60"/>
      <c r="X17" s="60"/>
      <c r="Y17" s="60"/>
      <c r="Z17" s="60"/>
      <c r="AA17" s="61" t="str">
        <f t="shared" si="17"/>
        <v/>
      </c>
      <c r="AB17" s="61" t="str">
        <f t="shared" si="18"/>
        <v/>
      </c>
      <c r="AC17" s="61" t="str">
        <f t="shared" si="19"/>
        <v/>
      </c>
      <c r="AD17" s="61" t="str">
        <f t="shared" si="20"/>
        <v/>
      </c>
      <c r="AE17" s="61" t="str">
        <f t="shared" si="21"/>
        <v/>
      </c>
      <c r="AF17" s="61" t="str">
        <f t="shared" si="22"/>
        <v/>
      </c>
      <c r="AG17" s="61" t="str">
        <f t="shared" si="23"/>
        <v/>
      </c>
      <c r="AH17" s="61" t="str">
        <f t="shared" si="24"/>
        <v/>
      </c>
      <c r="AI17" s="62" t="str">
        <f t="shared" si="25"/>
        <v/>
      </c>
      <c r="AJ17" s="61" t="str">
        <f t="shared" si="26"/>
        <v/>
      </c>
      <c r="AK17" s="61" t="str">
        <f t="shared" si="27"/>
        <v/>
      </c>
      <c r="AL17" s="61" t="str">
        <f t="shared" si="28"/>
        <v/>
      </c>
      <c r="AM17" s="61" t="str">
        <f t="shared" si="29"/>
        <v/>
      </c>
      <c r="AN17" s="61" t="str">
        <f t="shared" si="30"/>
        <v/>
      </c>
      <c r="AO17" s="61" t="str">
        <f t="shared" si="31"/>
        <v/>
      </c>
      <c r="AP17" s="61" t="str">
        <f t="shared" si="32"/>
        <v/>
      </c>
      <c r="AQ17" s="61" t="str">
        <f t="shared" si="33"/>
        <v/>
      </c>
      <c r="AR17" s="63"/>
    </row>
    <row r="18" spans="1:44" s="50" customFormat="1" ht="16.5" customHeight="1" x14ac:dyDescent="0.25">
      <c r="A18" s="50" t="str">
        <f>CONCATENATE(Leyendas!$C$2)</f>
        <v>Suriname</v>
      </c>
      <c r="B18" s="50" t="str">
        <f>CONCATENATE(Leyendas!$A$2)</f>
        <v>2019</v>
      </c>
      <c r="C18" s="57" t="s">
        <v>138</v>
      </c>
      <c r="D18" s="112"/>
      <c r="E18" s="112"/>
      <c r="F18" s="112"/>
      <c r="G18" s="112"/>
      <c r="H18" s="112"/>
      <c r="I18" s="59"/>
      <c r="J18" s="251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110"/>
      <c r="W18" s="60"/>
      <c r="X18" s="60"/>
      <c r="Y18" s="60"/>
      <c r="Z18" s="60"/>
      <c r="AA18" s="61" t="str">
        <f t="shared" si="17"/>
        <v/>
      </c>
      <c r="AB18" s="61" t="str">
        <f t="shared" si="18"/>
        <v/>
      </c>
      <c r="AC18" s="61" t="str">
        <f t="shared" si="19"/>
        <v/>
      </c>
      <c r="AD18" s="61" t="str">
        <f t="shared" si="20"/>
        <v/>
      </c>
      <c r="AE18" s="61" t="str">
        <f t="shared" si="21"/>
        <v/>
      </c>
      <c r="AF18" s="61" t="str">
        <f t="shared" si="22"/>
        <v/>
      </c>
      <c r="AG18" s="61" t="str">
        <f t="shared" si="23"/>
        <v/>
      </c>
      <c r="AH18" s="61" t="str">
        <f t="shared" si="24"/>
        <v/>
      </c>
      <c r="AI18" s="62" t="str">
        <f t="shared" si="25"/>
        <v/>
      </c>
      <c r="AJ18" s="61" t="str">
        <f t="shared" si="26"/>
        <v/>
      </c>
      <c r="AK18" s="61" t="str">
        <f t="shared" si="27"/>
        <v/>
      </c>
      <c r="AL18" s="61" t="str">
        <f t="shared" si="28"/>
        <v/>
      </c>
      <c r="AM18" s="61" t="str">
        <f t="shared" si="29"/>
        <v/>
      </c>
      <c r="AN18" s="61" t="str">
        <f t="shared" si="30"/>
        <v/>
      </c>
      <c r="AO18" s="61" t="str">
        <f t="shared" si="31"/>
        <v/>
      </c>
      <c r="AP18" s="61" t="str">
        <f t="shared" si="32"/>
        <v/>
      </c>
      <c r="AQ18" s="61" t="str">
        <f t="shared" si="33"/>
        <v/>
      </c>
      <c r="AR18" s="63"/>
    </row>
    <row r="19" spans="1:44" s="50" customFormat="1" ht="16.5" customHeight="1" x14ac:dyDescent="0.25">
      <c r="A19" s="50" t="str">
        <f>CONCATENATE(Leyendas!$C$2)</f>
        <v>Suriname</v>
      </c>
      <c r="B19" s="50" t="str">
        <f>CONCATENATE(Leyendas!$A$2)</f>
        <v>2019</v>
      </c>
      <c r="C19" s="57" t="s">
        <v>139</v>
      </c>
      <c r="D19" s="111"/>
      <c r="E19" s="111"/>
      <c r="F19" s="111"/>
      <c r="G19" s="111"/>
      <c r="H19" s="111"/>
      <c r="I19" s="59"/>
      <c r="J19" s="251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110"/>
      <c r="W19" s="60"/>
      <c r="X19" s="60"/>
      <c r="Y19" s="60"/>
      <c r="Z19" s="60"/>
      <c r="AA19" s="61" t="str">
        <f t="shared" si="17"/>
        <v/>
      </c>
      <c r="AB19" s="61" t="str">
        <f t="shared" si="18"/>
        <v/>
      </c>
      <c r="AC19" s="61" t="str">
        <f t="shared" si="19"/>
        <v/>
      </c>
      <c r="AD19" s="61" t="str">
        <f t="shared" si="20"/>
        <v/>
      </c>
      <c r="AE19" s="61" t="str">
        <f t="shared" si="21"/>
        <v/>
      </c>
      <c r="AF19" s="61" t="str">
        <f t="shared" si="22"/>
        <v/>
      </c>
      <c r="AG19" s="61" t="str">
        <f t="shared" si="23"/>
        <v/>
      </c>
      <c r="AH19" s="61" t="str">
        <f t="shared" si="24"/>
        <v/>
      </c>
      <c r="AI19" s="62" t="str">
        <f t="shared" si="25"/>
        <v/>
      </c>
      <c r="AJ19" s="61" t="str">
        <f t="shared" si="26"/>
        <v/>
      </c>
      <c r="AK19" s="61" t="str">
        <f t="shared" si="27"/>
        <v/>
      </c>
      <c r="AL19" s="61" t="str">
        <f t="shared" si="28"/>
        <v/>
      </c>
      <c r="AM19" s="61" t="str">
        <f t="shared" si="29"/>
        <v/>
      </c>
      <c r="AN19" s="61" t="str">
        <f t="shared" si="30"/>
        <v/>
      </c>
      <c r="AO19" s="61" t="str">
        <f t="shared" si="31"/>
        <v/>
      </c>
      <c r="AP19" s="61" t="str">
        <f t="shared" si="32"/>
        <v/>
      </c>
      <c r="AQ19" s="61" t="str">
        <f t="shared" si="33"/>
        <v/>
      </c>
      <c r="AR19" s="63"/>
    </row>
    <row r="20" spans="1:44" s="50" customFormat="1" ht="16.5" customHeight="1" x14ac:dyDescent="0.25">
      <c r="A20" s="50" t="str">
        <f>CONCATENATE(Leyendas!$C$2)</f>
        <v>Suriname</v>
      </c>
      <c r="B20" s="50" t="str">
        <f>CONCATENATE(Leyendas!$A$2)</f>
        <v>2019</v>
      </c>
      <c r="C20" s="57" t="s">
        <v>140</v>
      </c>
      <c r="D20" s="111"/>
      <c r="E20" s="111"/>
      <c r="F20" s="111"/>
      <c r="G20" s="111"/>
      <c r="H20" s="111"/>
      <c r="I20" s="59"/>
      <c r="J20" s="251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110"/>
      <c r="W20" s="60"/>
      <c r="X20" s="60"/>
      <c r="Y20" s="60"/>
      <c r="Z20" s="60"/>
      <c r="AA20" s="61" t="str">
        <f t="shared" si="17"/>
        <v/>
      </c>
      <c r="AB20" s="61" t="str">
        <f t="shared" si="18"/>
        <v/>
      </c>
      <c r="AC20" s="61" t="str">
        <f t="shared" si="19"/>
        <v/>
      </c>
      <c r="AD20" s="61" t="str">
        <f t="shared" si="20"/>
        <v/>
      </c>
      <c r="AE20" s="61" t="str">
        <f t="shared" si="21"/>
        <v/>
      </c>
      <c r="AF20" s="61" t="str">
        <f t="shared" si="22"/>
        <v/>
      </c>
      <c r="AG20" s="61" t="str">
        <f t="shared" si="23"/>
        <v/>
      </c>
      <c r="AH20" s="61" t="str">
        <f t="shared" si="24"/>
        <v/>
      </c>
      <c r="AI20" s="62" t="str">
        <f t="shared" si="25"/>
        <v/>
      </c>
      <c r="AJ20" s="61" t="str">
        <f t="shared" si="26"/>
        <v/>
      </c>
      <c r="AK20" s="61" t="str">
        <f t="shared" si="27"/>
        <v/>
      </c>
      <c r="AL20" s="61" t="str">
        <f t="shared" si="28"/>
        <v/>
      </c>
      <c r="AM20" s="61" t="str">
        <f t="shared" si="29"/>
        <v/>
      </c>
      <c r="AN20" s="61" t="str">
        <f t="shared" si="30"/>
        <v/>
      </c>
      <c r="AO20" s="61" t="str">
        <f t="shared" si="31"/>
        <v/>
      </c>
      <c r="AP20" s="61" t="str">
        <f t="shared" si="32"/>
        <v/>
      </c>
      <c r="AQ20" s="61" t="str">
        <f t="shared" si="33"/>
        <v/>
      </c>
      <c r="AR20" s="63"/>
    </row>
    <row r="21" spans="1:44" s="109" customFormat="1" ht="16.5" customHeight="1" x14ac:dyDescent="0.25">
      <c r="A21" s="50" t="str">
        <f>CONCATENATE(Leyendas!$C$2)</f>
        <v>Suriname</v>
      </c>
      <c r="B21" s="50" t="str">
        <f>CONCATENATE(Leyendas!$A$2)</f>
        <v>2019</v>
      </c>
      <c r="C21" s="57" t="s">
        <v>141</v>
      </c>
      <c r="D21" s="111"/>
      <c r="E21" s="111"/>
      <c r="F21" s="111"/>
      <c r="G21" s="111"/>
      <c r="H21" s="111"/>
      <c r="I21" s="106"/>
      <c r="J21" s="252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10"/>
      <c r="W21" s="107"/>
      <c r="X21" s="107"/>
      <c r="Y21" s="107"/>
      <c r="Z21" s="107"/>
      <c r="AA21" s="61" t="str">
        <f t="shared" si="17"/>
        <v/>
      </c>
      <c r="AB21" s="61" t="str">
        <f t="shared" si="18"/>
        <v/>
      </c>
      <c r="AC21" s="61" t="str">
        <f t="shared" si="19"/>
        <v/>
      </c>
      <c r="AD21" s="61" t="str">
        <f t="shared" si="20"/>
        <v/>
      </c>
      <c r="AE21" s="61" t="str">
        <f t="shared" si="21"/>
        <v/>
      </c>
      <c r="AF21" s="61" t="str">
        <f t="shared" si="22"/>
        <v/>
      </c>
      <c r="AG21" s="61" t="str">
        <f t="shared" si="23"/>
        <v/>
      </c>
      <c r="AH21" s="61" t="str">
        <f t="shared" si="24"/>
        <v/>
      </c>
      <c r="AI21" s="62" t="str">
        <f t="shared" si="25"/>
        <v/>
      </c>
      <c r="AJ21" s="61" t="str">
        <f t="shared" si="26"/>
        <v/>
      </c>
      <c r="AK21" s="61" t="str">
        <f t="shared" si="27"/>
        <v/>
      </c>
      <c r="AL21" s="61" t="str">
        <f t="shared" si="28"/>
        <v/>
      </c>
      <c r="AM21" s="61" t="str">
        <f t="shared" si="29"/>
        <v/>
      </c>
      <c r="AN21" s="61" t="str">
        <f t="shared" si="30"/>
        <v/>
      </c>
      <c r="AO21" s="61" t="str">
        <f t="shared" si="31"/>
        <v/>
      </c>
      <c r="AP21" s="61" t="str">
        <f t="shared" si="32"/>
        <v/>
      </c>
      <c r="AQ21" s="61" t="str">
        <f t="shared" si="33"/>
        <v/>
      </c>
      <c r="AR21" s="108"/>
    </row>
    <row r="22" spans="1:44" s="50" customFormat="1" ht="16.5" customHeight="1" x14ac:dyDescent="0.25">
      <c r="A22" s="50" t="str">
        <f>CONCATENATE(Leyendas!$C$2)</f>
        <v>Suriname</v>
      </c>
      <c r="B22" s="50" t="str">
        <f>CONCATENATE(Leyendas!$A$2)</f>
        <v>2019</v>
      </c>
      <c r="C22" s="57" t="s">
        <v>142</v>
      </c>
      <c r="D22" s="111"/>
      <c r="E22" s="111"/>
      <c r="F22" s="111"/>
      <c r="G22" s="111"/>
      <c r="H22" s="111"/>
      <c r="I22" s="59"/>
      <c r="J22" s="251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110"/>
      <c r="W22" s="60"/>
      <c r="X22" s="60"/>
      <c r="Y22" s="60"/>
      <c r="Z22" s="60"/>
      <c r="AA22" s="61" t="str">
        <f t="shared" si="17"/>
        <v/>
      </c>
      <c r="AB22" s="61" t="str">
        <f t="shared" si="18"/>
        <v/>
      </c>
      <c r="AC22" s="61" t="str">
        <f t="shared" si="19"/>
        <v/>
      </c>
      <c r="AD22" s="61" t="str">
        <f t="shared" si="20"/>
        <v/>
      </c>
      <c r="AE22" s="61" t="str">
        <f t="shared" si="21"/>
        <v/>
      </c>
      <c r="AF22" s="61" t="str">
        <f t="shared" si="22"/>
        <v/>
      </c>
      <c r="AG22" s="61" t="str">
        <f t="shared" si="23"/>
        <v/>
      </c>
      <c r="AH22" s="61" t="str">
        <f t="shared" si="24"/>
        <v/>
      </c>
      <c r="AI22" s="62" t="str">
        <f t="shared" si="25"/>
        <v/>
      </c>
      <c r="AJ22" s="61" t="str">
        <f t="shared" si="26"/>
        <v/>
      </c>
      <c r="AK22" s="61" t="str">
        <f t="shared" si="27"/>
        <v/>
      </c>
      <c r="AL22" s="61" t="str">
        <f t="shared" si="28"/>
        <v/>
      </c>
      <c r="AM22" s="61" t="str">
        <f t="shared" si="29"/>
        <v/>
      </c>
      <c r="AN22" s="61" t="str">
        <f t="shared" si="30"/>
        <v/>
      </c>
      <c r="AO22" s="61" t="str">
        <f t="shared" si="31"/>
        <v/>
      </c>
      <c r="AP22" s="61" t="str">
        <f t="shared" si="32"/>
        <v/>
      </c>
      <c r="AQ22" s="61" t="str">
        <f t="shared" si="33"/>
        <v/>
      </c>
      <c r="AR22" s="63"/>
    </row>
    <row r="23" spans="1:44" s="50" customFormat="1" ht="16.5" customHeight="1" x14ac:dyDescent="0.25">
      <c r="A23" s="50" t="str">
        <f>CONCATENATE(Leyendas!$C$2)</f>
        <v>Suriname</v>
      </c>
      <c r="B23" s="50" t="str">
        <f>CONCATENATE(Leyendas!$A$2)</f>
        <v>2019</v>
      </c>
      <c r="C23" s="57" t="s">
        <v>143</v>
      </c>
      <c r="D23" s="111"/>
      <c r="E23" s="111"/>
      <c r="F23" s="111"/>
      <c r="G23" s="111"/>
      <c r="H23" s="111"/>
      <c r="I23" s="59"/>
      <c r="J23" s="251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110"/>
      <c r="W23" s="60"/>
      <c r="X23" s="60"/>
      <c r="Y23" s="60"/>
      <c r="Z23" s="60"/>
      <c r="AA23" s="61" t="str">
        <f t="shared" si="17"/>
        <v/>
      </c>
      <c r="AB23" s="61" t="str">
        <f t="shared" si="18"/>
        <v/>
      </c>
      <c r="AC23" s="61" t="str">
        <f t="shared" si="19"/>
        <v/>
      </c>
      <c r="AD23" s="61" t="str">
        <f t="shared" si="20"/>
        <v/>
      </c>
      <c r="AE23" s="61" t="str">
        <f t="shared" si="21"/>
        <v/>
      </c>
      <c r="AF23" s="61" t="str">
        <f t="shared" si="22"/>
        <v/>
      </c>
      <c r="AG23" s="61" t="str">
        <f t="shared" si="23"/>
        <v/>
      </c>
      <c r="AH23" s="61" t="str">
        <f t="shared" si="24"/>
        <v/>
      </c>
      <c r="AI23" s="62" t="str">
        <f t="shared" si="25"/>
        <v/>
      </c>
      <c r="AJ23" s="61" t="str">
        <f t="shared" si="26"/>
        <v/>
      </c>
      <c r="AK23" s="61" t="str">
        <f t="shared" si="27"/>
        <v/>
      </c>
      <c r="AL23" s="61" t="str">
        <f t="shared" si="28"/>
        <v/>
      </c>
      <c r="AM23" s="61" t="str">
        <f t="shared" si="29"/>
        <v/>
      </c>
      <c r="AN23" s="61" t="str">
        <f t="shared" si="30"/>
        <v/>
      </c>
      <c r="AO23" s="61" t="str">
        <f t="shared" si="31"/>
        <v/>
      </c>
      <c r="AP23" s="61" t="str">
        <f t="shared" si="32"/>
        <v/>
      </c>
      <c r="AQ23" s="61" t="str">
        <f t="shared" si="33"/>
        <v/>
      </c>
      <c r="AR23" s="63"/>
    </row>
    <row r="24" spans="1:44" s="50" customFormat="1" ht="16.5" customHeight="1" x14ac:dyDescent="0.25">
      <c r="A24" s="50" t="str">
        <f>CONCATENATE(Leyendas!$C$2)</f>
        <v>Suriname</v>
      </c>
      <c r="B24" s="50" t="str">
        <f>CONCATENATE(Leyendas!$A$2)</f>
        <v>2019</v>
      </c>
      <c r="C24" s="57" t="s">
        <v>144</v>
      </c>
      <c r="D24" s="111"/>
      <c r="E24" s="111"/>
      <c r="F24" s="111"/>
      <c r="G24" s="111"/>
      <c r="H24" s="111"/>
      <c r="I24" s="59"/>
      <c r="J24" s="251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110"/>
      <c r="W24" s="60"/>
      <c r="X24" s="60"/>
      <c r="Y24" s="60"/>
      <c r="Z24" s="60"/>
      <c r="AA24" s="61" t="str">
        <f t="shared" si="17"/>
        <v/>
      </c>
      <c r="AB24" s="61" t="str">
        <f t="shared" si="18"/>
        <v/>
      </c>
      <c r="AC24" s="61" t="str">
        <f t="shared" si="19"/>
        <v/>
      </c>
      <c r="AD24" s="61" t="str">
        <f t="shared" si="20"/>
        <v/>
      </c>
      <c r="AE24" s="61" t="str">
        <f t="shared" si="21"/>
        <v/>
      </c>
      <c r="AF24" s="61" t="str">
        <f t="shared" si="22"/>
        <v/>
      </c>
      <c r="AG24" s="61" t="str">
        <f t="shared" si="23"/>
        <v/>
      </c>
      <c r="AH24" s="61" t="str">
        <f t="shared" si="24"/>
        <v/>
      </c>
      <c r="AI24" s="62" t="str">
        <f t="shared" si="25"/>
        <v/>
      </c>
      <c r="AJ24" s="61" t="str">
        <f t="shared" si="26"/>
        <v/>
      </c>
      <c r="AK24" s="61" t="str">
        <f t="shared" si="27"/>
        <v/>
      </c>
      <c r="AL24" s="61" t="str">
        <f t="shared" si="28"/>
        <v/>
      </c>
      <c r="AM24" s="61" t="str">
        <f t="shared" si="29"/>
        <v/>
      </c>
      <c r="AN24" s="61" t="str">
        <f t="shared" si="30"/>
        <v/>
      </c>
      <c r="AO24" s="61" t="str">
        <f t="shared" si="31"/>
        <v/>
      </c>
      <c r="AP24" s="61" t="str">
        <f t="shared" si="32"/>
        <v/>
      </c>
      <c r="AQ24" s="61" t="str">
        <f t="shared" si="33"/>
        <v/>
      </c>
      <c r="AR24" s="63"/>
    </row>
    <row r="25" spans="1:44" s="50" customFormat="1" ht="16.5" customHeight="1" x14ac:dyDescent="0.25">
      <c r="A25" s="50" t="str">
        <f>CONCATENATE(Leyendas!$C$2)</f>
        <v>Suriname</v>
      </c>
      <c r="B25" s="50" t="str">
        <f>CONCATENATE(Leyendas!$A$2)</f>
        <v>2019</v>
      </c>
      <c r="C25" s="57" t="s">
        <v>145</v>
      </c>
      <c r="D25" s="111"/>
      <c r="E25" s="111"/>
      <c r="F25" s="111"/>
      <c r="G25" s="111"/>
      <c r="H25" s="111"/>
      <c r="I25" s="59"/>
      <c r="J25" s="251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110"/>
      <c r="W25" s="60"/>
      <c r="X25" s="60"/>
      <c r="Y25" s="60"/>
      <c r="Z25" s="60"/>
      <c r="AA25" s="61" t="str">
        <f t="shared" si="17"/>
        <v/>
      </c>
      <c r="AB25" s="61" t="str">
        <f t="shared" si="18"/>
        <v/>
      </c>
      <c r="AC25" s="61" t="str">
        <f t="shared" si="19"/>
        <v/>
      </c>
      <c r="AD25" s="61" t="str">
        <f t="shared" si="20"/>
        <v/>
      </c>
      <c r="AE25" s="61" t="str">
        <f t="shared" si="21"/>
        <v/>
      </c>
      <c r="AF25" s="61" t="str">
        <f t="shared" si="22"/>
        <v/>
      </c>
      <c r="AG25" s="61" t="str">
        <f t="shared" si="23"/>
        <v/>
      </c>
      <c r="AH25" s="61" t="str">
        <f t="shared" si="24"/>
        <v/>
      </c>
      <c r="AI25" s="62" t="str">
        <f t="shared" si="25"/>
        <v/>
      </c>
      <c r="AJ25" s="61" t="str">
        <f t="shared" si="26"/>
        <v/>
      </c>
      <c r="AK25" s="61" t="str">
        <f t="shared" si="27"/>
        <v/>
      </c>
      <c r="AL25" s="61" t="str">
        <f t="shared" si="28"/>
        <v/>
      </c>
      <c r="AM25" s="61" t="str">
        <f t="shared" si="29"/>
        <v/>
      </c>
      <c r="AN25" s="61" t="str">
        <f t="shared" si="30"/>
        <v/>
      </c>
      <c r="AO25" s="61" t="str">
        <f t="shared" si="31"/>
        <v/>
      </c>
      <c r="AP25" s="61" t="str">
        <f t="shared" si="32"/>
        <v/>
      </c>
      <c r="AQ25" s="61" t="str">
        <f t="shared" si="33"/>
        <v/>
      </c>
      <c r="AR25" s="63"/>
    </row>
    <row r="26" spans="1:44" s="50" customFormat="1" ht="15.75" x14ac:dyDescent="0.25">
      <c r="A26" s="50" t="str">
        <f>CONCATENATE(Leyendas!$C$2)</f>
        <v>Suriname</v>
      </c>
      <c r="B26" s="50" t="str">
        <f>CONCATENATE(Leyendas!$A$2)</f>
        <v>2019</v>
      </c>
      <c r="C26" s="57" t="s">
        <v>146</v>
      </c>
      <c r="D26" s="111"/>
      <c r="E26" s="111"/>
      <c r="F26" s="111"/>
      <c r="G26" s="111"/>
      <c r="H26" s="111"/>
      <c r="I26" s="58"/>
      <c r="J26" s="253"/>
      <c r="K26" s="58"/>
      <c r="L26" s="58"/>
      <c r="M26" s="59"/>
      <c r="N26" s="59"/>
      <c r="O26" s="59"/>
      <c r="P26" s="59"/>
      <c r="Q26" s="59"/>
      <c r="R26" s="59"/>
      <c r="S26" s="59"/>
      <c r="T26" s="59"/>
      <c r="U26" s="59"/>
      <c r="V26" s="110"/>
      <c r="W26" s="60"/>
      <c r="X26" s="60"/>
      <c r="Y26" s="60"/>
      <c r="Z26" s="60"/>
      <c r="AA26" s="61" t="str">
        <f t="shared" si="17"/>
        <v/>
      </c>
      <c r="AB26" s="61" t="str">
        <f t="shared" si="18"/>
        <v/>
      </c>
      <c r="AC26" s="61" t="str">
        <f t="shared" si="19"/>
        <v/>
      </c>
      <c r="AD26" s="61" t="str">
        <f t="shared" si="20"/>
        <v/>
      </c>
      <c r="AE26" s="61" t="str">
        <f t="shared" si="21"/>
        <v/>
      </c>
      <c r="AF26" s="61" t="str">
        <f t="shared" si="22"/>
        <v/>
      </c>
      <c r="AG26" s="61" t="str">
        <f t="shared" si="23"/>
        <v/>
      </c>
      <c r="AH26" s="61" t="str">
        <f t="shared" si="24"/>
        <v/>
      </c>
      <c r="AI26" s="62" t="str">
        <f t="shared" si="25"/>
        <v/>
      </c>
      <c r="AJ26" s="61" t="str">
        <f t="shared" si="26"/>
        <v/>
      </c>
      <c r="AK26" s="61" t="str">
        <f t="shared" si="27"/>
        <v/>
      </c>
      <c r="AL26" s="61" t="str">
        <f t="shared" si="28"/>
        <v/>
      </c>
      <c r="AM26" s="61" t="str">
        <f t="shared" si="29"/>
        <v/>
      </c>
      <c r="AN26" s="61" t="str">
        <f t="shared" si="30"/>
        <v/>
      </c>
      <c r="AO26" s="61" t="str">
        <f t="shared" si="31"/>
        <v/>
      </c>
      <c r="AP26" s="61" t="str">
        <f t="shared" si="32"/>
        <v/>
      </c>
      <c r="AQ26" s="61" t="str">
        <f t="shared" si="33"/>
        <v/>
      </c>
      <c r="AR26" s="63"/>
    </row>
    <row r="27" spans="1:44" s="50" customFormat="1" ht="15.75" x14ac:dyDescent="0.25">
      <c r="A27" s="50" t="str">
        <f>CONCATENATE(Leyendas!$C$2)</f>
        <v>Suriname</v>
      </c>
      <c r="B27" s="50" t="str">
        <f>CONCATENATE(Leyendas!$A$2)</f>
        <v>2019</v>
      </c>
      <c r="C27" s="57" t="s">
        <v>147</v>
      </c>
      <c r="D27" s="111"/>
      <c r="E27" s="111"/>
      <c r="F27" s="113"/>
      <c r="G27" s="113"/>
      <c r="H27" s="111"/>
      <c r="I27" s="58"/>
      <c r="J27" s="253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110"/>
      <c r="W27" s="60"/>
      <c r="X27" s="60"/>
      <c r="Y27" s="60"/>
      <c r="Z27" s="60"/>
      <c r="AA27" s="61" t="str">
        <f t="shared" si="17"/>
        <v/>
      </c>
      <c r="AB27" s="61" t="str">
        <f t="shared" si="18"/>
        <v/>
      </c>
      <c r="AC27" s="61" t="str">
        <f t="shared" si="19"/>
        <v/>
      </c>
      <c r="AD27" s="61" t="str">
        <f t="shared" si="20"/>
        <v/>
      </c>
      <c r="AE27" s="61" t="str">
        <f t="shared" si="21"/>
        <v/>
      </c>
      <c r="AF27" s="61" t="str">
        <f t="shared" si="22"/>
        <v/>
      </c>
      <c r="AG27" s="61" t="str">
        <f t="shared" si="23"/>
        <v/>
      </c>
      <c r="AH27" s="61" t="str">
        <f t="shared" si="24"/>
        <v/>
      </c>
      <c r="AI27" s="62" t="str">
        <f t="shared" si="25"/>
        <v/>
      </c>
      <c r="AJ27" s="61" t="str">
        <f t="shared" si="26"/>
        <v/>
      </c>
      <c r="AK27" s="61" t="str">
        <f t="shared" si="27"/>
        <v/>
      </c>
      <c r="AL27" s="61" t="str">
        <f t="shared" si="28"/>
        <v/>
      </c>
      <c r="AM27" s="61" t="str">
        <f t="shared" si="29"/>
        <v/>
      </c>
      <c r="AN27" s="61" t="str">
        <f t="shared" si="30"/>
        <v/>
      </c>
      <c r="AO27" s="61" t="str">
        <f t="shared" si="31"/>
        <v/>
      </c>
      <c r="AP27" s="61" t="str">
        <f t="shared" si="32"/>
        <v/>
      </c>
      <c r="AQ27" s="61" t="str">
        <f t="shared" si="33"/>
        <v/>
      </c>
      <c r="AR27" s="63"/>
    </row>
    <row r="28" spans="1:44" s="50" customFormat="1" ht="15.75" x14ac:dyDescent="0.25">
      <c r="A28" s="50" t="str">
        <f>CONCATENATE(Leyendas!$C$2)</f>
        <v>Suriname</v>
      </c>
      <c r="B28" s="50" t="str">
        <f>CONCATENATE(Leyendas!$A$2)</f>
        <v>2019</v>
      </c>
      <c r="C28" s="57" t="s">
        <v>148</v>
      </c>
      <c r="D28" s="111"/>
      <c r="E28" s="111"/>
      <c r="F28" s="113"/>
      <c r="G28" s="113"/>
      <c r="H28" s="111"/>
      <c r="I28" s="58"/>
      <c r="J28" s="253"/>
      <c r="K28" s="58"/>
      <c r="L28" s="58"/>
      <c r="M28" s="59"/>
      <c r="N28" s="59"/>
      <c r="O28" s="59"/>
      <c r="P28" s="59"/>
      <c r="Q28" s="59"/>
      <c r="R28" s="59"/>
      <c r="S28" s="59"/>
      <c r="T28" s="59"/>
      <c r="U28" s="59"/>
      <c r="V28" s="110"/>
      <c r="W28" s="60"/>
      <c r="X28" s="60"/>
      <c r="Y28" s="60"/>
      <c r="Z28" s="60"/>
      <c r="AA28" s="61" t="str">
        <f t="shared" si="17"/>
        <v/>
      </c>
      <c r="AB28" s="61" t="str">
        <f t="shared" si="18"/>
        <v/>
      </c>
      <c r="AC28" s="61" t="str">
        <f t="shared" si="19"/>
        <v/>
      </c>
      <c r="AD28" s="61" t="str">
        <f t="shared" si="20"/>
        <v/>
      </c>
      <c r="AE28" s="61" t="str">
        <f t="shared" si="21"/>
        <v/>
      </c>
      <c r="AF28" s="61" t="str">
        <f t="shared" si="22"/>
        <v/>
      </c>
      <c r="AG28" s="61" t="str">
        <f t="shared" si="23"/>
        <v/>
      </c>
      <c r="AH28" s="61" t="str">
        <f t="shared" si="24"/>
        <v/>
      </c>
      <c r="AI28" s="62" t="str">
        <f t="shared" si="25"/>
        <v/>
      </c>
      <c r="AJ28" s="61" t="str">
        <f t="shared" si="26"/>
        <v/>
      </c>
      <c r="AK28" s="61" t="str">
        <f t="shared" si="27"/>
        <v/>
      </c>
      <c r="AL28" s="61" t="str">
        <f t="shared" si="28"/>
        <v/>
      </c>
      <c r="AM28" s="61" t="str">
        <f t="shared" si="29"/>
        <v/>
      </c>
      <c r="AN28" s="61" t="str">
        <f t="shared" si="30"/>
        <v/>
      </c>
      <c r="AO28" s="61" t="str">
        <f t="shared" si="31"/>
        <v/>
      </c>
      <c r="AP28" s="61" t="str">
        <f t="shared" si="32"/>
        <v/>
      </c>
      <c r="AQ28" s="61" t="str">
        <f t="shared" si="33"/>
        <v/>
      </c>
      <c r="AR28" s="63"/>
    </row>
    <row r="29" spans="1:44" s="50" customFormat="1" ht="15.75" x14ac:dyDescent="0.25">
      <c r="A29" s="50" t="str">
        <f>CONCATENATE(Leyendas!$C$2)</f>
        <v>Suriname</v>
      </c>
      <c r="B29" s="50" t="str">
        <f>CONCATENATE(Leyendas!$A$2)</f>
        <v>2019</v>
      </c>
      <c r="C29" s="57" t="s">
        <v>149</v>
      </c>
      <c r="D29" s="111"/>
      <c r="E29" s="111"/>
      <c r="F29" s="113"/>
      <c r="G29" s="113"/>
      <c r="H29" s="111"/>
      <c r="I29" s="58"/>
      <c r="J29" s="253"/>
      <c r="K29" s="58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110"/>
      <c r="W29" s="60"/>
      <c r="X29" s="60"/>
      <c r="Y29" s="60"/>
      <c r="Z29" s="60"/>
      <c r="AA29" s="61" t="str">
        <f t="shared" si="17"/>
        <v/>
      </c>
      <c r="AB29" s="61" t="str">
        <f t="shared" si="18"/>
        <v/>
      </c>
      <c r="AC29" s="61" t="str">
        <f t="shared" si="19"/>
        <v/>
      </c>
      <c r="AD29" s="61" t="str">
        <f t="shared" si="20"/>
        <v/>
      </c>
      <c r="AE29" s="61" t="str">
        <f t="shared" si="21"/>
        <v/>
      </c>
      <c r="AF29" s="61" t="str">
        <f t="shared" si="22"/>
        <v/>
      </c>
      <c r="AG29" s="61" t="str">
        <f t="shared" si="23"/>
        <v/>
      </c>
      <c r="AH29" s="61" t="str">
        <f t="shared" si="24"/>
        <v/>
      </c>
      <c r="AI29" s="62" t="str">
        <f t="shared" si="25"/>
        <v/>
      </c>
      <c r="AJ29" s="61" t="str">
        <f t="shared" si="26"/>
        <v/>
      </c>
      <c r="AK29" s="61" t="str">
        <f t="shared" si="27"/>
        <v/>
      </c>
      <c r="AL29" s="61" t="str">
        <f t="shared" si="28"/>
        <v/>
      </c>
      <c r="AM29" s="61" t="str">
        <f t="shared" si="29"/>
        <v/>
      </c>
      <c r="AN29" s="61" t="str">
        <f t="shared" si="30"/>
        <v/>
      </c>
      <c r="AO29" s="61" t="str">
        <f t="shared" si="31"/>
        <v/>
      </c>
      <c r="AP29" s="61" t="str">
        <f t="shared" si="32"/>
        <v/>
      </c>
      <c r="AQ29" s="61" t="str">
        <f t="shared" si="33"/>
        <v/>
      </c>
      <c r="AR29" s="63"/>
    </row>
    <row r="30" spans="1:44" s="50" customFormat="1" ht="15.75" x14ac:dyDescent="0.25">
      <c r="A30" s="50" t="str">
        <f>CONCATENATE(Leyendas!$C$2)</f>
        <v>Suriname</v>
      </c>
      <c r="B30" s="50" t="str">
        <f>CONCATENATE(Leyendas!$A$2)</f>
        <v>2019</v>
      </c>
      <c r="C30" s="57" t="s">
        <v>150</v>
      </c>
      <c r="D30" s="111"/>
      <c r="E30" s="111"/>
      <c r="F30" s="113"/>
      <c r="G30" s="113"/>
      <c r="H30" s="111"/>
      <c r="I30" s="59"/>
      <c r="J30" s="251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110"/>
      <c r="W30" s="60"/>
      <c r="X30" s="60"/>
      <c r="Y30" s="60"/>
      <c r="Z30" s="60"/>
      <c r="AA30" s="61" t="str">
        <f t="shared" si="17"/>
        <v/>
      </c>
      <c r="AB30" s="61" t="str">
        <f t="shared" si="18"/>
        <v/>
      </c>
      <c r="AC30" s="61" t="str">
        <f t="shared" si="19"/>
        <v/>
      </c>
      <c r="AD30" s="61" t="str">
        <f t="shared" si="20"/>
        <v/>
      </c>
      <c r="AE30" s="61" t="str">
        <f t="shared" si="21"/>
        <v/>
      </c>
      <c r="AF30" s="61" t="str">
        <f t="shared" si="22"/>
        <v/>
      </c>
      <c r="AG30" s="61" t="str">
        <f t="shared" si="23"/>
        <v/>
      </c>
      <c r="AH30" s="61" t="str">
        <f t="shared" si="24"/>
        <v/>
      </c>
      <c r="AI30" s="62" t="str">
        <f t="shared" si="25"/>
        <v/>
      </c>
      <c r="AJ30" s="61" t="str">
        <f t="shared" si="26"/>
        <v/>
      </c>
      <c r="AK30" s="61" t="str">
        <f t="shared" si="27"/>
        <v/>
      </c>
      <c r="AL30" s="61" t="str">
        <f t="shared" si="28"/>
        <v/>
      </c>
      <c r="AM30" s="61" t="str">
        <f t="shared" si="29"/>
        <v/>
      </c>
      <c r="AN30" s="61" t="str">
        <f t="shared" si="30"/>
        <v/>
      </c>
      <c r="AO30" s="61" t="str">
        <f t="shared" si="31"/>
        <v/>
      </c>
      <c r="AP30" s="61" t="str">
        <f t="shared" si="32"/>
        <v/>
      </c>
      <c r="AQ30" s="61" t="str">
        <f t="shared" si="33"/>
        <v/>
      </c>
      <c r="AR30" s="63"/>
    </row>
    <row r="31" spans="1:44" s="50" customFormat="1" ht="15.75" x14ac:dyDescent="0.25">
      <c r="A31" s="50" t="str">
        <f>CONCATENATE(Leyendas!$C$2)</f>
        <v>Suriname</v>
      </c>
      <c r="B31" s="50" t="str">
        <f>CONCATENATE(Leyendas!$A$2)</f>
        <v>2019</v>
      </c>
      <c r="C31" s="57" t="s">
        <v>151</v>
      </c>
      <c r="D31" s="111"/>
      <c r="E31" s="111"/>
      <c r="F31" s="111"/>
      <c r="G31" s="111"/>
      <c r="H31" s="111"/>
      <c r="I31" s="59"/>
      <c r="J31" s="251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110"/>
      <c r="W31" s="60"/>
      <c r="X31" s="60"/>
      <c r="Y31" s="60"/>
      <c r="Z31" s="60"/>
      <c r="AA31" s="61" t="str">
        <f t="shared" si="17"/>
        <v/>
      </c>
      <c r="AB31" s="61" t="str">
        <f t="shared" si="18"/>
        <v/>
      </c>
      <c r="AC31" s="61" t="str">
        <f t="shared" si="19"/>
        <v/>
      </c>
      <c r="AD31" s="61" t="str">
        <f t="shared" si="20"/>
        <v/>
      </c>
      <c r="AE31" s="61" t="str">
        <f t="shared" si="21"/>
        <v/>
      </c>
      <c r="AF31" s="61" t="str">
        <f t="shared" si="22"/>
        <v/>
      </c>
      <c r="AG31" s="61" t="str">
        <f t="shared" si="23"/>
        <v/>
      </c>
      <c r="AH31" s="61" t="str">
        <f t="shared" si="24"/>
        <v/>
      </c>
      <c r="AI31" s="62" t="str">
        <f t="shared" si="25"/>
        <v/>
      </c>
      <c r="AJ31" s="61" t="str">
        <f t="shared" si="26"/>
        <v/>
      </c>
      <c r="AK31" s="61" t="str">
        <f t="shared" si="27"/>
        <v/>
      </c>
      <c r="AL31" s="61" t="str">
        <f t="shared" si="28"/>
        <v/>
      </c>
      <c r="AM31" s="61" t="str">
        <f t="shared" si="29"/>
        <v/>
      </c>
      <c r="AN31" s="61" t="str">
        <f t="shared" si="30"/>
        <v/>
      </c>
      <c r="AO31" s="61" t="str">
        <f t="shared" si="31"/>
        <v/>
      </c>
      <c r="AP31" s="61" t="str">
        <f t="shared" si="32"/>
        <v/>
      </c>
      <c r="AQ31" s="61" t="str">
        <f t="shared" si="33"/>
        <v/>
      </c>
      <c r="AR31" s="63"/>
    </row>
    <row r="32" spans="1:44" s="50" customFormat="1" ht="15.75" x14ac:dyDescent="0.25">
      <c r="A32" s="50" t="str">
        <f>CONCATENATE(Leyendas!$C$2)</f>
        <v>Suriname</v>
      </c>
      <c r="B32" s="50" t="str">
        <f>CONCATENATE(Leyendas!$A$2)</f>
        <v>2019</v>
      </c>
      <c r="C32" s="57" t="s">
        <v>152</v>
      </c>
      <c r="D32" s="111"/>
      <c r="E32" s="111"/>
      <c r="F32" s="111"/>
      <c r="G32" s="111"/>
      <c r="H32" s="111"/>
      <c r="I32" s="59"/>
      <c r="J32" s="251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110"/>
      <c r="W32" s="60"/>
      <c r="X32" s="60"/>
      <c r="Y32" s="60"/>
      <c r="Z32" s="60"/>
      <c r="AA32" s="61" t="str">
        <f t="shared" si="17"/>
        <v/>
      </c>
      <c r="AB32" s="61" t="str">
        <f t="shared" si="18"/>
        <v/>
      </c>
      <c r="AC32" s="61" t="str">
        <f t="shared" si="19"/>
        <v/>
      </c>
      <c r="AD32" s="61" t="str">
        <f t="shared" si="20"/>
        <v/>
      </c>
      <c r="AE32" s="61" t="str">
        <f t="shared" si="21"/>
        <v/>
      </c>
      <c r="AF32" s="61" t="str">
        <f t="shared" si="22"/>
        <v/>
      </c>
      <c r="AG32" s="61" t="str">
        <f t="shared" si="23"/>
        <v/>
      </c>
      <c r="AH32" s="61" t="str">
        <f t="shared" si="24"/>
        <v/>
      </c>
      <c r="AI32" s="62" t="str">
        <f t="shared" si="25"/>
        <v/>
      </c>
      <c r="AJ32" s="61" t="str">
        <f t="shared" si="26"/>
        <v/>
      </c>
      <c r="AK32" s="61" t="str">
        <f t="shared" si="27"/>
        <v/>
      </c>
      <c r="AL32" s="61" t="str">
        <f t="shared" si="28"/>
        <v/>
      </c>
      <c r="AM32" s="61" t="str">
        <f t="shared" si="29"/>
        <v/>
      </c>
      <c r="AN32" s="61" t="str">
        <f t="shared" si="30"/>
        <v/>
      </c>
      <c r="AO32" s="61" t="str">
        <f t="shared" si="31"/>
        <v/>
      </c>
      <c r="AP32" s="61" t="str">
        <f t="shared" si="32"/>
        <v/>
      </c>
      <c r="AQ32" s="61" t="str">
        <f t="shared" si="33"/>
        <v/>
      </c>
      <c r="AR32" s="63"/>
    </row>
    <row r="33" spans="1:44" ht="15.75" x14ac:dyDescent="0.25">
      <c r="A33" s="50" t="str">
        <f>CONCATENATE(Leyendas!$C$2)</f>
        <v>Suriname</v>
      </c>
      <c r="B33" s="50" t="str">
        <f>CONCATENATE(Leyendas!$A$2)</f>
        <v>2019</v>
      </c>
      <c r="C33" s="57" t="s">
        <v>153</v>
      </c>
      <c r="D33" s="111"/>
      <c r="E33" s="111"/>
      <c r="F33" s="111"/>
      <c r="G33" s="111"/>
      <c r="H33" s="111"/>
      <c r="I33" s="59"/>
      <c r="J33" s="251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110"/>
      <c r="W33" s="60"/>
      <c r="X33" s="60"/>
      <c r="Y33" s="60"/>
      <c r="Z33" s="60"/>
      <c r="AA33" s="61" t="str">
        <f t="shared" si="17"/>
        <v/>
      </c>
      <c r="AB33" s="61" t="str">
        <f t="shared" si="18"/>
        <v/>
      </c>
      <c r="AC33" s="61" t="str">
        <f t="shared" si="19"/>
        <v/>
      </c>
      <c r="AD33" s="61" t="str">
        <f t="shared" si="20"/>
        <v/>
      </c>
      <c r="AE33" s="61" t="str">
        <f t="shared" si="21"/>
        <v/>
      </c>
      <c r="AF33" s="61" t="str">
        <f t="shared" si="22"/>
        <v/>
      </c>
      <c r="AG33" s="61" t="str">
        <f t="shared" si="23"/>
        <v/>
      </c>
      <c r="AH33" s="61" t="str">
        <f t="shared" si="24"/>
        <v/>
      </c>
      <c r="AI33" s="62" t="str">
        <f t="shared" si="25"/>
        <v/>
      </c>
      <c r="AJ33" s="61" t="str">
        <f t="shared" si="26"/>
        <v/>
      </c>
      <c r="AK33" s="61" t="str">
        <f t="shared" si="27"/>
        <v/>
      </c>
      <c r="AL33" s="61" t="str">
        <f t="shared" si="28"/>
        <v/>
      </c>
      <c r="AM33" s="61" t="str">
        <f t="shared" si="29"/>
        <v/>
      </c>
      <c r="AN33" s="61" t="str">
        <f t="shared" si="30"/>
        <v/>
      </c>
      <c r="AO33" s="61" t="str">
        <f t="shared" si="31"/>
        <v/>
      </c>
      <c r="AP33" s="61" t="str">
        <f t="shared" si="32"/>
        <v/>
      </c>
      <c r="AQ33" s="61" t="str">
        <f t="shared" si="33"/>
        <v/>
      </c>
      <c r="AR33" s="63"/>
    </row>
    <row r="34" spans="1:44" ht="15.75" x14ac:dyDescent="0.25">
      <c r="A34" s="50" t="str">
        <f>CONCATENATE(Leyendas!$C$2)</f>
        <v>Suriname</v>
      </c>
      <c r="B34" s="50" t="str">
        <f>CONCATENATE(Leyendas!$A$2)</f>
        <v>2019</v>
      </c>
      <c r="C34" s="57" t="s">
        <v>154</v>
      </c>
      <c r="D34" s="111"/>
      <c r="E34" s="111"/>
      <c r="F34" s="111"/>
      <c r="G34" s="111"/>
      <c r="H34" s="111"/>
      <c r="I34" s="59"/>
      <c r="J34" s="251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110"/>
      <c r="W34" s="60"/>
      <c r="X34" s="60"/>
      <c r="Y34" s="60"/>
      <c r="Z34" s="60"/>
      <c r="AA34" s="61" t="str">
        <f t="shared" si="17"/>
        <v/>
      </c>
      <c r="AB34" s="61" t="str">
        <f t="shared" si="18"/>
        <v/>
      </c>
      <c r="AC34" s="61" t="str">
        <f t="shared" si="19"/>
        <v/>
      </c>
      <c r="AD34" s="61" t="str">
        <f t="shared" si="20"/>
        <v/>
      </c>
      <c r="AE34" s="61" t="str">
        <f t="shared" si="21"/>
        <v/>
      </c>
      <c r="AF34" s="61" t="str">
        <f t="shared" si="22"/>
        <v/>
      </c>
      <c r="AG34" s="61" t="str">
        <f t="shared" si="23"/>
        <v/>
      </c>
      <c r="AH34" s="61" t="str">
        <f t="shared" si="24"/>
        <v/>
      </c>
      <c r="AI34" s="62" t="str">
        <f t="shared" si="25"/>
        <v/>
      </c>
      <c r="AJ34" s="61" t="str">
        <f t="shared" si="26"/>
        <v/>
      </c>
      <c r="AK34" s="61" t="str">
        <f t="shared" si="27"/>
        <v/>
      </c>
      <c r="AL34" s="61" t="str">
        <f t="shared" si="28"/>
        <v/>
      </c>
      <c r="AM34" s="61" t="str">
        <f t="shared" si="29"/>
        <v/>
      </c>
      <c r="AN34" s="61" t="str">
        <f t="shared" si="30"/>
        <v/>
      </c>
      <c r="AO34" s="61" t="str">
        <f t="shared" si="31"/>
        <v/>
      </c>
      <c r="AP34" s="61" t="str">
        <f t="shared" si="32"/>
        <v/>
      </c>
      <c r="AQ34" s="61" t="str">
        <f t="shared" si="33"/>
        <v/>
      </c>
      <c r="AR34" s="63"/>
    </row>
    <row r="35" spans="1:44" ht="15.75" x14ac:dyDescent="0.25">
      <c r="A35" s="50" t="str">
        <f>CONCATENATE(Leyendas!$C$2)</f>
        <v>Suriname</v>
      </c>
      <c r="B35" s="50" t="str">
        <f>CONCATENATE(Leyendas!$A$2)</f>
        <v>2019</v>
      </c>
      <c r="C35" s="57" t="s">
        <v>155</v>
      </c>
      <c r="D35" s="111"/>
      <c r="E35" s="111"/>
      <c r="F35" s="111"/>
      <c r="G35" s="111"/>
      <c r="H35" s="111"/>
      <c r="I35" s="59"/>
      <c r="J35" s="251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110"/>
      <c r="W35" s="60"/>
      <c r="X35" s="60"/>
      <c r="Y35" s="60"/>
      <c r="Z35" s="60"/>
      <c r="AA35" s="61" t="str">
        <f t="shared" si="17"/>
        <v/>
      </c>
      <c r="AB35" s="61" t="str">
        <f t="shared" si="18"/>
        <v/>
      </c>
      <c r="AC35" s="61" t="str">
        <f t="shared" si="19"/>
        <v/>
      </c>
      <c r="AD35" s="61" t="str">
        <f t="shared" si="20"/>
        <v/>
      </c>
      <c r="AE35" s="61" t="str">
        <f t="shared" si="21"/>
        <v/>
      </c>
      <c r="AF35" s="61" t="str">
        <f t="shared" si="22"/>
        <v/>
      </c>
      <c r="AG35" s="61" t="str">
        <f t="shared" si="23"/>
        <v/>
      </c>
      <c r="AH35" s="61" t="str">
        <f t="shared" si="24"/>
        <v/>
      </c>
      <c r="AI35" s="62" t="str">
        <f t="shared" si="25"/>
        <v/>
      </c>
      <c r="AJ35" s="61" t="str">
        <f t="shared" si="26"/>
        <v/>
      </c>
      <c r="AK35" s="61" t="str">
        <f t="shared" si="27"/>
        <v/>
      </c>
      <c r="AL35" s="61" t="str">
        <f t="shared" si="28"/>
        <v/>
      </c>
      <c r="AM35" s="61" t="str">
        <f t="shared" si="29"/>
        <v/>
      </c>
      <c r="AN35" s="61" t="str">
        <f t="shared" si="30"/>
        <v/>
      </c>
      <c r="AO35" s="61" t="str">
        <f t="shared" si="31"/>
        <v/>
      </c>
      <c r="AP35" s="61" t="str">
        <f t="shared" si="32"/>
        <v/>
      </c>
      <c r="AQ35" s="61" t="str">
        <f t="shared" si="33"/>
        <v/>
      </c>
      <c r="AR35" s="63"/>
    </row>
    <row r="36" spans="1:44" ht="15.75" x14ac:dyDescent="0.25">
      <c r="A36" s="50" t="str">
        <f>CONCATENATE(Leyendas!$C$2)</f>
        <v>Suriname</v>
      </c>
      <c r="B36" s="50" t="str">
        <f>CONCATENATE(Leyendas!$A$2)</f>
        <v>2019</v>
      </c>
      <c r="C36" s="57" t="s">
        <v>156</v>
      </c>
      <c r="D36" s="111"/>
      <c r="E36" s="111"/>
      <c r="F36" s="111"/>
      <c r="G36" s="111"/>
      <c r="H36" s="111"/>
      <c r="I36" s="59"/>
      <c r="J36" s="251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110"/>
      <c r="W36" s="60"/>
      <c r="X36" s="60"/>
      <c r="Y36" s="60"/>
      <c r="Z36" s="60"/>
      <c r="AA36" s="61" t="str">
        <f t="shared" si="17"/>
        <v/>
      </c>
      <c r="AB36" s="61" t="str">
        <f t="shared" si="18"/>
        <v/>
      </c>
      <c r="AC36" s="61" t="str">
        <f t="shared" si="19"/>
        <v/>
      </c>
      <c r="AD36" s="61" t="str">
        <f t="shared" si="20"/>
        <v/>
      </c>
      <c r="AE36" s="61" t="str">
        <f t="shared" si="21"/>
        <v/>
      </c>
      <c r="AF36" s="61" t="str">
        <f t="shared" si="22"/>
        <v/>
      </c>
      <c r="AG36" s="61" t="str">
        <f t="shared" si="23"/>
        <v/>
      </c>
      <c r="AH36" s="61" t="str">
        <f t="shared" si="24"/>
        <v/>
      </c>
      <c r="AI36" s="62" t="str">
        <f t="shared" si="25"/>
        <v/>
      </c>
      <c r="AJ36" s="61" t="str">
        <f t="shared" si="26"/>
        <v/>
      </c>
      <c r="AK36" s="61" t="str">
        <f t="shared" si="27"/>
        <v/>
      </c>
      <c r="AL36" s="61" t="str">
        <f t="shared" si="28"/>
        <v/>
      </c>
      <c r="AM36" s="61" t="str">
        <f t="shared" si="29"/>
        <v/>
      </c>
      <c r="AN36" s="61" t="str">
        <f t="shared" si="30"/>
        <v/>
      </c>
      <c r="AO36" s="61" t="str">
        <f t="shared" si="31"/>
        <v/>
      </c>
      <c r="AP36" s="61" t="str">
        <f t="shared" si="32"/>
        <v/>
      </c>
      <c r="AQ36" s="61" t="str">
        <f t="shared" si="33"/>
        <v/>
      </c>
      <c r="AR36" s="63"/>
    </row>
    <row r="37" spans="1:44" ht="15.75" x14ac:dyDescent="0.25">
      <c r="A37" s="50" t="str">
        <f>CONCATENATE(Leyendas!$C$2)</f>
        <v>Suriname</v>
      </c>
      <c r="B37" s="50" t="str">
        <f>CONCATENATE(Leyendas!$A$2)</f>
        <v>2019</v>
      </c>
      <c r="C37" s="57" t="s">
        <v>157</v>
      </c>
      <c r="D37" s="111"/>
      <c r="E37" s="111"/>
      <c r="F37" s="111"/>
      <c r="G37" s="111"/>
      <c r="H37" s="111"/>
      <c r="I37" s="59"/>
      <c r="J37" s="251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110"/>
      <c r="W37" s="60"/>
      <c r="X37" s="60"/>
      <c r="Y37" s="60"/>
      <c r="Z37" s="60"/>
      <c r="AA37" s="61" t="str">
        <f t="shared" ref="AA37:AA57" si="34">IF(V37=0,"",W37/V37)</f>
        <v/>
      </c>
      <c r="AB37" s="61" t="str">
        <f t="shared" ref="AB37:AB57" si="35">IF(V37=0,"",X37/V37)</f>
        <v/>
      </c>
      <c r="AC37" s="61" t="str">
        <f t="shared" ref="AC37:AC57" si="36">IF(V37=0,"",Y37/V37)</f>
        <v/>
      </c>
      <c r="AD37" s="61" t="str">
        <f t="shared" ref="AD37:AD58" si="37">IF($Y37=0,"",D37/$Y37)</f>
        <v/>
      </c>
      <c r="AE37" s="61" t="str">
        <f t="shared" ref="AE37:AE58" si="38">IF($Y37=0,"",E37/$Y37)</f>
        <v/>
      </c>
      <c r="AF37" s="61" t="str">
        <f t="shared" ref="AF37:AF58" si="39">IF($Y37=0,"",F37/$Y37)</f>
        <v/>
      </c>
      <c r="AG37" s="61" t="str">
        <f t="shared" ref="AG37:AG58" si="40">IF($Y37=0,"",G37/$Y37)</f>
        <v/>
      </c>
      <c r="AH37" s="61" t="str">
        <f t="shared" ref="AH37:AH58" si="41">IF($Y37=0,"",H37/$Y37)</f>
        <v/>
      </c>
      <c r="AI37" s="62" t="str">
        <f t="shared" ref="AI37:AI58" si="42">IF($V37=0,"",Z37/$V37)</f>
        <v/>
      </c>
      <c r="AJ37" s="61" t="str">
        <f t="shared" ref="AJ37:AQ48" si="43">IF($V37=0,"",M37/$V37)</f>
        <v/>
      </c>
      <c r="AK37" s="61" t="str">
        <f t="shared" si="43"/>
        <v/>
      </c>
      <c r="AL37" s="61" t="str">
        <f t="shared" si="43"/>
        <v/>
      </c>
      <c r="AM37" s="61" t="str">
        <f t="shared" si="43"/>
        <v/>
      </c>
      <c r="AN37" s="61" t="str">
        <f t="shared" si="43"/>
        <v/>
      </c>
      <c r="AO37" s="61" t="str">
        <f t="shared" si="43"/>
        <v/>
      </c>
      <c r="AP37" s="61" t="str">
        <f t="shared" si="43"/>
        <v/>
      </c>
      <c r="AQ37" s="61" t="str">
        <f t="shared" si="43"/>
        <v/>
      </c>
      <c r="AR37" s="63"/>
    </row>
    <row r="38" spans="1:44" ht="15.75" x14ac:dyDescent="0.25">
      <c r="A38" s="50" t="str">
        <f>CONCATENATE(Leyendas!$C$2)</f>
        <v>Suriname</v>
      </c>
      <c r="B38" s="50" t="str">
        <f>CONCATENATE(Leyendas!$A$2)</f>
        <v>2019</v>
      </c>
      <c r="C38" s="57" t="s">
        <v>158</v>
      </c>
      <c r="D38" s="111"/>
      <c r="E38" s="111"/>
      <c r="F38" s="111"/>
      <c r="G38" s="111"/>
      <c r="H38" s="111"/>
      <c r="I38" s="59"/>
      <c r="J38" s="251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110"/>
      <c r="W38" s="60"/>
      <c r="X38" s="60"/>
      <c r="Y38" s="60"/>
      <c r="Z38" s="60"/>
      <c r="AA38" s="61" t="str">
        <f t="shared" si="34"/>
        <v/>
      </c>
      <c r="AB38" s="61" t="str">
        <f t="shared" si="35"/>
        <v/>
      </c>
      <c r="AC38" s="61" t="str">
        <f t="shared" si="36"/>
        <v/>
      </c>
      <c r="AD38" s="61" t="str">
        <f t="shared" si="37"/>
        <v/>
      </c>
      <c r="AE38" s="61" t="str">
        <f t="shared" si="38"/>
        <v/>
      </c>
      <c r="AF38" s="61" t="str">
        <f t="shared" si="39"/>
        <v/>
      </c>
      <c r="AG38" s="61" t="str">
        <f t="shared" si="40"/>
        <v/>
      </c>
      <c r="AH38" s="61" t="str">
        <f t="shared" si="41"/>
        <v/>
      </c>
      <c r="AI38" s="62" t="str">
        <f t="shared" si="42"/>
        <v/>
      </c>
      <c r="AJ38" s="61" t="str">
        <f t="shared" si="43"/>
        <v/>
      </c>
      <c r="AK38" s="61" t="str">
        <f t="shared" si="43"/>
        <v/>
      </c>
      <c r="AL38" s="61" t="str">
        <f t="shared" si="43"/>
        <v/>
      </c>
      <c r="AM38" s="61" t="str">
        <f t="shared" si="43"/>
        <v/>
      </c>
      <c r="AN38" s="61" t="str">
        <f t="shared" si="43"/>
        <v/>
      </c>
      <c r="AO38" s="61" t="str">
        <f t="shared" si="43"/>
        <v/>
      </c>
      <c r="AP38" s="61" t="str">
        <f t="shared" si="43"/>
        <v/>
      </c>
      <c r="AQ38" s="61" t="str">
        <f t="shared" si="43"/>
        <v/>
      </c>
      <c r="AR38" s="63"/>
    </row>
    <row r="39" spans="1:44" ht="15.75" x14ac:dyDescent="0.25">
      <c r="A39" s="50" t="str">
        <f>CONCATENATE(Leyendas!$C$2)</f>
        <v>Suriname</v>
      </c>
      <c r="B39" s="50" t="str">
        <f>CONCATENATE(Leyendas!$A$2)</f>
        <v>2019</v>
      </c>
      <c r="C39" s="57" t="s">
        <v>159</v>
      </c>
      <c r="D39" s="111"/>
      <c r="E39" s="111"/>
      <c r="F39" s="111"/>
      <c r="G39" s="111"/>
      <c r="H39" s="111"/>
      <c r="I39" s="59"/>
      <c r="J39" s="251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102"/>
      <c r="W39" s="60"/>
      <c r="X39" s="60"/>
      <c r="Y39" s="60"/>
      <c r="Z39" s="60"/>
      <c r="AA39" s="61" t="str">
        <f t="shared" si="34"/>
        <v/>
      </c>
      <c r="AB39" s="61" t="str">
        <f t="shared" si="35"/>
        <v/>
      </c>
      <c r="AC39" s="61" t="str">
        <f t="shared" si="36"/>
        <v/>
      </c>
      <c r="AD39" s="61" t="str">
        <f t="shared" si="37"/>
        <v/>
      </c>
      <c r="AE39" s="61" t="str">
        <f t="shared" si="38"/>
        <v/>
      </c>
      <c r="AF39" s="61" t="str">
        <f t="shared" si="39"/>
        <v/>
      </c>
      <c r="AG39" s="61" t="str">
        <f t="shared" si="40"/>
        <v/>
      </c>
      <c r="AH39" s="61" t="str">
        <f t="shared" si="41"/>
        <v/>
      </c>
      <c r="AI39" s="62" t="str">
        <f t="shared" si="42"/>
        <v/>
      </c>
      <c r="AJ39" s="61" t="str">
        <f t="shared" si="43"/>
        <v/>
      </c>
      <c r="AK39" s="61" t="str">
        <f t="shared" si="43"/>
        <v/>
      </c>
      <c r="AL39" s="61" t="str">
        <f t="shared" si="43"/>
        <v/>
      </c>
      <c r="AM39" s="61" t="str">
        <f t="shared" si="43"/>
        <v/>
      </c>
      <c r="AN39" s="61" t="str">
        <f t="shared" si="43"/>
        <v/>
      </c>
      <c r="AO39" s="61" t="str">
        <f t="shared" si="43"/>
        <v/>
      </c>
      <c r="AP39" s="61" t="str">
        <f t="shared" si="43"/>
        <v/>
      </c>
      <c r="AQ39" s="61" t="str">
        <f t="shared" si="43"/>
        <v/>
      </c>
      <c r="AR39" s="63"/>
    </row>
    <row r="40" spans="1:44" ht="15.75" x14ac:dyDescent="0.25">
      <c r="A40" s="50" t="str">
        <f>CONCATENATE(Leyendas!$C$2)</f>
        <v>Suriname</v>
      </c>
      <c r="B40" s="50" t="str">
        <f>CONCATENATE(Leyendas!$A$2)</f>
        <v>2019</v>
      </c>
      <c r="C40" s="57" t="s">
        <v>160</v>
      </c>
      <c r="D40" s="111"/>
      <c r="E40" s="111"/>
      <c r="F40" s="111"/>
      <c r="G40" s="111"/>
      <c r="H40" s="111"/>
      <c r="I40" s="59"/>
      <c r="J40" s="251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102"/>
      <c r="W40" s="60"/>
      <c r="X40" s="60"/>
      <c r="Y40" s="60"/>
      <c r="Z40" s="60"/>
      <c r="AA40" s="61" t="str">
        <f t="shared" si="34"/>
        <v/>
      </c>
      <c r="AB40" s="61" t="str">
        <f t="shared" si="35"/>
        <v/>
      </c>
      <c r="AC40" s="61" t="str">
        <f t="shared" si="36"/>
        <v/>
      </c>
      <c r="AD40" s="61" t="str">
        <f t="shared" si="37"/>
        <v/>
      </c>
      <c r="AE40" s="61" t="str">
        <f t="shared" si="38"/>
        <v/>
      </c>
      <c r="AF40" s="61" t="str">
        <f t="shared" si="39"/>
        <v/>
      </c>
      <c r="AG40" s="61" t="str">
        <f t="shared" si="40"/>
        <v/>
      </c>
      <c r="AH40" s="61" t="str">
        <f t="shared" si="41"/>
        <v/>
      </c>
      <c r="AI40" s="62" t="str">
        <f t="shared" si="42"/>
        <v/>
      </c>
      <c r="AJ40" s="61" t="str">
        <f t="shared" si="43"/>
        <v/>
      </c>
      <c r="AK40" s="61" t="str">
        <f t="shared" si="43"/>
        <v/>
      </c>
      <c r="AL40" s="61" t="str">
        <f t="shared" si="43"/>
        <v/>
      </c>
      <c r="AM40" s="61" t="str">
        <f t="shared" si="43"/>
        <v/>
      </c>
      <c r="AN40" s="61" t="str">
        <f t="shared" si="43"/>
        <v/>
      </c>
      <c r="AO40" s="61" t="str">
        <f t="shared" si="43"/>
        <v/>
      </c>
      <c r="AP40" s="61" t="str">
        <f t="shared" si="43"/>
        <v/>
      </c>
      <c r="AQ40" s="61" t="str">
        <f t="shared" si="43"/>
        <v/>
      </c>
      <c r="AR40" s="63"/>
    </row>
    <row r="41" spans="1:44" ht="15.75" x14ac:dyDescent="0.25">
      <c r="A41" s="50" t="str">
        <f>CONCATENATE(Leyendas!$C$2)</f>
        <v>Suriname</v>
      </c>
      <c r="B41" s="50" t="str">
        <f>CONCATENATE(Leyendas!$A$2)</f>
        <v>2019</v>
      </c>
      <c r="C41" s="57" t="s">
        <v>161</v>
      </c>
      <c r="D41" s="111"/>
      <c r="E41" s="111"/>
      <c r="F41" s="111"/>
      <c r="G41" s="111"/>
      <c r="H41" s="111"/>
      <c r="I41" s="59"/>
      <c r="J41" s="251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102"/>
      <c r="W41" s="60"/>
      <c r="X41" s="60"/>
      <c r="Y41" s="60"/>
      <c r="Z41" s="60"/>
      <c r="AA41" s="61" t="str">
        <f t="shared" si="34"/>
        <v/>
      </c>
      <c r="AB41" s="61" t="str">
        <f t="shared" si="35"/>
        <v/>
      </c>
      <c r="AC41" s="61" t="str">
        <f t="shared" si="36"/>
        <v/>
      </c>
      <c r="AD41" s="61" t="str">
        <f t="shared" si="37"/>
        <v/>
      </c>
      <c r="AE41" s="61" t="str">
        <f t="shared" si="38"/>
        <v/>
      </c>
      <c r="AF41" s="61" t="str">
        <f t="shared" si="39"/>
        <v/>
      </c>
      <c r="AG41" s="61" t="str">
        <f t="shared" si="40"/>
        <v/>
      </c>
      <c r="AH41" s="61" t="str">
        <f t="shared" si="41"/>
        <v/>
      </c>
      <c r="AI41" s="62" t="str">
        <f t="shared" si="42"/>
        <v/>
      </c>
      <c r="AJ41" s="61" t="str">
        <f t="shared" si="43"/>
        <v/>
      </c>
      <c r="AK41" s="61" t="str">
        <f t="shared" si="43"/>
        <v/>
      </c>
      <c r="AL41" s="61" t="str">
        <f t="shared" si="43"/>
        <v/>
      </c>
      <c r="AM41" s="61" t="str">
        <f t="shared" si="43"/>
        <v/>
      </c>
      <c r="AN41" s="61" t="str">
        <f t="shared" si="43"/>
        <v/>
      </c>
      <c r="AO41" s="61" t="str">
        <f t="shared" si="43"/>
        <v/>
      </c>
      <c r="AP41" s="61" t="str">
        <f t="shared" si="43"/>
        <v/>
      </c>
      <c r="AQ41" s="61" t="str">
        <f t="shared" si="43"/>
        <v/>
      </c>
      <c r="AR41" s="63"/>
    </row>
    <row r="42" spans="1:44" ht="15.75" x14ac:dyDescent="0.25">
      <c r="A42" s="50" t="str">
        <f>CONCATENATE(Leyendas!$C$2)</f>
        <v>Suriname</v>
      </c>
      <c r="B42" s="50" t="str">
        <f>CONCATENATE(Leyendas!$A$2)</f>
        <v>2019</v>
      </c>
      <c r="C42" s="57" t="s">
        <v>162</v>
      </c>
      <c r="D42" s="111"/>
      <c r="E42" s="111"/>
      <c r="F42" s="111"/>
      <c r="G42" s="111"/>
      <c r="H42" s="111"/>
      <c r="I42" s="59"/>
      <c r="J42" s="251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102"/>
      <c r="W42" s="60"/>
      <c r="X42" s="60"/>
      <c r="Y42" s="60"/>
      <c r="Z42" s="60"/>
      <c r="AA42" s="61" t="str">
        <f t="shared" si="34"/>
        <v/>
      </c>
      <c r="AB42" s="61" t="str">
        <f t="shared" si="35"/>
        <v/>
      </c>
      <c r="AC42" s="61" t="str">
        <f t="shared" si="36"/>
        <v/>
      </c>
      <c r="AD42" s="61" t="str">
        <f t="shared" si="37"/>
        <v/>
      </c>
      <c r="AE42" s="61" t="str">
        <f t="shared" si="38"/>
        <v/>
      </c>
      <c r="AF42" s="61" t="str">
        <f t="shared" si="39"/>
        <v/>
      </c>
      <c r="AG42" s="61" t="str">
        <f t="shared" si="40"/>
        <v/>
      </c>
      <c r="AH42" s="61" t="str">
        <f t="shared" si="41"/>
        <v/>
      </c>
      <c r="AI42" s="62" t="str">
        <f t="shared" si="42"/>
        <v/>
      </c>
      <c r="AJ42" s="61" t="str">
        <f t="shared" si="43"/>
        <v/>
      </c>
      <c r="AK42" s="61" t="str">
        <f t="shared" si="43"/>
        <v/>
      </c>
      <c r="AL42" s="61" t="str">
        <f t="shared" si="43"/>
        <v/>
      </c>
      <c r="AM42" s="61" t="str">
        <f t="shared" si="43"/>
        <v/>
      </c>
      <c r="AN42" s="61" t="str">
        <f t="shared" si="43"/>
        <v/>
      </c>
      <c r="AO42" s="61" t="str">
        <f t="shared" si="43"/>
        <v/>
      </c>
      <c r="AP42" s="61" t="str">
        <f t="shared" si="43"/>
        <v/>
      </c>
      <c r="AQ42" s="61" t="str">
        <f t="shared" si="43"/>
        <v/>
      </c>
      <c r="AR42" s="63"/>
    </row>
    <row r="43" spans="1:44" ht="15.75" x14ac:dyDescent="0.25">
      <c r="A43" s="50" t="str">
        <f>CONCATENATE(Leyendas!$C$2)</f>
        <v>Suriname</v>
      </c>
      <c r="B43" s="50" t="str">
        <f>CONCATENATE(Leyendas!$A$2)</f>
        <v>2019</v>
      </c>
      <c r="C43" s="57" t="s">
        <v>163</v>
      </c>
      <c r="D43" s="111"/>
      <c r="E43" s="111"/>
      <c r="F43" s="111"/>
      <c r="G43" s="111"/>
      <c r="H43" s="111"/>
      <c r="I43" s="59"/>
      <c r="J43" s="251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102"/>
      <c r="W43" s="60"/>
      <c r="X43" s="60"/>
      <c r="Y43" s="60"/>
      <c r="Z43" s="60"/>
      <c r="AA43" s="61" t="str">
        <f t="shared" si="34"/>
        <v/>
      </c>
      <c r="AB43" s="61" t="str">
        <f t="shared" si="35"/>
        <v/>
      </c>
      <c r="AC43" s="61" t="str">
        <f t="shared" si="36"/>
        <v/>
      </c>
      <c r="AD43" s="61" t="str">
        <f t="shared" si="37"/>
        <v/>
      </c>
      <c r="AE43" s="61" t="str">
        <f t="shared" si="38"/>
        <v/>
      </c>
      <c r="AF43" s="61" t="str">
        <f t="shared" si="39"/>
        <v/>
      </c>
      <c r="AG43" s="61" t="str">
        <f t="shared" si="40"/>
        <v/>
      </c>
      <c r="AH43" s="61" t="str">
        <f t="shared" si="41"/>
        <v/>
      </c>
      <c r="AI43" s="62" t="str">
        <f t="shared" si="42"/>
        <v/>
      </c>
      <c r="AJ43" s="61" t="str">
        <f t="shared" si="43"/>
        <v/>
      </c>
      <c r="AK43" s="61" t="str">
        <f t="shared" si="43"/>
        <v/>
      </c>
      <c r="AL43" s="61" t="str">
        <f t="shared" si="43"/>
        <v/>
      </c>
      <c r="AM43" s="61" t="str">
        <f t="shared" si="43"/>
        <v/>
      </c>
      <c r="AN43" s="61" t="str">
        <f t="shared" si="43"/>
        <v/>
      </c>
      <c r="AO43" s="61" t="str">
        <f t="shared" si="43"/>
        <v/>
      </c>
      <c r="AP43" s="61" t="str">
        <f t="shared" si="43"/>
        <v/>
      </c>
      <c r="AQ43" s="61" t="str">
        <f t="shared" si="43"/>
        <v/>
      </c>
      <c r="AR43" s="63"/>
    </row>
    <row r="44" spans="1:44" ht="15.75" x14ac:dyDescent="0.25">
      <c r="A44" s="50" t="str">
        <f>CONCATENATE(Leyendas!$C$2)</f>
        <v>Suriname</v>
      </c>
      <c r="B44" s="50" t="str">
        <f>CONCATENATE(Leyendas!$A$2)</f>
        <v>2019</v>
      </c>
      <c r="C44" s="57" t="s">
        <v>164</v>
      </c>
      <c r="D44" s="111"/>
      <c r="E44" s="111"/>
      <c r="F44" s="111"/>
      <c r="G44" s="111"/>
      <c r="H44" s="111"/>
      <c r="I44" s="59"/>
      <c r="J44" s="251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102"/>
      <c r="W44" s="60"/>
      <c r="X44" s="60"/>
      <c r="Y44" s="60"/>
      <c r="Z44" s="60"/>
      <c r="AA44" s="61" t="str">
        <f t="shared" si="34"/>
        <v/>
      </c>
      <c r="AB44" s="61" t="str">
        <f t="shared" si="35"/>
        <v/>
      </c>
      <c r="AC44" s="61" t="str">
        <f t="shared" si="36"/>
        <v/>
      </c>
      <c r="AD44" s="61" t="str">
        <f t="shared" si="37"/>
        <v/>
      </c>
      <c r="AE44" s="61" t="str">
        <f t="shared" si="38"/>
        <v/>
      </c>
      <c r="AF44" s="61" t="str">
        <f t="shared" si="39"/>
        <v/>
      </c>
      <c r="AG44" s="61" t="str">
        <f t="shared" si="40"/>
        <v/>
      </c>
      <c r="AH44" s="61" t="str">
        <f t="shared" si="41"/>
        <v/>
      </c>
      <c r="AI44" s="62" t="str">
        <f t="shared" si="42"/>
        <v/>
      </c>
      <c r="AJ44" s="61" t="str">
        <f t="shared" si="43"/>
        <v/>
      </c>
      <c r="AK44" s="61" t="str">
        <f t="shared" si="43"/>
        <v/>
      </c>
      <c r="AL44" s="61" t="str">
        <f t="shared" si="43"/>
        <v/>
      </c>
      <c r="AM44" s="61" t="str">
        <f t="shared" si="43"/>
        <v/>
      </c>
      <c r="AN44" s="61" t="str">
        <f t="shared" si="43"/>
        <v/>
      </c>
      <c r="AO44" s="61" t="str">
        <f t="shared" si="43"/>
        <v/>
      </c>
      <c r="AP44" s="61" t="str">
        <f t="shared" si="43"/>
        <v/>
      </c>
      <c r="AQ44" s="61" t="str">
        <f t="shared" si="43"/>
        <v/>
      </c>
      <c r="AR44" s="63"/>
    </row>
    <row r="45" spans="1:44" ht="15.75" x14ac:dyDescent="0.25">
      <c r="A45" s="50" t="str">
        <f>CONCATENATE(Leyendas!$C$2)</f>
        <v>Suriname</v>
      </c>
      <c r="B45" s="50" t="str">
        <f>CONCATENATE(Leyendas!$A$2)</f>
        <v>2019</v>
      </c>
      <c r="C45" s="57" t="s">
        <v>165</v>
      </c>
      <c r="D45" s="111"/>
      <c r="E45" s="111"/>
      <c r="F45" s="111"/>
      <c r="G45" s="111"/>
      <c r="H45" s="111"/>
      <c r="I45" s="59"/>
      <c r="J45" s="251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102"/>
      <c r="W45" s="60"/>
      <c r="X45" s="60"/>
      <c r="Y45" s="60"/>
      <c r="Z45" s="60"/>
      <c r="AA45" s="61" t="str">
        <f t="shared" si="34"/>
        <v/>
      </c>
      <c r="AB45" s="61" t="str">
        <f t="shared" si="35"/>
        <v/>
      </c>
      <c r="AC45" s="61" t="str">
        <f t="shared" si="36"/>
        <v/>
      </c>
      <c r="AD45" s="61" t="str">
        <f t="shared" si="37"/>
        <v/>
      </c>
      <c r="AE45" s="61" t="str">
        <f t="shared" si="38"/>
        <v/>
      </c>
      <c r="AF45" s="61" t="str">
        <f t="shared" si="39"/>
        <v/>
      </c>
      <c r="AG45" s="61" t="str">
        <f t="shared" si="40"/>
        <v/>
      </c>
      <c r="AH45" s="61" t="str">
        <f t="shared" si="41"/>
        <v/>
      </c>
      <c r="AI45" s="62" t="str">
        <f t="shared" si="42"/>
        <v/>
      </c>
      <c r="AJ45" s="61" t="str">
        <f t="shared" si="43"/>
        <v/>
      </c>
      <c r="AK45" s="61" t="str">
        <f t="shared" si="43"/>
        <v/>
      </c>
      <c r="AL45" s="61" t="str">
        <f t="shared" si="43"/>
        <v/>
      </c>
      <c r="AM45" s="61" t="str">
        <f t="shared" si="43"/>
        <v/>
      </c>
      <c r="AN45" s="61" t="str">
        <f t="shared" si="43"/>
        <v/>
      </c>
      <c r="AO45" s="61" t="str">
        <f t="shared" si="43"/>
        <v/>
      </c>
      <c r="AP45" s="61" t="str">
        <f t="shared" si="43"/>
        <v/>
      </c>
      <c r="AQ45" s="61" t="str">
        <f t="shared" si="43"/>
        <v/>
      </c>
      <c r="AR45" s="63"/>
    </row>
    <row r="46" spans="1:44" ht="15.75" x14ac:dyDescent="0.25">
      <c r="A46" s="50" t="str">
        <f>CONCATENATE(Leyendas!$C$2)</f>
        <v>Suriname</v>
      </c>
      <c r="B46" s="50" t="str">
        <f>CONCATENATE(Leyendas!$A$2)</f>
        <v>2019</v>
      </c>
      <c r="C46" s="57" t="s">
        <v>166</v>
      </c>
      <c r="D46" s="59"/>
      <c r="E46" s="59"/>
      <c r="F46" s="59"/>
      <c r="G46" s="59"/>
      <c r="H46" s="59"/>
      <c r="I46" s="59"/>
      <c r="J46" s="251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102"/>
      <c r="W46" s="60"/>
      <c r="X46" s="60"/>
      <c r="Y46" s="60"/>
      <c r="Z46" s="60"/>
      <c r="AA46" s="61" t="str">
        <f t="shared" si="34"/>
        <v/>
      </c>
      <c r="AB46" s="61" t="str">
        <f t="shared" si="35"/>
        <v/>
      </c>
      <c r="AC46" s="61" t="str">
        <f t="shared" si="36"/>
        <v/>
      </c>
      <c r="AD46" s="61" t="str">
        <f t="shared" si="37"/>
        <v/>
      </c>
      <c r="AE46" s="61" t="str">
        <f t="shared" si="38"/>
        <v/>
      </c>
      <c r="AF46" s="61" t="str">
        <f t="shared" si="39"/>
        <v/>
      </c>
      <c r="AG46" s="61" t="str">
        <f t="shared" si="40"/>
        <v/>
      </c>
      <c r="AH46" s="61" t="str">
        <f t="shared" si="41"/>
        <v/>
      </c>
      <c r="AI46" s="62" t="str">
        <f t="shared" si="42"/>
        <v/>
      </c>
      <c r="AJ46" s="61" t="str">
        <f t="shared" si="43"/>
        <v/>
      </c>
      <c r="AK46" s="61" t="str">
        <f t="shared" si="43"/>
        <v/>
      </c>
      <c r="AL46" s="61" t="str">
        <f t="shared" si="43"/>
        <v/>
      </c>
      <c r="AM46" s="61" t="str">
        <f t="shared" si="43"/>
        <v/>
      </c>
      <c r="AN46" s="61" t="str">
        <f t="shared" si="43"/>
        <v/>
      </c>
      <c r="AO46" s="61" t="str">
        <f t="shared" si="43"/>
        <v/>
      </c>
      <c r="AP46" s="61" t="str">
        <f t="shared" si="43"/>
        <v/>
      </c>
      <c r="AQ46" s="61" t="str">
        <f t="shared" si="43"/>
        <v/>
      </c>
      <c r="AR46" s="63"/>
    </row>
    <row r="47" spans="1:44" ht="15.75" x14ac:dyDescent="0.25">
      <c r="A47" s="50" t="str">
        <f>CONCATENATE(Leyendas!$C$2)</f>
        <v>Suriname</v>
      </c>
      <c r="B47" s="50" t="str">
        <f>CONCATENATE(Leyendas!$A$2)</f>
        <v>2019</v>
      </c>
      <c r="C47" s="57" t="s">
        <v>167</v>
      </c>
      <c r="D47" s="59"/>
      <c r="E47" s="59"/>
      <c r="F47" s="59"/>
      <c r="G47" s="59"/>
      <c r="H47" s="59"/>
      <c r="I47" s="59"/>
      <c r="J47" s="251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102"/>
      <c r="W47" s="60"/>
      <c r="X47" s="60"/>
      <c r="Y47" s="60"/>
      <c r="Z47" s="60"/>
      <c r="AA47" s="61" t="str">
        <f t="shared" si="34"/>
        <v/>
      </c>
      <c r="AB47" s="61" t="str">
        <f t="shared" si="35"/>
        <v/>
      </c>
      <c r="AC47" s="61" t="str">
        <f t="shared" si="36"/>
        <v/>
      </c>
      <c r="AD47" s="61" t="str">
        <f t="shared" si="37"/>
        <v/>
      </c>
      <c r="AE47" s="61" t="str">
        <f t="shared" si="38"/>
        <v/>
      </c>
      <c r="AF47" s="61" t="str">
        <f t="shared" si="39"/>
        <v/>
      </c>
      <c r="AG47" s="61" t="str">
        <f t="shared" si="40"/>
        <v/>
      </c>
      <c r="AH47" s="61" t="str">
        <f t="shared" si="41"/>
        <v/>
      </c>
      <c r="AI47" s="62" t="str">
        <f t="shared" si="42"/>
        <v/>
      </c>
      <c r="AJ47" s="61" t="str">
        <f t="shared" si="43"/>
        <v/>
      </c>
      <c r="AK47" s="61" t="str">
        <f t="shared" si="43"/>
        <v/>
      </c>
      <c r="AL47" s="61" t="str">
        <f t="shared" si="43"/>
        <v/>
      </c>
      <c r="AM47" s="61" t="str">
        <f t="shared" si="43"/>
        <v/>
      </c>
      <c r="AN47" s="61" t="str">
        <f t="shared" si="43"/>
        <v/>
      </c>
      <c r="AO47" s="61" t="str">
        <f t="shared" si="43"/>
        <v/>
      </c>
      <c r="AP47" s="61" t="str">
        <f t="shared" si="43"/>
        <v/>
      </c>
      <c r="AQ47" s="61" t="str">
        <f t="shared" si="43"/>
        <v/>
      </c>
      <c r="AR47" s="63"/>
    </row>
    <row r="48" spans="1:44" ht="15.75" x14ac:dyDescent="0.25">
      <c r="A48" s="50" t="str">
        <f>CONCATENATE(Leyendas!$C$2)</f>
        <v>Suriname</v>
      </c>
      <c r="B48" s="50" t="str">
        <f>CONCATENATE(Leyendas!$A$2)</f>
        <v>2019</v>
      </c>
      <c r="C48" s="57" t="s">
        <v>168</v>
      </c>
      <c r="D48" s="59"/>
      <c r="E48" s="59"/>
      <c r="F48" s="59"/>
      <c r="G48" s="59"/>
      <c r="H48" s="59"/>
      <c r="I48" s="59"/>
      <c r="J48" s="251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102"/>
      <c r="W48" s="60"/>
      <c r="X48" s="60"/>
      <c r="Y48" s="60"/>
      <c r="Z48" s="60"/>
      <c r="AA48" s="61" t="str">
        <f t="shared" si="34"/>
        <v/>
      </c>
      <c r="AB48" s="61" t="str">
        <f t="shared" si="35"/>
        <v/>
      </c>
      <c r="AC48" s="61" t="str">
        <f t="shared" si="36"/>
        <v/>
      </c>
      <c r="AD48" s="61" t="str">
        <f t="shared" si="37"/>
        <v/>
      </c>
      <c r="AE48" s="61" t="str">
        <f t="shared" si="38"/>
        <v/>
      </c>
      <c r="AF48" s="61" t="str">
        <f t="shared" si="39"/>
        <v/>
      </c>
      <c r="AG48" s="61" t="str">
        <f t="shared" si="40"/>
        <v/>
      </c>
      <c r="AH48" s="61" t="str">
        <f t="shared" si="41"/>
        <v/>
      </c>
      <c r="AI48" s="62" t="str">
        <f t="shared" si="42"/>
        <v/>
      </c>
      <c r="AJ48" s="61" t="str">
        <f t="shared" si="43"/>
        <v/>
      </c>
      <c r="AK48" s="61" t="str">
        <f t="shared" si="43"/>
        <v/>
      </c>
      <c r="AL48" s="61" t="str">
        <f t="shared" si="43"/>
        <v/>
      </c>
      <c r="AM48" s="61" t="str">
        <f t="shared" si="43"/>
        <v/>
      </c>
      <c r="AN48" s="61" t="str">
        <f t="shared" ref="AN48:AQ58" si="44">IF($V48=0,"",Q48/$V48)</f>
        <v/>
      </c>
      <c r="AO48" s="61" t="str">
        <f t="shared" si="44"/>
        <v/>
      </c>
      <c r="AP48" s="61" t="str">
        <f t="shared" si="44"/>
        <v/>
      </c>
      <c r="AQ48" s="61" t="str">
        <f t="shared" si="44"/>
        <v/>
      </c>
      <c r="AR48" s="63"/>
    </row>
    <row r="49" spans="1:44" ht="15.75" x14ac:dyDescent="0.25">
      <c r="A49" s="50" t="str">
        <f>CONCATENATE(Leyendas!$C$2)</f>
        <v>Suriname</v>
      </c>
      <c r="B49" s="50" t="str">
        <f>CONCATENATE(Leyendas!$A$2)</f>
        <v>2019</v>
      </c>
      <c r="C49" s="57" t="s">
        <v>169</v>
      </c>
      <c r="D49" s="59"/>
      <c r="E49" s="59"/>
      <c r="F49" s="59"/>
      <c r="G49" s="59"/>
      <c r="H49" s="59"/>
      <c r="I49" s="59"/>
      <c r="J49" s="251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102"/>
      <c r="W49" s="60"/>
      <c r="X49" s="60"/>
      <c r="Y49" s="60"/>
      <c r="Z49" s="60"/>
      <c r="AA49" s="61" t="str">
        <f t="shared" si="34"/>
        <v/>
      </c>
      <c r="AB49" s="61" t="str">
        <f t="shared" si="35"/>
        <v/>
      </c>
      <c r="AC49" s="61" t="str">
        <f t="shared" si="36"/>
        <v/>
      </c>
      <c r="AD49" s="61" t="str">
        <f t="shared" si="37"/>
        <v/>
      </c>
      <c r="AE49" s="61" t="str">
        <f t="shared" si="38"/>
        <v/>
      </c>
      <c r="AF49" s="61" t="str">
        <f t="shared" si="39"/>
        <v/>
      </c>
      <c r="AG49" s="61" t="str">
        <f t="shared" si="40"/>
        <v/>
      </c>
      <c r="AH49" s="61" t="str">
        <f t="shared" si="41"/>
        <v/>
      </c>
      <c r="AI49" s="62" t="str">
        <f t="shared" si="42"/>
        <v/>
      </c>
      <c r="AJ49" s="61" t="str">
        <f t="shared" ref="AJ49:AM57" si="45">IF($V49=0,"",M49/$V49)</f>
        <v/>
      </c>
      <c r="AK49" s="61" t="str">
        <f t="shared" si="45"/>
        <v/>
      </c>
      <c r="AL49" s="61" t="str">
        <f t="shared" si="45"/>
        <v/>
      </c>
      <c r="AM49" s="61" t="str">
        <f t="shared" si="45"/>
        <v/>
      </c>
      <c r="AN49" s="61" t="str">
        <f t="shared" si="44"/>
        <v/>
      </c>
      <c r="AO49" s="61" t="str">
        <f t="shared" si="44"/>
        <v/>
      </c>
      <c r="AP49" s="61" t="str">
        <f t="shared" si="44"/>
        <v/>
      </c>
      <c r="AQ49" s="61" t="str">
        <f t="shared" si="44"/>
        <v/>
      </c>
      <c r="AR49" s="63"/>
    </row>
    <row r="50" spans="1:44" ht="15.75" x14ac:dyDescent="0.25">
      <c r="A50" s="50" t="str">
        <f>CONCATENATE(Leyendas!$C$2)</f>
        <v>Suriname</v>
      </c>
      <c r="B50" s="50" t="str">
        <f>CONCATENATE(Leyendas!$A$2)</f>
        <v>2019</v>
      </c>
      <c r="C50" s="57" t="s">
        <v>170</v>
      </c>
      <c r="D50" s="59"/>
      <c r="E50" s="59"/>
      <c r="F50" s="59"/>
      <c r="G50" s="59"/>
      <c r="H50" s="59"/>
      <c r="I50" s="59"/>
      <c r="J50" s="251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102"/>
      <c r="W50" s="60"/>
      <c r="X50" s="60"/>
      <c r="Y50" s="60"/>
      <c r="Z50" s="60"/>
      <c r="AA50" s="61" t="str">
        <f t="shared" si="34"/>
        <v/>
      </c>
      <c r="AB50" s="61" t="str">
        <f t="shared" si="35"/>
        <v/>
      </c>
      <c r="AC50" s="61" t="str">
        <f t="shared" si="36"/>
        <v/>
      </c>
      <c r="AD50" s="61" t="str">
        <f t="shared" si="37"/>
        <v/>
      </c>
      <c r="AE50" s="61" t="str">
        <f t="shared" si="38"/>
        <v/>
      </c>
      <c r="AF50" s="61" t="str">
        <f t="shared" si="39"/>
        <v/>
      </c>
      <c r="AG50" s="61" t="str">
        <f t="shared" si="40"/>
        <v/>
      </c>
      <c r="AH50" s="61" t="str">
        <f t="shared" si="41"/>
        <v/>
      </c>
      <c r="AI50" s="62" t="str">
        <f t="shared" si="42"/>
        <v/>
      </c>
      <c r="AJ50" s="61" t="str">
        <f t="shared" si="45"/>
        <v/>
      </c>
      <c r="AK50" s="61" t="str">
        <f t="shared" si="45"/>
        <v/>
      </c>
      <c r="AL50" s="61" t="str">
        <f t="shared" si="45"/>
        <v/>
      </c>
      <c r="AM50" s="61" t="str">
        <f t="shared" si="45"/>
        <v/>
      </c>
      <c r="AN50" s="61" t="str">
        <f t="shared" si="44"/>
        <v/>
      </c>
      <c r="AO50" s="61" t="str">
        <f t="shared" si="44"/>
        <v/>
      </c>
      <c r="AP50" s="61" t="str">
        <f t="shared" si="44"/>
        <v/>
      </c>
      <c r="AQ50" s="61" t="str">
        <f t="shared" si="44"/>
        <v/>
      </c>
      <c r="AR50" s="63"/>
    </row>
    <row r="51" spans="1:44" ht="15.75" x14ac:dyDescent="0.25">
      <c r="A51" s="50" t="str">
        <f>CONCATENATE(Leyendas!$C$2)</f>
        <v>Suriname</v>
      </c>
      <c r="B51" s="50" t="str">
        <f>CONCATENATE(Leyendas!$A$2)</f>
        <v>2019</v>
      </c>
      <c r="C51" s="57" t="s">
        <v>171</v>
      </c>
      <c r="D51" s="59"/>
      <c r="E51" s="59"/>
      <c r="F51" s="59"/>
      <c r="G51" s="59"/>
      <c r="H51" s="59"/>
      <c r="I51" s="59"/>
      <c r="J51" s="251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102"/>
      <c r="W51" s="60"/>
      <c r="X51" s="60"/>
      <c r="Y51" s="60"/>
      <c r="Z51" s="60"/>
      <c r="AA51" s="61" t="str">
        <f t="shared" si="34"/>
        <v/>
      </c>
      <c r="AB51" s="61" t="str">
        <f t="shared" si="35"/>
        <v/>
      </c>
      <c r="AC51" s="61" t="str">
        <f t="shared" si="36"/>
        <v/>
      </c>
      <c r="AD51" s="61" t="str">
        <f t="shared" si="37"/>
        <v/>
      </c>
      <c r="AE51" s="61" t="str">
        <f t="shared" si="38"/>
        <v/>
      </c>
      <c r="AF51" s="61" t="str">
        <f t="shared" si="39"/>
        <v/>
      </c>
      <c r="AG51" s="61" t="str">
        <f t="shared" si="40"/>
        <v/>
      </c>
      <c r="AH51" s="61" t="str">
        <f t="shared" si="41"/>
        <v/>
      </c>
      <c r="AI51" s="62" t="str">
        <f t="shared" si="42"/>
        <v/>
      </c>
      <c r="AJ51" s="61" t="str">
        <f t="shared" si="45"/>
        <v/>
      </c>
      <c r="AK51" s="61" t="str">
        <f t="shared" si="45"/>
        <v/>
      </c>
      <c r="AL51" s="61" t="str">
        <f t="shared" si="45"/>
        <v/>
      </c>
      <c r="AM51" s="61" t="str">
        <f t="shared" si="45"/>
        <v/>
      </c>
      <c r="AN51" s="61" t="str">
        <f t="shared" si="44"/>
        <v/>
      </c>
      <c r="AO51" s="61" t="str">
        <f t="shared" si="44"/>
        <v/>
      </c>
      <c r="AP51" s="61" t="str">
        <f t="shared" si="44"/>
        <v/>
      </c>
      <c r="AQ51" s="61" t="str">
        <f t="shared" si="44"/>
        <v/>
      </c>
      <c r="AR51" s="63"/>
    </row>
    <row r="52" spans="1:44" ht="15.75" x14ac:dyDescent="0.25">
      <c r="A52" s="50" t="str">
        <f>CONCATENATE(Leyendas!$C$2)</f>
        <v>Suriname</v>
      </c>
      <c r="B52" s="50" t="str">
        <f>CONCATENATE(Leyendas!$A$2)</f>
        <v>2019</v>
      </c>
      <c r="C52" s="57" t="s">
        <v>172</v>
      </c>
      <c r="D52" s="59"/>
      <c r="E52" s="59"/>
      <c r="F52" s="59"/>
      <c r="G52" s="59"/>
      <c r="H52" s="59"/>
      <c r="I52" s="59"/>
      <c r="J52" s="251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102"/>
      <c r="W52" s="60"/>
      <c r="X52" s="60"/>
      <c r="Y52" s="60"/>
      <c r="Z52" s="60"/>
      <c r="AA52" s="61" t="str">
        <f t="shared" si="34"/>
        <v/>
      </c>
      <c r="AB52" s="61" t="str">
        <f t="shared" si="35"/>
        <v/>
      </c>
      <c r="AC52" s="61" t="str">
        <f t="shared" si="36"/>
        <v/>
      </c>
      <c r="AD52" s="61" t="str">
        <f t="shared" si="37"/>
        <v/>
      </c>
      <c r="AE52" s="61" t="str">
        <f t="shared" si="38"/>
        <v/>
      </c>
      <c r="AF52" s="61" t="str">
        <f t="shared" si="39"/>
        <v/>
      </c>
      <c r="AG52" s="61" t="str">
        <f t="shared" si="40"/>
        <v/>
      </c>
      <c r="AH52" s="61" t="str">
        <f t="shared" si="41"/>
        <v/>
      </c>
      <c r="AI52" s="62" t="str">
        <f t="shared" si="42"/>
        <v/>
      </c>
      <c r="AJ52" s="61" t="str">
        <f t="shared" si="45"/>
        <v/>
      </c>
      <c r="AK52" s="61" t="str">
        <f t="shared" si="45"/>
        <v/>
      </c>
      <c r="AL52" s="61" t="str">
        <f t="shared" si="45"/>
        <v/>
      </c>
      <c r="AM52" s="61" t="str">
        <f t="shared" si="45"/>
        <v/>
      </c>
      <c r="AN52" s="61" t="str">
        <f t="shared" si="44"/>
        <v/>
      </c>
      <c r="AO52" s="61" t="str">
        <f t="shared" si="44"/>
        <v/>
      </c>
      <c r="AP52" s="61" t="str">
        <f t="shared" si="44"/>
        <v/>
      </c>
      <c r="AQ52" s="61" t="str">
        <f t="shared" si="44"/>
        <v/>
      </c>
      <c r="AR52" s="63"/>
    </row>
    <row r="53" spans="1:44" ht="15.75" x14ac:dyDescent="0.25">
      <c r="A53" s="50" t="str">
        <f>CONCATENATE(Leyendas!$C$2)</f>
        <v>Suriname</v>
      </c>
      <c r="B53" s="50" t="str">
        <f>CONCATENATE(Leyendas!$A$2)</f>
        <v>2019</v>
      </c>
      <c r="C53" s="57" t="s">
        <v>173</v>
      </c>
      <c r="D53" s="59"/>
      <c r="E53" s="59"/>
      <c r="F53" s="59"/>
      <c r="G53" s="59"/>
      <c r="H53" s="59"/>
      <c r="I53" s="59"/>
      <c r="J53" s="251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1" t="str">
        <f t="shared" si="34"/>
        <v/>
      </c>
      <c r="AB53" s="61" t="str">
        <f t="shared" si="35"/>
        <v/>
      </c>
      <c r="AC53" s="61" t="str">
        <f t="shared" si="36"/>
        <v/>
      </c>
      <c r="AD53" s="61" t="str">
        <f t="shared" si="37"/>
        <v/>
      </c>
      <c r="AE53" s="61" t="str">
        <f t="shared" si="38"/>
        <v/>
      </c>
      <c r="AF53" s="61" t="str">
        <f t="shared" si="39"/>
        <v/>
      </c>
      <c r="AG53" s="61" t="str">
        <f t="shared" si="40"/>
        <v/>
      </c>
      <c r="AH53" s="61" t="str">
        <f t="shared" si="41"/>
        <v/>
      </c>
      <c r="AI53" s="62" t="str">
        <f t="shared" si="42"/>
        <v/>
      </c>
      <c r="AJ53" s="61" t="str">
        <f t="shared" si="45"/>
        <v/>
      </c>
      <c r="AK53" s="61" t="str">
        <f t="shared" si="45"/>
        <v/>
      </c>
      <c r="AL53" s="61" t="str">
        <f t="shared" si="45"/>
        <v/>
      </c>
      <c r="AM53" s="61" t="str">
        <f t="shared" si="45"/>
        <v/>
      </c>
      <c r="AN53" s="61" t="str">
        <f t="shared" si="44"/>
        <v/>
      </c>
      <c r="AO53" s="61" t="str">
        <f t="shared" si="44"/>
        <v/>
      </c>
      <c r="AP53" s="61" t="str">
        <f t="shared" si="44"/>
        <v/>
      </c>
      <c r="AQ53" s="61" t="str">
        <f t="shared" si="44"/>
        <v/>
      </c>
      <c r="AR53" s="63"/>
    </row>
    <row r="54" spans="1:44" ht="15.75" x14ac:dyDescent="0.25">
      <c r="A54" s="50" t="str">
        <f>CONCATENATE(Leyendas!$C$2)</f>
        <v>Suriname</v>
      </c>
      <c r="B54" s="50" t="str">
        <f>CONCATENATE(Leyendas!$A$2)</f>
        <v>2019</v>
      </c>
      <c r="C54" s="57" t="s">
        <v>174</v>
      </c>
      <c r="D54" s="59"/>
      <c r="E54" s="59"/>
      <c r="F54" s="59"/>
      <c r="G54" s="59"/>
      <c r="H54" s="59"/>
      <c r="I54" s="59"/>
      <c r="J54" s="251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1" t="str">
        <f t="shared" si="34"/>
        <v/>
      </c>
      <c r="AB54" s="61" t="str">
        <f t="shared" si="35"/>
        <v/>
      </c>
      <c r="AC54" s="61" t="str">
        <f t="shared" si="36"/>
        <v/>
      </c>
      <c r="AD54" s="61" t="str">
        <f t="shared" si="37"/>
        <v/>
      </c>
      <c r="AE54" s="61" t="str">
        <f t="shared" si="38"/>
        <v/>
      </c>
      <c r="AF54" s="61" t="str">
        <f t="shared" si="39"/>
        <v/>
      </c>
      <c r="AG54" s="61" t="str">
        <f t="shared" si="40"/>
        <v/>
      </c>
      <c r="AH54" s="61" t="str">
        <f t="shared" si="41"/>
        <v/>
      </c>
      <c r="AI54" s="62" t="str">
        <f t="shared" si="42"/>
        <v/>
      </c>
      <c r="AJ54" s="61" t="str">
        <f t="shared" si="45"/>
        <v/>
      </c>
      <c r="AK54" s="61" t="str">
        <f t="shared" si="45"/>
        <v/>
      </c>
      <c r="AL54" s="61" t="str">
        <f t="shared" si="45"/>
        <v/>
      </c>
      <c r="AM54" s="61" t="str">
        <f t="shared" si="45"/>
        <v/>
      </c>
      <c r="AN54" s="61" t="str">
        <f t="shared" si="44"/>
        <v/>
      </c>
      <c r="AO54" s="61" t="str">
        <f t="shared" si="44"/>
        <v/>
      </c>
      <c r="AP54" s="61" t="str">
        <f t="shared" si="44"/>
        <v/>
      </c>
      <c r="AQ54" s="61" t="str">
        <f t="shared" si="44"/>
        <v/>
      </c>
      <c r="AR54" s="63"/>
    </row>
    <row r="55" spans="1:44" ht="15.75" x14ac:dyDescent="0.25">
      <c r="A55" s="50" t="str">
        <f>CONCATENATE(Leyendas!$C$2)</f>
        <v>Suriname</v>
      </c>
      <c r="B55" s="50" t="str">
        <f>CONCATENATE(Leyendas!$A$2)</f>
        <v>2019</v>
      </c>
      <c r="C55" s="57" t="s">
        <v>175</v>
      </c>
      <c r="D55" s="59"/>
      <c r="E55" s="59"/>
      <c r="F55" s="59"/>
      <c r="G55" s="59"/>
      <c r="H55" s="59"/>
      <c r="I55" s="59"/>
      <c r="J55" s="251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1" t="str">
        <f t="shared" si="34"/>
        <v/>
      </c>
      <c r="AB55" s="61" t="str">
        <f t="shared" si="35"/>
        <v/>
      </c>
      <c r="AC55" s="61" t="str">
        <f t="shared" si="36"/>
        <v/>
      </c>
      <c r="AD55" s="61" t="str">
        <f t="shared" si="37"/>
        <v/>
      </c>
      <c r="AE55" s="61" t="str">
        <f t="shared" si="38"/>
        <v/>
      </c>
      <c r="AF55" s="61" t="str">
        <f t="shared" si="39"/>
        <v/>
      </c>
      <c r="AG55" s="61" t="str">
        <f t="shared" si="40"/>
        <v/>
      </c>
      <c r="AH55" s="61" t="str">
        <f t="shared" si="41"/>
        <v/>
      </c>
      <c r="AI55" s="62" t="str">
        <f t="shared" si="42"/>
        <v/>
      </c>
      <c r="AJ55" s="61" t="str">
        <f t="shared" si="45"/>
        <v/>
      </c>
      <c r="AK55" s="61" t="str">
        <f t="shared" si="45"/>
        <v/>
      </c>
      <c r="AL55" s="61" t="str">
        <f t="shared" si="45"/>
        <v/>
      </c>
      <c r="AM55" s="61" t="str">
        <f t="shared" si="45"/>
        <v/>
      </c>
      <c r="AN55" s="61" t="str">
        <f t="shared" si="44"/>
        <v/>
      </c>
      <c r="AO55" s="61" t="str">
        <f t="shared" si="44"/>
        <v/>
      </c>
      <c r="AP55" s="61" t="str">
        <f t="shared" si="44"/>
        <v/>
      </c>
      <c r="AQ55" s="61" t="str">
        <f t="shared" si="44"/>
        <v/>
      </c>
      <c r="AR55" s="63"/>
    </row>
    <row r="56" spans="1:44" ht="15.75" x14ac:dyDescent="0.25">
      <c r="A56" s="50" t="str">
        <f>CONCATENATE(Leyendas!$C$2)</f>
        <v>Suriname</v>
      </c>
      <c r="B56" s="50" t="str">
        <f>CONCATENATE(Leyendas!$A$2)</f>
        <v>2019</v>
      </c>
      <c r="C56" s="57" t="s">
        <v>176</v>
      </c>
      <c r="D56" s="59"/>
      <c r="E56" s="59"/>
      <c r="F56" s="59"/>
      <c r="G56" s="59"/>
      <c r="H56" s="59"/>
      <c r="I56" s="59"/>
      <c r="J56" s="251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1" t="str">
        <f t="shared" si="34"/>
        <v/>
      </c>
      <c r="AB56" s="61" t="str">
        <f t="shared" si="35"/>
        <v/>
      </c>
      <c r="AC56" s="61" t="str">
        <f t="shared" si="36"/>
        <v/>
      </c>
      <c r="AD56" s="61" t="str">
        <f t="shared" si="37"/>
        <v/>
      </c>
      <c r="AE56" s="61" t="str">
        <f t="shared" si="38"/>
        <v/>
      </c>
      <c r="AF56" s="61" t="str">
        <f t="shared" si="39"/>
        <v/>
      </c>
      <c r="AG56" s="61" t="str">
        <f t="shared" si="40"/>
        <v/>
      </c>
      <c r="AH56" s="61" t="str">
        <f t="shared" si="41"/>
        <v/>
      </c>
      <c r="AI56" s="62" t="str">
        <f t="shared" si="42"/>
        <v/>
      </c>
      <c r="AJ56" s="61" t="str">
        <f t="shared" si="45"/>
        <v/>
      </c>
      <c r="AK56" s="61" t="str">
        <f t="shared" si="45"/>
        <v/>
      </c>
      <c r="AL56" s="61" t="str">
        <f t="shared" si="45"/>
        <v/>
      </c>
      <c r="AM56" s="61" t="str">
        <f t="shared" si="45"/>
        <v/>
      </c>
      <c r="AN56" s="61" t="str">
        <f t="shared" si="44"/>
        <v/>
      </c>
      <c r="AO56" s="61" t="str">
        <f t="shared" si="44"/>
        <v/>
      </c>
      <c r="AP56" s="61" t="str">
        <f t="shared" si="44"/>
        <v/>
      </c>
      <c r="AQ56" s="61" t="str">
        <f t="shared" si="44"/>
        <v/>
      </c>
      <c r="AR56" s="63"/>
    </row>
    <row r="57" spans="1:44" ht="15.75" x14ac:dyDescent="0.25">
      <c r="A57" s="50" t="str">
        <f>CONCATENATE(Leyendas!$C$2)</f>
        <v>Suriname</v>
      </c>
      <c r="B57" s="50" t="str">
        <f>CONCATENATE(Leyendas!$A$2)</f>
        <v>2019</v>
      </c>
      <c r="C57" s="57" t="s">
        <v>177</v>
      </c>
      <c r="D57" s="59"/>
      <c r="E57" s="59"/>
      <c r="F57" s="59"/>
      <c r="G57" s="59"/>
      <c r="H57" s="59"/>
      <c r="I57" s="59"/>
      <c r="J57" s="251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1" t="str">
        <f t="shared" si="34"/>
        <v/>
      </c>
      <c r="AB57" s="61" t="str">
        <f t="shared" si="35"/>
        <v/>
      </c>
      <c r="AC57" s="61" t="str">
        <f t="shared" si="36"/>
        <v/>
      </c>
      <c r="AD57" s="61" t="str">
        <f t="shared" si="37"/>
        <v/>
      </c>
      <c r="AE57" s="61" t="str">
        <f t="shared" si="38"/>
        <v/>
      </c>
      <c r="AF57" s="61" t="str">
        <f t="shared" si="39"/>
        <v/>
      </c>
      <c r="AG57" s="61" t="str">
        <f t="shared" si="40"/>
        <v/>
      </c>
      <c r="AH57" s="61" t="str">
        <f t="shared" si="41"/>
        <v/>
      </c>
      <c r="AI57" s="62" t="str">
        <f t="shared" si="42"/>
        <v/>
      </c>
      <c r="AJ57" s="61" t="str">
        <f t="shared" si="45"/>
        <v/>
      </c>
      <c r="AK57" s="61" t="str">
        <f t="shared" si="45"/>
        <v/>
      </c>
      <c r="AL57" s="61" t="str">
        <f t="shared" si="45"/>
        <v/>
      </c>
      <c r="AM57" s="61" t="str">
        <f t="shared" si="45"/>
        <v/>
      </c>
      <c r="AN57" s="61" t="str">
        <f t="shared" si="44"/>
        <v/>
      </c>
      <c r="AO57" s="61" t="str">
        <f t="shared" si="44"/>
        <v/>
      </c>
      <c r="AP57" s="61" t="str">
        <f t="shared" si="44"/>
        <v/>
      </c>
      <c r="AQ57" s="61" t="str">
        <f t="shared" si="44"/>
        <v/>
      </c>
      <c r="AR57" s="63"/>
    </row>
    <row r="58" spans="1:44" s="67" customFormat="1" ht="27.75" customHeight="1" x14ac:dyDescent="0.2">
      <c r="C58" s="64" t="s">
        <v>33</v>
      </c>
      <c r="D58" s="64">
        <f t="shared" ref="D58:Z58" si="46">SUM(D6:D57)</f>
        <v>0</v>
      </c>
      <c r="E58" s="64">
        <f t="shared" si="46"/>
        <v>0</v>
      </c>
      <c r="F58" s="64">
        <f t="shared" si="46"/>
        <v>0</v>
      </c>
      <c r="G58" s="64">
        <f t="shared" si="46"/>
        <v>0</v>
      </c>
      <c r="H58" s="64">
        <f t="shared" si="46"/>
        <v>0</v>
      </c>
      <c r="I58" s="64">
        <f t="shared" si="46"/>
        <v>0</v>
      </c>
      <c r="J58" s="64">
        <f t="shared" si="46"/>
        <v>0</v>
      </c>
      <c r="K58" s="64">
        <f t="shared" si="46"/>
        <v>0</v>
      </c>
      <c r="L58" s="64">
        <f t="shared" si="46"/>
        <v>0</v>
      </c>
      <c r="M58" s="64">
        <f t="shared" si="46"/>
        <v>0</v>
      </c>
      <c r="N58" s="64">
        <f t="shared" si="46"/>
        <v>0</v>
      </c>
      <c r="O58" s="64">
        <f t="shared" si="46"/>
        <v>0</v>
      </c>
      <c r="P58" s="64">
        <f t="shared" si="46"/>
        <v>0</v>
      </c>
      <c r="Q58" s="64">
        <f t="shared" si="46"/>
        <v>0</v>
      </c>
      <c r="R58" s="64">
        <f t="shared" si="46"/>
        <v>0</v>
      </c>
      <c r="S58" s="64">
        <f t="shared" si="46"/>
        <v>0</v>
      </c>
      <c r="T58" s="64">
        <f t="shared" si="46"/>
        <v>0</v>
      </c>
      <c r="U58" s="64">
        <f t="shared" si="46"/>
        <v>0</v>
      </c>
      <c r="V58" s="64">
        <f>SUM(V6:V57)</f>
        <v>0</v>
      </c>
      <c r="W58" s="64">
        <f>SUM(W6:W57)</f>
        <v>0</v>
      </c>
      <c r="X58" s="64">
        <f t="shared" si="46"/>
        <v>0</v>
      </c>
      <c r="Y58" s="64">
        <f t="shared" si="46"/>
        <v>0</v>
      </c>
      <c r="Z58" s="64">
        <f t="shared" si="46"/>
        <v>0</v>
      </c>
      <c r="AA58" s="65" t="str">
        <f>IF(V58=0,"",W58/V58)</f>
        <v/>
      </c>
      <c r="AB58" s="65" t="str">
        <f>IF(V58=0,"",X58/V58)</f>
        <v/>
      </c>
      <c r="AC58" s="65" t="str">
        <f>IF(V58=0,"",Y58/V58)</f>
        <v/>
      </c>
      <c r="AD58" s="65" t="str">
        <f t="shared" si="37"/>
        <v/>
      </c>
      <c r="AE58" s="65" t="str">
        <f t="shared" si="38"/>
        <v/>
      </c>
      <c r="AF58" s="65" t="str">
        <f t="shared" si="39"/>
        <v/>
      </c>
      <c r="AG58" s="65" t="str">
        <f t="shared" si="40"/>
        <v/>
      </c>
      <c r="AH58" s="65" t="str">
        <f t="shared" si="41"/>
        <v/>
      </c>
      <c r="AI58" s="66" t="str">
        <f t="shared" si="42"/>
        <v/>
      </c>
      <c r="AJ58" s="65" t="str">
        <f>IF($V58=0,"",M58/$V58)</f>
        <v/>
      </c>
      <c r="AK58" s="65" t="str">
        <f>IF($V58=0,"",N58/$V58)</f>
        <v/>
      </c>
      <c r="AL58" s="65" t="str">
        <f>IF($V58=0,"",O58/$V58)</f>
        <v/>
      </c>
      <c r="AM58" s="65" t="str">
        <f>IF($V58=0,"",P58/$V58)</f>
        <v/>
      </c>
      <c r="AN58" s="65" t="str">
        <f>IF($V58=0,"",Q58/$V58)</f>
        <v/>
      </c>
      <c r="AO58" s="65" t="str">
        <f t="shared" si="44"/>
        <v/>
      </c>
      <c r="AP58" s="65" t="str">
        <f t="shared" si="44"/>
        <v/>
      </c>
      <c r="AQ58" s="65" t="str">
        <f>IF($V58=0,"",T58/$V58)</f>
        <v/>
      </c>
    </row>
    <row r="59" spans="1:44" ht="21" customHeight="1" x14ac:dyDescent="0.25"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</row>
    <row r="60" spans="1:44" ht="37.5" customHeight="1" x14ac:dyDescent="0.25">
      <c r="C60" s="308" t="str">
        <f>CONCATENATE(Leyendas!$C$4)</f>
        <v xml:space="preserve">ACCUMULATED INDICATORS FOR THE YEAR 2019
(total samples were used for the calculation) </v>
      </c>
      <c r="D60" s="308"/>
      <c r="E60" s="308"/>
      <c r="F60" s="308"/>
      <c r="G60" s="308"/>
      <c r="H60" s="308"/>
      <c r="I60" s="9"/>
      <c r="J60" s="9"/>
      <c r="K60" s="9"/>
      <c r="L60" s="9"/>
      <c r="M60" s="9"/>
      <c r="N60" s="9"/>
    </row>
    <row r="61" spans="1:44" s="70" customFormat="1" ht="36" customHeight="1" x14ac:dyDescent="0.25">
      <c r="C61" s="275" t="s">
        <v>231</v>
      </c>
      <c r="D61" s="276"/>
      <c r="E61" s="276"/>
      <c r="F61" s="276"/>
      <c r="G61" s="277"/>
      <c r="H61" s="69" t="e">
        <f>W58/V58</f>
        <v>#DIV/0!</v>
      </c>
      <c r="W61" s="71"/>
      <c r="X61" s="71"/>
      <c r="Y61" s="71"/>
      <c r="Z61" s="71"/>
      <c r="AA61" s="71"/>
      <c r="AB61" s="71"/>
      <c r="AC61" s="71"/>
    </row>
    <row r="62" spans="1:44" s="70" customFormat="1" ht="36" customHeight="1" x14ac:dyDescent="0.25">
      <c r="C62" s="275" t="s">
        <v>232</v>
      </c>
      <c r="D62" s="276"/>
      <c r="E62" s="276"/>
      <c r="F62" s="276"/>
      <c r="G62" s="277"/>
      <c r="H62" s="69" t="e">
        <f>X58/V58</f>
        <v>#DIV/0!</v>
      </c>
      <c r="W62" s="71"/>
      <c r="X62" s="71"/>
      <c r="Y62" s="71"/>
      <c r="Z62" s="71"/>
      <c r="AA62" s="71"/>
      <c r="AB62" s="71"/>
      <c r="AC62" s="71"/>
    </row>
    <row r="63" spans="1:44" s="70" customFormat="1" ht="36" customHeight="1" x14ac:dyDescent="0.25">
      <c r="C63" s="72"/>
      <c r="D63" s="275" t="s">
        <v>233</v>
      </c>
      <c r="E63" s="276"/>
      <c r="F63" s="276"/>
      <c r="G63" s="277"/>
      <c r="H63" s="69" t="e">
        <f>Y58/V58</f>
        <v>#DIV/0!</v>
      </c>
      <c r="W63" s="71"/>
      <c r="X63" s="71"/>
      <c r="Y63" s="71"/>
      <c r="Z63" s="71"/>
      <c r="AA63" s="71"/>
      <c r="AB63" s="71"/>
      <c r="AC63" s="71"/>
    </row>
    <row r="64" spans="1:44" s="70" customFormat="1" ht="36" customHeight="1" x14ac:dyDescent="0.25">
      <c r="C64" s="72"/>
      <c r="D64" s="275" t="s">
        <v>234</v>
      </c>
      <c r="E64" s="276"/>
      <c r="F64" s="276"/>
      <c r="G64" s="277"/>
      <c r="H64" s="69" t="e">
        <f>Z58/V58</f>
        <v>#DIV/0!</v>
      </c>
      <c r="W64" s="71"/>
      <c r="X64" s="71"/>
      <c r="Y64" s="71"/>
      <c r="Z64" s="71"/>
      <c r="AA64" s="71"/>
      <c r="AB64" s="71"/>
      <c r="AC64" s="71"/>
    </row>
    <row r="65" spans="3:22" ht="37.5" customHeight="1" x14ac:dyDescent="0.25">
      <c r="C65" s="305" t="s">
        <v>235</v>
      </c>
      <c r="D65" s="306"/>
      <c r="E65" s="306"/>
      <c r="F65" s="306"/>
      <c r="G65" s="307"/>
      <c r="H65" s="69" t="e">
        <f>SUM(M58:T58)/V58</f>
        <v>#DIV/0!</v>
      </c>
    </row>
    <row r="66" spans="3:22" ht="15.75" x14ac:dyDescent="0.25">
      <c r="V66" s="73"/>
    </row>
    <row r="67" spans="3:22" ht="15.75" x14ac:dyDescent="0.25">
      <c r="V67" s="73"/>
    </row>
    <row r="68" spans="3:22" ht="15.75" x14ac:dyDescent="0.25">
      <c r="V68" s="73"/>
    </row>
    <row r="69" spans="3:22" ht="15.75" x14ac:dyDescent="0.25">
      <c r="V69" s="73"/>
    </row>
    <row r="70" spans="3:22" ht="15.75" x14ac:dyDescent="0.25">
      <c r="V70" s="73"/>
    </row>
    <row r="71" spans="3:22" ht="15.75" x14ac:dyDescent="0.25">
      <c r="V71" s="73"/>
    </row>
    <row r="72" spans="3:22" ht="18.75" x14ac:dyDescent="0.3">
      <c r="V72" s="74"/>
    </row>
    <row r="73" spans="3:22" ht="15.75" x14ac:dyDescent="0.25">
      <c r="V73" s="75"/>
    </row>
    <row r="74" spans="3:22" ht="15.75" x14ac:dyDescent="0.25">
      <c r="V74" s="75"/>
    </row>
    <row r="75" spans="3:22" ht="15.75" x14ac:dyDescent="0.25">
      <c r="V75" s="75"/>
    </row>
  </sheetData>
  <mergeCells count="35"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I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5" width="13.42578125" customWidth="1"/>
    <col min="16" max="19" width="12.42578125" customWidth="1"/>
    <col min="20" max="20" width="12.28515625" customWidth="1"/>
    <col min="21" max="27" width="12.42578125" customWidth="1"/>
  </cols>
  <sheetData>
    <row r="1" spans="1:35" ht="15.75" x14ac:dyDescent="0.25">
      <c r="A1" s="316" t="str">
        <f>Leyendas!C30</f>
        <v>Suriname - FluID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9"/>
      <c r="M1" s="9"/>
      <c r="N1" s="9"/>
      <c r="O1" s="9"/>
      <c r="P1" s="9"/>
      <c r="Q1" s="9"/>
      <c r="R1" s="9"/>
      <c r="T1" s="9"/>
      <c r="U1" s="9"/>
      <c r="V1" s="9"/>
      <c r="W1" s="9"/>
      <c r="X1" s="9"/>
      <c r="Y1" s="9"/>
      <c r="Z1" s="9"/>
    </row>
    <row r="2" spans="1:35" ht="20.25" x14ac:dyDescent="0.3">
      <c r="A2" s="315" t="s">
        <v>238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98"/>
      <c r="M2" s="99"/>
      <c r="N2" s="99"/>
      <c r="O2" s="99"/>
      <c r="P2" s="9"/>
      <c r="Q2" s="9"/>
      <c r="R2" s="9"/>
      <c r="T2" s="9"/>
      <c r="U2" s="9"/>
      <c r="V2" s="9"/>
      <c r="W2" s="9"/>
      <c r="X2" s="9"/>
      <c r="Y2" s="9"/>
      <c r="Z2" s="9"/>
    </row>
    <row r="3" spans="1:35" ht="15" customHeight="1" x14ac:dyDescent="0.25">
      <c r="A3" s="264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1"/>
      <c r="Z3" s="1"/>
    </row>
    <row r="4" spans="1:35" s="146" customFormat="1" ht="15" customHeight="1" x14ac:dyDescent="0.25">
      <c r="A4" s="314" t="s">
        <v>280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9"/>
      <c r="M4" s="319"/>
      <c r="N4" s="186"/>
      <c r="O4" s="186"/>
      <c r="P4" s="145"/>
      <c r="Q4" s="145"/>
      <c r="R4" s="145"/>
      <c r="S4" s="145"/>
      <c r="T4" s="317"/>
      <c r="U4" s="317"/>
      <c r="V4" s="318"/>
      <c r="W4" s="318"/>
      <c r="X4" s="317"/>
      <c r="Y4" s="317"/>
      <c r="Z4" s="317"/>
      <c r="AA4" s="317"/>
      <c r="AB4" s="319"/>
      <c r="AC4" s="319"/>
      <c r="AD4" s="186"/>
      <c r="AE4" s="186"/>
      <c r="AF4" s="144"/>
      <c r="AG4" s="144"/>
    </row>
    <row r="5" spans="1:35" ht="15" customHeight="1" x14ac:dyDescent="0.25">
      <c r="A5" s="153"/>
      <c r="B5" s="153"/>
      <c r="C5" s="196"/>
      <c r="D5" s="328" t="s">
        <v>247</v>
      </c>
      <c r="E5" s="329"/>
      <c r="F5" s="329"/>
      <c r="G5" s="329"/>
      <c r="H5" s="329"/>
      <c r="I5" s="330"/>
      <c r="J5" s="320" t="s">
        <v>248</v>
      </c>
      <c r="K5" s="321"/>
      <c r="L5" s="322" t="s">
        <v>249</v>
      </c>
      <c r="M5" s="323"/>
      <c r="N5" s="323"/>
      <c r="O5" s="323"/>
      <c r="P5" s="323"/>
      <c r="Q5" s="323"/>
      <c r="R5" s="323"/>
      <c r="S5" s="324"/>
      <c r="T5" s="331" t="s">
        <v>250</v>
      </c>
      <c r="U5" s="332"/>
      <c r="V5" s="332"/>
      <c r="W5" s="332"/>
      <c r="X5" s="332"/>
      <c r="Y5" s="332"/>
      <c r="Z5" s="332"/>
      <c r="AA5" s="332"/>
      <c r="AB5" s="325" t="s">
        <v>251</v>
      </c>
      <c r="AC5" s="326"/>
      <c r="AD5" s="326"/>
      <c r="AE5" s="326"/>
      <c r="AF5" s="326"/>
      <c r="AG5" s="326"/>
      <c r="AH5" s="326"/>
      <c r="AI5" s="327"/>
    </row>
    <row r="6" spans="1:35" s="123" customFormat="1" ht="93" customHeight="1" x14ac:dyDescent="0.25">
      <c r="A6" s="197" t="s">
        <v>239</v>
      </c>
      <c r="B6" s="197" t="s">
        <v>195</v>
      </c>
      <c r="C6" s="198" t="s">
        <v>240</v>
      </c>
      <c r="D6" s="199" t="s">
        <v>241</v>
      </c>
      <c r="E6" s="199" t="s">
        <v>242</v>
      </c>
      <c r="F6" s="199" t="s">
        <v>243</v>
      </c>
      <c r="G6" s="199" t="s">
        <v>244</v>
      </c>
      <c r="H6" s="199" t="s">
        <v>245</v>
      </c>
      <c r="I6" s="199" t="s">
        <v>246</v>
      </c>
      <c r="J6" s="200" t="s">
        <v>252</v>
      </c>
      <c r="K6" s="200" t="s">
        <v>253</v>
      </c>
      <c r="L6" s="201" t="s">
        <v>254</v>
      </c>
      <c r="M6" s="201" t="s">
        <v>255</v>
      </c>
      <c r="N6" s="201" t="s">
        <v>256</v>
      </c>
      <c r="O6" s="201" t="s">
        <v>257</v>
      </c>
      <c r="P6" s="201" t="s">
        <v>258</v>
      </c>
      <c r="Q6" s="201" t="s">
        <v>259</v>
      </c>
      <c r="R6" s="201" t="s">
        <v>383</v>
      </c>
      <c r="S6" s="201" t="s">
        <v>260</v>
      </c>
      <c r="T6" s="202" t="s">
        <v>254</v>
      </c>
      <c r="U6" s="202" t="s">
        <v>255</v>
      </c>
      <c r="V6" s="202" t="s">
        <v>256</v>
      </c>
      <c r="W6" s="202" t="s">
        <v>257</v>
      </c>
      <c r="X6" s="202" t="s">
        <v>258</v>
      </c>
      <c r="Y6" s="202" t="s">
        <v>259</v>
      </c>
      <c r="Z6" s="202" t="s">
        <v>383</v>
      </c>
      <c r="AA6" s="202" t="s">
        <v>260</v>
      </c>
      <c r="AB6" s="203" t="s">
        <v>254</v>
      </c>
      <c r="AC6" s="203" t="s">
        <v>255</v>
      </c>
      <c r="AD6" s="203" t="s">
        <v>256</v>
      </c>
      <c r="AE6" s="203" t="s">
        <v>257</v>
      </c>
      <c r="AF6" s="203" t="s">
        <v>258</v>
      </c>
      <c r="AG6" s="203" t="s">
        <v>259</v>
      </c>
      <c r="AH6" s="203" t="s">
        <v>383</v>
      </c>
      <c r="AI6" s="203" t="s">
        <v>260</v>
      </c>
    </row>
    <row r="7" spans="1:35" ht="45" x14ac:dyDescent="0.25">
      <c r="A7" s="18" t="s">
        <v>7</v>
      </c>
      <c r="B7" s="18" t="s">
        <v>5</v>
      </c>
      <c r="C7" s="18" t="s">
        <v>8</v>
      </c>
      <c r="D7" s="37" t="s">
        <v>67</v>
      </c>
      <c r="E7" s="19" t="s">
        <v>24</v>
      </c>
      <c r="F7" s="19" t="s">
        <v>71</v>
      </c>
      <c r="G7" s="20" t="s">
        <v>25</v>
      </c>
      <c r="H7" s="20" t="s">
        <v>184</v>
      </c>
      <c r="I7" s="20" t="s">
        <v>26</v>
      </c>
      <c r="J7" s="20" t="s">
        <v>20</v>
      </c>
      <c r="K7" s="20" t="s">
        <v>21</v>
      </c>
      <c r="L7" s="20" t="s">
        <v>261</v>
      </c>
      <c r="M7" s="20" t="s">
        <v>262</v>
      </c>
      <c r="N7" s="187" t="s">
        <v>263</v>
      </c>
      <c r="O7" s="187" t="s">
        <v>264</v>
      </c>
      <c r="P7" s="20" t="s">
        <v>265</v>
      </c>
      <c r="Q7" s="20" t="s">
        <v>266</v>
      </c>
      <c r="R7" s="20" t="s">
        <v>382</v>
      </c>
      <c r="S7" s="20" t="s">
        <v>267</v>
      </c>
      <c r="T7" s="20" t="s">
        <v>268</v>
      </c>
      <c r="U7" s="20" t="s">
        <v>269</v>
      </c>
      <c r="V7" s="187" t="s">
        <v>270</v>
      </c>
      <c r="W7" s="187" t="s">
        <v>183</v>
      </c>
      <c r="X7" s="20" t="s">
        <v>271</v>
      </c>
      <c r="Y7" s="20" t="s">
        <v>272</v>
      </c>
      <c r="Z7" s="20" t="s">
        <v>384</v>
      </c>
      <c r="AA7" s="20" t="s">
        <v>273</v>
      </c>
      <c r="AB7" s="26" t="s">
        <v>274</v>
      </c>
      <c r="AC7" s="26" t="s">
        <v>275</v>
      </c>
      <c r="AD7" s="26" t="s">
        <v>276</v>
      </c>
      <c r="AE7" s="26" t="s">
        <v>182</v>
      </c>
      <c r="AF7" s="26" t="s">
        <v>277</v>
      </c>
      <c r="AG7" s="26" t="s">
        <v>278</v>
      </c>
      <c r="AH7" s="26" t="s">
        <v>385</v>
      </c>
      <c r="AI7" s="20" t="s">
        <v>279</v>
      </c>
    </row>
    <row r="8" spans="1:35" ht="15.75" x14ac:dyDescent="0.25">
      <c r="A8" s="222" t="str">
        <f>CONCATENATE(Leyendas!$C$2)</f>
        <v>Suriname</v>
      </c>
      <c r="B8" s="209" t="str">
        <f>CONCATENATE(Leyendas!$A$2)</f>
        <v>2019</v>
      </c>
      <c r="C8" s="223">
        <v>1</v>
      </c>
      <c r="D8" s="224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</row>
    <row r="9" spans="1:35" ht="15.75" x14ac:dyDescent="0.25">
      <c r="A9" s="222" t="str">
        <f>CONCATENATE(Leyendas!$C$2)</f>
        <v>Suriname</v>
      </c>
      <c r="B9" s="209" t="str">
        <f>CONCATENATE(Leyendas!$A$2)</f>
        <v>2019</v>
      </c>
      <c r="C9" s="223">
        <v>2</v>
      </c>
      <c r="D9" s="224"/>
      <c r="E9" s="225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</row>
    <row r="10" spans="1:35" ht="15.75" x14ac:dyDescent="0.25">
      <c r="A10" s="222" t="str">
        <f>CONCATENATE(Leyendas!$C$2)</f>
        <v>Suriname</v>
      </c>
      <c r="B10" s="209" t="str">
        <f>CONCATENATE(Leyendas!$A$2)</f>
        <v>2019</v>
      </c>
      <c r="C10" s="223">
        <v>3</v>
      </c>
      <c r="D10" s="224"/>
      <c r="E10" s="225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</row>
    <row r="11" spans="1:35" ht="15.75" x14ac:dyDescent="0.25">
      <c r="A11" s="222" t="str">
        <f>CONCATENATE(Leyendas!$C$2)</f>
        <v>Suriname</v>
      </c>
      <c r="B11" s="209" t="str">
        <f>CONCATENATE(Leyendas!$A$2)</f>
        <v>2019</v>
      </c>
      <c r="C11" s="223">
        <v>4</v>
      </c>
      <c r="D11" s="224"/>
      <c r="E11" s="225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</row>
    <row r="12" spans="1:35" ht="15.75" x14ac:dyDescent="0.25">
      <c r="A12" s="222" t="str">
        <f>CONCATENATE(Leyendas!$C$2)</f>
        <v>Suriname</v>
      </c>
      <c r="B12" s="209" t="str">
        <f>CONCATENATE(Leyendas!$A$2)</f>
        <v>2019</v>
      </c>
      <c r="C12" s="223">
        <v>5</v>
      </c>
      <c r="D12" s="224"/>
      <c r="E12" s="225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</row>
    <row r="13" spans="1:35" ht="15.75" x14ac:dyDescent="0.25">
      <c r="A13" s="222" t="str">
        <f>CONCATENATE(Leyendas!$C$2)</f>
        <v>Suriname</v>
      </c>
      <c r="B13" s="209" t="str">
        <f>CONCATENATE(Leyendas!$A$2)</f>
        <v>2019</v>
      </c>
      <c r="C13" s="223">
        <v>6</v>
      </c>
      <c r="D13" s="224"/>
      <c r="E13" s="225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</row>
    <row r="14" spans="1:35" ht="15.75" x14ac:dyDescent="0.25">
      <c r="A14" s="222" t="str">
        <f>CONCATENATE(Leyendas!$C$2)</f>
        <v>Suriname</v>
      </c>
      <c r="B14" s="209" t="str">
        <f>CONCATENATE(Leyendas!$A$2)</f>
        <v>2019</v>
      </c>
      <c r="C14" s="223">
        <v>7</v>
      </c>
      <c r="D14" s="224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</row>
    <row r="15" spans="1:35" ht="15.75" x14ac:dyDescent="0.25">
      <c r="A15" s="222" t="str">
        <f>CONCATENATE(Leyendas!$C$2)</f>
        <v>Suriname</v>
      </c>
      <c r="B15" s="209" t="str">
        <f>CONCATENATE(Leyendas!$A$2)</f>
        <v>2019</v>
      </c>
      <c r="C15" s="223">
        <v>8</v>
      </c>
      <c r="D15" s="224"/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</row>
    <row r="16" spans="1:35" ht="15.75" x14ac:dyDescent="0.25">
      <c r="A16" s="222" t="str">
        <f>CONCATENATE(Leyendas!$C$2)</f>
        <v>Suriname</v>
      </c>
      <c r="B16" s="209" t="str">
        <f>CONCATENATE(Leyendas!$A$2)</f>
        <v>2019</v>
      </c>
      <c r="C16" s="223">
        <v>9</v>
      </c>
      <c r="D16" s="224"/>
      <c r="E16" s="225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</row>
    <row r="17" spans="1:35" ht="15.75" x14ac:dyDescent="0.25">
      <c r="A17" s="222" t="str">
        <f>CONCATENATE(Leyendas!$C$2)</f>
        <v>Suriname</v>
      </c>
      <c r="B17" s="209" t="str">
        <f>CONCATENATE(Leyendas!$A$2)</f>
        <v>2019</v>
      </c>
      <c r="C17" s="223">
        <v>10</v>
      </c>
      <c r="D17" s="224"/>
      <c r="E17" s="225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</row>
    <row r="18" spans="1:35" ht="15.75" x14ac:dyDescent="0.25">
      <c r="A18" s="222" t="str">
        <f>CONCATENATE(Leyendas!$C$2)</f>
        <v>Suriname</v>
      </c>
      <c r="B18" s="209" t="str">
        <f>CONCATENATE(Leyendas!$A$2)</f>
        <v>2019</v>
      </c>
      <c r="C18" s="223">
        <v>11</v>
      </c>
      <c r="D18" s="224"/>
      <c r="E18" s="225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</row>
    <row r="19" spans="1:35" ht="15.75" x14ac:dyDescent="0.25">
      <c r="A19" s="222" t="str">
        <f>CONCATENATE(Leyendas!$C$2)</f>
        <v>Suriname</v>
      </c>
      <c r="B19" s="209" t="str">
        <f>CONCATENATE(Leyendas!$A$2)</f>
        <v>2019</v>
      </c>
      <c r="C19" s="223">
        <v>12</v>
      </c>
      <c r="D19" s="224"/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</row>
    <row r="20" spans="1:35" ht="15.75" x14ac:dyDescent="0.25">
      <c r="A20" s="222" t="str">
        <f>CONCATENATE(Leyendas!$C$2)</f>
        <v>Suriname</v>
      </c>
      <c r="B20" s="209" t="str">
        <f>CONCATENATE(Leyendas!$A$2)</f>
        <v>2019</v>
      </c>
      <c r="C20" s="223">
        <v>13</v>
      </c>
      <c r="D20" s="224"/>
      <c r="E20" s="225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</row>
    <row r="21" spans="1:35" ht="15.75" x14ac:dyDescent="0.25">
      <c r="A21" s="222" t="str">
        <f>CONCATENATE(Leyendas!$C$2)</f>
        <v>Suriname</v>
      </c>
      <c r="B21" s="209" t="str">
        <f>CONCATENATE(Leyendas!$A$2)</f>
        <v>2019</v>
      </c>
      <c r="C21" s="223">
        <v>14</v>
      </c>
      <c r="D21" s="224"/>
      <c r="E21" s="225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</row>
    <row r="22" spans="1:35" ht="15.75" x14ac:dyDescent="0.25">
      <c r="A22" s="222" t="str">
        <f>CONCATENATE(Leyendas!$C$2)</f>
        <v>Suriname</v>
      </c>
      <c r="B22" s="209" t="str">
        <f>CONCATENATE(Leyendas!$A$2)</f>
        <v>2019</v>
      </c>
      <c r="C22" s="223">
        <v>15</v>
      </c>
      <c r="D22" s="224"/>
      <c r="E22" s="225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</row>
    <row r="23" spans="1:35" ht="15.75" x14ac:dyDescent="0.25">
      <c r="A23" s="222" t="str">
        <f>CONCATENATE(Leyendas!$C$2)</f>
        <v>Suriname</v>
      </c>
      <c r="B23" s="209" t="str">
        <f>CONCATENATE(Leyendas!$A$2)</f>
        <v>2019</v>
      </c>
      <c r="C23" s="223">
        <v>16</v>
      </c>
      <c r="D23" s="224"/>
      <c r="E23" s="225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</row>
    <row r="24" spans="1:35" ht="15.75" x14ac:dyDescent="0.25">
      <c r="A24" s="222" t="str">
        <f>CONCATENATE(Leyendas!$C$2)</f>
        <v>Suriname</v>
      </c>
      <c r="B24" s="209" t="str">
        <f>CONCATENATE(Leyendas!$A$2)</f>
        <v>2019</v>
      </c>
      <c r="C24" s="223">
        <v>17</v>
      </c>
      <c r="D24" s="224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</row>
    <row r="25" spans="1:35" ht="15.75" x14ac:dyDescent="0.25">
      <c r="A25" s="222" t="str">
        <f>CONCATENATE(Leyendas!$C$2)</f>
        <v>Suriname</v>
      </c>
      <c r="B25" s="209" t="str">
        <f>CONCATENATE(Leyendas!$A$2)</f>
        <v>2019</v>
      </c>
      <c r="C25" s="223">
        <v>18</v>
      </c>
      <c r="D25" s="224"/>
      <c r="E25" s="225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</row>
    <row r="26" spans="1:35" ht="15.75" x14ac:dyDescent="0.25">
      <c r="A26" s="222" t="str">
        <f>CONCATENATE(Leyendas!$C$2)</f>
        <v>Suriname</v>
      </c>
      <c r="B26" s="209" t="str">
        <f>CONCATENATE(Leyendas!$A$2)</f>
        <v>2019</v>
      </c>
      <c r="C26" s="223">
        <v>19</v>
      </c>
      <c r="D26" s="224"/>
      <c r="E26" s="225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</row>
    <row r="27" spans="1:35" ht="15.75" x14ac:dyDescent="0.25">
      <c r="A27" s="222" t="str">
        <f>CONCATENATE(Leyendas!$C$2)</f>
        <v>Suriname</v>
      </c>
      <c r="B27" s="209" t="str">
        <f>CONCATENATE(Leyendas!$A$2)</f>
        <v>2019</v>
      </c>
      <c r="C27" s="223">
        <v>20</v>
      </c>
      <c r="D27" s="224"/>
      <c r="E27" s="225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</row>
    <row r="28" spans="1:35" ht="15.75" x14ac:dyDescent="0.25">
      <c r="A28" s="222" t="str">
        <f>CONCATENATE(Leyendas!$C$2)</f>
        <v>Suriname</v>
      </c>
      <c r="B28" s="209" t="str">
        <f>CONCATENATE(Leyendas!$A$2)</f>
        <v>2019</v>
      </c>
      <c r="C28" s="223">
        <v>21</v>
      </c>
      <c r="D28" s="224"/>
      <c r="E28" s="225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</row>
    <row r="29" spans="1:35" ht="15.75" x14ac:dyDescent="0.25">
      <c r="A29" s="222" t="str">
        <f>CONCATENATE(Leyendas!$C$2)</f>
        <v>Suriname</v>
      </c>
      <c r="B29" s="209" t="str">
        <f>CONCATENATE(Leyendas!$A$2)</f>
        <v>2019</v>
      </c>
      <c r="C29" s="223">
        <v>22</v>
      </c>
      <c r="D29" s="224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</row>
    <row r="30" spans="1:35" ht="15.75" x14ac:dyDescent="0.25">
      <c r="A30" s="222" t="str">
        <f>CONCATENATE(Leyendas!$C$2)</f>
        <v>Suriname</v>
      </c>
      <c r="B30" s="209" t="str">
        <f>CONCATENATE(Leyendas!$A$2)</f>
        <v>2019</v>
      </c>
      <c r="C30" s="223">
        <v>23</v>
      </c>
      <c r="D30" s="224"/>
      <c r="E30" s="225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</row>
    <row r="31" spans="1:35" ht="15.75" x14ac:dyDescent="0.25">
      <c r="A31" s="222" t="str">
        <f>CONCATENATE(Leyendas!$C$2)</f>
        <v>Suriname</v>
      </c>
      <c r="B31" s="209" t="str">
        <f>CONCATENATE(Leyendas!$A$2)</f>
        <v>2019</v>
      </c>
      <c r="C31" s="223">
        <v>24</v>
      </c>
      <c r="D31" s="224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</row>
    <row r="32" spans="1:35" ht="15.75" x14ac:dyDescent="0.25">
      <c r="A32" s="222" t="str">
        <f>CONCATENATE(Leyendas!$C$2)</f>
        <v>Suriname</v>
      </c>
      <c r="B32" s="209" t="str">
        <f>CONCATENATE(Leyendas!$A$2)</f>
        <v>2019</v>
      </c>
      <c r="C32" s="223">
        <v>25</v>
      </c>
      <c r="D32" s="224"/>
      <c r="E32" s="225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</row>
    <row r="33" spans="1:35" ht="15.75" x14ac:dyDescent="0.25">
      <c r="A33" s="222" t="str">
        <f>CONCATENATE(Leyendas!$C$2)</f>
        <v>Suriname</v>
      </c>
      <c r="B33" s="209" t="str">
        <f>CONCATENATE(Leyendas!$A$2)</f>
        <v>2019</v>
      </c>
      <c r="C33" s="223">
        <v>26</v>
      </c>
      <c r="D33" s="224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</row>
    <row r="34" spans="1:35" ht="15.75" x14ac:dyDescent="0.25">
      <c r="A34" s="222" t="str">
        <f>CONCATENATE(Leyendas!$C$2)</f>
        <v>Suriname</v>
      </c>
      <c r="B34" s="209" t="str">
        <f>CONCATENATE(Leyendas!$A$2)</f>
        <v>2019</v>
      </c>
      <c r="C34" s="223">
        <v>27</v>
      </c>
      <c r="D34" s="224"/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</row>
    <row r="35" spans="1:35" ht="15.75" x14ac:dyDescent="0.25">
      <c r="A35" s="222" t="str">
        <f>CONCATENATE(Leyendas!$C$2)</f>
        <v>Suriname</v>
      </c>
      <c r="B35" s="209" t="str">
        <f>CONCATENATE(Leyendas!$A$2)</f>
        <v>2019</v>
      </c>
      <c r="C35" s="223">
        <v>28</v>
      </c>
      <c r="D35" s="224"/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</row>
    <row r="36" spans="1:35" ht="15.75" x14ac:dyDescent="0.25">
      <c r="A36" s="222" t="str">
        <f>CONCATENATE(Leyendas!$C$2)</f>
        <v>Suriname</v>
      </c>
      <c r="B36" s="209" t="str">
        <f>CONCATENATE(Leyendas!$A$2)</f>
        <v>2019</v>
      </c>
      <c r="C36" s="223">
        <v>29</v>
      </c>
      <c r="D36" s="224"/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</row>
    <row r="37" spans="1:35" ht="15.75" x14ac:dyDescent="0.25">
      <c r="A37" s="222" t="str">
        <f>CONCATENATE(Leyendas!$C$2)</f>
        <v>Suriname</v>
      </c>
      <c r="B37" s="209" t="str">
        <f>CONCATENATE(Leyendas!$A$2)</f>
        <v>2019</v>
      </c>
      <c r="C37" s="223">
        <v>30</v>
      </c>
      <c r="D37" s="224"/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</row>
    <row r="38" spans="1:35" ht="15.75" x14ac:dyDescent="0.25">
      <c r="A38" s="222" t="str">
        <f>CONCATENATE(Leyendas!$C$2)</f>
        <v>Suriname</v>
      </c>
      <c r="B38" s="209" t="str">
        <f>CONCATENATE(Leyendas!$A$2)</f>
        <v>2019</v>
      </c>
      <c r="C38" s="223">
        <v>31</v>
      </c>
      <c r="D38" s="224"/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</row>
    <row r="39" spans="1:35" ht="15.75" x14ac:dyDescent="0.25">
      <c r="A39" s="222" t="str">
        <f>CONCATENATE(Leyendas!$C$2)</f>
        <v>Suriname</v>
      </c>
      <c r="B39" s="209" t="str">
        <f>CONCATENATE(Leyendas!$A$2)</f>
        <v>2019</v>
      </c>
      <c r="C39" s="223">
        <v>32</v>
      </c>
      <c r="D39" s="224"/>
      <c r="E39" s="225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</row>
    <row r="40" spans="1:35" ht="15.75" x14ac:dyDescent="0.25">
      <c r="A40" s="222" t="str">
        <f>CONCATENATE(Leyendas!$C$2)</f>
        <v>Suriname</v>
      </c>
      <c r="B40" s="209" t="str">
        <f>CONCATENATE(Leyendas!$A$2)</f>
        <v>2019</v>
      </c>
      <c r="C40" s="223">
        <v>33</v>
      </c>
      <c r="D40" s="224"/>
      <c r="E40" s="225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</row>
    <row r="41" spans="1:35" ht="15.75" x14ac:dyDescent="0.25">
      <c r="A41" s="222" t="str">
        <f>CONCATENATE(Leyendas!$C$2)</f>
        <v>Suriname</v>
      </c>
      <c r="B41" s="209" t="str">
        <f>CONCATENATE(Leyendas!$A$2)</f>
        <v>2019</v>
      </c>
      <c r="C41" s="223">
        <v>34</v>
      </c>
      <c r="D41" s="224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</row>
    <row r="42" spans="1:35" ht="15.75" x14ac:dyDescent="0.25">
      <c r="A42" s="222" t="str">
        <f>CONCATENATE(Leyendas!$C$2)</f>
        <v>Suriname</v>
      </c>
      <c r="B42" s="209" t="str">
        <f>CONCATENATE(Leyendas!$A$2)</f>
        <v>2019</v>
      </c>
      <c r="C42" s="223">
        <v>35</v>
      </c>
      <c r="D42" s="224"/>
      <c r="E42" s="225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</row>
    <row r="43" spans="1:35" ht="15.75" x14ac:dyDescent="0.25">
      <c r="A43" s="222" t="str">
        <f>CONCATENATE(Leyendas!$C$2)</f>
        <v>Suriname</v>
      </c>
      <c r="B43" s="209" t="str">
        <f>CONCATENATE(Leyendas!$A$2)</f>
        <v>2019</v>
      </c>
      <c r="C43" s="223">
        <v>36</v>
      </c>
      <c r="D43" s="224"/>
      <c r="E43" s="225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</row>
    <row r="44" spans="1:35" ht="15.75" x14ac:dyDescent="0.25">
      <c r="A44" s="222" t="str">
        <f>CONCATENATE(Leyendas!$C$2)</f>
        <v>Suriname</v>
      </c>
      <c r="B44" s="209" t="str">
        <f>CONCATENATE(Leyendas!$A$2)</f>
        <v>2019</v>
      </c>
      <c r="C44" s="223">
        <v>37</v>
      </c>
      <c r="D44" s="224"/>
      <c r="E44" s="225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</row>
    <row r="45" spans="1:35" ht="15.75" x14ac:dyDescent="0.25">
      <c r="A45" s="222" t="str">
        <f>CONCATENATE(Leyendas!$C$2)</f>
        <v>Suriname</v>
      </c>
      <c r="B45" s="209" t="str">
        <f>CONCATENATE(Leyendas!$A$2)</f>
        <v>2019</v>
      </c>
      <c r="C45" s="223">
        <v>38</v>
      </c>
      <c r="D45" s="224"/>
      <c r="E45" s="225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</row>
    <row r="46" spans="1:35" ht="15.75" x14ac:dyDescent="0.25">
      <c r="A46" s="222" t="str">
        <f>CONCATENATE(Leyendas!$C$2)</f>
        <v>Suriname</v>
      </c>
      <c r="B46" s="209" t="str">
        <f>CONCATENATE(Leyendas!$A$2)</f>
        <v>2019</v>
      </c>
      <c r="C46" s="223">
        <v>39</v>
      </c>
      <c r="D46" s="224"/>
      <c r="E46" s="225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</row>
    <row r="47" spans="1:35" ht="15.75" x14ac:dyDescent="0.25">
      <c r="A47" s="222" t="str">
        <f>CONCATENATE(Leyendas!$C$2)</f>
        <v>Suriname</v>
      </c>
      <c r="B47" s="209" t="str">
        <f>CONCATENATE(Leyendas!$A$2)</f>
        <v>2019</v>
      </c>
      <c r="C47" s="223">
        <v>40</v>
      </c>
      <c r="D47" s="224"/>
      <c r="E47" s="225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</row>
    <row r="48" spans="1:35" ht="15.75" x14ac:dyDescent="0.25">
      <c r="A48" s="222" t="str">
        <f>CONCATENATE(Leyendas!$C$2)</f>
        <v>Suriname</v>
      </c>
      <c r="B48" s="209" t="str">
        <f>CONCATENATE(Leyendas!$A$2)</f>
        <v>2019</v>
      </c>
      <c r="C48" s="223">
        <v>41</v>
      </c>
      <c r="D48" s="224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</row>
    <row r="49" spans="1:35" ht="15.75" x14ac:dyDescent="0.25">
      <c r="A49" s="222" t="str">
        <f>CONCATENATE(Leyendas!$C$2)</f>
        <v>Suriname</v>
      </c>
      <c r="B49" s="209" t="str">
        <f>CONCATENATE(Leyendas!$A$2)</f>
        <v>2019</v>
      </c>
      <c r="C49" s="223">
        <v>42</v>
      </c>
      <c r="D49" s="224"/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</row>
    <row r="50" spans="1:35" ht="15.75" x14ac:dyDescent="0.25">
      <c r="A50" s="222" t="str">
        <f>CONCATENATE(Leyendas!$C$2)</f>
        <v>Suriname</v>
      </c>
      <c r="B50" s="209" t="str">
        <f>CONCATENATE(Leyendas!$A$2)</f>
        <v>2019</v>
      </c>
      <c r="C50" s="223">
        <v>43</v>
      </c>
      <c r="D50" s="224"/>
      <c r="E50" s="225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</row>
    <row r="51" spans="1:35" ht="15.75" x14ac:dyDescent="0.25">
      <c r="A51" s="222" t="str">
        <f>CONCATENATE(Leyendas!$C$2)</f>
        <v>Suriname</v>
      </c>
      <c r="B51" s="209" t="str">
        <f>CONCATENATE(Leyendas!$A$2)</f>
        <v>2019</v>
      </c>
      <c r="C51" s="223">
        <v>44</v>
      </c>
      <c r="D51" s="224"/>
      <c r="E51" s="225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</row>
    <row r="52" spans="1:35" ht="15.75" x14ac:dyDescent="0.25">
      <c r="A52" s="222" t="str">
        <f>CONCATENATE(Leyendas!$C$2)</f>
        <v>Suriname</v>
      </c>
      <c r="B52" s="209" t="str">
        <f>CONCATENATE(Leyendas!$A$2)</f>
        <v>2019</v>
      </c>
      <c r="C52" s="223">
        <v>45</v>
      </c>
      <c r="D52" s="224"/>
      <c r="E52" s="225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</row>
    <row r="53" spans="1:35" ht="15.75" x14ac:dyDescent="0.25">
      <c r="A53" s="222" t="str">
        <f>CONCATENATE(Leyendas!$C$2)</f>
        <v>Suriname</v>
      </c>
      <c r="B53" s="209" t="str">
        <f>CONCATENATE(Leyendas!$A$2)</f>
        <v>2019</v>
      </c>
      <c r="C53" s="223">
        <v>46</v>
      </c>
      <c r="D53" s="224"/>
      <c r="E53" s="225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</row>
    <row r="54" spans="1:35" ht="15.75" x14ac:dyDescent="0.25">
      <c r="A54" s="222" t="str">
        <f>CONCATENATE(Leyendas!$C$2)</f>
        <v>Suriname</v>
      </c>
      <c r="B54" s="209" t="str">
        <f>CONCATENATE(Leyendas!$A$2)</f>
        <v>2019</v>
      </c>
      <c r="C54" s="223">
        <v>47</v>
      </c>
      <c r="D54" s="224"/>
      <c r="E54" s="225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</row>
    <row r="55" spans="1:35" ht="15.75" x14ac:dyDescent="0.25">
      <c r="A55" s="222" t="str">
        <f>CONCATENATE(Leyendas!$C$2)</f>
        <v>Suriname</v>
      </c>
      <c r="B55" s="209" t="str">
        <f>CONCATENATE(Leyendas!$A$2)</f>
        <v>2019</v>
      </c>
      <c r="C55" s="223">
        <v>48</v>
      </c>
      <c r="D55" s="224"/>
      <c r="E55" s="225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</row>
    <row r="56" spans="1:35" ht="15.75" x14ac:dyDescent="0.25">
      <c r="A56" s="222" t="str">
        <f>CONCATENATE(Leyendas!$C$2)</f>
        <v>Suriname</v>
      </c>
      <c r="B56" s="209" t="str">
        <f>CONCATENATE(Leyendas!$A$2)</f>
        <v>2019</v>
      </c>
      <c r="C56" s="223">
        <v>49</v>
      </c>
      <c r="D56" s="224"/>
      <c r="E56" s="225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</row>
    <row r="57" spans="1:35" ht="15.75" x14ac:dyDescent="0.25">
      <c r="A57" s="222" t="str">
        <f>CONCATENATE(Leyendas!$C$2)</f>
        <v>Suriname</v>
      </c>
      <c r="B57" s="209" t="str">
        <f>CONCATENATE(Leyendas!$A$2)</f>
        <v>2019</v>
      </c>
      <c r="C57" s="223">
        <v>50</v>
      </c>
      <c r="D57" s="224"/>
      <c r="E57" s="225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1:35" ht="15.75" x14ac:dyDescent="0.25">
      <c r="A58" s="222" t="str">
        <f>CONCATENATE(Leyendas!$C$2)</f>
        <v>Suriname</v>
      </c>
      <c r="B58" s="209" t="str">
        <f>CONCATENATE(Leyendas!$A$2)</f>
        <v>2019</v>
      </c>
      <c r="C58" s="223">
        <v>51</v>
      </c>
      <c r="D58" s="224"/>
      <c r="E58" s="225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</row>
    <row r="59" spans="1:35" ht="15.75" x14ac:dyDescent="0.25">
      <c r="A59" s="222" t="str">
        <f>CONCATENATE(Leyendas!$C$2)</f>
        <v>Suriname</v>
      </c>
      <c r="B59" s="209" t="str">
        <f>CONCATENATE(Leyendas!$A$2)</f>
        <v>2019</v>
      </c>
      <c r="C59" s="223">
        <v>52</v>
      </c>
      <c r="D59" s="224"/>
      <c r="E59" s="225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K210"/>
  <sheetViews>
    <sheetView zoomScale="70" zoomScaleNormal="70" workbookViewId="0">
      <selection activeCell="A2" sqref="A2"/>
    </sheetView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80" customWidth="1"/>
    <col min="6" max="6" width="6.42578125" customWidth="1"/>
    <col min="7" max="7" width="4.5703125" customWidth="1"/>
    <col min="8" max="17" width="6.7109375" style="82" customWidth="1"/>
    <col min="18" max="19" width="4.5703125" style="83" customWidth="1"/>
    <col min="20" max="20" width="3" customWidth="1"/>
    <col min="21" max="21" width="4.5703125" customWidth="1"/>
    <col min="22" max="26" width="4.5703125" style="83" customWidth="1"/>
  </cols>
  <sheetData>
    <row r="1" spans="1:28" x14ac:dyDescent="0.25">
      <c r="C1" s="334" t="str">
        <f>Leyendas!$C$11</f>
        <v>Suriname - Sentinel  SARI surveillance  2019 Number of SARI cases (in comparison to last year(s))</v>
      </c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</row>
    <row r="2" spans="1:28" x14ac:dyDescent="0.25">
      <c r="G2" s="333"/>
      <c r="H2" s="333"/>
      <c r="I2" s="333"/>
      <c r="J2" s="333"/>
      <c r="K2" s="333"/>
      <c r="L2" s="333"/>
      <c r="N2" s="333"/>
      <c r="O2" s="333"/>
      <c r="P2" s="333"/>
      <c r="Q2" s="333"/>
      <c r="R2" s="333"/>
      <c r="S2" s="333"/>
      <c r="U2" s="333"/>
      <c r="V2" s="333"/>
      <c r="W2" s="333"/>
      <c r="X2" s="333"/>
      <c r="Y2" s="333"/>
      <c r="Z2" s="333"/>
    </row>
    <row r="3" spans="1:28" x14ac:dyDescent="0.25">
      <c r="A3" s="9"/>
      <c r="B3" s="9"/>
      <c r="C3" s="9"/>
      <c r="D3" s="85"/>
      <c r="E3" s="85"/>
      <c r="F3" s="9"/>
      <c r="H3" s="86"/>
      <c r="I3" s="86"/>
      <c r="J3" s="86"/>
      <c r="K3" s="86"/>
      <c r="L3" s="86"/>
      <c r="O3" s="86"/>
      <c r="P3" s="86"/>
      <c r="Q3" s="86"/>
      <c r="R3" s="86"/>
      <c r="S3" s="86"/>
      <c r="V3" s="86"/>
      <c r="W3" s="86"/>
      <c r="X3" s="86"/>
      <c r="Y3" s="86"/>
      <c r="Z3" s="86"/>
    </row>
    <row r="4" spans="1:28" x14ac:dyDescent="0.25">
      <c r="H4" s="87"/>
      <c r="I4" s="87"/>
      <c r="J4" s="87"/>
      <c r="K4" s="87"/>
      <c r="L4" s="87"/>
      <c r="O4" s="88"/>
      <c r="P4" s="88"/>
      <c r="Q4" s="88"/>
      <c r="R4" s="89"/>
      <c r="S4" s="89"/>
      <c r="V4" s="89"/>
      <c r="W4" s="89"/>
      <c r="X4" s="89"/>
      <c r="Y4" s="89"/>
      <c r="Z4" s="89"/>
    </row>
    <row r="5" spans="1:28" x14ac:dyDescent="0.25">
      <c r="H5" s="87"/>
      <c r="I5" s="87"/>
      <c r="J5" s="87"/>
      <c r="K5" s="87"/>
      <c r="L5" s="87"/>
      <c r="O5" s="88"/>
      <c r="P5" s="88"/>
      <c r="Q5" s="88"/>
      <c r="R5" s="89"/>
      <c r="S5" s="89"/>
      <c r="V5" s="89"/>
      <c r="W5" s="89"/>
      <c r="X5" s="89"/>
      <c r="Y5" s="89"/>
      <c r="Z5" s="89"/>
    </row>
    <row r="6" spans="1:28" x14ac:dyDescent="0.25">
      <c r="H6" s="87"/>
      <c r="I6" s="87"/>
      <c r="J6" s="87"/>
      <c r="K6" s="87"/>
      <c r="L6" s="87"/>
      <c r="O6" s="88"/>
      <c r="P6" s="88"/>
      <c r="Q6" s="88"/>
      <c r="R6" s="89"/>
      <c r="S6" s="89"/>
      <c r="V6" s="89"/>
      <c r="W6" s="89"/>
      <c r="X6" s="89"/>
      <c r="Y6" s="89"/>
      <c r="Z6" s="89"/>
    </row>
    <row r="7" spans="1:28" x14ac:dyDescent="0.25">
      <c r="H7" s="87"/>
      <c r="I7" s="87"/>
      <c r="J7" s="87"/>
      <c r="K7" s="87"/>
      <c r="L7" s="87"/>
      <c r="O7" s="88"/>
      <c r="P7" s="88"/>
      <c r="Q7" s="88"/>
      <c r="R7" s="89"/>
      <c r="S7" s="89"/>
      <c r="V7" s="89"/>
      <c r="W7" s="89"/>
      <c r="X7" s="89"/>
      <c r="Y7" s="89"/>
      <c r="Z7" s="89"/>
    </row>
    <row r="8" spans="1:28" x14ac:dyDescent="0.25">
      <c r="H8" s="87"/>
      <c r="I8" s="87"/>
      <c r="J8" s="87"/>
      <c r="K8" s="87"/>
      <c r="L8" s="87"/>
      <c r="O8" s="88"/>
      <c r="P8" s="88"/>
      <c r="Q8" s="88"/>
      <c r="R8" s="89"/>
      <c r="S8" s="89"/>
      <c r="V8" s="89"/>
      <c r="W8" s="89"/>
      <c r="X8" s="89"/>
      <c r="Y8" s="89"/>
      <c r="Z8" s="89"/>
    </row>
    <row r="9" spans="1:28" x14ac:dyDescent="0.25">
      <c r="H9" s="87"/>
      <c r="I9" s="87"/>
      <c r="J9" s="87"/>
      <c r="K9" s="87"/>
      <c r="L9" s="87"/>
      <c r="O9" s="88"/>
      <c r="P9" s="88"/>
      <c r="Q9" s="88"/>
      <c r="R9" s="89"/>
      <c r="S9" s="89"/>
      <c r="V9" s="89"/>
      <c r="W9" s="89"/>
      <c r="X9" s="89"/>
      <c r="Y9" s="89"/>
      <c r="Z9" s="89"/>
    </row>
    <row r="10" spans="1:28" x14ac:dyDescent="0.25">
      <c r="H10" s="87"/>
      <c r="I10" s="87"/>
      <c r="J10" s="87"/>
      <c r="K10" s="87"/>
      <c r="L10" s="87"/>
      <c r="O10" s="88"/>
      <c r="P10" s="88"/>
      <c r="Q10" s="88"/>
      <c r="R10" s="89"/>
      <c r="S10" s="89"/>
      <c r="V10" s="89"/>
      <c r="W10" s="89"/>
      <c r="X10" s="89"/>
      <c r="Y10" s="89"/>
      <c r="Z10" s="89"/>
    </row>
    <row r="11" spans="1:28" x14ac:dyDescent="0.25">
      <c r="H11" s="87"/>
      <c r="I11" s="87"/>
      <c r="J11" s="87"/>
      <c r="K11" s="87"/>
      <c r="L11" s="87"/>
      <c r="O11" s="88"/>
      <c r="P11" s="88"/>
      <c r="Q11" s="88"/>
      <c r="R11" s="89"/>
      <c r="S11" s="89"/>
      <c r="V11" s="89"/>
      <c r="W11" s="89"/>
      <c r="X11" s="89"/>
      <c r="Y11" s="89"/>
      <c r="Z11" s="89"/>
    </row>
    <row r="12" spans="1:28" x14ac:dyDescent="0.25">
      <c r="H12" s="87"/>
      <c r="I12" s="87"/>
      <c r="J12" s="87"/>
      <c r="K12" s="87"/>
      <c r="L12" s="87"/>
      <c r="O12" s="88"/>
      <c r="P12" s="88"/>
      <c r="Q12" s="88"/>
      <c r="R12" s="89"/>
      <c r="S12" s="89"/>
      <c r="V12" s="89"/>
      <c r="W12" s="89"/>
      <c r="X12" s="89"/>
      <c r="Y12" s="89"/>
      <c r="Z12" s="89"/>
    </row>
    <row r="13" spans="1:28" x14ac:dyDescent="0.25">
      <c r="H13" s="87"/>
      <c r="I13" s="87"/>
      <c r="J13" s="87"/>
      <c r="K13" s="87"/>
      <c r="L13" s="87"/>
      <c r="O13" s="88"/>
      <c r="P13" s="88"/>
      <c r="Q13" s="88"/>
      <c r="R13" s="89"/>
      <c r="S13" s="89"/>
      <c r="V13" s="89"/>
      <c r="W13" s="89"/>
      <c r="X13" s="89"/>
      <c r="Y13" s="89"/>
      <c r="Z13" s="89"/>
    </row>
    <row r="14" spans="1:28" x14ac:dyDescent="0.25">
      <c r="H14" s="87"/>
      <c r="I14" s="87"/>
      <c r="J14" s="87"/>
      <c r="K14" s="87"/>
      <c r="L14" s="87"/>
      <c r="O14" s="88"/>
      <c r="P14" s="88"/>
      <c r="Q14" s="88"/>
      <c r="R14" s="89"/>
      <c r="S14" s="89"/>
      <c r="V14" s="89"/>
      <c r="W14" s="89"/>
      <c r="X14" s="89"/>
      <c r="Y14" s="89"/>
      <c r="Z14" s="89"/>
    </row>
    <row r="15" spans="1:28" x14ac:dyDescent="0.25">
      <c r="H15" s="87"/>
      <c r="I15" s="87"/>
      <c r="J15" s="87"/>
      <c r="K15" s="87"/>
      <c r="L15" s="87"/>
      <c r="O15" s="88"/>
      <c r="P15" s="88"/>
      <c r="Q15" s="88"/>
      <c r="R15" s="89"/>
      <c r="S15" s="89"/>
      <c r="V15" s="89"/>
      <c r="W15" s="89"/>
      <c r="X15" s="89"/>
      <c r="Y15" s="89"/>
      <c r="Z15" s="89"/>
    </row>
    <row r="16" spans="1:28" x14ac:dyDescent="0.25">
      <c r="H16" s="87"/>
      <c r="I16" s="87"/>
      <c r="J16" s="87"/>
      <c r="K16" s="87"/>
      <c r="L16" s="87"/>
      <c r="O16" s="88"/>
      <c r="P16" s="88"/>
      <c r="Q16" s="88"/>
      <c r="R16" s="89"/>
      <c r="S16" s="89"/>
      <c r="V16" s="89"/>
      <c r="W16" s="89"/>
      <c r="X16" s="89"/>
      <c r="Y16" s="89"/>
      <c r="Z16" s="89"/>
    </row>
    <row r="17" spans="1:28" x14ac:dyDescent="0.25">
      <c r="H17" s="87"/>
      <c r="I17" s="87"/>
      <c r="J17" s="87"/>
      <c r="K17" s="87"/>
      <c r="L17" s="87"/>
      <c r="O17" s="88"/>
      <c r="P17" s="88"/>
      <c r="Q17" s="88"/>
      <c r="R17" s="89"/>
      <c r="S17" s="89"/>
      <c r="V17" s="89"/>
      <c r="W17" s="89"/>
      <c r="X17" s="89"/>
      <c r="Y17" s="89"/>
      <c r="Z17" s="89"/>
    </row>
    <row r="18" spans="1:28" x14ac:dyDescent="0.25">
      <c r="H18" s="87"/>
      <c r="I18" s="87"/>
      <c r="J18" s="87"/>
      <c r="K18" s="87"/>
      <c r="L18" s="87"/>
      <c r="O18" s="88"/>
      <c r="P18" s="88"/>
      <c r="Q18" s="88"/>
      <c r="R18" s="89"/>
      <c r="S18" s="89"/>
      <c r="V18" s="89"/>
      <c r="W18" s="89"/>
      <c r="X18" s="89"/>
      <c r="Y18" s="89"/>
      <c r="Z18" s="89"/>
    </row>
    <row r="19" spans="1:28" x14ac:dyDescent="0.25">
      <c r="H19" s="87"/>
      <c r="I19" s="87"/>
      <c r="J19" s="87"/>
      <c r="K19" s="87"/>
      <c r="L19" s="87"/>
      <c r="O19" s="88"/>
      <c r="P19" s="88"/>
      <c r="Q19" s="88"/>
      <c r="R19" s="89"/>
      <c r="S19" s="89"/>
      <c r="V19" s="89"/>
      <c r="W19" s="89"/>
      <c r="X19" s="89"/>
      <c r="Y19" s="89"/>
      <c r="Z19" s="89"/>
    </row>
    <row r="20" spans="1:28" x14ac:dyDescent="0.25">
      <c r="C20" s="334" t="str">
        <f>Leyendas!C32</f>
        <v>2019 graphs</v>
      </c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34"/>
      <c r="AB20" s="334"/>
    </row>
    <row r="21" spans="1:28" x14ac:dyDescent="0.25">
      <c r="H21" s="87"/>
      <c r="I21" s="87"/>
      <c r="J21" s="87"/>
      <c r="K21" s="87"/>
      <c r="L21" s="87"/>
      <c r="O21" s="88"/>
      <c r="P21" s="88"/>
      <c r="Q21" s="88"/>
      <c r="R21" s="89"/>
      <c r="S21" s="89"/>
      <c r="V21" s="89"/>
      <c r="W21" s="89"/>
      <c r="X21" s="89"/>
      <c r="Y21" s="89"/>
      <c r="Z21" s="89"/>
    </row>
    <row r="23" spans="1:28" x14ac:dyDescent="0.25">
      <c r="G23" s="333"/>
      <c r="H23" s="333"/>
      <c r="I23" s="333"/>
      <c r="J23" s="333"/>
      <c r="K23" s="333"/>
      <c r="L23" s="333"/>
      <c r="N23" s="333"/>
      <c r="O23" s="333"/>
      <c r="P23" s="333"/>
      <c r="Q23" s="333"/>
      <c r="R23" s="333"/>
      <c r="S23" s="333"/>
      <c r="U23" s="333"/>
      <c r="V23" s="333"/>
      <c r="W23" s="333"/>
      <c r="X23" s="333"/>
      <c r="Y23" s="333"/>
      <c r="Z23" s="333"/>
    </row>
    <row r="24" spans="1:28" x14ac:dyDescent="0.25">
      <c r="A24" s="9"/>
      <c r="B24" s="9"/>
      <c r="C24" s="9"/>
      <c r="D24" s="85"/>
      <c r="E24" s="85"/>
      <c r="F24" s="9"/>
      <c r="H24" s="86"/>
      <c r="I24" s="86"/>
      <c r="J24" s="86"/>
      <c r="K24" s="86"/>
      <c r="L24" s="86"/>
      <c r="O24" s="86"/>
      <c r="P24" s="86"/>
      <c r="Q24" s="86"/>
      <c r="R24" s="86"/>
      <c r="S24" s="86"/>
      <c r="V24" s="86"/>
      <c r="W24" s="86"/>
      <c r="X24" s="86"/>
      <c r="Y24" s="86"/>
      <c r="Z24" s="86"/>
    </row>
    <row r="25" spans="1:28" x14ac:dyDescent="0.25">
      <c r="H25" s="87"/>
      <c r="I25" s="87"/>
      <c r="J25" s="87"/>
      <c r="K25" s="87"/>
      <c r="L25" s="87"/>
      <c r="O25" s="88"/>
      <c r="P25" s="88"/>
      <c r="Q25" s="88"/>
      <c r="R25" s="89"/>
      <c r="S25" s="89"/>
      <c r="V25" s="89"/>
      <c r="W25" s="89"/>
      <c r="X25" s="89"/>
      <c r="Y25" s="89"/>
      <c r="Z25" s="89"/>
    </row>
    <row r="26" spans="1:28" x14ac:dyDescent="0.25">
      <c r="H26" s="87"/>
      <c r="I26" s="87"/>
      <c r="J26" s="87"/>
      <c r="K26" s="87"/>
      <c r="L26" s="87"/>
      <c r="O26" s="88"/>
      <c r="P26" s="88"/>
      <c r="Q26" s="88"/>
      <c r="R26" s="89"/>
      <c r="S26" s="89"/>
      <c r="V26" s="89"/>
      <c r="W26" s="89"/>
      <c r="X26" s="89"/>
      <c r="Y26" s="89"/>
      <c r="Z26" s="89"/>
    </row>
    <row r="27" spans="1:28" x14ac:dyDescent="0.25">
      <c r="H27" s="87"/>
      <c r="I27" s="87"/>
      <c r="J27" s="87"/>
      <c r="K27" s="87"/>
      <c r="L27" s="87"/>
      <c r="O27" s="88"/>
      <c r="P27" s="88"/>
      <c r="Q27" s="88"/>
      <c r="R27" s="89"/>
      <c r="S27" s="89"/>
      <c r="V27" s="89"/>
      <c r="W27" s="89"/>
      <c r="X27" s="89"/>
      <c r="Y27" s="89"/>
      <c r="Z27" s="89"/>
    </row>
    <row r="28" spans="1:28" x14ac:dyDescent="0.25">
      <c r="H28" s="87"/>
      <c r="I28" s="87"/>
      <c r="J28" s="87"/>
      <c r="K28" s="87"/>
      <c r="L28" s="87"/>
      <c r="O28" s="88"/>
      <c r="P28" s="88"/>
      <c r="Q28" s="88"/>
      <c r="R28" s="89"/>
      <c r="S28" s="89"/>
      <c r="V28" s="89"/>
      <c r="W28" s="89"/>
      <c r="X28" s="89"/>
      <c r="Y28" s="89"/>
      <c r="Z28" s="89"/>
    </row>
    <row r="29" spans="1:28" x14ac:dyDescent="0.25">
      <c r="H29" s="87"/>
      <c r="I29" s="87"/>
      <c r="J29" s="87"/>
      <c r="K29" s="87"/>
      <c r="L29" s="87"/>
      <c r="O29" s="88"/>
      <c r="P29" s="88"/>
      <c r="Q29" s="88"/>
      <c r="R29" s="89"/>
      <c r="S29" s="89"/>
      <c r="V29" s="89"/>
      <c r="W29" s="89"/>
      <c r="X29" s="89"/>
      <c r="Y29" s="89"/>
      <c r="Z29" s="89"/>
    </row>
    <row r="30" spans="1:28" x14ac:dyDescent="0.25">
      <c r="H30" s="87"/>
      <c r="I30" s="87"/>
      <c r="J30" s="87"/>
      <c r="K30" s="87"/>
      <c r="L30" s="87"/>
      <c r="O30" s="88"/>
      <c r="P30" s="88"/>
      <c r="Q30" s="88"/>
      <c r="R30" s="89"/>
      <c r="S30" s="89"/>
      <c r="V30" s="89"/>
      <c r="W30" s="89"/>
      <c r="X30" s="89"/>
      <c r="Y30" s="89"/>
      <c r="Z30" s="89"/>
    </row>
    <row r="31" spans="1:28" x14ac:dyDescent="0.25">
      <c r="H31" s="87"/>
      <c r="I31" s="87"/>
      <c r="J31" s="87"/>
      <c r="K31" s="87"/>
      <c r="L31" s="87"/>
      <c r="O31" s="88"/>
      <c r="P31" s="88"/>
      <c r="Q31" s="88"/>
      <c r="R31" s="89"/>
      <c r="S31" s="89"/>
      <c r="V31" s="89"/>
      <c r="W31" s="89"/>
      <c r="X31" s="89"/>
      <c r="Y31" s="89"/>
      <c r="Z31" s="89"/>
    </row>
    <row r="32" spans="1:28" x14ac:dyDescent="0.25">
      <c r="H32" s="87"/>
      <c r="I32" s="87"/>
      <c r="J32" s="87"/>
      <c r="K32" s="87"/>
      <c r="L32" s="87"/>
      <c r="O32" s="88"/>
      <c r="P32" s="88"/>
      <c r="Q32" s="88"/>
      <c r="R32" s="89"/>
      <c r="S32" s="89"/>
      <c r="V32" s="89"/>
      <c r="W32" s="89"/>
      <c r="X32" s="89"/>
      <c r="Y32" s="89"/>
      <c r="Z32" s="89"/>
    </row>
    <row r="33" spans="8:37" x14ac:dyDescent="0.25">
      <c r="H33" s="87"/>
      <c r="I33" s="87"/>
      <c r="J33" s="87"/>
      <c r="K33" s="87"/>
      <c r="L33" s="87"/>
      <c r="O33" s="88"/>
      <c r="P33" s="88"/>
      <c r="Q33" s="88"/>
      <c r="R33" s="89"/>
      <c r="S33" s="89"/>
      <c r="V33" s="89"/>
      <c r="W33" s="89"/>
      <c r="X33" s="89"/>
      <c r="Y33" s="89"/>
      <c r="Z33" s="89"/>
    </row>
    <row r="34" spans="8:37" x14ac:dyDescent="0.25">
      <c r="H34" s="87"/>
      <c r="I34" s="87"/>
      <c r="J34" s="87"/>
      <c r="K34" s="87"/>
      <c r="L34" s="87"/>
      <c r="O34" s="88"/>
      <c r="P34" s="88"/>
      <c r="Q34" s="88"/>
      <c r="R34" s="89"/>
      <c r="S34" s="89"/>
      <c r="V34" s="89"/>
      <c r="W34" s="89"/>
      <c r="X34" s="89"/>
      <c r="Y34" s="89"/>
      <c r="Z34" s="89"/>
    </row>
    <row r="35" spans="8:37" x14ac:dyDescent="0.25">
      <c r="H35" s="87"/>
      <c r="I35" s="87"/>
      <c r="J35" s="87"/>
      <c r="K35" s="87"/>
      <c r="L35" s="87"/>
      <c r="O35" s="88"/>
      <c r="P35" s="88"/>
      <c r="Q35" s="88"/>
      <c r="R35" s="89"/>
      <c r="S35" s="89"/>
      <c r="V35" s="89"/>
      <c r="W35" s="89"/>
      <c r="X35" s="89"/>
      <c r="Y35" s="89"/>
      <c r="Z35" s="89"/>
    </row>
    <row r="36" spans="8:37" x14ac:dyDescent="0.25">
      <c r="H36" s="87"/>
      <c r="I36" s="87"/>
      <c r="J36" s="87"/>
      <c r="K36" s="87"/>
      <c r="L36" s="87"/>
      <c r="O36" s="88"/>
      <c r="P36" s="88"/>
      <c r="Q36" s="88"/>
      <c r="R36" s="89"/>
      <c r="S36" s="89"/>
      <c r="V36" s="89"/>
      <c r="W36" s="89"/>
      <c r="X36" s="89"/>
      <c r="Y36" s="89"/>
      <c r="Z36" s="89"/>
    </row>
    <row r="37" spans="8:37" x14ac:dyDescent="0.25">
      <c r="H37" s="87"/>
      <c r="I37" s="87"/>
      <c r="J37" s="87"/>
      <c r="K37" s="87"/>
      <c r="L37" s="87"/>
      <c r="O37" s="88"/>
      <c r="P37" s="88"/>
      <c r="Q37" s="88"/>
      <c r="R37" s="89"/>
      <c r="S37" s="89"/>
      <c r="V37" s="89"/>
      <c r="W37" s="89"/>
      <c r="X37" s="89"/>
      <c r="Y37" s="89"/>
      <c r="Z37" s="89"/>
    </row>
    <row r="38" spans="8:37" x14ac:dyDescent="0.25">
      <c r="H38" s="87"/>
      <c r="I38" s="87"/>
      <c r="J38" s="87"/>
      <c r="K38" s="87"/>
      <c r="L38" s="87"/>
      <c r="O38" s="88"/>
      <c r="P38" s="88"/>
      <c r="Q38" s="88"/>
      <c r="R38" s="89"/>
      <c r="S38" s="89"/>
      <c r="V38" s="89"/>
      <c r="W38" s="89"/>
      <c r="X38" s="89"/>
      <c r="Y38" s="89"/>
      <c r="Z38" s="89"/>
    </row>
    <row r="39" spans="8:37" x14ac:dyDescent="0.25">
      <c r="H39" s="87"/>
      <c r="I39" s="87"/>
      <c r="J39" s="87"/>
      <c r="K39" s="87"/>
      <c r="L39" s="87"/>
      <c r="O39" s="88"/>
      <c r="P39" s="88"/>
      <c r="Q39" s="88"/>
      <c r="R39" s="89"/>
      <c r="S39" s="89"/>
      <c r="V39" s="89"/>
      <c r="W39" s="89"/>
      <c r="X39" s="89"/>
      <c r="Y39" s="89"/>
      <c r="Z39" s="89"/>
    </row>
    <row r="40" spans="8:37" x14ac:dyDescent="0.25">
      <c r="H40" s="87"/>
      <c r="I40" s="87"/>
      <c r="J40" s="87"/>
      <c r="K40" s="87"/>
      <c r="L40" s="87"/>
      <c r="O40" s="88"/>
      <c r="P40" s="88"/>
      <c r="Q40" s="88"/>
      <c r="R40" s="89"/>
      <c r="S40" s="89"/>
      <c r="V40" s="89"/>
      <c r="W40" s="89"/>
      <c r="X40" s="89"/>
      <c r="Y40" s="89"/>
      <c r="Z40" s="89"/>
    </row>
    <row r="41" spans="8:37" x14ac:dyDescent="0.25">
      <c r="H41" s="87"/>
      <c r="I41" s="87"/>
      <c r="J41" s="87"/>
      <c r="K41" s="87"/>
      <c r="L41" s="87"/>
      <c r="O41" s="88"/>
      <c r="P41" s="88"/>
      <c r="Q41" s="88"/>
      <c r="R41" s="89"/>
      <c r="S41" s="89"/>
      <c r="V41" s="89"/>
      <c r="W41" s="89"/>
      <c r="X41" s="89"/>
      <c r="Y41" s="89"/>
      <c r="Z41" s="89"/>
    </row>
    <row r="42" spans="8:37" x14ac:dyDescent="0.25">
      <c r="H42" s="87"/>
      <c r="I42" s="87"/>
      <c r="J42" s="87"/>
      <c r="K42" s="87"/>
      <c r="L42" s="87"/>
      <c r="O42" s="88"/>
      <c r="P42" s="88"/>
      <c r="Q42" s="88"/>
      <c r="R42" s="89"/>
      <c r="S42" s="89"/>
      <c r="V42" s="89"/>
      <c r="W42" s="89"/>
      <c r="X42" s="89"/>
      <c r="Y42" s="89"/>
      <c r="Z42" s="89"/>
    </row>
    <row r="43" spans="8:37" x14ac:dyDescent="0.25">
      <c r="H43" s="87"/>
      <c r="I43" s="87"/>
      <c r="J43" s="87"/>
      <c r="K43" s="87"/>
      <c r="L43" s="87"/>
      <c r="O43" s="88"/>
      <c r="P43" s="88"/>
      <c r="Q43" s="88"/>
      <c r="R43" s="89"/>
      <c r="S43" s="89"/>
      <c r="V43" s="89"/>
      <c r="W43" s="89"/>
      <c r="X43" s="89"/>
      <c r="Y43" s="89"/>
      <c r="Z43" s="89"/>
    </row>
    <row r="44" spans="8:37" x14ac:dyDescent="0.25">
      <c r="H44" s="87"/>
      <c r="I44" s="87"/>
      <c r="J44" s="87"/>
      <c r="K44" s="87"/>
      <c r="L44" s="87"/>
      <c r="O44" s="88"/>
      <c r="P44" s="88"/>
      <c r="Q44" s="88"/>
      <c r="R44" s="89"/>
      <c r="S44" s="89"/>
      <c r="V44" s="89"/>
      <c r="W44" s="89"/>
      <c r="X44" s="89"/>
      <c r="Y44" s="89"/>
      <c r="Z44" s="89"/>
    </row>
    <row r="45" spans="8:37" x14ac:dyDescent="0.25">
      <c r="H45" s="87"/>
      <c r="I45" s="87"/>
      <c r="J45" s="87"/>
      <c r="K45" s="87"/>
      <c r="L45" s="87"/>
      <c r="O45" s="88"/>
      <c r="P45" s="88"/>
      <c r="Q45" s="88"/>
      <c r="R45" s="89"/>
      <c r="S45" s="89"/>
      <c r="V45" s="89"/>
      <c r="W45" s="89"/>
      <c r="X45" s="89"/>
      <c r="Y45" s="89"/>
      <c r="Z45" s="89"/>
    </row>
    <row r="46" spans="8:37" x14ac:dyDescent="0.25">
      <c r="H46" s="87"/>
      <c r="I46" s="87"/>
      <c r="J46" s="87"/>
      <c r="K46" s="87"/>
      <c r="L46" s="87"/>
      <c r="O46" s="88"/>
      <c r="P46" s="88"/>
      <c r="Q46" s="88"/>
      <c r="R46" s="89"/>
      <c r="S46" s="89"/>
      <c r="V46" s="89"/>
      <c r="W46" s="89"/>
      <c r="X46" s="89"/>
      <c r="Y46" s="89"/>
      <c r="Z46" s="89"/>
      <c r="AK46" t="s">
        <v>433</v>
      </c>
    </row>
    <row r="47" spans="8:37" x14ac:dyDescent="0.25">
      <c r="H47" s="87"/>
      <c r="I47" s="87"/>
      <c r="J47" s="87"/>
      <c r="K47" s="87"/>
      <c r="L47" s="87"/>
      <c r="O47" s="88"/>
      <c r="P47" s="88"/>
      <c r="Q47" s="88"/>
      <c r="R47" s="89"/>
      <c r="S47" s="89"/>
      <c r="V47" s="89"/>
      <c r="W47" s="89"/>
      <c r="X47" s="89"/>
      <c r="Y47" s="89"/>
      <c r="Z47" s="89"/>
    </row>
    <row r="48" spans="8:37" x14ac:dyDescent="0.25">
      <c r="H48" s="87"/>
      <c r="I48" s="87"/>
      <c r="J48" s="87"/>
      <c r="K48" s="87"/>
      <c r="L48" s="87"/>
      <c r="O48" s="88"/>
      <c r="P48" s="88"/>
      <c r="Q48" s="88"/>
      <c r="R48" s="89"/>
      <c r="S48" s="89"/>
      <c r="V48" s="89"/>
      <c r="W48" s="89"/>
      <c r="X48" s="89"/>
      <c r="Y48" s="89"/>
      <c r="Z48" s="89"/>
    </row>
    <row r="49" spans="8:26" x14ac:dyDescent="0.25">
      <c r="H49" s="87"/>
      <c r="I49" s="87"/>
      <c r="J49" s="87"/>
      <c r="K49" s="87"/>
      <c r="L49" s="87"/>
      <c r="O49" s="88"/>
      <c r="P49" s="88"/>
      <c r="Q49" s="88"/>
      <c r="R49" s="89"/>
      <c r="S49" s="89"/>
      <c r="V49" s="89"/>
      <c r="W49" s="89"/>
      <c r="X49" s="89"/>
      <c r="Y49" s="89"/>
      <c r="Z49" s="89"/>
    </row>
    <row r="50" spans="8:26" x14ac:dyDescent="0.25">
      <c r="H50" s="87"/>
      <c r="I50" s="87"/>
      <c r="J50" s="87"/>
      <c r="K50" s="87"/>
      <c r="L50" s="87"/>
      <c r="O50" s="88"/>
      <c r="P50" s="88"/>
      <c r="Q50" s="88"/>
      <c r="R50" s="89"/>
      <c r="S50" s="89"/>
      <c r="V50" s="89"/>
      <c r="W50" s="89"/>
      <c r="X50" s="89"/>
      <c r="Y50" s="89"/>
      <c r="Z50" s="89"/>
    </row>
    <row r="51" spans="8:26" x14ac:dyDescent="0.25">
      <c r="H51" s="87"/>
      <c r="I51" s="87"/>
      <c r="J51" s="87"/>
      <c r="K51" s="87"/>
      <c r="L51" s="87"/>
      <c r="O51" s="88"/>
      <c r="P51" s="88"/>
      <c r="Q51" s="88"/>
      <c r="R51" s="89"/>
      <c r="S51" s="89"/>
      <c r="V51" s="89"/>
      <c r="W51" s="89"/>
      <c r="X51" s="89"/>
      <c r="Y51" s="89"/>
      <c r="Z51" s="89"/>
    </row>
    <row r="52" spans="8:26" x14ac:dyDescent="0.25">
      <c r="H52" s="87"/>
      <c r="I52" s="87"/>
      <c r="J52" s="87"/>
      <c r="K52" s="87"/>
      <c r="L52" s="87"/>
      <c r="O52" s="88"/>
      <c r="P52" s="88"/>
      <c r="Q52" s="88"/>
      <c r="R52" s="89"/>
      <c r="S52" s="89"/>
      <c r="V52" s="89"/>
      <c r="W52" s="89"/>
      <c r="X52" s="89"/>
      <c r="Y52" s="89"/>
      <c r="Z52" s="89"/>
    </row>
    <row r="53" spans="8:26" x14ac:dyDescent="0.25">
      <c r="H53" s="87"/>
      <c r="I53" s="87"/>
      <c r="J53" s="87"/>
      <c r="K53" s="87"/>
      <c r="L53" s="87"/>
      <c r="O53" s="88"/>
      <c r="P53" s="88"/>
      <c r="Q53" s="88"/>
      <c r="R53" s="89"/>
      <c r="S53" s="89"/>
      <c r="V53" s="89"/>
      <c r="W53" s="89"/>
      <c r="X53" s="89"/>
      <c r="Y53" s="89"/>
      <c r="Z53" s="89"/>
    </row>
    <row r="54" spans="8:26" x14ac:dyDescent="0.25">
      <c r="H54" s="87"/>
      <c r="I54" s="87"/>
      <c r="J54" s="87"/>
      <c r="K54" s="87"/>
      <c r="L54" s="87"/>
      <c r="O54" s="88"/>
      <c r="P54" s="88"/>
      <c r="Q54" s="88"/>
      <c r="R54" s="89"/>
      <c r="S54" s="89"/>
      <c r="V54" s="89"/>
      <c r="W54" s="89"/>
      <c r="X54" s="89"/>
      <c r="Y54" s="89"/>
      <c r="Z54" s="89"/>
    </row>
    <row r="55" spans="8:26" x14ac:dyDescent="0.25">
      <c r="H55" s="87"/>
      <c r="I55" s="87"/>
      <c r="J55" s="87"/>
      <c r="K55" s="87"/>
      <c r="L55" s="87"/>
      <c r="O55" s="88"/>
      <c r="P55" s="88"/>
      <c r="Q55" s="88"/>
      <c r="R55" s="89"/>
      <c r="S55" s="89"/>
      <c r="V55" s="89"/>
      <c r="W55" s="89"/>
      <c r="X55" s="89"/>
      <c r="Y55" s="89"/>
      <c r="Z55" s="89"/>
    </row>
    <row r="56" spans="8:26" x14ac:dyDescent="0.25">
      <c r="H56" s="87"/>
      <c r="I56" s="87"/>
      <c r="J56" s="87"/>
      <c r="K56" s="87"/>
      <c r="L56" s="87"/>
      <c r="O56" s="88"/>
      <c r="P56" s="88"/>
      <c r="Q56" s="88"/>
      <c r="R56" s="89"/>
      <c r="S56" s="89"/>
      <c r="V56" s="89"/>
      <c r="W56" s="89"/>
      <c r="X56" s="89"/>
      <c r="Y56" s="89"/>
      <c r="Z56" s="89"/>
    </row>
    <row r="57" spans="8:26" x14ac:dyDescent="0.25">
      <c r="H57" s="87"/>
      <c r="I57" s="87"/>
      <c r="J57" s="87"/>
      <c r="K57" s="87"/>
      <c r="L57" s="87"/>
      <c r="O57" s="88"/>
      <c r="P57" s="88"/>
      <c r="Q57" s="88"/>
      <c r="R57" s="89"/>
      <c r="S57" s="89"/>
      <c r="V57" s="89"/>
      <c r="W57" s="89"/>
      <c r="X57" s="89"/>
      <c r="Y57" s="89"/>
      <c r="Z57" s="89"/>
    </row>
    <row r="58" spans="8:26" x14ac:dyDescent="0.25">
      <c r="H58" s="87"/>
      <c r="I58" s="87"/>
      <c r="J58" s="87"/>
      <c r="K58" s="87"/>
      <c r="L58" s="87"/>
      <c r="O58" s="88"/>
      <c r="P58" s="88"/>
      <c r="Q58" s="88"/>
      <c r="R58" s="89"/>
      <c r="S58" s="89"/>
      <c r="V58" s="89"/>
      <c r="W58" s="89"/>
      <c r="X58" s="89"/>
      <c r="Y58" s="89"/>
      <c r="Z58" s="89"/>
    </row>
    <row r="59" spans="8:26" x14ac:dyDescent="0.25">
      <c r="H59" s="87"/>
      <c r="I59" s="87"/>
      <c r="J59" s="87"/>
      <c r="K59" s="87"/>
      <c r="L59" s="87"/>
      <c r="O59" s="88"/>
      <c r="P59" s="88"/>
      <c r="Q59" s="88"/>
      <c r="R59" s="89"/>
      <c r="S59" s="89"/>
      <c r="V59" s="89"/>
      <c r="W59" s="89"/>
      <c r="X59" s="89"/>
      <c r="Y59" s="89"/>
      <c r="Z59" s="89"/>
    </row>
    <row r="60" spans="8:26" x14ac:dyDescent="0.25">
      <c r="H60" s="87"/>
      <c r="I60" s="87"/>
      <c r="J60" s="87"/>
      <c r="K60" s="87"/>
      <c r="L60" s="87"/>
      <c r="O60" s="88"/>
      <c r="P60" s="88"/>
      <c r="Q60" s="88"/>
      <c r="R60" s="89"/>
      <c r="S60" s="89"/>
      <c r="V60" s="89"/>
      <c r="W60" s="89"/>
      <c r="X60" s="89"/>
      <c r="Y60" s="89"/>
      <c r="Z60" s="89"/>
    </row>
    <row r="61" spans="8:26" x14ac:dyDescent="0.25">
      <c r="H61" s="87"/>
      <c r="I61" s="87"/>
      <c r="J61" s="87"/>
      <c r="K61" s="87"/>
      <c r="L61" s="87"/>
      <c r="O61" s="88"/>
      <c r="P61" s="88"/>
      <c r="Q61" s="88"/>
      <c r="R61" s="89"/>
      <c r="S61" s="89"/>
      <c r="V61" s="89"/>
      <c r="W61" s="89"/>
      <c r="X61" s="89"/>
      <c r="Y61" s="89"/>
      <c r="Z61" s="89"/>
    </row>
    <row r="62" spans="8:26" x14ac:dyDescent="0.25">
      <c r="H62" s="87"/>
      <c r="I62" s="87"/>
      <c r="J62" s="87"/>
      <c r="K62" s="87"/>
      <c r="L62" s="87"/>
      <c r="O62" s="88"/>
      <c r="P62" s="88"/>
      <c r="Q62" s="88"/>
      <c r="R62" s="89"/>
      <c r="S62" s="89"/>
      <c r="V62" s="89"/>
      <c r="W62" s="89"/>
      <c r="X62" s="89"/>
      <c r="Y62" s="89"/>
      <c r="Z62" s="89"/>
    </row>
    <row r="63" spans="8:26" x14ac:dyDescent="0.25">
      <c r="H63" s="87"/>
      <c r="I63" s="87"/>
      <c r="J63" s="87"/>
      <c r="K63" s="87"/>
      <c r="L63" s="87"/>
      <c r="O63" s="88"/>
      <c r="P63" s="88"/>
      <c r="Q63" s="88"/>
      <c r="R63" s="89"/>
      <c r="S63" s="89"/>
      <c r="V63" s="89"/>
      <c r="W63" s="89"/>
      <c r="X63" s="89"/>
      <c r="Y63" s="89"/>
      <c r="Z63" s="89"/>
    </row>
    <row r="64" spans="8:26" x14ac:dyDescent="0.25">
      <c r="H64" s="87"/>
      <c r="I64" s="87"/>
      <c r="J64" s="87"/>
      <c r="K64" s="87"/>
      <c r="L64" s="87"/>
      <c r="O64" s="88"/>
      <c r="P64" s="88"/>
      <c r="Q64" s="88"/>
      <c r="R64" s="89"/>
      <c r="S64" s="89"/>
      <c r="V64" s="89"/>
      <c r="W64" s="89"/>
      <c r="X64" s="89"/>
      <c r="Y64" s="89"/>
      <c r="Z64" s="89"/>
    </row>
    <row r="65" spans="8:26" x14ac:dyDescent="0.25">
      <c r="H65" s="87"/>
      <c r="I65" s="87"/>
      <c r="J65" s="87"/>
      <c r="K65" s="87"/>
      <c r="L65" s="87"/>
      <c r="O65" s="88"/>
      <c r="P65" s="88"/>
      <c r="Q65" s="88"/>
      <c r="R65" s="89"/>
      <c r="S65" s="89"/>
      <c r="V65" s="89"/>
      <c r="W65" s="89"/>
      <c r="X65" s="89"/>
      <c r="Y65" s="89"/>
      <c r="Z65" s="89"/>
    </row>
    <row r="66" spans="8:26" x14ac:dyDescent="0.25">
      <c r="H66" s="87"/>
      <c r="I66" s="87"/>
      <c r="J66" s="87"/>
      <c r="K66" s="87"/>
      <c r="L66" s="87"/>
      <c r="O66" s="88"/>
      <c r="P66" s="88"/>
      <c r="Q66" s="88"/>
      <c r="R66" s="89"/>
      <c r="S66" s="89"/>
      <c r="V66" s="89"/>
      <c r="W66" s="89"/>
      <c r="X66" s="89"/>
      <c r="Y66" s="89"/>
      <c r="Z66" s="89"/>
    </row>
    <row r="67" spans="8:26" x14ac:dyDescent="0.25">
      <c r="H67" s="87"/>
      <c r="I67" s="87"/>
      <c r="J67" s="87"/>
      <c r="K67" s="87"/>
      <c r="L67" s="87"/>
      <c r="O67" s="88"/>
      <c r="P67" s="88"/>
      <c r="Q67" s="88"/>
      <c r="R67" s="89"/>
      <c r="S67" s="89"/>
      <c r="V67" s="89"/>
      <c r="W67" s="89"/>
      <c r="X67" s="89"/>
      <c r="Y67" s="89"/>
      <c r="Z67" s="89"/>
    </row>
    <row r="68" spans="8:26" x14ac:dyDescent="0.25">
      <c r="H68" s="87"/>
      <c r="I68" s="87"/>
      <c r="J68" s="87"/>
      <c r="K68" s="87"/>
      <c r="L68" s="87"/>
      <c r="O68" s="88"/>
      <c r="P68" s="88"/>
      <c r="Q68" s="88"/>
      <c r="R68" s="89"/>
      <c r="S68" s="89"/>
      <c r="V68" s="89"/>
      <c r="W68" s="89"/>
      <c r="X68" s="89"/>
      <c r="Y68" s="89"/>
      <c r="Z68" s="89"/>
    </row>
    <row r="69" spans="8:26" x14ac:dyDescent="0.25">
      <c r="H69" s="87"/>
      <c r="I69" s="87"/>
      <c r="J69" s="87"/>
      <c r="K69" s="87"/>
      <c r="L69" s="87"/>
      <c r="O69" s="88"/>
      <c r="P69" s="88"/>
      <c r="Q69" s="88"/>
      <c r="R69" s="89"/>
      <c r="S69" s="89"/>
      <c r="V69" s="89"/>
      <c r="W69" s="89"/>
      <c r="X69" s="89"/>
      <c r="Y69" s="89"/>
      <c r="Z69" s="89"/>
    </row>
    <row r="70" spans="8:26" x14ac:dyDescent="0.25">
      <c r="H70" s="87"/>
      <c r="I70" s="87"/>
      <c r="J70" s="87"/>
      <c r="K70" s="87"/>
      <c r="L70" s="87"/>
      <c r="O70" s="88"/>
      <c r="P70" s="88"/>
      <c r="Q70" s="88"/>
      <c r="R70" s="89"/>
      <c r="S70" s="89"/>
      <c r="V70" s="89"/>
      <c r="W70" s="89"/>
      <c r="X70" s="89"/>
      <c r="Y70" s="89"/>
      <c r="Z70" s="89"/>
    </row>
    <row r="71" spans="8:26" x14ac:dyDescent="0.25">
      <c r="H71" s="87"/>
      <c r="I71" s="87"/>
      <c r="J71" s="87"/>
      <c r="K71" s="87"/>
      <c r="L71" s="87"/>
      <c r="O71" s="88"/>
      <c r="P71" s="88"/>
      <c r="Q71" s="88"/>
      <c r="R71" s="89"/>
      <c r="S71" s="89"/>
      <c r="V71" s="89"/>
      <c r="W71" s="89"/>
      <c r="X71" s="89"/>
      <c r="Y71" s="89"/>
      <c r="Z71" s="89"/>
    </row>
    <row r="72" spans="8:26" x14ac:dyDescent="0.25">
      <c r="H72" s="87"/>
      <c r="I72" s="87"/>
      <c r="J72" s="87"/>
      <c r="K72" s="87"/>
      <c r="L72" s="87"/>
      <c r="O72" s="88"/>
      <c r="P72" s="88"/>
      <c r="Q72" s="88"/>
      <c r="R72" s="89"/>
      <c r="S72" s="89"/>
      <c r="V72" s="89"/>
      <c r="W72" s="89"/>
      <c r="X72" s="89"/>
      <c r="Y72" s="89"/>
      <c r="Z72" s="89"/>
    </row>
    <row r="73" spans="8:26" x14ac:dyDescent="0.25">
      <c r="H73" s="87"/>
      <c r="I73" s="87"/>
      <c r="J73" s="87"/>
      <c r="K73" s="87"/>
      <c r="L73" s="87"/>
      <c r="O73" s="88"/>
      <c r="P73" s="88"/>
      <c r="Q73" s="88"/>
      <c r="R73" s="89"/>
      <c r="S73" s="89"/>
      <c r="V73" s="89"/>
      <c r="W73" s="89"/>
      <c r="X73" s="89"/>
      <c r="Y73" s="89"/>
      <c r="Z73" s="89"/>
    </row>
    <row r="74" spans="8:26" x14ac:dyDescent="0.25">
      <c r="H74" s="87"/>
      <c r="I74" s="87"/>
      <c r="J74" s="87"/>
      <c r="K74" s="87"/>
      <c r="L74" s="87"/>
      <c r="O74" s="88"/>
      <c r="P74" s="88"/>
      <c r="Q74" s="88"/>
      <c r="R74" s="89"/>
      <c r="S74" s="89"/>
      <c r="V74" s="89"/>
      <c r="W74" s="89"/>
      <c r="X74" s="89"/>
      <c r="Y74" s="89"/>
      <c r="Z74" s="89"/>
    </row>
    <row r="75" spans="8:26" x14ac:dyDescent="0.25">
      <c r="H75" s="87"/>
      <c r="I75" s="87"/>
      <c r="J75" s="87"/>
      <c r="K75" s="87"/>
      <c r="L75" s="87"/>
      <c r="O75" s="88"/>
      <c r="P75" s="88"/>
      <c r="Q75" s="88"/>
      <c r="R75" s="89"/>
      <c r="S75" s="89"/>
      <c r="V75" s="89"/>
      <c r="W75" s="89"/>
      <c r="X75" s="89"/>
      <c r="Y75" s="89"/>
      <c r="Z75" s="89"/>
    </row>
    <row r="76" spans="8:26" x14ac:dyDescent="0.25">
      <c r="H76" s="87"/>
      <c r="I76" s="87"/>
      <c r="J76" s="87"/>
      <c r="K76" s="87"/>
      <c r="L76" s="87"/>
      <c r="O76" s="88"/>
      <c r="P76" s="88"/>
      <c r="Q76" s="88"/>
      <c r="R76" s="89"/>
      <c r="S76" s="89"/>
      <c r="V76" s="89"/>
      <c r="W76" s="89"/>
      <c r="X76" s="89"/>
      <c r="Y76" s="89"/>
      <c r="Z76" s="89"/>
    </row>
    <row r="77" spans="8:26" x14ac:dyDescent="0.25">
      <c r="H77" s="87"/>
      <c r="I77" s="87"/>
      <c r="J77" s="87"/>
      <c r="K77" s="87"/>
      <c r="L77" s="87"/>
      <c r="O77" s="88"/>
      <c r="P77" s="88"/>
      <c r="Q77" s="88"/>
      <c r="R77" s="89"/>
      <c r="S77" s="89"/>
      <c r="V77" s="89"/>
      <c r="W77" s="89"/>
      <c r="X77" s="89"/>
      <c r="Y77" s="89"/>
      <c r="Z77" s="89"/>
    </row>
    <row r="144" spans="7:17" x14ac:dyDescent="0.25"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</row>
    <row r="145" spans="8:17" x14ac:dyDescent="0.25">
      <c r="H145" s="87"/>
      <c r="I145" s="87"/>
      <c r="J145" s="87"/>
      <c r="K145" s="87"/>
      <c r="L145" s="87"/>
      <c r="M145" s="87"/>
      <c r="N145" s="87"/>
      <c r="O145" s="87"/>
      <c r="P145" s="87"/>
      <c r="Q145" s="87"/>
    </row>
    <row r="146" spans="8:17" x14ac:dyDescent="0.25">
      <c r="H146" s="90"/>
      <c r="I146" s="90"/>
      <c r="J146" s="90"/>
      <c r="K146" s="90"/>
      <c r="L146" s="90"/>
      <c r="M146" s="90"/>
      <c r="N146" s="90"/>
      <c r="O146" s="90"/>
      <c r="P146" s="90"/>
      <c r="Q146" s="90"/>
    </row>
    <row r="147" spans="8:17" x14ac:dyDescent="0.25">
      <c r="H147" s="87"/>
      <c r="I147" s="87"/>
      <c r="J147" s="87"/>
      <c r="K147" s="87"/>
      <c r="L147" s="87"/>
    </row>
    <row r="148" spans="8:17" x14ac:dyDescent="0.25">
      <c r="H148" s="87"/>
      <c r="I148" s="87"/>
      <c r="J148" s="87"/>
      <c r="K148" s="87"/>
      <c r="L148" s="87"/>
    </row>
    <row r="149" spans="8:17" x14ac:dyDescent="0.25">
      <c r="H149" s="87"/>
      <c r="I149" s="87"/>
      <c r="J149" s="87"/>
      <c r="K149" s="87"/>
      <c r="L149" s="87"/>
    </row>
    <row r="150" spans="8:17" x14ac:dyDescent="0.25">
      <c r="H150" s="87"/>
      <c r="I150" s="87"/>
      <c r="J150" s="87"/>
      <c r="K150" s="87"/>
      <c r="L150" s="87"/>
    </row>
    <row r="151" spans="8:17" x14ac:dyDescent="0.25">
      <c r="H151" s="87"/>
      <c r="I151" s="87"/>
      <c r="J151" s="87"/>
      <c r="K151" s="87"/>
      <c r="L151" s="87"/>
    </row>
    <row r="152" spans="8:17" x14ac:dyDescent="0.25">
      <c r="H152" s="87"/>
      <c r="I152" s="87"/>
      <c r="J152" s="87"/>
      <c r="K152" s="87"/>
      <c r="L152" s="87"/>
    </row>
    <row r="153" spans="8:17" x14ac:dyDescent="0.25">
      <c r="H153" s="87"/>
      <c r="I153" s="87"/>
      <c r="J153" s="87"/>
      <c r="K153" s="87"/>
      <c r="L153" s="87"/>
    </row>
    <row r="154" spans="8:17" x14ac:dyDescent="0.25">
      <c r="H154" s="87"/>
      <c r="I154" s="87"/>
      <c r="J154" s="87"/>
      <c r="K154" s="87"/>
      <c r="L154" s="87"/>
    </row>
    <row r="155" spans="8:17" x14ac:dyDescent="0.25">
      <c r="H155" s="87"/>
      <c r="I155" s="87"/>
      <c r="J155" s="87"/>
      <c r="K155" s="87"/>
      <c r="L155" s="87"/>
    </row>
    <row r="156" spans="8:17" x14ac:dyDescent="0.25">
      <c r="H156" s="87"/>
      <c r="I156" s="87"/>
      <c r="J156" s="87"/>
      <c r="K156" s="87"/>
      <c r="L156" s="87"/>
    </row>
    <row r="157" spans="8:17" x14ac:dyDescent="0.25">
      <c r="H157" s="87"/>
      <c r="I157" s="87"/>
      <c r="J157" s="87"/>
      <c r="K157" s="87"/>
      <c r="L157" s="87"/>
    </row>
    <row r="158" spans="8:17" x14ac:dyDescent="0.25">
      <c r="H158" s="87"/>
      <c r="I158" s="87"/>
      <c r="J158" s="87"/>
      <c r="K158" s="87"/>
      <c r="L158" s="87"/>
    </row>
    <row r="159" spans="8:17" x14ac:dyDescent="0.25">
      <c r="H159" s="87"/>
      <c r="I159" s="87"/>
      <c r="J159" s="87"/>
      <c r="K159" s="87"/>
      <c r="L159" s="87"/>
    </row>
    <row r="160" spans="8:17" x14ac:dyDescent="0.25">
      <c r="H160" s="87"/>
      <c r="I160" s="87"/>
      <c r="J160" s="87"/>
      <c r="K160" s="87"/>
      <c r="L160" s="87"/>
    </row>
    <row r="161" spans="8:12" x14ac:dyDescent="0.25">
      <c r="H161" s="87"/>
      <c r="I161" s="87"/>
      <c r="J161" s="87"/>
      <c r="K161" s="87"/>
      <c r="L161" s="87"/>
    </row>
    <row r="162" spans="8:12" x14ac:dyDescent="0.25">
      <c r="H162" s="87"/>
      <c r="I162" s="87"/>
      <c r="J162" s="87"/>
      <c r="K162" s="87"/>
      <c r="L162" s="87"/>
    </row>
    <row r="163" spans="8:12" x14ac:dyDescent="0.25">
      <c r="H163" s="87"/>
      <c r="I163" s="87"/>
      <c r="J163" s="87"/>
      <c r="K163" s="87"/>
      <c r="L163" s="87"/>
    </row>
    <row r="164" spans="8:12" x14ac:dyDescent="0.25">
      <c r="H164" s="87"/>
      <c r="I164" s="87"/>
      <c r="J164" s="87"/>
      <c r="K164" s="87"/>
      <c r="L164" s="87"/>
    </row>
    <row r="165" spans="8:12" x14ac:dyDescent="0.25">
      <c r="H165" s="87"/>
      <c r="I165" s="87"/>
      <c r="J165" s="87"/>
      <c r="K165" s="87"/>
      <c r="L165" s="87"/>
    </row>
    <row r="166" spans="8:12" x14ac:dyDescent="0.25">
      <c r="H166" s="87"/>
      <c r="I166" s="87"/>
      <c r="J166" s="87"/>
      <c r="K166" s="87"/>
      <c r="L166" s="87"/>
    </row>
    <row r="167" spans="8:12" x14ac:dyDescent="0.25">
      <c r="H167" s="87"/>
      <c r="I167" s="87"/>
      <c r="J167" s="87"/>
      <c r="K167" s="87"/>
      <c r="L167" s="87"/>
    </row>
    <row r="168" spans="8:12" x14ac:dyDescent="0.25">
      <c r="H168" s="87"/>
      <c r="I168" s="87"/>
      <c r="J168" s="87"/>
      <c r="K168" s="87"/>
      <c r="L168" s="87"/>
    </row>
    <row r="169" spans="8:12" x14ac:dyDescent="0.25">
      <c r="H169" s="87"/>
      <c r="I169" s="87"/>
      <c r="J169" s="87"/>
      <c r="K169" s="87"/>
      <c r="L169" s="87"/>
    </row>
    <row r="170" spans="8:12" x14ac:dyDescent="0.25">
      <c r="H170" s="87"/>
      <c r="I170" s="87"/>
      <c r="J170" s="87"/>
      <c r="K170" s="87"/>
      <c r="L170" s="87"/>
    </row>
    <row r="171" spans="8:12" x14ac:dyDescent="0.25">
      <c r="H171" s="87"/>
      <c r="I171" s="87"/>
      <c r="J171" s="87"/>
      <c r="K171" s="87"/>
      <c r="L171" s="87"/>
    </row>
    <row r="172" spans="8:12" x14ac:dyDescent="0.25">
      <c r="H172" s="87"/>
      <c r="I172" s="87"/>
      <c r="J172" s="87"/>
      <c r="K172" s="87"/>
      <c r="L172" s="87"/>
    </row>
    <row r="173" spans="8:12" x14ac:dyDescent="0.25">
      <c r="H173" s="87"/>
      <c r="I173" s="87"/>
      <c r="J173" s="87"/>
      <c r="K173" s="87"/>
      <c r="L173" s="87"/>
    </row>
    <row r="174" spans="8:12" x14ac:dyDescent="0.25">
      <c r="H174" s="87"/>
      <c r="I174" s="87"/>
      <c r="J174" s="87"/>
      <c r="K174" s="87"/>
      <c r="L174" s="87"/>
    </row>
    <row r="175" spans="8:12" x14ac:dyDescent="0.25">
      <c r="H175" s="87"/>
      <c r="I175" s="87"/>
      <c r="J175" s="87"/>
      <c r="K175" s="87"/>
      <c r="L175" s="87"/>
    </row>
    <row r="176" spans="8:12" x14ac:dyDescent="0.25">
      <c r="H176" s="87"/>
      <c r="I176" s="87"/>
      <c r="J176" s="87"/>
      <c r="K176" s="87"/>
      <c r="L176" s="87"/>
    </row>
    <row r="177" spans="8:12" x14ac:dyDescent="0.25">
      <c r="H177" s="87"/>
      <c r="I177" s="87"/>
      <c r="J177" s="87"/>
      <c r="K177" s="87"/>
      <c r="L177" s="87"/>
    </row>
    <row r="178" spans="8:12" x14ac:dyDescent="0.25">
      <c r="H178" s="87"/>
      <c r="I178" s="87"/>
      <c r="J178" s="87"/>
      <c r="K178" s="87"/>
      <c r="L178" s="87"/>
    </row>
    <row r="179" spans="8:12" x14ac:dyDescent="0.25">
      <c r="H179" s="87"/>
      <c r="I179" s="87"/>
      <c r="J179" s="87"/>
      <c r="K179" s="87"/>
      <c r="L179" s="87"/>
    </row>
    <row r="180" spans="8:12" x14ac:dyDescent="0.25">
      <c r="H180" s="87"/>
      <c r="I180" s="87"/>
      <c r="J180" s="87"/>
      <c r="K180" s="87"/>
      <c r="L180" s="87"/>
    </row>
    <row r="181" spans="8:12" x14ac:dyDescent="0.25">
      <c r="H181" s="87"/>
      <c r="I181" s="87"/>
      <c r="J181" s="87"/>
      <c r="K181" s="87"/>
      <c r="L181" s="87"/>
    </row>
    <row r="182" spans="8:12" x14ac:dyDescent="0.25">
      <c r="H182" s="87"/>
      <c r="I182" s="87"/>
      <c r="J182" s="87"/>
      <c r="K182" s="87"/>
      <c r="L182" s="87"/>
    </row>
    <row r="183" spans="8:12" x14ac:dyDescent="0.25">
      <c r="H183" s="87"/>
      <c r="I183" s="87"/>
      <c r="J183" s="87"/>
      <c r="K183" s="87"/>
      <c r="L183" s="87"/>
    </row>
    <row r="184" spans="8:12" x14ac:dyDescent="0.25">
      <c r="H184" s="87"/>
      <c r="I184" s="87"/>
      <c r="J184" s="87"/>
      <c r="K184" s="87"/>
      <c r="L184" s="87"/>
    </row>
    <row r="185" spans="8:12" x14ac:dyDescent="0.25">
      <c r="H185" s="87"/>
      <c r="I185" s="87"/>
      <c r="J185" s="87"/>
      <c r="K185" s="87"/>
      <c r="L185" s="87"/>
    </row>
    <row r="186" spans="8:12" x14ac:dyDescent="0.25">
      <c r="H186" s="87"/>
      <c r="I186" s="87"/>
      <c r="J186" s="87"/>
      <c r="K186" s="87"/>
      <c r="L186" s="87"/>
    </row>
    <row r="187" spans="8:12" x14ac:dyDescent="0.25">
      <c r="H187" s="87"/>
      <c r="I187" s="87"/>
      <c r="J187" s="87"/>
      <c r="K187" s="87"/>
      <c r="L187" s="87"/>
    </row>
    <row r="188" spans="8:12" x14ac:dyDescent="0.25">
      <c r="H188" s="87"/>
      <c r="I188" s="87"/>
      <c r="J188" s="87"/>
      <c r="K188" s="87"/>
      <c r="L188" s="87"/>
    </row>
    <row r="189" spans="8:12" x14ac:dyDescent="0.25">
      <c r="H189" s="87"/>
      <c r="I189" s="87"/>
      <c r="J189" s="87"/>
      <c r="K189" s="87"/>
      <c r="L189" s="87"/>
    </row>
    <row r="190" spans="8:12" x14ac:dyDescent="0.25">
      <c r="H190" s="87"/>
      <c r="I190" s="87"/>
      <c r="J190" s="87"/>
      <c r="K190" s="87"/>
      <c r="L190" s="87"/>
    </row>
    <row r="191" spans="8:12" x14ac:dyDescent="0.25">
      <c r="H191" s="87"/>
      <c r="I191" s="87"/>
      <c r="J191" s="87"/>
      <c r="K191" s="87"/>
      <c r="L191" s="87"/>
    </row>
    <row r="192" spans="8:12" x14ac:dyDescent="0.25">
      <c r="H192" s="87"/>
      <c r="I192" s="87"/>
      <c r="J192" s="87"/>
      <c r="K192" s="87"/>
      <c r="L192" s="87"/>
    </row>
    <row r="193" spans="8:12" x14ac:dyDescent="0.25">
      <c r="H193" s="87"/>
      <c r="I193" s="87"/>
      <c r="J193" s="87"/>
      <c r="K193" s="87"/>
      <c r="L193" s="87"/>
    </row>
    <row r="194" spans="8:12" x14ac:dyDescent="0.25">
      <c r="H194" s="87"/>
      <c r="I194" s="87"/>
      <c r="J194" s="87"/>
      <c r="K194" s="87"/>
      <c r="L194" s="87"/>
    </row>
    <row r="195" spans="8:12" x14ac:dyDescent="0.25">
      <c r="H195" s="87"/>
      <c r="I195" s="87"/>
      <c r="J195" s="87"/>
      <c r="K195" s="87"/>
      <c r="L195" s="87"/>
    </row>
    <row r="196" spans="8:12" x14ac:dyDescent="0.25">
      <c r="H196" s="87"/>
      <c r="I196" s="87"/>
      <c r="J196" s="87"/>
      <c r="K196" s="87"/>
      <c r="L196" s="87"/>
    </row>
    <row r="197" spans="8:12" x14ac:dyDescent="0.25">
      <c r="H197" s="87"/>
      <c r="I197" s="87"/>
      <c r="J197" s="87"/>
      <c r="K197" s="87"/>
      <c r="L197" s="87"/>
    </row>
    <row r="198" spans="8:12" x14ac:dyDescent="0.25">
      <c r="H198" s="87"/>
      <c r="I198" s="87"/>
      <c r="J198" s="87"/>
      <c r="K198" s="87"/>
      <c r="L198" s="87"/>
    </row>
    <row r="199" spans="8:12" x14ac:dyDescent="0.25">
      <c r="H199" s="87"/>
      <c r="I199" s="87"/>
      <c r="J199" s="87"/>
      <c r="K199" s="87"/>
      <c r="L199" s="87"/>
    </row>
    <row r="202" spans="8:12" x14ac:dyDescent="0.25">
      <c r="H202" s="87"/>
    </row>
    <row r="203" spans="8:12" x14ac:dyDescent="0.25">
      <c r="H203" s="87"/>
    </row>
    <row r="204" spans="8:12" x14ac:dyDescent="0.25">
      <c r="H204" s="87"/>
    </row>
    <row r="205" spans="8:12" x14ac:dyDescent="0.25">
      <c r="H205" s="87"/>
    </row>
    <row r="206" spans="8:12" x14ac:dyDescent="0.25">
      <c r="H206" s="87"/>
    </row>
    <row r="210" spans="8:19" x14ac:dyDescent="0.25">
      <c r="H210" s="87"/>
      <c r="I210" s="87"/>
      <c r="J210" s="87"/>
      <c r="K210" s="87"/>
      <c r="L210" s="87"/>
      <c r="O210" s="87"/>
      <c r="P210" s="87"/>
      <c r="Q210" s="87"/>
      <c r="R210" s="84"/>
      <c r="S210" s="84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AG59"/>
  <sheetViews>
    <sheetView zoomScale="70" zoomScaleNormal="7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35" t="str">
        <f>Leyendas!C30</f>
        <v>Suriname - FluID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9"/>
      <c r="M1" s="9"/>
    </row>
    <row r="2" spans="1:33" ht="15.75" x14ac:dyDescent="0.25">
      <c r="A2" s="342" t="s">
        <v>344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9"/>
      <c r="M2" s="9"/>
      <c r="Z2" s="95"/>
    </row>
    <row r="3" spans="1:33" ht="20.25" x14ac:dyDescent="0.3">
      <c r="A3" s="341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1"/>
      <c r="M3" s="9"/>
      <c r="N3" s="49"/>
      <c r="O3" s="9"/>
      <c r="W3" s="100"/>
    </row>
    <row r="4" spans="1:33" ht="15.75" x14ac:dyDescent="0.25">
      <c r="A4" s="336" t="s">
        <v>312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1"/>
      <c r="M4" s="76"/>
    </row>
    <row r="5" spans="1:33" ht="21" x14ac:dyDescent="0.25">
      <c r="C5" s="101"/>
      <c r="D5" s="338" t="s">
        <v>310</v>
      </c>
      <c r="E5" s="339"/>
      <c r="F5" s="340"/>
      <c r="G5" s="340"/>
      <c r="H5" s="339"/>
      <c r="I5" s="339"/>
      <c r="J5" s="339"/>
      <c r="K5" s="339"/>
      <c r="L5" s="10"/>
      <c r="M5" s="10"/>
      <c r="N5" s="1"/>
      <c r="O5" s="338" t="s">
        <v>311</v>
      </c>
      <c r="P5" s="339"/>
      <c r="Q5" s="339"/>
      <c r="R5" s="339"/>
      <c r="S5" s="339"/>
      <c r="T5" s="339"/>
      <c r="U5" s="339"/>
      <c r="V5" s="339"/>
      <c r="W5" s="339"/>
      <c r="X5" s="337"/>
      <c r="Y5" s="337"/>
      <c r="Z5" s="337"/>
      <c r="AA5" s="337"/>
      <c r="AB5" s="337"/>
      <c r="AC5" s="337"/>
      <c r="AD5" s="337"/>
      <c r="AE5" s="337"/>
      <c r="AF5" s="337"/>
      <c r="AG5" s="337"/>
    </row>
    <row r="6" spans="1:33" ht="77.25" customHeight="1" x14ac:dyDescent="0.25">
      <c r="A6" s="15" t="s">
        <v>295</v>
      </c>
      <c r="B6" s="15" t="s">
        <v>195</v>
      </c>
      <c r="C6" s="12" t="s">
        <v>296</v>
      </c>
      <c r="D6" s="17" t="s">
        <v>254</v>
      </c>
      <c r="E6" s="17" t="s">
        <v>255</v>
      </c>
      <c r="F6" s="17" t="s">
        <v>256</v>
      </c>
      <c r="G6" s="17" t="s">
        <v>257</v>
      </c>
      <c r="H6" s="17" t="s">
        <v>258</v>
      </c>
      <c r="I6" s="17" t="s">
        <v>259</v>
      </c>
      <c r="J6" s="17" t="s">
        <v>383</v>
      </c>
      <c r="K6" s="17" t="s">
        <v>260</v>
      </c>
      <c r="L6" s="13" t="s">
        <v>305</v>
      </c>
      <c r="M6" s="13" t="s">
        <v>306</v>
      </c>
      <c r="O6" s="13" t="s">
        <v>1</v>
      </c>
      <c r="P6" s="13" t="s">
        <v>3</v>
      </c>
      <c r="Q6" s="13" t="s">
        <v>307</v>
      </c>
      <c r="R6" s="13" t="s">
        <v>4</v>
      </c>
      <c r="S6" s="13" t="s">
        <v>213</v>
      </c>
      <c r="T6" s="11" t="s">
        <v>308</v>
      </c>
      <c r="U6" s="11" t="s">
        <v>2</v>
      </c>
      <c r="V6" s="11" t="s">
        <v>215</v>
      </c>
      <c r="W6" s="204" t="s">
        <v>309</v>
      </c>
      <c r="X6" s="255"/>
      <c r="Y6" s="255"/>
      <c r="Z6" s="255"/>
      <c r="AA6" s="255"/>
      <c r="AB6" s="255"/>
      <c r="AC6" s="255"/>
      <c r="AD6" s="255"/>
      <c r="AE6" s="255"/>
      <c r="AF6" s="255"/>
      <c r="AG6" s="255"/>
    </row>
    <row r="7" spans="1:33" ht="51" customHeight="1" x14ac:dyDescent="0.25">
      <c r="A7" s="21" t="s">
        <v>7</v>
      </c>
      <c r="B7" s="21" t="s">
        <v>5</v>
      </c>
      <c r="C7" s="21" t="s">
        <v>8</v>
      </c>
      <c r="D7" s="22" t="s">
        <v>297</v>
      </c>
      <c r="E7" s="22" t="s">
        <v>298</v>
      </c>
      <c r="F7" s="189" t="s">
        <v>299</v>
      </c>
      <c r="G7" s="189" t="s">
        <v>300</v>
      </c>
      <c r="H7" s="22" t="s">
        <v>301</v>
      </c>
      <c r="I7" s="22" t="s">
        <v>302</v>
      </c>
      <c r="J7" s="22" t="s">
        <v>303</v>
      </c>
      <c r="K7" s="22" t="s">
        <v>304</v>
      </c>
      <c r="L7" s="22" t="s">
        <v>9</v>
      </c>
      <c r="M7" s="22" t="s">
        <v>10</v>
      </c>
      <c r="N7" s="23"/>
      <c r="O7" s="24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25" t="s">
        <v>17</v>
      </c>
      <c r="V7" s="25" t="s">
        <v>18</v>
      </c>
      <c r="W7" s="77" t="s">
        <v>19</v>
      </c>
      <c r="X7" s="16"/>
      <c r="Y7" s="16"/>
      <c r="Z7" s="16"/>
    </row>
    <row r="8" spans="1:33" s="135" customFormat="1" ht="13.5" customHeight="1" x14ac:dyDescent="0.25">
      <c r="A8" s="152" t="str">
        <f>CONCATENATE(Leyendas!$C$2)</f>
        <v>Suriname</v>
      </c>
      <c r="B8" s="143" t="str">
        <f>CONCATENATE(Leyendas!$A$2)</f>
        <v>2019</v>
      </c>
      <c r="C8" s="142">
        <v>1</v>
      </c>
      <c r="D8" s="141"/>
      <c r="E8" s="141"/>
      <c r="F8" s="190"/>
      <c r="G8" s="190"/>
      <c r="H8" s="141"/>
      <c r="I8" s="141"/>
      <c r="J8" s="141"/>
      <c r="K8" s="141"/>
      <c r="L8" s="139"/>
      <c r="M8" s="139"/>
      <c r="N8" s="140"/>
      <c r="O8" s="139"/>
      <c r="P8" s="139"/>
      <c r="Q8" s="139"/>
      <c r="R8" s="139"/>
      <c r="S8" s="138"/>
      <c r="T8" s="138"/>
      <c r="U8" s="137"/>
      <c r="V8" s="137"/>
      <c r="W8" s="136"/>
      <c r="X8" s="142"/>
    </row>
    <row r="9" spans="1:33" s="135" customFormat="1" ht="13.5" customHeight="1" x14ac:dyDescent="0.25">
      <c r="A9" s="152" t="str">
        <f>CONCATENATE(Leyendas!$C$2)</f>
        <v>Suriname</v>
      </c>
      <c r="B9" s="143" t="str">
        <f>CONCATENATE(Leyendas!$A$2)</f>
        <v>2019</v>
      </c>
      <c r="C9" s="142">
        <v>2</v>
      </c>
      <c r="D9" s="141"/>
      <c r="E9" s="141"/>
      <c r="F9" s="190"/>
      <c r="G9" s="190"/>
      <c r="H9" s="141"/>
      <c r="I9" s="141"/>
      <c r="J9" s="141"/>
      <c r="K9" s="141"/>
      <c r="L9" s="139"/>
      <c r="M9" s="139"/>
      <c r="N9" s="140"/>
      <c r="O9" s="139"/>
      <c r="P9" s="139"/>
      <c r="Q9" s="139"/>
      <c r="R9" s="139"/>
      <c r="S9" s="138"/>
      <c r="T9" s="138"/>
      <c r="U9" s="137"/>
      <c r="V9" s="137"/>
      <c r="W9" s="136"/>
      <c r="X9" s="142"/>
      <c r="Z9" s="177"/>
    </row>
    <row r="10" spans="1:33" s="135" customFormat="1" ht="13.5" customHeight="1" x14ac:dyDescent="0.25">
      <c r="A10" s="152" t="str">
        <f>CONCATENATE(Leyendas!$C$2)</f>
        <v>Suriname</v>
      </c>
      <c r="B10" s="143" t="str">
        <f>CONCATENATE(Leyendas!$A$2)</f>
        <v>2019</v>
      </c>
      <c r="C10" s="142">
        <v>3</v>
      </c>
      <c r="D10" s="141"/>
      <c r="E10" s="141"/>
      <c r="F10" s="190"/>
      <c r="G10" s="190"/>
      <c r="H10" s="141"/>
      <c r="I10" s="141"/>
      <c r="J10" s="141"/>
      <c r="K10" s="141"/>
      <c r="L10" s="139"/>
      <c r="M10" s="139"/>
      <c r="N10" s="140"/>
      <c r="O10" s="139"/>
      <c r="P10" s="139"/>
      <c r="Q10" s="139"/>
      <c r="R10" s="139"/>
      <c r="S10" s="138"/>
      <c r="T10" s="138"/>
      <c r="U10" s="137"/>
      <c r="V10" s="137"/>
      <c r="W10" s="136"/>
      <c r="X10" s="142"/>
    </row>
    <row r="11" spans="1:33" s="135" customFormat="1" ht="13.5" customHeight="1" x14ac:dyDescent="0.25">
      <c r="A11" s="152" t="str">
        <f>CONCATENATE(Leyendas!$C$2)</f>
        <v>Suriname</v>
      </c>
      <c r="B11" s="143" t="str">
        <f>CONCATENATE(Leyendas!$A$2)</f>
        <v>2019</v>
      </c>
      <c r="C11" s="142">
        <v>4</v>
      </c>
      <c r="D11" s="141"/>
      <c r="E11" s="141"/>
      <c r="F11" s="190"/>
      <c r="G11" s="190"/>
      <c r="H11" s="141"/>
      <c r="I11" s="141"/>
      <c r="J11" s="141"/>
      <c r="K11" s="141"/>
      <c r="L11" s="139"/>
      <c r="M11" s="139"/>
      <c r="N11" s="140"/>
      <c r="O11" s="139"/>
      <c r="P11" s="139"/>
      <c r="Q11" s="139"/>
      <c r="R11" s="139"/>
      <c r="S11" s="138"/>
      <c r="T11" s="138"/>
      <c r="U11" s="137"/>
      <c r="V11" s="137"/>
      <c r="W11" s="136"/>
      <c r="X11" s="142"/>
    </row>
    <row r="12" spans="1:33" s="135" customFormat="1" ht="13.5" customHeight="1" x14ac:dyDescent="0.25">
      <c r="A12" s="152" t="str">
        <f>CONCATENATE(Leyendas!$C$2)</f>
        <v>Suriname</v>
      </c>
      <c r="B12" s="143" t="str">
        <f>CONCATENATE(Leyendas!$A$2)</f>
        <v>2019</v>
      </c>
      <c r="C12" s="142">
        <v>5</v>
      </c>
      <c r="D12" s="141"/>
      <c r="E12" s="141"/>
      <c r="F12" s="190"/>
      <c r="G12" s="190"/>
      <c r="H12" s="141"/>
      <c r="I12" s="141"/>
      <c r="J12" s="141"/>
      <c r="K12" s="141"/>
      <c r="L12" s="139"/>
      <c r="M12" s="139"/>
      <c r="N12" s="140"/>
      <c r="O12" s="139"/>
      <c r="P12" s="139"/>
      <c r="Q12" s="139"/>
      <c r="R12" s="139"/>
      <c r="S12" s="138"/>
      <c r="T12" s="138"/>
      <c r="U12" s="137"/>
      <c r="V12" s="137"/>
      <c r="W12" s="136"/>
      <c r="X12" s="142"/>
    </row>
    <row r="13" spans="1:33" s="135" customFormat="1" ht="13.5" customHeight="1" x14ac:dyDescent="0.25">
      <c r="A13" s="152" t="str">
        <f>CONCATENATE(Leyendas!$C$2)</f>
        <v>Suriname</v>
      </c>
      <c r="B13" s="143" t="str">
        <f>CONCATENATE(Leyendas!$A$2)</f>
        <v>2019</v>
      </c>
      <c r="C13" s="142">
        <v>6</v>
      </c>
      <c r="D13" s="141"/>
      <c r="E13" s="141"/>
      <c r="F13" s="190"/>
      <c r="G13" s="190"/>
      <c r="H13" s="141"/>
      <c r="I13" s="141"/>
      <c r="J13" s="141"/>
      <c r="K13" s="141"/>
      <c r="L13" s="139"/>
      <c r="M13" s="139"/>
      <c r="N13" s="140"/>
      <c r="O13" s="139"/>
      <c r="P13" s="139"/>
      <c r="Q13" s="139"/>
      <c r="R13" s="139"/>
      <c r="S13" s="138"/>
      <c r="T13" s="138"/>
      <c r="U13" s="137"/>
      <c r="V13" s="137"/>
      <c r="W13" s="136"/>
      <c r="X13" s="142"/>
    </row>
    <row r="14" spans="1:33" s="135" customFormat="1" ht="13.5" customHeight="1" x14ac:dyDescent="0.25">
      <c r="A14" s="152" t="str">
        <f>CONCATENATE(Leyendas!$C$2)</f>
        <v>Suriname</v>
      </c>
      <c r="B14" s="143" t="str">
        <f>CONCATENATE(Leyendas!$A$2)</f>
        <v>2019</v>
      </c>
      <c r="C14" s="142">
        <v>7</v>
      </c>
      <c r="D14" s="141"/>
      <c r="E14" s="141"/>
      <c r="F14" s="190"/>
      <c r="G14" s="190"/>
      <c r="H14" s="141"/>
      <c r="I14" s="141"/>
      <c r="J14" s="141"/>
      <c r="K14" s="141"/>
      <c r="L14" s="139"/>
      <c r="M14" s="139"/>
      <c r="N14" s="140"/>
      <c r="O14" s="139"/>
      <c r="P14" s="139"/>
      <c r="Q14" s="139"/>
      <c r="R14" s="139"/>
      <c r="S14" s="138"/>
      <c r="T14" s="138"/>
      <c r="U14" s="137"/>
      <c r="V14" s="137"/>
      <c r="W14" s="136"/>
      <c r="X14" s="142"/>
    </row>
    <row r="15" spans="1:33" s="135" customFormat="1" ht="13.5" customHeight="1" x14ac:dyDescent="0.25">
      <c r="A15" s="152" t="str">
        <f>CONCATENATE(Leyendas!$C$2)</f>
        <v>Suriname</v>
      </c>
      <c r="B15" s="143" t="str">
        <f>CONCATENATE(Leyendas!$A$2)</f>
        <v>2019</v>
      </c>
      <c r="C15" s="142">
        <v>8</v>
      </c>
      <c r="D15" s="141"/>
      <c r="E15" s="141"/>
      <c r="F15" s="190"/>
      <c r="G15" s="190"/>
      <c r="H15" s="141"/>
      <c r="I15" s="141"/>
      <c r="J15" s="141"/>
      <c r="K15" s="141"/>
      <c r="L15" s="139"/>
      <c r="M15" s="139"/>
      <c r="N15" s="140"/>
      <c r="O15" s="139"/>
      <c r="P15" s="139"/>
      <c r="Q15" s="139"/>
      <c r="R15" s="139"/>
      <c r="S15" s="138"/>
      <c r="T15" s="138"/>
      <c r="U15" s="137"/>
      <c r="V15" s="137"/>
      <c r="W15" s="136"/>
      <c r="X15" s="142"/>
    </row>
    <row r="16" spans="1:33" s="135" customFormat="1" ht="13.5" customHeight="1" x14ac:dyDescent="0.25">
      <c r="A16" s="152" t="str">
        <f>CONCATENATE(Leyendas!$C$2)</f>
        <v>Suriname</v>
      </c>
      <c r="B16" s="143" t="str">
        <f>CONCATENATE(Leyendas!$A$2)</f>
        <v>2019</v>
      </c>
      <c r="C16" s="142">
        <v>9</v>
      </c>
      <c r="D16" s="141"/>
      <c r="E16" s="141"/>
      <c r="F16" s="190"/>
      <c r="G16" s="190"/>
      <c r="H16" s="141"/>
      <c r="I16" s="141"/>
      <c r="J16" s="141"/>
      <c r="K16" s="141"/>
      <c r="L16" s="139"/>
      <c r="M16" s="139"/>
      <c r="N16" s="140"/>
      <c r="O16" s="139"/>
      <c r="P16" s="139"/>
      <c r="Q16" s="139"/>
      <c r="R16" s="139"/>
      <c r="S16" s="138"/>
      <c r="T16" s="138"/>
      <c r="U16" s="137"/>
      <c r="V16" s="137"/>
      <c r="W16" s="136"/>
      <c r="X16" s="142"/>
    </row>
    <row r="17" spans="1:25" s="135" customFormat="1" ht="13.5" customHeight="1" x14ac:dyDescent="0.25">
      <c r="A17" s="152" t="str">
        <f>CONCATENATE(Leyendas!$C$2)</f>
        <v>Suriname</v>
      </c>
      <c r="B17" s="143" t="str">
        <f>CONCATENATE(Leyendas!$A$2)</f>
        <v>2019</v>
      </c>
      <c r="C17" s="142">
        <v>10</v>
      </c>
      <c r="D17" s="141"/>
      <c r="E17" s="141"/>
      <c r="F17" s="190"/>
      <c r="G17" s="190"/>
      <c r="H17" s="141"/>
      <c r="I17" s="141"/>
      <c r="J17" s="141"/>
      <c r="K17" s="141"/>
      <c r="L17" s="139"/>
      <c r="M17" s="139"/>
      <c r="N17" s="140"/>
      <c r="O17" s="139"/>
      <c r="P17" s="139"/>
      <c r="Q17" s="139"/>
      <c r="R17" s="139"/>
      <c r="S17" s="138"/>
      <c r="T17" s="138"/>
      <c r="U17" s="137"/>
      <c r="V17" s="137"/>
      <c r="W17" s="136"/>
      <c r="X17" s="142"/>
      <c r="Y17" s="176"/>
    </row>
    <row r="18" spans="1:25" s="135" customFormat="1" ht="13.5" customHeight="1" x14ac:dyDescent="0.25">
      <c r="A18" s="152" t="str">
        <f>CONCATENATE(Leyendas!$C$2)</f>
        <v>Suriname</v>
      </c>
      <c r="B18" s="143" t="str">
        <f>CONCATENATE(Leyendas!$A$2)</f>
        <v>2019</v>
      </c>
      <c r="C18" s="142">
        <v>11</v>
      </c>
      <c r="D18" s="141"/>
      <c r="E18" s="141"/>
      <c r="F18" s="190"/>
      <c r="G18" s="190"/>
      <c r="H18" s="141"/>
      <c r="I18" s="141"/>
      <c r="J18" s="141"/>
      <c r="K18" s="141"/>
      <c r="L18" s="139"/>
      <c r="M18" s="139"/>
      <c r="N18" s="140"/>
      <c r="O18" s="139"/>
      <c r="P18" s="139"/>
      <c r="Q18" s="139"/>
      <c r="R18" s="139"/>
      <c r="S18" s="138"/>
      <c r="T18" s="138"/>
      <c r="U18" s="137"/>
      <c r="V18" s="137"/>
      <c r="W18" s="136"/>
      <c r="X18" s="142"/>
      <c r="Y18" s="176"/>
    </row>
    <row r="19" spans="1:25" s="135" customFormat="1" ht="13.5" customHeight="1" x14ac:dyDescent="0.25">
      <c r="A19" s="152" t="str">
        <f>CONCATENATE(Leyendas!$C$2)</f>
        <v>Suriname</v>
      </c>
      <c r="B19" s="143" t="str">
        <f>CONCATENATE(Leyendas!$A$2)</f>
        <v>2019</v>
      </c>
      <c r="C19" s="142">
        <v>12</v>
      </c>
      <c r="D19" s="141"/>
      <c r="E19" s="141"/>
      <c r="F19" s="190"/>
      <c r="G19" s="190"/>
      <c r="H19" s="141"/>
      <c r="I19" s="141"/>
      <c r="J19" s="141"/>
      <c r="K19" s="141"/>
      <c r="L19" s="139"/>
      <c r="M19" s="139"/>
      <c r="N19" s="140"/>
      <c r="O19" s="139"/>
      <c r="P19" s="139"/>
      <c r="Q19" s="139"/>
      <c r="R19" s="139"/>
      <c r="S19" s="138"/>
      <c r="T19" s="138"/>
      <c r="U19" s="137"/>
      <c r="V19" s="137"/>
      <c r="W19" s="136"/>
      <c r="X19" s="142"/>
      <c r="Y19" s="176"/>
    </row>
    <row r="20" spans="1:25" s="135" customFormat="1" ht="13.5" customHeight="1" x14ac:dyDescent="0.25">
      <c r="A20" s="152" t="str">
        <f>CONCATENATE(Leyendas!$C$2)</f>
        <v>Suriname</v>
      </c>
      <c r="B20" s="143" t="str">
        <f>CONCATENATE(Leyendas!$A$2)</f>
        <v>2019</v>
      </c>
      <c r="C20" s="142">
        <v>13</v>
      </c>
      <c r="D20" s="141"/>
      <c r="E20" s="141"/>
      <c r="F20" s="190"/>
      <c r="G20" s="190"/>
      <c r="H20" s="141"/>
      <c r="I20" s="141"/>
      <c r="J20" s="141"/>
      <c r="K20" s="141"/>
      <c r="L20" s="139"/>
      <c r="M20" s="139"/>
      <c r="N20" s="140"/>
      <c r="O20" s="139"/>
      <c r="P20" s="139"/>
      <c r="Q20" s="139"/>
      <c r="R20" s="139"/>
      <c r="S20" s="138"/>
      <c r="T20" s="138"/>
      <c r="U20" s="137"/>
      <c r="V20" s="137"/>
      <c r="W20" s="136"/>
      <c r="X20" s="142"/>
      <c r="Y20" s="176"/>
    </row>
    <row r="21" spans="1:25" s="135" customFormat="1" ht="13.5" customHeight="1" x14ac:dyDescent="0.25">
      <c r="A21" s="152" t="str">
        <f>CONCATENATE(Leyendas!$C$2)</f>
        <v>Suriname</v>
      </c>
      <c r="B21" s="143" t="str">
        <f>CONCATENATE(Leyendas!$A$2)</f>
        <v>2019</v>
      </c>
      <c r="C21" s="142">
        <v>14</v>
      </c>
      <c r="D21" s="141"/>
      <c r="E21" s="141"/>
      <c r="F21" s="190"/>
      <c r="G21" s="190"/>
      <c r="H21" s="141"/>
      <c r="I21" s="141"/>
      <c r="J21" s="141"/>
      <c r="K21" s="141"/>
      <c r="L21" s="139"/>
      <c r="M21" s="139"/>
      <c r="N21" s="140"/>
      <c r="O21" s="139"/>
      <c r="P21" s="139"/>
      <c r="Q21" s="139"/>
      <c r="R21" s="139"/>
      <c r="S21" s="138"/>
      <c r="T21" s="138"/>
      <c r="U21" s="137"/>
      <c r="V21" s="137"/>
      <c r="W21" s="136"/>
      <c r="X21" s="142"/>
    </row>
    <row r="22" spans="1:25" s="135" customFormat="1" ht="13.5" customHeight="1" x14ac:dyDescent="0.25">
      <c r="A22" s="152" t="str">
        <f>CONCATENATE(Leyendas!$C$2)</f>
        <v>Suriname</v>
      </c>
      <c r="B22" s="143" t="str">
        <f>CONCATENATE(Leyendas!$A$2)</f>
        <v>2019</v>
      </c>
      <c r="C22" s="142">
        <v>15</v>
      </c>
      <c r="D22" s="141"/>
      <c r="E22" s="141"/>
      <c r="F22" s="190"/>
      <c r="G22" s="190"/>
      <c r="H22" s="141"/>
      <c r="I22" s="141"/>
      <c r="J22" s="141"/>
      <c r="K22" s="141"/>
      <c r="L22" s="139"/>
      <c r="M22" s="139"/>
      <c r="N22" s="140"/>
      <c r="O22" s="139"/>
      <c r="P22" s="139"/>
      <c r="Q22" s="139"/>
      <c r="R22" s="139"/>
      <c r="S22" s="138"/>
      <c r="T22" s="138"/>
      <c r="U22" s="137"/>
      <c r="V22" s="137"/>
      <c r="W22" s="136"/>
      <c r="X22" s="142"/>
    </row>
    <row r="23" spans="1:25" s="135" customFormat="1" ht="13.5" customHeight="1" x14ac:dyDescent="0.25">
      <c r="A23" s="152" t="str">
        <f>CONCATENATE(Leyendas!$C$2)</f>
        <v>Suriname</v>
      </c>
      <c r="B23" s="143" t="str">
        <f>CONCATENATE(Leyendas!$A$2)</f>
        <v>2019</v>
      </c>
      <c r="C23" s="142">
        <v>16</v>
      </c>
      <c r="D23" s="141"/>
      <c r="E23" s="141"/>
      <c r="F23" s="190"/>
      <c r="G23" s="190"/>
      <c r="H23" s="141"/>
      <c r="I23" s="141"/>
      <c r="J23" s="141"/>
      <c r="K23" s="141"/>
      <c r="L23" s="139"/>
      <c r="M23" s="139"/>
      <c r="N23" s="140"/>
      <c r="O23" s="139"/>
      <c r="P23" s="139"/>
      <c r="Q23" s="139"/>
      <c r="R23" s="139"/>
      <c r="S23" s="138"/>
      <c r="T23" s="138"/>
      <c r="U23" s="137"/>
      <c r="V23" s="137"/>
      <c r="W23" s="136"/>
      <c r="X23" s="142"/>
    </row>
    <row r="24" spans="1:25" s="135" customFormat="1" ht="13.5" customHeight="1" x14ac:dyDescent="0.25">
      <c r="A24" s="152" t="str">
        <f>CONCATENATE(Leyendas!$C$2)</f>
        <v>Suriname</v>
      </c>
      <c r="B24" s="143" t="str">
        <f>CONCATENATE(Leyendas!$A$2)</f>
        <v>2019</v>
      </c>
      <c r="C24" s="142">
        <v>17</v>
      </c>
      <c r="D24" s="141"/>
      <c r="E24" s="141"/>
      <c r="F24" s="190"/>
      <c r="G24" s="190"/>
      <c r="H24" s="141"/>
      <c r="I24" s="141"/>
      <c r="J24" s="141"/>
      <c r="K24" s="141"/>
      <c r="L24" s="139"/>
      <c r="M24" s="139"/>
      <c r="N24" s="140"/>
      <c r="O24" s="139"/>
      <c r="P24" s="139"/>
      <c r="Q24" s="139"/>
      <c r="R24" s="139"/>
      <c r="S24" s="138"/>
      <c r="T24" s="138"/>
      <c r="U24" s="137"/>
      <c r="V24" s="137"/>
      <c r="W24" s="136"/>
      <c r="X24" s="142"/>
    </row>
    <row r="25" spans="1:25" s="135" customFormat="1" ht="13.5" customHeight="1" x14ac:dyDescent="0.25">
      <c r="A25" s="152" t="str">
        <f>CONCATENATE(Leyendas!$C$2)</f>
        <v>Suriname</v>
      </c>
      <c r="B25" s="143" t="str">
        <f>CONCATENATE(Leyendas!$A$2)</f>
        <v>2019</v>
      </c>
      <c r="C25" s="142">
        <v>18</v>
      </c>
      <c r="D25" s="141"/>
      <c r="E25" s="141"/>
      <c r="F25" s="190"/>
      <c r="G25" s="190"/>
      <c r="H25" s="141"/>
      <c r="I25" s="141"/>
      <c r="J25" s="141"/>
      <c r="K25" s="141"/>
      <c r="L25" s="139"/>
      <c r="M25" s="139"/>
      <c r="N25" s="140"/>
      <c r="O25" s="139"/>
      <c r="P25" s="139"/>
      <c r="Q25" s="139"/>
      <c r="R25" s="139"/>
      <c r="S25" s="138"/>
      <c r="T25" s="138"/>
      <c r="U25" s="137"/>
      <c r="V25" s="137"/>
      <c r="W25" s="136"/>
      <c r="X25" s="142"/>
    </row>
    <row r="26" spans="1:25" s="135" customFormat="1" ht="13.5" customHeight="1" x14ac:dyDescent="0.25">
      <c r="A26" s="152" t="str">
        <f>CONCATENATE(Leyendas!$C$2)</f>
        <v>Suriname</v>
      </c>
      <c r="B26" s="143" t="str">
        <f>CONCATENATE(Leyendas!$A$2)</f>
        <v>2019</v>
      </c>
      <c r="C26" s="142">
        <v>19</v>
      </c>
      <c r="D26" s="141"/>
      <c r="E26" s="141"/>
      <c r="F26" s="190"/>
      <c r="G26" s="190"/>
      <c r="H26" s="141"/>
      <c r="I26" s="141"/>
      <c r="J26" s="141"/>
      <c r="K26" s="141"/>
      <c r="L26" s="139"/>
      <c r="M26" s="139"/>
      <c r="N26" s="140"/>
      <c r="O26" s="139"/>
      <c r="P26" s="139"/>
      <c r="Q26" s="139"/>
      <c r="R26" s="139"/>
      <c r="S26" s="138"/>
      <c r="T26" s="138"/>
      <c r="U26" s="137"/>
      <c r="V26" s="137"/>
      <c r="W26" s="136"/>
      <c r="X26" s="142"/>
    </row>
    <row r="27" spans="1:25" s="135" customFormat="1" ht="13.5" customHeight="1" x14ac:dyDescent="0.25">
      <c r="A27" s="152" t="str">
        <f>CONCATENATE(Leyendas!$C$2)</f>
        <v>Suriname</v>
      </c>
      <c r="B27" s="143" t="str">
        <f>CONCATENATE(Leyendas!$A$2)</f>
        <v>2019</v>
      </c>
      <c r="C27" s="142">
        <v>20</v>
      </c>
      <c r="D27" s="141"/>
      <c r="E27" s="141"/>
      <c r="F27" s="190"/>
      <c r="G27" s="190"/>
      <c r="H27" s="141"/>
      <c r="I27" s="141"/>
      <c r="J27" s="141"/>
      <c r="K27" s="141"/>
      <c r="L27" s="139"/>
      <c r="M27" s="139"/>
      <c r="N27" s="140"/>
      <c r="O27" s="139"/>
      <c r="P27" s="139"/>
      <c r="Q27" s="139"/>
      <c r="R27" s="139"/>
      <c r="S27" s="138"/>
      <c r="T27" s="138"/>
      <c r="U27" s="137"/>
      <c r="V27" s="137"/>
      <c r="W27" s="136"/>
      <c r="X27" s="142"/>
    </row>
    <row r="28" spans="1:25" s="135" customFormat="1" ht="13.5" customHeight="1" x14ac:dyDescent="0.25">
      <c r="A28" s="152" t="str">
        <f>CONCATENATE(Leyendas!$C$2)</f>
        <v>Suriname</v>
      </c>
      <c r="B28" s="143" t="str">
        <f>CONCATENATE(Leyendas!$A$2)</f>
        <v>2019</v>
      </c>
      <c r="C28" s="142">
        <v>21</v>
      </c>
      <c r="D28" s="141"/>
      <c r="E28" s="141"/>
      <c r="F28" s="190"/>
      <c r="G28" s="190"/>
      <c r="H28" s="141"/>
      <c r="I28" s="141"/>
      <c r="J28" s="141"/>
      <c r="K28" s="141"/>
      <c r="L28" s="139"/>
      <c r="M28" s="139"/>
      <c r="N28" s="140"/>
      <c r="O28" s="139"/>
      <c r="P28" s="139"/>
      <c r="Q28" s="139"/>
      <c r="R28" s="139"/>
      <c r="S28" s="138"/>
      <c r="T28" s="138"/>
      <c r="U28" s="137"/>
      <c r="V28" s="137"/>
      <c r="W28" s="136"/>
    </row>
    <row r="29" spans="1:25" s="135" customFormat="1" ht="13.5" customHeight="1" x14ac:dyDescent="0.25">
      <c r="A29" s="152" t="str">
        <f>CONCATENATE(Leyendas!$C$2)</f>
        <v>Suriname</v>
      </c>
      <c r="B29" s="143" t="str">
        <f>CONCATENATE(Leyendas!$A$2)</f>
        <v>2019</v>
      </c>
      <c r="C29" s="142">
        <v>22</v>
      </c>
      <c r="D29" s="141"/>
      <c r="E29" s="141"/>
      <c r="F29" s="190"/>
      <c r="G29" s="190"/>
      <c r="H29" s="141"/>
      <c r="I29" s="141"/>
      <c r="J29" s="141"/>
      <c r="K29" s="141"/>
      <c r="L29" s="139"/>
      <c r="M29" s="139"/>
      <c r="N29" s="140"/>
      <c r="O29" s="139"/>
      <c r="P29" s="139"/>
      <c r="Q29" s="139"/>
      <c r="R29" s="139"/>
      <c r="S29" s="138"/>
      <c r="T29" s="138"/>
      <c r="U29" s="137"/>
      <c r="V29" s="137"/>
      <c r="W29" s="136"/>
    </row>
    <row r="30" spans="1:25" s="135" customFormat="1" ht="13.5" customHeight="1" x14ac:dyDescent="0.25">
      <c r="A30" s="152" t="str">
        <f>CONCATENATE(Leyendas!$C$2)</f>
        <v>Suriname</v>
      </c>
      <c r="B30" s="143" t="str">
        <f>CONCATENATE(Leyendas!$A$2)</f>
        <v>2019</v>
      </c>
      <c r="C30" s="142">
        <v>23</v>
      </c>
      <c r="D30" s="141"/>
      <c r="E30" s="141"/>
      <c r="F30" s="190"/>
      <c r="G30" s="190"/>
      <c r="H30" s="141"/>
      <c r="I30" s="141"/>
      <c r="J30" s="141"/>
      <c r="K30" s="141"/>
      <c r="L30" s="139"/>
      <c r="M30" s="139"/>
      <c r="N30" s="140"/>
      <c r="O30" s="139"/>
      <c r="P30" s="139"/>
      <c r="Q30" s="139"/>
      <c r="R30" s="139"/>
      <c r="S30" s="138"/>
      <c r="T30" s="138"/>
      <c r="U30" s="137"/>
      <c r="V30" s="137"/>
      <c r="W30" s="136"/>
    </row>
    <row r="31" spans="1:25" s="135" customFormat="1" ht="13.5" customHeight="1" x14ac:dyDescent="0.25">
      <c r="A31" s="152" t="str">
        <f>CONCATENATE(Leyendas!$C$2)</f>
        <v>Suriname</v>
      </c>
      <c r="B31" s="143" t="str">
        <f>CONCATENATE(Leyendas!$A$2)</f>
        <v>2019</v>
      </c>
      <c r="C31" s="142">
        <v>24</v>
      </c>
      <c r="D31" s="141"/>
      <c r="E31" s="141"/>
      <c r="F31" s="190"/>
      <c r="G31" s="190"/>
      <c r="H31" s="141"/>
      <c r="I31" s="141"/>
      <c r="J31" s="141"/>
      <c r="K31" s="141"/>
      <c r="L31" s="139"/>
      <c r="M31" s="139"/>
      <c r="N31" s="140"/>
      <c r="O31" s="139"/>
      <c r="P31" s="139"/>
      <c r="Q31" s="139"/>
      <c r="R31" s="139"/>
      <c r="S31" s="138"/>
      <c r="T31" s="138"/>
      <c r="U31" s="137"/>
      <c r="V31" s="137"/>
      <c r="W31" s="136"/>
    </row>
    <row r="32" spans="1:25" s="135" customFormat="1" ht="13.5" customHeight="1" x14ac:dyDescent="0.25">
      <c r="A32" s="152" t="str">
        <f>CONCATENATE(Leyendas!$C$2)</f>
        <v>Suriname</v>
      </c>
      <c r="B32" s="143" t="str">
        <f>CONCATENATE(Leyendas!$A$2)</f>
        <v>2019</v>
      </c>
      <c r="C32" s="142">
        <v>25</v>
      </c>
      <c r="D32" s="141"/>
      <c r="E32" s="141"/>
      <c r="F32" s="190"/>
      <c r="G32" s="190"/>
      <c r="H32" s="141"/>
      <c r="I32" s="141"/>
      <c r="J32" s="141"/>
      <c r="K32" s="141"/>
      <c r="L32" s="139"/>
      <c r="M32" s="139"/>
      <c r="N32" s="140"/>
      <c r="O32" s="139"/>
      <c r="P32" s="139"/>
      <c r="Q32" s="139"/>
      <c r="R32" s="139"/>
      <c r="S32" s="138"/>
      <c r="T32" s="138"/>
      <c r="U32" s="137"/>
      <c r="V32" s="137"/>
      <c r="W32" s="136"/>
    </row>
    <row r="33" spans="1:23" s="135" customFormat="1" ht="13.5" customHeight="1" x14ac:dyDescent="0.25">
      <c r="A33" s="152" t="str">
        <f>CONCATENATE(Leyendas!$C$2)</f>
        <v>Suriname</v>
      </c>
      <c r="B33" s="143" t="str">
        <f>CONCATENATE(Leyendas!$A$2)</f>
        <v>2019</v>
      </c>
      <c r="C33" s="142">
        <v>26</v>
      </c>
      <c r="D33" s="141"/>
      <c r="E33" s="141"/>
      <c r="F33" s="190"/>
      <c r="G33" s="190"/>
      <c r="H33" s="141"/>
      <c r="I33" s="141"/>
      <c r="J33" s="141"/>
      <c r="K33" s="141"/>
      <c r="L33" s="139"/>
      <c r="M33" s="139"/>
      <c r="N33" s="140"/>
      <c r="O33" s="139"/>
      <c r="P33" s="139"/>
      <c r="Q33" s="139"/>
      <c r="R33" s="139"/>
      <c r="S33" s="138"/>
      <c r="T33" s="138"/>
      <c r="U33" s="137"/>
      <c r="V33" s="137"/>
      <c r="W33" s="136"/>
    </row>
    <row r="34" spans="1:23" s="135" customFormat="1" ht="13.5" customHeight="1" x14ac:dyDescent="0.25">
      <c r="A34" s="152" t="str">
        <f>CONCATENATE(Leyendas!$C$2)</f>
        <v>Suriname</v>
      </c>
      <c r="B34" s="143" t="str">
        <f>CONCATENATE(Leyendas!$A$2)</f>
        <v>2019</v>
      </c>
      <c r="C34" s="142">
        <v>27</v>
      </c>
      <c r="D34" s="141"/>
      <c r="E34" s="141"/>
      <c r="F34" s="190"/>
      <c r="G34" s="190"/>
      <c r="H34" s="141"/>
      <c r="I34" s="141"/>
      <c r="J34" s="141"/>
      <c r="K34" s="141"/>
      <c r="L34" s="139"/>
      <c r="M34" s="139"/>
      <c r="N34" s="140"/>
      <c r="O34" s="139"/>
      <c r="P34" s="139"/>
      <c r="Q34" s="139"/>
      <c r="R34" s="139"/>
      <c r="S34" s="138"/>
      <c r="T34" s="138"/>
      <c r="U34" s="137"/>
      <c r="V34" s="137"/>
      <c r="W34" s="136"/>
    </row>
    <row r="35" spans="1:23" s="135" customFormat="1" ht="13.5" customHeight="1" x14ac:dyDescent="0.25">
      <c r="A35" s="152" t="str">
        <f>CONCATENATE(Leyendas!$C$2)</f>
        <v>Suriname</v>
      </c>
      <c r="B35" s="143" t="str">
        <f>CONCATENATE(Leyendas!$A$2)</f>
        <v>2019</v>
      </c>
      <c r="C35" s="142">
        <v>28</v>
      </c>
      <c r="D35" s="141"/>
      <c r="E35" s="141"/>
      <c r="F35" s="190"/>
      <c r="G35" s="190"/>
      <c r="H35" s="141"/>
      <c r="I35" s="141"/>
      <c r="J35" s="141"/>
      <c r="K35" s="141"/>
      <c r="L35" s="139"/>
      <c r="M35" s="139"/>
      <c r="N35" s="140"/>
      <c r="O35" s="139"/>
      <c r="P35" s="139"/>
      <c r="Q35" s="139"/>
      <c r="R35" s="139"/>
      <c r="S35" s="138"/>
      <c r="T35" s="138"/>
      <c r="U35" s="137"/>
      <c r="V35" s="137"/>
      <c r="W35" s="136"/>
    </row>
    <row r="36" spans="1:23" s="135" customFormat="1" ht="13.5" customHeight="1" x14ac:dyDescent="0.25">
      <c r="A36" s="152" t="str">
        <f>CONCATENATE(Leyendas!$C$2)</f>
        <v>Suriname</v>
      </c>
      <c r="B36" s="143" t="str">
        <f>CONCATENATE(Leyendas!$A$2)</f>
        <v>2019</v>
      </c>
      <c r="C36" s="142">
        <v>29</v>
      </c>
      <c r="D36" s="141"/>
      <c r="E36" s="141"/>
      <c r="F36" s="190"/>
      <c r="G36" s="190"/>
      <c r="H36" s="141"/>
      <c r="I36" s="141"/>
      <c r="J36" s="141"/>
      <c r="K36" s="141"/>
      <c r="L36" s="139"/>
      <c r="M36" s="139"/>
      <c r="N36" s="140"/>
      <c r="O36" s="139"/>
      <c r="P36" s="139"/>
      <c r="Q36" s="139"/>
      <c r="R36" s="139"/>
      <c r="S36" s="138"/>
      <c r="T36" s="138"/>
      <c r="U36" s="137"/>
      <c r="V36" s="137"/>
      <c r="W36" s="136"/>
    </row>
    <row r="37" spans="1:23" s="135" customFormat="1" ht="13.5" customHeight="1" x14ac:dyDescent="0.25">
      <c r="A37" s="152" t="str">
        <f>CONCATENATE(Leyendas!$C$2)</f>
        <v>Suriname</v>
      </c>
      <c r="B37" s="143" t="str">
        <f>CONCATENATE(Leyendas!$A$2)</f>
        <v>2019</v>
      </c>
      <c r="C37" s="142">
        <v>30</v>
      </c>
      <c r="D37" s="141"/>
      <c r="E37" s="141"/>
      <c r="F37" s="190"/>
      <c r="G37" s="190"/>
      <c r="H37" s="141"/>
      <c r="I37" s="141"/>
      <c r="J37" s="141"/>
      <c r="K37" s="141"/>
      <c r="L37" s="139"/>
      <c r="M37" s="139"/>
      <c r="N37" s="140"/>
      <c r="O37" s="139"/>
      <c r="P37" s="139"/>
      <c r="Q37" s="139"/>
      <c r="R37" s="139"/>
      <c r="S37" s="138"/>
      <c r="T37" s="138"/>
      <c r="U37" s="137"/>
      <c r="V37" s="137"/>
      <c r="W37" s="136"/>
    </row>
    <row r="38" spans="1:23" s="135" customFormat="1" ht="13.5" customHeight="1" x14ac:dyDescent="0.25">
      <c r="A38" s="152" t="str">
        <f>CONCATENATE(Leyendas!$C$2)</f>
        <v>Suriname</v>
      </c>
      <c r="B38" s="143" t="str">
        <f>CONCATENATE(Leyendas!$A$2)</f>
        <v>2019</v>
      </c>
      <c r="C38" s="142">
        <v>31</v>
      </c>
      <c r="D38" s="141"/>
      <c r="E38" s="141"/>
      <c r="F38" s="190"/>
      <c r="G38" s="190"/>
      <c r="H38" s="141"/>
      <c r="I38" s="141"/>
      <c r="J38" s="141"/>
      <c r="K38" s="141"/>
      <c r="L38" s="139"/>
      <c r="M38" s="139"/>
      <c r="N38" s="140"/>
      <c r="O38" s="139"/>
      <c r="P38" s="139"/>
      <c r="Q38" s="139"/>
      <c r="R38" s="139"/>
      <c r="S38" s="138"/>
      <c r="T38" s="138"/>
      <c r="U38" s="137"/>
      <c r="V38" s="137"/>
      <c r="W38" s="136"/>
    </row>
    <row r="39" spans="1:23" s="135" customFormat="1" ht="13.5" customHeight="1" x14ac:dyDescent="0.25">
      <c r="A39" s="152" t="str">
        <f>CONCATENATE(Leyendas!$C$2)</f>
        <v>Suriname</v>
      </c>
      <c r="B39" s="143" t="str">
        <f>CONCATENATE(Leyendas!$A$2)</f>
        <v>2019</v>
      </c>
      <c r="C39" s="142">
        <v>32</v>
      </c>
      <c r="D39" s="141"/>
      <c r="E39" s="141"/>
      <c r="F39" s="190"/>
      <c r="G39" s="190"/>
      <c r="H39" s="141"/>
      <c r="I39" s="141"/>
      <c r="J39" s="141"/>
      <c r="K39" s="141"/>
      <c r="L39" s="139"/>
      <c r="M39" s="139"/>
      <c r="N39" s="140"/>
      <c r="O39" s="139"/>
      <c r="P39" s="139"/>
      <c r="Q39" s="139"/>
      <c r="R39" s="139"/>
      <c r="S39" s="138"/>
      <c r="T39" s="138"/>
      <c r="U39" s="137"/>
      <c r="V39" s="137"/>
      <c r="W39" s="136"/>
    </row>
    <row r="40" spans="1:23" s="135" customFormat="1" ht="13.5" customHeight="1" x14ac:dyDescent="0.25">
      <c r="A40" s="152" t="str">
        <f>CONCATENATE(Leyendas!$C$2)</f>
        <v>Suriname</v>
      </c>
      <c r="B40" s="143" t="str">
        <f>CONCATENATE(Leyendas!$A$2)</f>
        <v>2019</v>
      </c>
      <c r="C40" s="142">
        <v>33</v>
      </c>
      <c r="D40" s="141"/>
      <c r="E40" s="141"/>
      <c r="F40" s="190"/>
      <c r="G40" s="190"/>
      <c r="H40" s="141"/>
      <c r="I40" s="141"/>
      <c r="J40" s="141"/>
      <c r="K40" s="141"/>
      <c r="L40" s="139"/>
      <c r="M40" s="139"/>
      <c r="N40" s="140"/>
      <c r="O40" s="139"/>
      <c r="P40" s="139"/>
      <c r="Q40" s="139"/>
      <c r="R40" s="139"/>
      <c r="S40" s="138"/>
      <c r="T40" s="138"/>
      <c r="U40" s="137"/>
      <c r="V40" s="137"/>
      <c r="W40" s="136"/>
    </row>
    <row r="41" spans="1:23" s="135" customFormat="1" ht="13.5" customHeight="1" x14ac:dyDescent="0.25">
      <c r="A41" s="152" t="str">
        <f>CONCATENATE(Leyendas!$C$2)</f>
        <v>Suriname</v>
      </c>
      <c r="B41" s="143" t="str">
        <f>CONCATENATE(Leyendas!$A$2)</f>
        <v>2019</v>
      </c>
      <c r="C41" s="142">
        <v>34</v>
      </c>
      <c r="D41" s="141"/>
      <c r="E41" s="141"/>
      <c r="F41" s="190"/>
      <c r="G41" s="190"/>
      <c r="H41" s="141"/>
      <c r="I41" s="141"/>
      <c r="J41" s="141"/>
      <c r="K41" s="141"/>
      <c r="L41" s="139"/>
      <c r="M41" s="139"/>
      <c r="N41" s="140"/>
      <c r="O41" s="139"/>
      <c r="P41" s="139"/>
      <c r="Q41" s="139"/>
      <c r="R41" s="139"/>
      <c r="S41" s="138"/>
      <c r="T41" s="138"/>
      <c r="U41" s="137"/>
      <c r="V41" s="137"/>
      <c r="W41" s="136"/>
    </row>
    <row r="42" spans="1:23" s="135" customFormat="1" ht="13.5" customHeight="1" x14ac:dyDescent="0.25">
      <c r="A42" s="152" t="str">
        <f>CONCATENATE(Leyendas!$C$2)</f>
        <v>Suriname</v>
      </c>
      <c r="B42" s="143" t="str">
        <f>CONCATENATE(Leyendas!$A$2)</f>
        <v>2019</v>
      </c>
      <c r="C42" s="142">
        <v>35</v>
      </c>
      <c r="D42" s="141"/>
      <c r="E42" s="141"/>
      <c r="F42" s="190"/>
      <c r="G42" s="190"/>
      <c r="H42" s="141"/>
      <c r="I42" s="141"/>
      <c r="J42" s="141"/>
      <c r="K42" s="141"/>
      <c r="L42" s="139"/>
      <c r="M42" s="139"/>
      <c r="N42" s="140"/>
      <c r="O42" s="139"/>
      <c r="P42" s="139"/>
      <c r="Q42" s="139"/>
      <c r="R42" s="139"/>
      <c r="S42" s="138"/>
      <c r="T42" s="138"/>
      <c r="U42" s="137"/>
      <c r="V42" s="137"/>
      <c r="W42" s="136"/>
    </row>
    <row r="43" spans="1:23" s="135" customFormat="1" ht="13.5" customHeight="1" x14ac:dyDescent="0.25">
      <c r="A43" s="152" t="str">
        <f>CONCATENATE(Leyendas!$C$2)</f>
        <v>Suriname</v>
      </c>
      <c r="B43" s="143" t="str">
        <f>CONCATENATE(Leyendas!$A$2)</f>
        <v>2019</v>
      </c>
      <c r="C43" s="142">
        <v>36</v>
      </c>
      <c r="D43" s="141"/>
      <c r="E43" s="141"/>
      <c r="F43" s="190"/>
      <c r="G43" s="190"/>
      <c r="H43" s="141"/>
      <c r="I43" s="141"/>
      <c r="J43" s="141"/>
      <c r="K43" s="141"/>
      <c r="L43" s="139"/>
      <c r="M43" s="139"/>
      <c r="N43" s="140"/>
      <c r="O43" s="139"/>
      <c r="P43" s="139"/>
      <c r="Q43" s="139"/>
      <c r="R43" s="139"/>
      <c r="S43" s="138"/>
      <c r="T43" s="138"/>
      <c r="U43" s="137"/>
      <c r="V43" s="137"/>
      <c r="W43" s="136"/>
    </row>
    <row r="44" spans="1:23" s="135" customFormat="1" ht="13.5" customHeight="1" x14ac:dyDescent="0.25">
      <c r="A44" s="152" t="str">
        <f>CONCATENATE(Leyendas!$C$2)</f>
        <v>Suriname</v>
      </c>
      <c r="B44" s="143" t="str">
        <f>CONCATENATE(Leyendas!$A$2)</f>
        <v>2019</v>
      </c>
      <c r="C44" s="142">
        <v>37</v>
      </c>
      <c r="D44" s="141"/>
      <c r="E44" s="141"/>
      <c r="F44" s="190"/>
      <c r="G44" s="190"/>
      <c r="H44" s="141"/>
      <c r="I44" s="141"/>
      <c r="J44" s="141"/>
      <c r="K44" s="141"/>
      <c r="L44" s="139"/>
      <c r="M44" s="139"/>
      <c r="N44" s="140"/>
      <c r="O44" s="139"/>
      <c r="P44" s="139"/>
      <c r="Q44" s="139"/>
      <c r="R44" s="139"/>
      <c r="S44" s="138"/>
      <c r="T44" s="138"/>
      <c r="U44" s="137"/>
      <c r="V44" s="137"/>
      <c r="W44" s="136"/>
    </row>
    <row r="45" spans="1:23" s="135" customFormat="1" ht="13.5" customHeight="1" x14ac:dyDescent="0.25">
      <c r="A45" s="152" t="str">
        <f>CONCATENATE(Leyendas!$C$2)</f>
        <v>Suriname</v>
      </c>
      <c r="B45" s="143" t="str">
        <f>CONCATENATE(Leyendas!$A$2)</f>
        <v>2019</v>
      </c>
      <c r="C45" s="142">
        <v>38</v>
      </c>
      <c r="D45" s="141"/>
      <c r="E45" s="141"/>
      <c r="F45" s="190"/>
      <c r="G45" s="190"/>
      <c r="H45" s="141"/>
      <c r="I45" s="141"/>
      <c r="J45" s="141"/>
      <c r="K45" s="141"/>
      <c r="L45" s="139"/>
      <c r="M45" s="139"/>
      <c r="N45" s="140"/>
      <c r="O45" s="139"/>
      <c r="P45" s="139"/>
      <c r="Q45" s="139"/>
      <c r="R45" s="139"/>
      <c r="S45" s="138"/>
      <c r="T45" s="138"/>
      <c r="U45" s="137"/>
      <c r="V45" s="137"/>
      <c r="W45" s="136"/>
    </row>
    <row r="46" spans="1:23" s="135" customFormat="1" ht="13.5" customHeight="1" x14ac:dyDescent="0.25">
      <c r="A46" s="152" t="str">
        <f>CONCATENATE(Leyendas!$C$2)</f>
        <v>Suriname</v>
      </c>
      <c r="B46" s="143" t="str">
        <f>CONCATENATE(Leyendas!$A$2)</f>
        <v>2019</v>
      </c>
      <c r="C46" s="142">
        <v>39</v>
      </c>
      <c r="D46" s="141"/>
      <c r="E46" s="141"/>
      <c r="F46" s="190"/>
      <c r="G46" s="190"/>
      <c r="H46" s="141"/>
      <c r="I46" s="141"/>
      <c r="J46" s="141"/>
      <c r="K46" s="141"/>
      <c r="L46" s="139"/>
      <c r="M46" s="139"/>
      <c r="N46" s="140"/>
      <c r="O46" s="139"/>
      <c r="P46" s="139"/>
      <c r="Q46" s="139"/>
      <c r="R46" s="139"/>
      <c r="S46" s="138"/>
      <c r="T46" s="138"/>
      <c r="U46" s="137"/>
      <c r="V46" s="137"/>
      <c r="W46" s="136"/>
    </row>
    <row r="47" spans="1:23" s="135" customFormat="1" ht="13.5" customHeight="1" x14ac:dyDescent="0.25">
      <c r="A47" s="152" t="str">
        <f>CONCATENATE(Leyendas!$C$2)</f>
        <v>Suriname</v>
      </c>
      <c r="B47" s="143" t="str">
        <f>CONCATENATE(Leyendas!$A$2)</f>
        <v>2019</v>
      </c>
      <c r="C47" s="142">
        <v>40</v>
      </c>
      <c r="D47" s="134"/>
      <c r="E47" s="134"/>
      <c r="F47" s="191"/>
      <c r="G47" s="191"/>
      <c r="H47" s="134"/>
      <c r="I47" s="134"/>
      <c r="J47" s="134"/>
      <c r="K47" s="134"/>
      <c r="L47" s="132"/>
      <c r="M47" s="132"/>
      <c r="N47" s="133"/>
      <c r="O47" s="132"/>
      <c r="P47" s="132"/>
      <c r="Q47" s="132"/>
      <c r="R47" s="132"/>
      <c r="S47" s="138"/>
      <c r="T47" s="138"/>
      <c r="U47" s="131"/>
      <c r="V47" s="131"/>
      <c r="W47" s="131"/>
    </row>
    <row r="48" spans="1:23" s="135" customFormat="1" ht="13.5" customHeight="1" x14ac:dyDescent="0.25">
      <c r="A48" s="152" t="str">
        <f>CONCATENATE(Leyendas!$C$2)</f>
        <v>Suriname</v>
      </c>
      <c r="B48" s="143" t="str">
        <f>CONCATENATE(Leyendas!$A$2)</f>
        <v>2019</v>
      </c>
      <c r="C48" s="142">
        <v>41</v>
      </c>
      <c r="D48" s="141"/>
      <c r="E48" s="141"/>
      <c r="F48" s="190"/>
      <c r="G48" s="190"/>
      <c r="H48" s="141"/>
      <c r="I48" s="141"/>
      <c r="J48" s="141"/>
      <c r="K48" s="141"/>
      <c r="L48" s="139"/>
      <c r="M48" s="139"/>
      <c r="N48" s="140"/>
      <c r="O48" s="139"/>
      <c r="P48" s="139"/>
      <c r="Q48" s="139"/>
      <c r="R48" s="139"/>
      <c r="S48" s="138"/>
      <c r="T48" s="138"/>
      <c r="U48" s="137"/>
      <c r="V48" s="137"/>
      <c r="W48" s="136"/>
    </row>
    <row r="49" spans="1:23" s="135" customFormat="1" ht="13.5" customHeight="1" x14ac:dyDescent="0.25">
      <c r="A49" s="152" t="str">
        <f>CONCATENATE(Leyendas!$C$2)</f>
        <v>Suriname</v>
      </c>
      <c r="B49" s="143" t="str">
        <f>CONCATENATE(Leyendas!$A$2)</f>
        <v>2019</v>
      </c>
      <c r="C49" s="142">
        <v>42</v>
      </c>
      <c r="D49" s="141"/>
      <c r="E49" s="141"/>
      <c r="F49" s="190"/>
      <c r="G49" s="190"/>
      <c r="H49" s="141"/>
      <c r="I49" s="141"/>
      <c r="J49" s="141"/>
      <c r="K49" s="141"/>
      <c r="L49" s="139"/>
      <c r="M49" s="139"/>
      <c r="N49" s="140"/>
      <c r="O49" s="139"/>
      <c r="P49" s="139"/>
      <c r="Q49" s="139"/>
      <c r="R49" s="139"/>
      <c r="S49" s="138"/>
      <c r="T49" s="138"/>
      <c r="U49" s="137"/>
      <c r="V49" s="137"/>
      <c r="W49" s="136"/>
    </row>
    <row r="50" spans="1:23" s="135" customFormat="1" ht="13.5" customHeight="1" x14ac:dyDescent="0.25">
      <c r="A50" s="152" t="str">
        <f>CONCATENATE(Leyendas!$C$2)</f>
        <v>Suriname</v>
      </c>
      <c r="B50" s="143" t="str">
        <f>CONCATENATE(Leyendas!$A$2)</f>
        <v>2019</v>
      </c>
      <c r="C50" s="142">
        <v>43</v>
      </c>
      <c r="D50" s="141"/>
      <c r="E50" s="141"/>
      <c r="F50" s="190"/>
      <c r="G50" s="190"/>
      <c r="H50" s="141"/>
      <c r="I50" s="141"/>
      <c r="J50" s="141"/>
      <c r="K50" s="141"/>
      <c r="L50" s="139"/>
      <c r="M50" s="139"/>
      <c r="N50" s="140"/>
      <c r="O50" s="139"/>
      <c r="P50" s="139"/>
      <c r="Q50" s="139"/>
      <c r="R50" s="139"/>
      <c r="S50" s="138"/>
      <c r="T50" s="138"/>
      <c r="U50" s="137"/>
      <c r="V50" s="137"/>
      <c r="W50" s="136"/>
    </row>
    <row r="51" spans="1:23" s="135" customFormat="1" ht="13.5" customHeight="1" x14ac:dyDescent="0.25">
      <c r="A51" s="152" t="str">
        <f>CONCATENATE(Leyendas!$C$2)</f>
        <v>Suriname</v>
      </c>
      <c r="B51" s="143" t="str">
        <f>CONCATENATE(Leyendas!$A$2)</f>
        <v>2019</v>
      </c>
      <c r="C51" s="142">
        <v>44</v>
      </c>
      <c r="D51" s="134"/>
      <c r="E51" s="134"/>
      <c r="F51" s="191"/>
      <c r="G51" s="191"/>
      <c r="H51" s="134"/>
      <c r="I51" s="134"/>
      <c r="J51" s="134"/>
      <c r="K51" s="134"/>
      <c r="L51" s="132"/>
      <c r="M51" s="132"/>
      <c r="N51" s="133"/>
      <c r="O51" s="132"/>
      <c r="P51" s="132"/>
      <c r="Q51" s="132"/>
      <c r="R51" s="132"/>
      <c r="S51" s="138"/>
      <c r="T51" s="138"/>
      <c r="U51" s="131"/>
      <c r="V51" s="131"/>
      <c r="W51" s="131"/>
    </row>
    <row r="52" spans="1:23" s="135" customFormat="1" ht="13.5" customHeight="1" x14ac:dyDescent="0.25">
      <c r="A52" s="152" t="str">
        <f>CONCATENATE(Leyendas!$C$2)</f>
        <v>Suriname</v>
      </c>
      <c r="B52" s="143" t="str">
        <f>CONCATENATE(Leyendas!$A$2)</f>
        <v>2019</v>
      </c>
      <c r="C52" s="142">
        <v>45</v>
      </c>
      <c r="D52" s="141"/>
      <c r="E52" s="141"/>
      <c r="F52" s="190"/>
      <c r="G52" s="190"/>
      <c r="H52" s="141"/>
      <c r="I52" s="141"/>
      <c r="J52" s="141"/>
      <c r="K52" s="141"/>
      <c r="L52" s="139"/>
      <c r="M52" s="139"/>
      <c r="N52" s="140"/>
      <c r="O52" s="139"/>
      <c r="P52" s="139"/>
      <c r="Q52" s="139"/>
      <c r="R52" s="139"/>
      <c r="S52" s="138"/>
      <c r="T52" s="138"/>
      <c r="U52" s="137"/>
      <c r="V52" s="137"/>
      <c r="W52" s="136"/>
    </row>
    <row r="53" spans="1:23" s="135" customFormat="1" ht="13.5" customHeight="1" x14ac:dyDescent="0.25">
      <c r="A53" s="152" t="str">
        <f>CONCATENATE(Leyendas!$C$2)</f>
        <v>Suriname</v>
      </c>
      <c r="B53" s="143" t="str">
        <f>CONCATENATE(Leyendas!$A$2)</f>
        <v>2019</v>
      </c>
      <c r="C53" s="142">
        <v>46</v>
      </c>
      <c r="D53" s="141"/>
      <c r="E53" s="141"/>
      <c r="F53" s="190"/>
      <c r="G53" s="190"/>
      <c r="H53" s="141"/>
      <c r="I53" s="141"/>
      <c r="J53" s="141"/>
      <c r="K53" s="141"/>
      <c r="L53" s="139"/>
      <c r="M53" s="139"/>
      <c r="N53" s="140"/>
      <c r="O53" s="139"/>
      <c r="P53" s="139"/>
      <c r="Q53" s="139"/>
      <c r="R53" s="139"/>
      <c r="S53" s="138"/>
      <c r="T53" s="138"/>
      <c r="U53" s="137"/>
      <c r="V53" s="137"/>
      <c r="W53" s="136"/>
    </row>
    <row r="54" spans="1:23" s="135" customFormat="1" ht="13.5" customHeight="1" x14ac:dyDescent="0.25">
      <c r="A54" s="152" t="str">
        <f>CONCATENATE(Leyendas!$C$2)</f>
        <v>Suriname</v>
      </c>
      <c r="B54" s="143" t="str">
        <f>CONCATENATE(Leyendas!$A$2)</f>
        <v>2019</v>
      </c>
      <c r="C54" s="142">
        <v>47</v>
      </c>
      <c r="D54" s="141"/>
      <c r="E54" s="141"/>
      <c r="F54" s="190"/>
      <c r="G54" s="190"/>
      <c r="H54" s="141"/>
      <c r="I54" s="141"/>
      <c r="J54" s="141"/>
      <c r="K54" s="141"/>
      <c r="L54" s="139"/>
      <c r="M54" s="139"/>
      <c r="N54" s="140"/>
      <c r="O54" s="139"/>
      <c r="P54" s="139"/>
      <c r="Q54" s="139"/>
      <c r="R54" s="139"/>
      <c r="S54" s="138"/>
      <c r="T54" s="138"/>
      <c r="U54" s="137"/>
      <c r="V54" s="137"/>
      <c r="W54" s="136"/>
    </row>
    <row r="55" spans="1:23" s="135" customFormat="1" ht="13.5" customHeight="1" x14ac:dyDescent="0.25">
      <c r="A55" s="152" t="str">
        <f>CONCATENATE(Leyendas!$C$2)</f>
        <v>Suriname</v>
      </c>
      <c r="B55" s="143" t="str">
        <f>CONCATENATE(Leyendas!$A$2)</f>
        <v>2019</v>
      </c>
      <c r="C55" s="142">
        <v>48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40"/>
      <c r="O55" s="130"/>
      <c r="P55" s="130"/>
      <c r="Q55" s="130"/>
      <c r="R55" s="130"/>
      <c r="S55" s="129"/>
      <c r="T55" s="143"/>
      <c r="U55" s="143"/>
      <c r="V55" s="143"/>
      <c r="W55" s="143"/>
    </row>
    <row r="56" spans="1:23" s="135" customFormat="1" ht="13.5" customHeight="1" x14ac:dyDescent="0.25">
      <c r="A56" s="152" t="str">
        <f>CONCATENATE(Leyendas!$C$2)</f>
        <v>Suriname</v>
      </c>
      <c r="B56" s="143" t="str">
        <f>CONCATENATE(Leyendas!$A$2)</f>
        <v>2019</v>
      </c>
      <c r="C56" s="142">
        <v>49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40"/>
      <c r="O56" s="130"/>
      <c r="P56" s="130"/>
      <c r="Q56" s="130"/>
      <c r="R56" s="130"/>
      <c r="S56" s="129"/>
      <c r="T56" s="143"/>
      <c r="U56" s="143"/>
      <c r="V56" s="143"/>
      <c r="W56" s="143"/>
    </row>
    <row r="57" spans="1:23" s="135" customFormat="1" ht="13.5" customHeight="1" x14ac:dyDescent="0.25">
      <c r="A57" s="152" t="str">
        <f>CONCATENATE(Leyendas!$C$2)</f>
        <v>Suriname</v>
      </c>
      <c r="B57" s="143" t="str">
        <f>CONCATENATE(Leyendas!$A$2)</f>
        <v>2019</v>
      </c>
      <c r="C57" s="142">
        <v>50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40"/>
      <c r="O57" s="130"/>
      <c r="P57" s="130"/>
      <c r="Q57" s="130"/>
      <c r="R57" s="130"/>
      <c r="S57" s="128"/>
      <c r="T57" s="143"/>
      <c r="U57" s="143"/>
      <c r="V57" s="143"/>
      <c r="W57" s="143"/>
    </row>
    <row r="58" spans="1:23" s="135" customFormat="1" ht="13.5" customHeight="1" x14ac:dyDescent="0.25">
      <c r="A58" s="152" t="str">
        <f>CONCATENATE(Leyendas!$C$2)</f>
        <v>Suriname</v>
      </c>
      <c r="B58" s="143" t="str">
        <f>CONCATENATE(Leyendas!$A$2)</f>
        <v>2019</v>
      </c>
      <c r="C58" s="142">
        <v>51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40"/>
      <c r="O58" s="130"/>
      <c r="P58" s="130"/>
      <c r="Q58" s="130"/>
      <c r="R58" s="130"/>
      <c r="S58" s="128"/>
      <c r="T58" s="143"/>
      <c r="U58" s="143"/>
      <c r="V58" s="143"/>
      <c r="W58" s="143"/>
    </row>
    <row r="59" spans="1:23" s="135" customFormat="1" ht="13.5" customHeight="1" x14ac:dyDescent="0.25">
      <c r="A59" s="152" t="str">
        <f>CONCATENATE(Leyendas!$C$2)</f>
        <v>Suriname</v>
      </c>
      <c r="B59" s="143" t="str">
        <f>CONCATENATE(Leyendas!$A$2)</f>
        <v>2019</v>
      </c>
      <c r="C59" s="142">
        <v>52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40"/>
      <c r="O59" s="130"/>
      <c r="P59" s="130"/>
      <c r="Q59" s="130"/>
      <c r="R59" s="130"/>
      <c r="S59" s="128"/>
      <c r="T59" s="143"/>
      <c r="U59" s="143"/>
      <c r="V59" s="143"/>
      <c r="W59" s="14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AD59"/>
  <sheetViews>
    <sheetView showGridLines="0" zoomScale="60" zoomScaleNormal="60" workbookViewId="0">
      <selection sqref="A1:I1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46" t="str">
        <f>Leyendas!C31</f>
        <v>Suriname - FluID - ILI</v>
      </c>
      <c r="B1" s="346"/>
      <c r="C1" s="346"/>
      <c r="D1" s="346"/>
      <c r="E1" s="346"/>
      <c r="F1" s="346"/>
      <c r="G1" s="346"/>
      <c r="H1" s="346"/>
      <c r="I1" s="346"/>
      <c r="N1" s="9"/>
      <c r="O1" s="9"/>
      <c r="P1" s="9"/>
      <c r="V1" s="9"/>
      <c r="W1" s="9"/>
      <c r="X1" s="9"/>
    </row>
    <row r="2" spans="1:30" ht="21" x14ac:dyDescent="0.35">
      <c r="A2" s="347" t="s">
        <v>345</v>
      </c>
      <c r="B2" s="347"/>
      <c r="C2" s="347"/>
      <c r="D2" s="347"/>
      <c r="E2" s="347"/>
      <c r="F2" s="347"/>
      <c r="G2" s="347"/>
      <c r="H2" s="347"/>
      <c r="I2" s="347"/>
      <c r="J2" s="9"/>
      <c r="K2" s="9"/>
      <c r="L2" s="9"/>
      <c r="M2" s="9"/>
      <c r="O2" s="9"/>
      <c r="R2" s="9"/>
      <c r="S2" s="9"/>
      <c r="T2" s="9"/>
      <c r="U2" s="9"/>
      <c r="W2" s="9"/>
    </row>
    <row r="3" spans="1:30" ht="15" customHeight="1" x14ac:dyDescent="0.25">
      <c r="A3" s="348" t="s">
        <v>346</v>
      </c>
      <c r="B3" s="348"/>
      <c r="C3" s="348"/>
      <c r="D3" s="348"/>
      <c r="E3" s="348"/>
      <c r="F3" s="348"/>
      <c r="G3" s="348"/>
      <c r="H3" s="348"/>
      <c r="I3" s="348"/>
      <c r="N3" s="1"/>
      <c r="O3" s="1"/>
      <c r="P3" s="1"/>
      <c r="V3" s="1"/>
      <c r="W3" s="1"/>
      <c r="X3" s="1"/>
    </row>
    <row r="4" spans="1:30" ht="36" customHeight="1" x14ac:dyDescent="0.25">
      <c r="A4" s="348"/>
      <c r="B4" s="348"/>
      <c r="C4" s="348"/>
      <c r="D4" s="348"/>
      <c r="E4" s="348"/>
      <c r="F4" s="348"/>
      <c r="G4" s="348"/>
      <c r="H4" s="348"/>
      <c r="I4" s="348"/>
      <c r="J4" s="14"/>
      <c r="K4" s="192"/>
      <c r="L4" s="192"/>
      <c r="M4" s="14"/>
      <c r="N4" s="14"/>
      <c r="O4" s="14"/>
      <c r="P4" s="14"/>
      <c r="Q4" s="14"/>
      <c r="R4" s="317"/>
      <c r="S4" s="318"/>
      <c r="T4" s="318"/>
      <c r="U4" s="317"/>
      <c r="V4" s="317"/>
      <c r="W4" s="317"/>
      <c r="X4" s="317"/>
      <c r="Y4" s="317"/>
      <c r="Z4" s="1"/>
      <c r="AA4" s="1"/>
      <c r="AB4" s="1"/>
      <c r="AC4" s="1"/>
      <c r="AD4" s="1"/>
    </row>
    <row r="5" spans="1:30" x14ac:dyDescent="0.25">
      <c r="A5" s="153"/>
      <c r="B5" s="153"/>
      <c r="C5" s="205"/>
      <c r="D5" s="328" t="s">
        <v>247</v>
      </c>
      <c r="E5" s="329"/>
      <c r="F5" s="329"/>
      <c r="G5" s="329"/>
      <c r="H5" s="329"/>
      <c r="I5" s="330"/>
      <c r="J5" s="343" t="s">
        <v>347</v>
      </c>
      <c r="K5" s="344"/>
      <c r="L5" s="344"/>
      <c r="M5" s="344"/>
      <c r="N5" s="344"/>
      <c r="O5" s="344"/>
      <c r="P5" s="344"/>
      <c r="Q5" s="345"/>
      <c r="R5" s="331" t="s">
        <v>316</v>
      </c>
      <c r="S5" s="332"/>
      <c r="T5" s="332"/>
      <c r="U5" s="332"/>
      <c r="V5" s="332"/>
      <c r="W5" s="332"/>
      <c r="X5" s="332"/>
      <c r="Y5" s="332"/>
      <c r="Z5" s="3"/>
      <c r="AA5" s="8"/>
      <c r="AB5" s="5"/>
      <c r="AC5" s="4"/>
      <c r="AD5" s="3"/>
    </row>
    <row r="6" spans="1:30" s="123" customFormat="1" ht="93" customHeight="1" x14ac:dyDescent="0.25">
      <c r="A6" s="15" t="s">
        <v>239</v>
      </c>
      <c r="B6" s="15" t="s">
        <v>195</v>
      </c>
      <c r="C6" s="12" t="s">
        <v>240</v>
      </c>
      <c r="D6" s="206" t="s">
        <v>348</v>
      </c>
      <c r="E6" s="199" t="s">
        <v>349</v>
      </c>
      <c r="F6" s="199" t="s">
        <v>350</v>
      </c>
      <c r="G6" s="199" t="s">
        <v>351</v>
      </c>
      <c r="H6" s="199" t="s">
        <v>315</v>
      </c>
      <c r="I6" s="199" t="s">
        <v>352</v>
      </c>
      <c r="J6" s="78" t="s">
        <v>254</v>
      </c>
      <c r="K6" s="193" t="s">
        <v>255</v>
      </c>
      <c r="L6" s="193" t="s">
        <v>256</v>
      </c>
      <c r="M6" s="78" t="s">
        <v>257</v>
      </c>
      <c r="N6" s="78" t="s">
        <v>258</v>
      </c>
      <c r="O6" s="78" t="s">
        <v>259</v>
      </c>
      <c r="P6" s="78" t="s">
        <v>383</v>
      </c>
      <c r="Q6" s="78" t="s">
        <v>260</v>
      </c>
      <c r="R6" s="79" t="s">
        <v>254</v>
      </c>
      <c r="S6" s="194" t="s">
        <v>255</v>
      </c>
      <c r="T6" s="194" t="s">
        <v>256</v>
      </c>
      <c r="U6" s="79" t="s">
        <v>257</v>
      </c>
      <c r="V6" s="79" t="s">
        <v>258</v>
      </c>
      <c r="W6" s="79" t="s">
        <v>259</v>
      </c>
      <c r="X6" s="79" t="s">
        <v>383</v>
      </c>
      <c r="Y6" s="79" t="s">
        <v>260</v>
      </c>
      <c r="Z6" s="8"/>
      <c r="AA6" s="207"/>
      <c r="AB6" s="207"/>
      <c r="AC6" s="208"/>
      <c r="AD6" s="207"/>
    </row>
    <row r="7" spans="1:30" ht="30" x14ac:dyDescent="0.25">
      <c r="A7" s="18" t="s">
        <v>7</v>
      </c>
      <c r="B7" s="18" t="s">
        <v>5</v>
      </c>
      <c r="C7" s="18" t="s">
        <v>8</v>
      </c>
      <c r="D7" s="18" t="s">
        <v>313</v>
      </c>
      <c r="E7" s="19" t="s">
        <v>27</v>
      </c>
      <c r="F7" s="19" t="s">
        <v>23</v>
      </c>
      <c r="G7" s="20" t="s">
        <v>28</v>
      </c>
      <c r="H7" s="20" t="s">
        <v>185</v>
      </c>
      <c r="I7" s="20" t="s">
        <v>29</v>
      </c>
      <c r="J7" s="20" t="s">
        <v>317</v>
      </c>
      <c r="K7" s="20" t="s">
        <v>318</v>
      </c>
      <c r="L7" s="187" t="s">
        <v>319</v>
      </c>
      <c r="M7" s="187" t="s">
        <v>320</v>
      </c>
      <c r="N7" s="20" t="s">
        <v>181</v>
      </c>
      <c r="O7" s="20" t="s">
        <v>321</v>
      </c>
      <c r="P7" s="20" t="s">
        <v>386</v>
      </c>
      <c r="Q7" s="20" t="s">
        <v>179</v>
      </c>
      <c r="R7" s="20" t="s">
        <v>322</v>
      </c>
      <c r="S7" s="20" t="s">
        <v>323</v>
      </c>
      <c r="T7" s="187" t="s">
        <v>324</v>
      </c>
      <c r="U7" s="187" t="s">
        <v>325</v>
      </c>
      <c r="V7" s="20" t="s">
        <v>326</v>
      </c>
      <c r="W7" s="20" t="s">
        <v>327</v>
      </c>
      <c r="X7" s="20" t="s">
        <v>387</v>
      </c>
      <c r="Y7" s="20" t="s">
        <v>178</v>
      </c>
      <c r="Z7" s="5"/>
      <c r="AA7" s="6"/>
      <c r="AB7" s="6"/>
      <c r="AC7" s="7"/>
      <c r="AD7" s="6"/>
    </row>
    <row r="8" spans="1:30" s="122" customFormat="1" x14ac:dyDescent="0.25">
      <c r="A8" s="152" t="str">
        <f>CONCATENATE(Leyendas!$C$2)</f>
        <v>Suriname</v>
      </c>
      <c r="B8" s="164" t="str">
        <f>CONCATENATE(Leyendas!$A$2)</f>
        <v>2019</v>
      </c>
      <c r="C8" s="151">
        <v>1</v>
      </c>
      <c r="D8" s="151">
        <v>0</v>
      </c>
      <c r="E8" s="165"/>
      <c r="F8" s="166"/>
      <c r="G8" s="149"/>
      <c r="H8" s="167"/>
      <c r="I8" s="167"/>
      <c r="J8" s="149"/>
      <c r="K8" s="188"/>
      <c r="L8" s="188"/>
      <c r="M8" s="149"/>
      <c r="N8" s="167"/>
      <c r="O8" s="167"/>
      <c r="P8" s="167"/>
      <c r="Q8" s="148"/>
      <c r="R8" s="149"/>
      <c r="S8" s="188"/>
      <c r="T8" s="188"/>
      <c r="U8" s="149"/>
      <c r="V8" s="149"/>
      <c r="W8" s="148"/>
      <c r="X8" s="148"/>
      <c r="Y8" s="148"/>
      <c r="Z8" s="163"/>
      <c r="AA8" s="163"/>
      <c r="AB8" s="168"/>
      <c r="AC8" s="163"/>
      <c r="AD8" s="162"/>
    </row>
    <row r="9" spans="1:30" s="122" customFormat="1" x14ac:dyDescent="0.25">
      <c r="A9" s="152" t="str">
        <f>CONCATENATE(Leyendas!$C$2)</f>
        <v>Suriname</v>
      </c>
      <c r="B9" s="164" t="str">
        <f>CONCATENATE(Leyendas!$A$2)</f>
        <v>2019</v>
      </c>
      <c r="C9" s="147">
        <v>2</v>
      </c>
      <c r="D9" s="151">
        <v>0</v>
      </c>
      <c r="E9" s="165"/>
      <c r="F9" s="166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48"/>
      <c r="R9" s="148"/>
      <c r="S9" s="167"/>
      <c r="T9" s="167"/>
      <c r="U9" s="148"/>
      <c r="V9" s="148"/>
      <c r="W9" s="148"/>
      <c r="X9" s="148"/>
      <c r="Y9" s="148"/>
      <c r="Z9" s="163"/>
      <c r="AA9" s="163"/>
      <c r="AB9" s="163"/>
      <c r="AC9" s="163"/>
      <c r="AD9" s="162"/>
    </row>
    <row r="10" spans="1:30" s="122" customFormat="1" x14ac:dyDescent="0.25">
      <c r="A10" s="152" t="str">
        <f>CONCATENATE(Leyendas!$C$2)</f>
        <v>Suriname</v>
      </c>
      <c r="B10" s="164" t="str">
        <f>CONCATENATE(Leyendas!$A$2)</f>
        <v>2019</v>
      </c>
      <c r="C10" s="147">
        <v>3</v>
      </c>
      <c r="D10" s="151">
        <v>0</v>
      </c>
      <c r="E10" s="165"/>
      <c r="F10" s="166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48"/>
      <c r="R10" s="148"/>
      <c r="S10" s="167"/>
      <c r="T10" s="167"/>
      <c r="U10" s="148"/>
      <c r="V10" s="148"/>
      <c r="W10" s="148"/>
      <c r="X10" s="148"/>
      <c r="Y10" s="148"/>
      <c r="Z10" s="163"/>
      <c r="AA10" s="163"/>
      <c r="AB10" s="163"/>
      <c r="AC10" s="163"/>
      <c r="AD10" s="162"/>
    </row>
    <row r="11" spans="1:30" s="122" customFormat="1" x14ac:dyDescent="0.25">
      <c r="A11" s="152" t="str">
        <f>CONCATENATE(Leyendas!$C$2)</f>
        <v>Suriname</v>
      </c>
      <c r="B11" s="164" t="str">
        <f>CONCATENATE(Leyendas!$A$2)</f>
        <v>2019</v>
      </c>
      <c r="C11" s="147">
        <v>4</v>
      </c>
      <c r="D11" s="151">
        <v>0</v>
      </c>
      <c r="E11" s="165"/>
      <c r="F11" s="166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48"/>
      <c r="R11" s="148"/>
      <c r="S11" s="167"/>
      <c r="T11" s="167"/>
      <c r="U11" s="148"/>
      <c r="V11" s="148"/>
      <c r="W11" s="148"/>
      <c r="X11" s="148"/>
      <c r="Y11" s="148"/>
      <c r="Z11" s="163"/>
      <c r="AA11" s="163"/>
      <c r="AB11" s="163"/>
      <c r="AC11" s="163"/>
      <c r="AD11" s="162"/>
    </row>
    <row r="12" spans="1:30" s="122" customFormat="1" x14ac:dyDescent="0.25">
      <c r="A12" s="152" t="str">
        <f>CONCATENATE(Leyendas!$C$2)</f>
        <v>Suriname</v>
      </c>
      <c r="B12" s="164" t="str">
        <f>CONCATENATE(Leyendas!$A$2)</f>
        <v>2019</v>
      </c>
      <c r="C12" s="147">
        <v>5</v>
      </c>
      <c r="D12" s="151">
        <v>0</v>
      </c>
      <c r="E12" s="165"/>
      <c r="F12" s="166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48"/>
      <c r="R12" s="148"/>
      <c r="S12" s="167"/>
      <c r="T12" s="167"/>
      <c r="U12" s="148"/>
      <c r="V12" s="148"/>
      <c r="W12" s="148"/>
      <c r="X12" s="148"/>
      <c r="Y12" s="148"/>
      <c r="Z12" s="163"/>
      <c r="AA12" s="163"/>
      <c r="AB12" s="163"/>
      <c r="AC12" s="163"/>
      <c r="AD12" s="162"/>
    </row>
    <row r="13" spans="1:30" s="122" customFormat="1" x14ac:dyDescent="0.25">
      <c r="A13" s="152" t="str">
        <f>CONCATENATE(Leyendas!$C$2)</f>
        <v>Suriname</v>
      </c>
      <c r="B13" s="164" t="str">
        <f>CONCATENATE(Leyendas!$A$2)</f>
        <v>2019</v>
      </c>
      <c r="C13" s="147">
        <v>6</v>
      </c>
      <c r="D13" s="151">
        <v>0</v>
      </c>
      <c r="E13" s="165"/>
      <c r="F13" s="166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48"/>
      <c r="R13" s="148"/>
      <c r="S13" s="167"/>
      <c r="T13" s="167"/>
      <c r="U13" s="148"/>
      <c r="V13" s="148"/>
      <c r="W13" s="148"/>
      <c r="X13" s="148"/>
      <c r="Y13" s="148"/>
      <c r="Z13" s="163"/>
      <c r="AA13" s="163"/>
      <c r="AB13" s="163"/>
      <c r="AC13" s="163"/>
      <c r="AD13" s="162"/>
    </row>
    <row r="14" spans="1:30" s="122" customFormat="1" ht="15" customHeight="1" x14ac:dyDescent="0.25">
      <c r="A14" s="152" t="str">
        <f>CONCATENATE(Leyendas!$C$2)</f>
        <v>Suriname</v>
      </c>
      <c r="B14" s="164" t="str">
        <f>CONCATENATE(Leyendas!$A$2)</f>
        <v>2019</v>
      </c>
      <c r="C14" s="147">
        <v>7</v>
      </c>
      <c r="D14" s="151">
        <v>0</v>
      </c>
      <c r="E14" s="165"/>
      <c r="F14" s="166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48"/>
      <c r="R14" s="148"/>
      <c r="S14" s="167"/>
      <c r="T14" s="167"/>
      <c r="U14" s="148"/>
      <c r="V14" s="148"/>
      <c r="W14" s="148"/>
      <c r="X14" s="148"/>
      <c r="Y14" s="148"/>
      <c r="Z14" s="163"/>
      <c r="AA14" s="163"/>
      <c r="AB14" s="163"/>
      <c r="AC14" s="163"/>
      <c r="AD14" s="162"/>
    </row>
    <row r="15" spans="1:30" s="122" customFormat="1" x14ac:dyDescent="0.25">
      <c r="A15" s="152" t="str">
        <f>CONCATENATE(Leyendas!$C$2)</f>
        <v>Suriname</v>
      </c>
      <c r="B15" s="164" t="str">
        <f>CONCATENATE(Leyendas!$A$2)</f>
        <v>2019</v>
      </c>
      <c r="C15" s="147">
        <v>8</v>
      </c>
      <c r="D15" s="151">
        <v>0</v>
      </c>
      <c r="E15" s="165"/>
      <c r="F15" s="166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48"/>
      <c r="R15" s="148"/>
      <c r="S15" s="167"/>
      <c r="T15" s="167"/>
      <c r="U15" s="148"/>
      <c r="V15" s="148"/>
      <c r="W15" s="148"/>
      <c r="X15" s="148"/>
      <c r="Y15" s="148"/>
      <c r="Z15" s="163"/>
      <c r="AA15" s="163"/>
      <c r="AB15" s="163"/>
      <c r="AC15" s="163"/>
      <c r="AD15" s="162"/>
    </row>
    <row r="16" spans="1:30" s="122" customFormat="1" x14ac:dyDescent="0.25">
      <c r="A16" s="152" t="str">
        <f>CONCATENATE(Leyendas!$C$2)</f>
        <v>Suriname</v>
      </c>
      <c r="B16" s="164" t="str">
        <f>CONCATENATE(Leyendas!$A$2)</f>
        <v>2019</v>
      </c>
      <c r="C16" s="147">
        <v>9</v>
      </c>
      <c r="D16" s="151">
        <v>0</v>
      </c>
      <c r="E16" s="165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48"/>
      <c r="R16" s="148"/>
      <c r="S16" s="167"/>
      <c r="T16" s="167"/>
      <c r="U16" s="148"/>
      <c r="V16" s="148"/>
      <c r="W16" s="148"/>
      <c r="X16" s="148"/>
      <c r="Y16" s="148"/>
      <c r="Z16" s="163"/>
      <c r="AA16" s="163"/>
      <c r="AB16" s="163"/>
      <c r="AC16" s="163"/>
      <c r="AD16" s="162"/>
    </row>
    <row r="17" spans="1:30" s="122" customFormat="1" x14ac:dyDescent="0.25">
      <c r="A17" s="152" t="str">
        <f>CONCATENATE(Leyendas!$C$2)</f>
        <v>Suriname</v>
      </c>
      <c r="B17" s="164" t="str">
        <f>CONCATENATE(Leyendas!$A$2)</f>
        <v>2019</v>
      </c>
      <c r="C17" s="147">
        <v>10</v>
      </c>
      <c r="D17" s="151">
        <v>0</v>
      </c>
      <c r="E17" s="165"/>
      <c r="F17" s="166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48"/>
      <c r="R17" s="148"/>
      <c r="S17" s="167"/>
      <c r="T17" s="167"/>
      <c r="U17" s="148"/>
      <c r="V17" s="148"/>
      <c r="W17" s="148"/>
      <c r="X17" s="148"/>
      <c r="Y17" s="148"/>
      <c r="Z17" s="163"/>
      <c r="AA17" s="163"/>
      <c r="AB17" s="163"/>
      <c r="AC17" s="163"/>
      <c r="AD17" s="162"/>
    </row>
    <row r="18" spans="1:30" s="122" customFormat="1" x14ac:dyDescent="0.25">
      <c r="A18" s="152" t="str">
        <f>CONCATENATE(Leyendas!$C$2)</f>
        <v>Suriname</v>
      </c>
      <c r="B18" s="164" t="str">
        <f>CONCATENATE(Leyendas!$A$2)</f>
        <v>2019</v>
      </c>
      <c r="C18" s="147">
        <v>11</v>
      </c>
      <c r="D18" s="151">
        <v>0</v>
      </c>
      <c r="E18" s="165"/>
      <c r="F18" s="166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48"/>
      <c r="R18" s="148"/>
      <c r="S18" s="167"/>
      <c r="T18" s="167"/>
      <c r="U18" s="148"/>
      <c r="V18" s="148"/>
      <c r="W18" s="148"/>
      <c r="X18" s="148"/>
      <c r="Y18" s="148"/>
      <c r="Z18" s="163"/>
      <c r="AA18" s="163"/>
      <c r="AB18" s="163"/>
      <c r="AC18" s="163"/>
      <c r="AD18" s="162"/>
    </row>
    <row r="19" spans="1:30" s="122" customFormat="1" x14ac:dyDescent="0.25">
      <c r="A19" s="152" t="str">
        <f>CONCATENATE(Leyendas!$C$2)</f>
        <v>Suriname</v>
      </c>
      <c r="B19" s="164" t="str">
        <f>CONCATENATE(Leyendas!$A$2)</f>
        <v>2019</v>
      </c>
      <c r="C19" s="147">
        <v>12</v>
      </c>
      <c r="D19" s="151">
        <v>0</v>
      </c>
      <c r="E19" s="165"/>
      <c r="F19" s="166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48"/>
      <c r="R19" s="148"/>
      <c r="S19" s="167"/>
      <c r="T19" s="167"/>
      <c r="U19" s="148"/>
      <c r="V19" s="148"/>
      <c r="W19" s="148"/>
      <c r="X19" s="148"/>
      <c r="Y19" s="148"/>
      <c r="Z19" s="163"/>
      <c r="AA19" s="163"/>
      <c r="AB19" s="163"/>
      <c r="AC19" s="163"/>
      <c r="AD19" s="162"/>
    </row>
    <row r="20" spans="1:30" s="122" customFormat="1" x14ac:dyDescent="0.25">
      <c r="A20" s="152" t="str">
        <f>CONCATENATE(Leyendas!$C$2)</f>
        <v>Suriname</v>
      </c>
      <c r="B20" s="164" t="str">
        <f>CONCATENATE(Leyendas!$A$2)</f>
        <v>2019</v>
      </c>
      <c r="C20" s="147">
        <v>13</v>
      </c>
      <c r="D20" s="151">
        <v>0</v>
      </c>
      <c r="E20" s="165"/>
      <c r="F20" s="166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48"/>
      <c r="R20" s="148"/>
      <c r="S20" s="167"/>
      <c r="T20" s="167"/>
      <c r="U20" s="148"/>
      <c r="V20" s="148"/>
      <c r="W20" s="148"/>
      <c r="X20" s="148"/>
      <c r="Y20" s="148"/>
      <c r="Z20" s="163"/>
      <c r="AA20" s="163"/>
      <c r="AB20" s="163"/>
      <c r="AC20" s="163"/>
      <c r="AD20" s="162"/>
    </row>
    <row r="21" spans="1:30" s="122" customFormat="1" x14ac:dyDescent="0.25">
      <c r="A21" s="152" t="str">
        <f>CONCATENATE(Leyendas!$C$2)</f>
        <v>Suriname</v>
      </c>
      <c r="B21" s="164" t="str">
        <f>CONCATENATE(Leyendas!$A$2)</f>
        <v>2019</v>
      </c>
      <c r="C21" s="147">
        <v>14</v>
      </c>
      <c r="D21" s="151">
        <v>0</v>
      </c>
      <c r="E21" s="165"/>
      <c r="F21" s="150"/>
      <c r="G21" s="148"/>
      <c r="H21" s="167"/>
      <c r="I21" s="167"/>
      <c r="J21" s="148"/>
      <c r="K21" s="167"/>
      <c r="L21" s="167"/>
      <c r="M21" s="148"/>
      <c r="N21" s="148"/>
      <c r="O21" s="148"/>
      <c r="P21" s="148"/>
      <c r="Q21" s="148"/>
      <c r="R21" s="148"/>
      <c r="S21" s="167"/>
      <c r="T21" s="167"/>
      <c r="U21" s="148"/>
      <c r="V21" s="148"/>
      <c r="W21" s="148"/>
      <c r="X21" s="148"/>
      <c r="Y21" s="148"/>
      <c r="Z21" s="163"/>
      <c r="AA21" s="163"/>
      <c r="AB21" s="163"/>
      <c r="AC21" s="163"/>
      <c r="AD21" s="162"/>
    </row>
    <row r="22" spans="1:30" s="122" customFormat="1" x14ac:dyDescent="0.25">
      <c r="A22" s="152" t="str">
        <f>CONCATENATE(Leyendas!$C$2)</f>
        <v>Suriname</v>
      </c>
      <c r="B22" s="164" t="str">
        <f>CONCATENATE(Leyendas!$A$2)</f>
        <v>2019</v>
      </c>
      <c r="C22" s="147">
        <v>15</v>
      </c>
      <c r="D22" s="151">
        <v>0</v>
      </c>
      <c r="E22" s="165"/>
      <c r="F22" s="150"/>
      <c r="G22" s="148"/>
      <c r="H22" s="167"/>
      <c r="I22" s="167"/>
      <c r="J22" s="148"/>
      <c r="K22" s="167"/>
      <c r="L22" s="167"/>
      <c r="M22" s="148"/>
      <c r="N22" s="148"/>
      <c r="O22" s="148"/>
      <c r="P22" s="148"/>
      <c r="Q22" s="148"/>
      <c r="R22" s="148"/>
      <c r="S22" s="167"/>
      <c r="T22" s="167"/>
      <c r="U22" s="148"/>
      <c r="V22" s="148"/>
      <c r="W22" s="148"/>
      <c r="X22" s="148"/>
      <c r="Y22" s="148"/>
      <c r="Z22" s="163"/>
      <c r="AA22" s="163"/>
      <c r="AB22" s="163"/>
      <c r="AC22" s="163"/>
      <c r="AD22" s="162"/>
    </row>
    <row r="23" spans="1:30" s="122" customFormat="1" x14ac:dyDescent="0.25">
      <c r="A23" s="152" t="str">
        <f>CONCATENATE(Leyendas!$C$2)</f>
        <v>Suriname</v>
      </c>
      <c r="B23" s="164" t="str">
        <f>CONCATENATE(Leyendas!$A$2)</f>
        <v>2019</v>
      </c>
      <c r="C23" s="147">
        <v>16</v>
      </c>
      <c r="D23" s="151">
        <v>0</v>
      </c>
      <c r="E23" s="165"/>
      <c r="F23" s="150"/>
      <c r="G23" s="148"/>
      <c r="H23" s="167"/>
      <c r="I23" s="167"/>
      <c r="J23" s="148"/>
      <c r="K23" s="167"/>
      <c r="L23" s="167"/>
      <c r="M23" s="148"/>
      <c r="N23" s="148"/>
      <c r="O23" s="148"/>
      <c r="P23" s="148"/>
      <c r="Q23" s="148"/>
      <c r="R23" s="148"/>
      <c r="S23" s="167"/>
      <c r="T23" s="167"/>
      <c r="U23" s="148"/>
      <c r="V23" s="148"/>
      <c r="W23" s="148"/>
      <c r="X23" s="148"/>
      <c r="Y23" s="148"/>
      <c r="Z23" s="163"/>
      <c r="AA23" s="163"/>
      <c r="AB23" s="163"/>
      <c r="AC23" s="163"/>
      <c r="AD23" s="162"/>
    </row>
    <row r="24" spans="1:30" s="122" customFormat="1" x14ac:dyDescent="0.25">
      <c r="A24" s="152" t="str">
        <f>CONCATENATE(Leyendas!$C$2)</f>
        <v>Suriname</v>
      </c>
      <c r="B24" s="164" t="str">
        <f>CONCATENATE(Leyendas!$A$2)</f>
        <v>2019</v>
      </c>
      <c r="C24" s="147">
        <v>17</v>
      </c>
      <c r="D24" s="151">
        <v>0</v>
      </c>
      <c r="E24" s="165"/>
      <c r="F24" s="150"/>
      <c r="G24" s="148"/>
      <c r="H24" s="167"/>
      <c r="I24" s="167"/>
      <c r="J24" s="148"/>
      <c r="K24" s="167"/>
      <c r="L24" s="167"/>
      <c r="M24" s="148"/>
      <c r="N24" s="148"/>
      <c r="O24" s="148"/>
      <c r="P24" s="148"/>
      <c r="Q24" s="148"/>
      <c r="R24" s="148"/>
      <c r="S24" s="167"/>
      <c r="T24" s="167"/>
      <c r="U24" s="148"/>
      <c r="V24" s="148"/>
      <c r="W24" s="148"/>
      <c r="X24" s="148"/>
      <c r="Y24" s="148"/>
      <c r="Z24" s="163"/>
      <c r="AA24" s="163"/>
      <c r="AB24" s="163"/>
      <c r="AC24" s="163"/>
      <c r="AD24" s="162"/>
    </row>
    <row r="25" spans="1:30" s="122" customFormat="1" x14ac:dyDescent="0.25">
      <c r="A25" s="152" t="str">
        <f>CONCATENATE(Leyendas!$C$2)</f>
        <v>Suriname</v>
      </c>
      <c r="B25" s="164" t="str">
        <f>CONCATENATE(Leyendas!$A$2)</f>
        <v>2019</v>
      </c>
      <c r="C25" s="147">
        <v>18</v>
      </c>
      <c r="D25" s="151">
        <v>0</v>
      </c>
      <c r="E25" s="165"/>
      <c r="F25" s="150"/>
      <c r="G25" s="148"/>
      <c r="H25" s="167"/>
      <c r="I25" s="148"/>
      <c r="J25" s="148"/>
      <c r="K25" s="167"/>
      <c r="L25" s="167"/>
      <c r="M25" s="148"/>
      <c r="N25" s="148"/>
      <c r="O25" s="148"/>
      <c r="P25" s="148"/>
      <c r="Q25" s="148"/>
      <c r="R25" s="148"/>
      <c r="S25" s="167"/>
      <c r="T25" s="167"/>
      <c r="U25" s="148"/>
      <c r="V25" s="148"/>
      <c r="W25" s="148"/>
      <c r="X25" s="148"/>
      <c r="Y25" s="148"/>
      <c r="Z25" s="163"/>
      <c r="AA25" s="163"/>
      <c r="AB25" s="163"/>
      <c r="AC25" s="163"/>
      <c r="AD25" s="162"/>
    </row>
    <row r="26" spans="1:30" s="122" customFormat="1" x14ac:dyDescent="0.25">
      <c r="A26" s="152" t="str">
        <f>CONCATENATE(Leyendas!$C$2)</f>
        <v>Suriname</v>
      </c>
      <c r="B26" s="164" t="str">
        <f>CONCATENATE(Leyendas!$A$2)</f>
        <v>2019</v>
      </c>
      <c r="C26" s="147">
        <v>19</v>
      </c>
      <c r="D26" s="151">
        <v>0</v>
      </c>
      <c r="E26" s="165"/>
      <c r="F26" s="150"/>
      <c r="G26" s="148"/>
      <c r="H26" s="167"/>
      <c r="I26" s="148"/>
      <c r="J26" s="148"/>
      <c r="K26" s="167"/>
      <c r="L26" s="167"/>
      <c r="M26" s="148"/>
      <c r="N26" s="148"/>
      <c r="O26" s="148"/>
      <c r="P26" s="148"/>
      <c r="Q26" s="148"/>
      <c r="R26" s="148"/>
      <c r="S26" s="167"/>
      <c r="T26" s="167"/>
      <c r="U26" s="148"/>
      <c r="V26" s="148"/>
      <c r="W26" s="148"/>
      <c r="X26" s="148"/>
      <c r="Y26" s="148"/>
      <c r="Z26" s="163"/>
      <c r="AA26" s="163"/>
      <c r="AB26" s="163"/>
      <c r="AC26" s="163"/>
      <c r="AD26" s="162"/>
    </row>
    <row r="27" spans="1:30" s="122" customFormat="1" x14ac:dyDescent="0.25">
      <c r="A27" s="152" t="str">
        <f>CONCATENATE(Leyendas!$C$2)</f>
        <v>Suriname</v>
      </c>
      <c r="B27" s="164" t="str">
        <f>CONCATENATE(Leyendas!$A$2)</f>
        <v>2019</v>
      </c>
      <c r="C27" s="147">
        <v>20</v>
      </c>
      <c r="D27" s="151">
        <v>0</v>
      </c>
      <c r="E27" s="165"/>
      <c r="F27" s="150"/>
      <c r="G27" s="148"/>
      <c r="H27" s="167"/>
      <c r="I27" s="148"/>
      <c r="J27" s="148"/>
      <c r="K27" s="167"/>
      <c r="L27" s="167"/>
      <c r="M27" s="148"/>
      <c r="N27" s="148"/>
      <c r="O27" s="148"/>
      <c r="P27" s="148"/>
      <c r="Q27" s="148"/>
      <c r="R27" s="148"/>
      <c r="S27" s="167"/>
      <c r="T27" s="167"/>
      <c r="U27" s="148"/>
      <c r="V27" s="148"/>
      <c r="W27" s="148"/>
      <c r="X27" s="148"/>
      <c r="Y27" s="148"/>
      <c r="Z27" s="163"/>
      <c r="AA27" s="163"/>
      <c r="AB27" s="163"/>
      <c r="AC27" s="163"/>
      <c r="AD27" s="162"/>
    </row>
    <row r="28" spans="1:30" s="122" customFormat="1" x14ac:dyDescent="0.25">
      <c r="A28" s="152" t="str">
        <f>CONCATENATE(Leyendas!$C$2)</f>
        <v>Suriname</v>
      </c>
      <c r="B28" s="164" t="str">
        <f>CONCATENATE(Leyendas!$A$2)</f>
        <v>2019</v>
      </c>
      <c r="C28" s="147">
        <v>21</v>
      </c>
      <c r="D28" s="151">
        <v>0</v>
      </c>
      <c r="E28" s="165"/>
      <c r="F28" s="150"/>
      <c r="G28" s="148"/>
      <c r="H28" s="167"/>
      <c r="I28" s="148"/>
      <c r="J28" s="148"/>
      <c r="K28" s="167"/>
      <c r="L28" s="167"/>
      <c r="M28" s="148"/>
      <c r="N28" s="148"/>
      <c r="O28" s="148"/>
      <c r="P28" s="148"/>
      <c r="Q28" s="148"/>
      <c r="R28" s="148"/>
      <c r="S28" s="167"/>
      <c r="T28" s="167"/>
      <c r="U28" s="148"/>
      <c r="V28" s="148"/>
      <c r="W28" s="148"/>
      <c r="X28" s="148"/>
      <c r="Y28" s="148"/>
      <c r="Z28" s="163"/>
      <c r="AA28" s="163"/>
      <c r="AB28" s="163"/>
      <c r="AC28" s="163"/>
      <c r="AD28" s="162"/>
    </row>
    <row r="29" spans="1:30" s="122" customFormat="1" ht="15" customHeight="1" x14ac:dyDescent="0.25">
      <c r="A29" s="152" t="str">
        <f>CONCATENATE(Leyendas!$C$2)</f>
        <v>Suriname</v>
      </c>
      <c r="B29" s="164" t="str">
        <f>CONCATENATE(Leyendas!$A$2)</f>
        <v>2019</v>
      </c>
      <c r="C29" s="147">
        <v>22</v>
      </c>
      <c r="D29" s="151">
        <v>0</v>
      </c>
      <c r="E29" s="165"/>
      <c r="F29" s="150"/>
      <c r="G29" s="148"/>
      <c r="H29" s="167"/>
      <c r="I29" s="148"/>
      <c r="J29" s="148"/>
      <c r="K29" s="167"/>
      <c r="L29" s="167"/>
      <c r="M29" s="148"/>
      <c r="N29" s="148"/>
      <c r="O29" s="148"/>
      <c r="P29" s="148"/>
      <c r="Q29" s="148"/>
      <c r="R29" s="148"/>
      <c r="S29" s="167"/>
      <c r="T29" s="167"/>
      <c r="U29" s="148"/>
      <c r="V29" s="148"/>
      <c r="W29" s="148"/>
      <c r="X29" s="148"/>
      <c r="Y29" s="148"/>
      <c r="Z29" s="163"/>
      <c r="AA29" s="163"/>
      <c r="AB29" s="163"/>
      <c r="AC29" s="163"/>
      <c r="AD29" s="162"/>
    </row>
    <row r="30" spans="1:30" s="122" customFormat="1" x14ac:dyDescent="0.25">
      <c r="A30" s="152" t="str">
        <f>CONCATENATE(Leyendas!$C$2)</f>
        <v>Suriname</v>
      </c>
      <c r="B30" s="164" t="str">
        <f>CONCATENATE(Leyendas!$A$2)</f>
        <v>2019</v>
      </c>
      <c r="C30" s="147">
        <v>23</v>
      </c>
      <c r="D30" s="151">
        <v>0</v>
      </c>
      <c r="E30" s="165"/>
      <c r="F30" s="150"/>
      <c r="G30" s="148"/>
      <c r="H30" s="167"/>
      <c r="I30" s="148"/>
      <c r="J30" s="148"/>
      <c r="K30" s="167"/>
      <c r="L30" s="167"/>
      <c r="M30" s="148"/>
      <c r="N30" s="148"/>
      <c r="O30" s="148"/>
      <c r="P30" s="148"/>
      <c r="Q30" s="148"/>
      <c r="R30" s="148"/>
      <c r="S30" s="167"/>
      <c r="T30" s="167"/>
      <c r="U30" s="148"/>
      <c r="V30" s="148"/>
      <c r="W30" s="148"/>
      <c r="X30" s="148"/>
      <c r="Y30" s="148"/>
      <c r="Z30" s="163"/>
      <c r="AA30" s="163"/>
      <c r="AB30" s="163"/>
      <c r="AC30" s="163"/>
      <c r="AD30" s="162"/>
    </row>
    <row r="31" spans="1:30" s="122" customFormat="1" x14ac:dyDescent="0.25">
      <c r="A31" s="152" t="str">
        <f>CONCATENATE(Leyendas!$C$2)</f>
        <v>Suriname</v>
      </c>
      <c r="B31" s="164" t="str">
        <f>CONCATENATE(Leyendas!$A$2)</f>
        <v>2019</v>
      </c>
      <c r="C31" s="147">
        <v>24</v>
      </c>
      <c r="D31" s="151">
        <v>0</v>
      </c>
      <c r="E31" s="165"/>
      <c r="F31" s="150"/>
      <c r="G31" s="148"/>
      <c r="H31" s="167"/>
      <c r="I31" s="148"/>
      <c r="J31" s="148"/>
      <c r="K31" s="167"/>
      <c r="L31" s="167"/>
      <c r="M31" s="148"/>
      <c r="N31" s="148"/>
      <c r="O31" s="148"/>
      <c r="P31" s="148"/>
      <c r="Q31" s="148"/>
      <c r="R31" s="148"/>
      <c r="S31" s="167"/>
      <c r="T31" s="167"/>
      <c r="U31" s="148"/>
      <c r="V31" s="148"/>
      <c r="W31" s="148"/>
      <c r="X31" s="148"/>
      <c r="Y31" s="148"/>
      <c r="Z31" s="163"/>
      <c r="AA31" s="163"/>
      <c r="AB31" s="163"/>
      <c r="AC31" s="163"/>
      <c r="AD31" s="162"/>
    </row>
    <row r="32" spans="1:30" s="122" customFormat="1" x14ac:dyDescent="0.25">
      <c r="A32" s="152" t="str">
        <f>CONCATENATE(Leyendas!$C$2)</f>
        <v>Suriname</v>
      </c>
      <c r="B32" s="164" t="str">
        <f>CONCATENATE(Leyendas!$A$2)</f>
        <v>2019</v>
      </c>
      <c r="C32" s="147">
        <v>25</v>
      </c>
      <c r="D32" s="151">
        <v>0</v>
      </c>
      <c r="E32" s="165"/>
      <c r="F32" s="150"/>
      <c r="G32" s="148"/>
      <c r="H32" s="167"/>
      <c r="I32" s="148"/>
      <c r="J32" s="148"/>
      <c r="K32" s="167"/>
      <c r="L32" s="167"/>
      <c r="M32" s="148"/>
      <c r="N32" s="148"/>
      <c r="O32" s="148"/>
      <c r="P32" s="148"/>
      <c r="Q32" s="148"/>
      <c r="R32" s="148"/>
      <c r="S32" s="167"/>
      <c r="T32" s="167"/>
      <c r="U32" s="148"/>
      <c r="V32" s="148"/>
      <c r="W32" s="148"/>
      <c r="X32" s="148"/>
      <c r="Y32" s="148"/>
      <c r="Z32" s="163"/>
      <c r="AA32" s="163"/>
      <c r="AB32" s="163"/>
      <c r="AC32" s="163"/>
      <c r="AD32" s="161"/>
    </row>
    <row r="33" spans="1:30" s="122" customFormat="1" x14ac:dyDescent="0.25">
      <c r="A33" s="152" t="str">
        <f>CONCATENATE(Leyendas!$C$2)</f>
        <v>Suriname</v>
      </c>
      <c r="B33" s="164" t="str">
        <f>CONCATENATE(Leyendas!$A$2)</f>
        <v>2019</v>
      </c>
      <c r="C33" s="147">
        <v>26</v>
      </c>
      <c r="D33" s="151">
        <v>0</v>
      </c>
      <c r="E33" s="165"/>
      <c r="F33" s="150"/>
      <c r="G33" s="148"/>
      <c r="H33" s="167"/>
      <c r="I33" s="148"/>
      <c r="J33" s="148"/>
      <c r="K33" s="167"/>
      <c r="L33" s="167"/>
      <c r="M33" s="148"/>
      <c r="N33" s="148"/>
      <c r="O33" s="148"/>
      <c r="P33" s="148"/>
      <c r="Q33" s="148"/>
      <c r="R33" s="148"/>
      <c r="S33" s="167"/>
      <c r="T33" s="167"/>
      <c r="U33" s="148"/>
      <c r="V33" s="148"/>
      <c r="W33" s="148"/>
      <c r="X33" s="148"/>
      <c r="Y33" s="148"/>
      <c r="Z33" s="163"/>
      <c r="AA33" s="163"/>
      <c r="AB33" s="163"/>
      <c r="AC33" s="163"/>
      <c r="AD33" s="161"/>
    </row>
    <row r="34" spans="1:30" s="122" customFormat="1" x14ac:dyDescent="0.25">
      <c r="A34" s="152" t="str">
        <f>CONCATENATE(Leyendas!$C$2)</f>
        <v>Suriname</v>
      </c>
      <c r="B34" s="164" t="str">
        <f>CONCATENATE(Leyendas!$A$2)</f>
        <v>2019</v>
      </c>
      <c r="C34" s="147">
        <v>27</v>
      </c>
      <c r="D34" s="151">
        <v>0</v>
      </c>
      <c r="E34" s="165"/>
      <c r="F34" s="150"/>
      <c r="G34" s="148"/>
      <c r="H34" s="167"/>
      <c r="I34" s="148"/>
      <c r="J34" s="148"/>
      <c r="K34" s="167"/>
      <c r="L34" s="167"/>
      <c r="M34" s="148"/>
      <c r="N34" s="148"/>
      <c r="O34" s="148"/>
      <c r="P34" s="148"/>
      <c r="Q34" s="148"/>
      <c r="R34" s="148"/>
      <c r="S34" s="167"/>
      <c r="T34" s="167"/>
      <c r="U34" s="148"/>
      <c r="V34" s="148"/>
      <c r="W34" s="148"/>
      <c r="X34" s="148"/>
      <c r="Y34" s="148"/>
      <c r="Z34" s="163"/>
      <c r="AA34" s="163"/>
      <c r="AB34" s="163"/>
      <c r="AC34" s="163"/>
      <c r="AD34" s="161"/>
    </row>
    <row r="35" spans="1:30" s="122" customFormat="1" x14ac:dyDescent="0.25">
      <c r="A35" s="152" t="str">
        <f>CONCATENATE(Leyendas!$C$2)</f>
        <v>Suriname</v>
      </c>
      <c r="B35" s="164" t="str">
        <f>CONCATENATE(Leyendas!$A$2)</f>
        <v>2019</v>
      </c>
      <c r="C35" s="147">
        <v>28</v>
      </c>
      <c r="D35" s="151">
        <v>0</v>
      </c>
      <c r="E35" s="165"/>
      <c r="F35" s="150"/>
      <c r="G35" s="148"/>
      <c r="H35" s="167"/>
      <c r="I35" s="148"/>
      <c r="J35" s="148"/>
      <c r="K35" s="167"/>
      <c r="L35" s="167"/>
      <c r="M35" s="148"/>
      <c r="N35" s="148"/>
      <c r="O35" s="148"/>
      <c r="P35" s="148"/>
      <c r="Q35" s="148"/>
      <c r="R35" s="148"/>
      <c r="S35" s="167"/>
      <c r="T35" s="167"/>
      <c r="U35" s="148"/>
      <c r="V35" s="148"/>
      <c r="W35" s="148"/>
      <c r="X35" s="148"/>
      <c r="Y35" s="148"/>
      <c r="Z35" s="163"/>
      <c r="AA35" s="163"/>
      <c r="AB35" s="163"/>
      <c r="AC35" s="163"/>
      <c r="AD35" s="161"/>
    </row>
    <row r="36" spans="1:30" s="122" customFormat="1" x14ac:dyDescent="0.25">
      <c r="A36" s="152" t="str">
        <f>CONCATENATE(Leyendas!$C$2)</f>
        <v>Suriname</v>
      </c>
      <c r="B36" s="164" t="str">
        <f>CONCATENATE(Leyendas!$A$2)</f>
        <v>2019</v>
      </c>
      <c r="C36" s="147">
        <v>29</v>
      </c>
      <c r="D36" s="151">
        <v>0</v>
      </c>
      <c r="E36" s="165"/>
      <c r="F36" s="150"/>
      <c r="G36" s="148"/>
      <c r="H36" s="167"/>
      <c r="I36" s="148"/>
      <c r="J36" s="148"/>
      <c r="K36" s="167"/>
      <c r="L36" s="167"/>
      <c r="M36" s="148"/>
      <c r="N36" s="148"/>
      <c r="O36" s="148"/>
      <c r="P36" s="148"/>
      <c r="Q36" s="148"/>
      <c r="R36" s="148"/>
      <c r="S36" s="167"/>
      <c r="T36" s="167"/>
      <c r="U36" s="148"/>
      <c r="V36" s="148"/>
      <c r="W36" s="148"/>
      <c r="X36" s="148"/>
      <c r="Y36" s="148"/>
      <c r="Z36" s="163"/>
      <c r="AA36" s="163"/>
      <c r="AB36" s="163"/>
      <c r="AC36" s="163"/>
      <c r="AD36" s="161"/>
    </row>
    <row r="37" spans="1:30" s="122" customFormat="1" x14ac:dyDescent="0.25">
      <c r="A37" s="152" t="str">
        <f>CONCATENATE(Leyendas!$C$2)</f>
        <v>Suriname</v>
      </c>
      <c r="B37" s="164" t="str">
        <f>CONCATENATE(Leyendas!$A$2)</f>
        <v>2019</v>
      </c>
      <c r="C37" s="147">
        <v>30</v>
      </c>
      <c r="D37" s="151">
        <v>0</v>
      </c>
      <c r="E37" s="165"/>
      <c r="F37" s="150"/>
      <c r="G37" s="148"/>
      <c r="H37" s="167"/>
      <c r="I37" s="148"/>
      <c r="J37" s="148"/>
      <c r="K37" s="167"/>
      <c r="L37" s="167"/>
      <c r="M37" s="148"/>
      <c r="N37" s="148"/>
      <c r="O37" s="148"/>
      <c r="P37" s="148"/>
      <c r="Q37" s="148"/>
      <c r="R37" s="148"/>
      <c r="S37" s="167"/>
      <c r="T37" s="167"/>
      <c r="U37" s="148"/>
      <c r="V37" s="148"/>
      <c r="W37" s="148"/>
      <c r="X37" s="148"/>
      <c r="Y37" s="148"/>
      <c r="Z37" s="163"/>
      <c r="AA37" s="163"/>
      <c r="AB37" s="163"/>
      <c r="AC37" s="163"/>
      <c r="AD37" s="161"/>
    </row>
    <row r="38" spans="1:30" s="122" customFormat="1" x14ac:dyDescent="0.25">
      <c r="A38" s="152" t="str">
        <f>CONCATENATE(Leyendas!$C$2)</f>
        <v>Suriname</v>
      </c>
      <c r="B38" s="164" t="str">
        <f>CONCATENATE(Leyendas!$A$2)</f>
        <v>2019</v>
      </c>
      <c r="C38" s="147">
        <v>31</v>
      </c>
      <c r="D38" s="151">
        <v>0</v>
      </c>
      <c r="E38" s="165"/>
      <c r="F38" s="150"/>
      <c r="G38" s="148"/>
      <c r="H38" s="167"/>
      <c r="I38" s="148"/>
      <c r="J38" s="148"/>
      <c r="K38" s="167"/>
      <c r="L38" s="167"/>
      <c r="M38" s="148"/>
      <c r="N38" s="148"/>
      <c r="O38" s="148"/>
      <c r="P38" s="148"/>
      <c r="Q38" s="148"/>
      <c r="R38" s="148"/>
      <c r="S38" s="167"/>
      <c r="T38" s="167"/>
      <c r="U38" s="148"/>
      <c r="V38" s="148"/>
      <c r="W38" s="148"/>
      <c r="X38" s="148"/>
      <c r="Y38" s="148"/>
      <c r="Z38" s="163"/>
      <c r="AA38" s="163"/>
      <c r="AB38" s="163"/>
      <c r="AC38" s="163"/>
      <c r="AD38" s="161"/>
    </row>
    <row r="39" spans="1:30" s="122" customFormat="1" x14ac:dyDescent="0.25">
      <c r="A39" s="152" t="str">
        <f>CONCATENATE(Leyendas!$C$2)</f>
        <v>Suriname</v>
      </c>
      <c r="B39" s="164" t="str">
        <f>CONCATENATE(Leyendas!$A$2)</f>
        <v>2019</v>
      </c>
      <c r="C39" s="147">
        <v>32</v>
      </c>
      <c r="D39" s="151">
        <v>0</v>
      </c>
      <c r="E39" s="165"/>
      <c r="F39" s="150"/>
      <c r="G39" s="148"/>
      <c r="H39" s="167"/>
      <c r="I39" s="148"/>
      <c r="J39" s="148"/>
      <c r="K39" s="167"/>
      <c r="L39" s="167"/>
      <c r="M39" s="148"/>
      <c r="N39" s="148"/>
      <c r="O39" s="148"/>
      <c r="P39" s="148"/>
      <c r="Q39" s="148"/>
      <c r="R39" s="148"/>
      <c r="S39" s="167"/>
      <c r="T39" s="167"/>
      <c r="U39" s="148"/>
      <c r="V39" s="148"/>
      <c r="W39" s="148"/>
      <c r="X39" s="148"/>
      <c r="Y39" s="148"/>
      <c r="Z39" s="163"/>
      <c r="AA39" s="163"/>
      <c r="AB39" s="163"/>
      <c r="AC39" s="163"/>
      <c r="AD39" s="161"/>
    </row>
    <row r="40" spans="1:30" s="122" customFormat="1" x14ac:dyDescent="0.25">
      <c r="A40" s="152" t="str">
        <f>CONCATENATE(Leyendas!$C$2)</f>
        <v>Suriname</v>
      </c>
      <c r="B40" s="164" t="str">
        <f>CONCATENATE(Leyendas!$A$2)</f>
        <v>2019</v>
      </c>
      <c r="C40" s="147">
        <v>33</v>
      </c>
      <c r="D40" s="151">
        <v>0</v>
      </c>
      <c r="E40" s="165"/>
      <c r="F40" s="150"/>
      <c r="G40" s="148"/>
      <c r="H40" s="167"/>
      <c r="I40" s="148"/>
      <c r="J40" s="148"/>
      <c r="K40" s="167"/>
      <c r="L40" s="167"/>
      <c r="M40" s="148"/>
      <c r="N40" s="148"/>
      <c r="O40" s="148"/>
      <c r="P40" s="148"/>
      <c r="Q40" s="148"/>
      <c r="R40" s="148"/>
      <c r="S40" s="167"/>
      <c r="T40" s="167"/>
      <c r="U40" s="148"/>
      <c r="V40" s="148"/>
      <c r="W40" s="148"/>
      <c r="X40" s="148"/>
      <c r="Y40" s="148"/>
      <c r="Z40" s="163"/>
      <c r="AA40" s="163"/>
      <c r="AB40" s="163"/>
      <c r="AC40" s="163"/>
      <c r="AD40" s="161"/>
    </row>
    <row r="41" spans="1:30" s="122" customFormat="1" x14ac:dyDescent="0.25">
      <c r="A41" s="152" t="str">
        <f>CONCATENATE(Leyendas!$C$2)</f>
        <v>Suriname</v>
      </c>
      <c r="B41" s="164" t="str">
        <f>CONCATENATE(Leyendas!$A$2)</f>
        <v>2019</v>
      </c>
      <c r="C41" s="147">
        <v>34</v>
      </c>
      <c r="D41" s="151">
        <v>0</v>
      </c>
      <c r="E41" s="165"/>
      <c r="F41" s="150"/>
      <c r="G41" s="148"/>
      <c r="H41" s="167"/>
      <c r="I41" s="148"/>
      <c r="J41" s="148"/>
      <c r="K41" s="167"/>
      <c r="L41" s="167"/>
      <c r="M41" s="148"/>
      <c r="N41" s="148"/>
      <c r="O41" s="148"/>
      <c r="P41" s="148"/>
      <c r="Q41" s="148"/>
      <c r="R41" s="148"/>
      <c r="S41" s="167"/>
      <c r="T41" s="167"/>
      <c r="U41" s="148"/>
      <c r="V41" s="148"/>
      <c r="W41" s="148"/>
      <c r="X41" s="148"/>
      <c r="Y41" s="148"/>
      <c r="Z41" s="163"/>
      <c r="AA41" s="163"/>
      <c r="AB41" s="163"/>
      <c r="AC41" s="163"/>
      <c r="AD41" s="161"/>
    </row>
    <row r="42" spans="1:30" s="122" customFormat="1" x14ac:dyDescent="0.25">
      <c r="A42" s="152" t="str">
        <f>CONCATENATE(Leyendas!$C$2)</f>
        <v>Suriname</v>
      </c>
      <c r="B42" s="164" t="str">
        <f>CONCATENATE(Leyendas!$A$2)</f>
        <v>2019</v>
      </c>
      <c r="C42" s="147">
        <v>35</v>
      </c>
      <c r="D42" s="151">
        <v>0</v>
      </c>
      <c r="E42" s="165"/>
      <c r="F42" s="150"/>
      <c r="G42" s="148"/>
      <c r="H42" s="167"/>
      <c r="I42" s="148"/>
      <c r="J42" s="148"/>
      <c r="K42" s="167"/>
      <c r="L42" s="167"/>
      <c r="M42" s="148"/>
      <c r="N42" s="148"/>
      <c r="O42" s="148"/>
      <c r="P42" s="148"/>
      <c r="Q42" s="148"/>
      <c r="R42" s="148"/>
      <c r="S42" s="167"/>
      <c r="T42" s="167"/>
      <c r="U42" s="148"/>
      <c r="V42" s="148"/>
      <c r="W42" s="148"/>
      <c r="X42" s="148"/>
      <c r="Y42" s="148"/>
      <c r="Z42" s="163"/>
      <c r="AA42" s="163"/>
      <c r="AB42" s="163"/>
      <c r="AC42" s="163"/>
      <c r="AD42" s="161"/>
    </row>
    <row r="43" spans="1:30" s="122" customFormat="1" x14ac:dyDescent="0.25">
      <c r="A43" s="152" t="str">
        <f>CONCATENATE(Leyendas!$C$2)</f>
        <v>Suriname</v>
      </c>
      <c r="B43" s="164" t="str">
        <f>CONCATENATE(Leyendas!$A$2)</f>
        <v>2019</v>
      </c>
      <c r="C43" s="147">
        <v>36</v>
      </c>
      <c r="D43" s="151">
        <v>0</v>
      </c>
      <c r="E43" s="165"/>
      <c r="F43" s="150"/>
      <c r="G43" s="148"/>
      <c r="H43" s="167"/>
      <c r="I43" s="148"/>
      <c r="J43" s="148"/>
      <c r="K43" s="167"/>
      <c r="L43" s="167"/>
      <c r="M43" s="148"/>
      <c r="N43" s="148"/>
      <c r="O43" s="148"/>
      <c r="P43" s="148"/>
      <c r="Q43" s="148"/>
      <c r="R43" s="148"/>
      <c r="S43" s="167"/>
      <c r="T43" s="167"/>
      <c r="U43" s="148"/>
      <c r="V43" s="148"/>
      <c r="W43" s="148"/>
      <c r="X43" s="148"/>
      <c r="Y43" s="148"/>
      <c r="Z43" s="163"/>
      <c r="AA43" s="163"/>
      <c r="AB43" s="163"/>
      <c r="AC43" s="163"/>
      <c r="AD43" s="161"/>
    </row>
    <row r="44" spans="1:30" s="122" customFormat="1" ht="15" customHeight="1" x14ac:dyDescent="0.25">
      <c r="A44" s="152" t="str">
        <f>CONCATENATE(Leyendas!$C$2)</f>
        <v>Suriname</v>
      </c>
      <c r="B44" s="164" t="str">
        <f>CONCATENATE(Leyendas!$A$2)</f>
        <v>2019</v>
      </c>
      <c r="C44" s="147">
        <v>37</v>
      </c>
      <c r="D44" s="151">
        <v>0</v>
      </c>
      <c r="E44" s="165"/>
      <c r="F44" s="150"/>
      <c r="G44" s="148"/>
      <c r="H44" s="167"/>
      <c r="I44" s="148"/>
      <c r="J44" s="148"/>
      <c r="K44" s="167"/>
      <c r="L44" s="167"/>
      <c r="M44" s="148"/>
      <c r="N44" s="148"/>
      <c r="O44" s="148"/>
      <c r="P44" s="148"/>
      <c r="Q44" s="148"/>
      <c r="R44" s="148"/>
      <c r="S44" s="167"/>
      <c r="T44" s="167"/>
      <c r="U44" s="148"/>
      <c r="V44" s="148"/>
      <c r="W44" s="148"/>
      <c r="X44" s="148"/>
      <c r="Y44" s="148"/>
      <c r="Z44" s="163"/>
      <c r="AA44" s="163"/>
      <c r="AB44" s="163"/>
      <c r="AC44" s="163"/>
      <c r="AD44" s="161"/>
    </row>
    <row r="45" spans="1:30" s="122" customFormat="1" x14ac:dyDescent="0.25">
      <c r="A45" s="152" t="str">
        <f>CONCATENATE(Leyendas!$C$2)</f>
        <v>Suriname</v>
      </c>
      <c r="B45" s="164" t="str">
        <f>CONCATENATE(Leyendas!$A$2)</f>
        <v>2019</v>
      </c>
      <c r="C45" s="147">
        <v>38</v>
      </c>
      <c r="D45" s="151">
        <v>0</v>
      </c>
      <c r="E45" s="165"/>
      <c r="F45" s="150"/>
      <c r="G45" s="148"/>
      <c r="H45" s="167"/>
      <c r="I45" s="148"/>
      <c r="J45" s="148"/>
      <c r="K45" s="167"/>
      <c r="L45" s="167"/>
      <c r="M45" s="148"/>
      <c r="N45" s="148"/>
      <c r="O45" s="148"/>
      <c r="P45" s="148"/>
      <c r="Q45" s="148"/>
      <c r="R45" s="148"/>
      <c r="S45" s="167"/>
      <c r="T45" s="167"/>
      <c r="U45" s="148"/>
      <c r="V45" s="148"/>
      <c r="W45" s="148"/>
      <c r="X45" s="148"/>
      <c r="Y45" s="148"/>
      <c r="Z45" s="163"/>
      <c r="AA45" s="163"/>
      <c r="AB45" s="163"/>
      <c r="AC45" s="163"/>
      <c r="AD45" s="161"/>
    </row>
    <row r="46" spans="1:30" s="122" customFormat="1" x14ac:dyDescent="0.25">
      <c r="A46" s="152" t="str">
        <f>CONCATENATE(Leyendas!$C$2)</f>
        <v>Suriname</v>
      </c>
      <c r="B46" s="164" t="str">
        <f>CONCATENATE(Leyendas!$A$2)</f>
        <v>2019</v>
      </c>
      <c r="C46" s="147">
        <v>39</v>
      </c>
      <c r="D46" s="151">
        <v>0</v>
      </c>
      <c r="E46" s="160"/>
      <c r="F46" s="150"/>
      <c r="G46" s="148"/>
      <c r="H46" s="167"/>
      <c r="I46" s="148"/>
      <c r="J46" s="148"/>
      <c r="K46" s="167"/>
      <c r="L46" s="167"/>
      <c r="M46" s="148"/>
      <c r="N46" s="148"/>
      <c r="O46" s="148"/>
      <c r="P46" s="148"/>
      <c r="Q46" s="148"/>
      <c r="R46" s="148"/>
      <c r="S46" s="167"/>
      <c r="T46" s="167"/>
      <c r="U46" s="148"/>
      <c r="V46" s="148"/>
      <c r="W46" s="148"/>
      <c r="X46" s="148"/>
      <c r="Y46" s="148"/>
      <c r="Z46" s="163"/>
      <c r="AA46" s="163"/>
      <c r="AB46" s="163"/>
      <c r="AC46" s="163"/>
      <c r="AD46" s="161"/>
    </row>
    <row r="47" spans="1:30" s="122" customFormat="1" x14ac:dyDescent="0.25">
      <c r="A47" s="152" t="str">
        <f>CONCATENATE(Leyendas!$C$2)</f>
        <v>Suriname</v>
      </c>
      <c r="B47" s="164" t="str">
        <f>CONCATENATE(Leyendas!$A$2)</f>
        <v>2019</v>
      </c>
      <c r="C47" s="147">
        <v>40</v>
      </c>
      <c r="D47" s="151">
        <v>0</v>
      </c>
      <c r="E47" s="165"/>
      <c r="F47" s="150"/>
      <c r="G47" s="148"/>
      <c r="H47" s="167"/>
      <c r="I47" s="148"/>
      <c r="J47" s="148"/>
      <c r="K47" s="167"/>
      <c r="L47" s="167"/>
      <c r="M47" s="148"/>
      <c r="N47" s="148"/>
      <c r="O47" s="148"/>
      <c r="P47" s="148"/>
      <c r="Q47" s="148"/>
      <c r="R47" s="148"/>
      <c r="S47" s="167"/>
      <c r="T47" s="167"/>
      <c r="U47" s="148"/>
      <c r="V47" s="148"/>
      <c r="W47" s="148"/>
      <c r="X47" s="148"/>
      <c r="Y47" s="148"/>
      <c r="Z47" s="163"/>
      <c r="AA47" s="163"/>
      <c r="AB47" s="163"/>
      <c r="AC47" s="163"/>
      <c r="AD47" s="161"/>
    </row>
    <row r="48" spans="1:30" s="122" customFormat="1" x14ac:dyDescent="0.25">
      <c r="A48" s="152" t="str">
        <f>CONCATENATE(Leyendas!$C$2)</f>
        <v>Suriname</v>
      </c>
      <c r="B48" s="164" t="str">
        <f>CONCATENATE(Leyendas!$A$2)</f>
        <v>2019</v>
      </c>
      <c r="C48" s="147">
        <v>41</v>
      </c>
      <c r="D48" s="151">
        <v>0</v>
      </c>
      <c r="E48" s="165"/>
      <c r="F48" s="150"/>
      <c r="G48" s="148"/>
      <c r="H48" s="167"/>
      <c r="I48" s="148"/>
      <c r="J48" s="148"/>
      <c r="K48" s="167"/>
      <c r="L48" s="167"/>
      <c r="M48" s="148"/>
      <c r="N48" s="148"/>
      <c r="O48" s="148"/>
      <c r="P48" s="148"/>
      <c r="Q48" s="148"/>
      <c r="R48" s="148"/>
      <c r="S48" s="167"/>
      <c r="T48" s="167"/>
      <c r="U48" s="148"/>
      <c r="V48" s="148"/>
      <c r="W48" s="148"/>
      <c r="X48" s="148"/>
      <c r="Y48" s="148"/>
      <c r="Z48" s="163"/>
      <c r="AA48" s="163"/>
      <c r="AB48" s="163"/>
      <c r="AC48" s="163"/>
      <c r="AD48" s="161"/>
    </row>
    <row r="49" spans="1:30" s="122" customFormat="1" x14ac:dyDescent="0.25">
      <c r="A49" s="152" t="str">
        <f>CONCATENATE(Leyendas!$C$2)</f>
        <v>Suriname</v>
      </c>
      <c r="B49" s="164" t="str">
        <f>CONCATENATE(Leyendas!$A$2)</f>
        <v>2019</v>
      </c>
      <c r="C49" s="147">
        <v>42</v>
      </c>
      <c r="D49" s="151">
        <v>0</v>
      </c>
      <c r="E49" s="165"/>
      <c r="F49" s="150"/>
      <c r="G49" s="148"/>
      <c r="H49" s="167"/>
      <c r="I49" s="148"/>
      <c r="J49" s="148"/>
      <c r="K49" s="167"/>
      <c r="L49" s="167"/>
      <c r="M49" s="148"/>
      <c r="N49" s="148"/>
      <c r="O49" s="148"/>
      <c r="P49" s="148"/>
      <c r="Q49" s="148"/>
      <c r="R49" s="148"/>
      <c r="S49" s="167"/>
      <c r="T49" s="167"/>
      <c r="U49" s="148"/>
      <c r="V49" s="148"/>
      <c r="W49" s="148"/>
      <c r="X49" s="148"/>
      <c r="Y49" s="148"/>
      <c r="Z49" s="163"/>
      <c r="AA49" s="163"/>
      <c r="AB49" s="163"/>
      <c r="AC49" s="163"/>
      <c r="AD49" s="161"/>
    </row>
    <row r="50" spans="1:30" s="122" customFormat="1" x14ac:dyDescent="0.25">
      <c r="A50" s="152" t="str">
        <f>CONCATENATE(Leyendas!$C$2)</f>
        <v>Suriname</v>
      </c>
      <c r="B50" s="164" t="str">
        <f>CONCATENATE(Leyendas!$A$2)</f>
        <v>2019</v>
      </c>
      <c r="C50" s="147">
        <v>43</v>
      </c>
      <c r="D50" s="151">
        <v>0</v>
      </c>
      <c r="E50" s="165"/>
      <c r="F50" s="150"/>
      <c r="G50" s="148"/>
      <c r="H50" s="167"/>
      <c r="I50" s="148"/>
      <c r="J50" s="148"/>
      <c r="K50" s="167"/>
      <c r="L50" s="167"/>
      <c r="M50" s="148"/>
      <c r="N50" s="148"/>
      <c r="O50" s="148"/>
      <c r="P50" s="148"/>
      <c r="Q50" s="148"/>
      <c r="R50" s="148"/>
      <c r="S50" s="167"/>
      <c r="T50" s="167"/>
      <c r="U50" s="148"/>
      <c r="V50" s="148"/>
      <c r="W50" s="148"/>
      <c r="X50" s="148"/>
      <c r="Y50" s="148"/>
      <c r="Z50" s="163"/>
      <c r="AA50" s="163"/>
      <c r="AB50" s="163"/>
      <c r="AC50" s="163"/>
      <c r="AD50" s="161"/>
    </row>
    <row r="51" spans="1:30" s="122" customFormat="1" x14ac:dyDescent="0.25">
      <c r="A51" s="152" t="str">
        <f>CONCATENATE(Leyendas!$C$2)</f>
        <v>Suriname</v>
      </c>
      <c r="B51" s="164" t="str">
        <f>CONCATENATE(Leyendas!$A$2)</f>
        <v>2019</v>
      </c>
      <c r="C51" s="147">
        <v>44</v>
      </c>
      <c r="D51" s="151">
        <v>0</v>
      </c>
      <c r="E51" s="165"/>
      <c r="F51" s="150"/>
      <c r="G51" s="148"/>
      <c r="H51" s="167"/>
      <c r="I51" s="148"/>
      <c r="J51" s="148"/>
      <c r="K51" s="167"/>
      <c r="L51" s="167"/>
      <c r="M51" s="148"/>
      <c r="N51" s="148"/>
      <c r="O51" s="148"/>
      <c r="P51" s="148"/>
      <c r="Q51" s="148"/>
      <c r="R51" s="148"/>
      <c r="S51" s="167"/>
      <c r="T51" s="167"/>
      <c r="U51" s="148"/>
      <c r="V51" s="148"/>
      <c r="W51" s="148"/>
      <c r="X51" s="148"/>
      <c r="Y51" s="148"/>
      <c r="Z51" s="163"/>
      <c r="AA51" s="163"/>
      <c r="AB51" s="163"/>
      <c r="AC51" s="163"/>
      <c r="AD51" s="161"/>
    </row>
    <row r="52" spans="1:30" s="122" customFormat="1" x14ac:dyDescent="0.25">
      <c r="A52" s="152" t="str">
        <f>CONCATENATE(Leyendas!$C$2)</f>
        <v>Suriname</v>
      </c>
      <c r="B52" s="164" t="str">
        <f>CONCATENATE(Leyendas!$A$2)</f>
        <v>2019</v>
      </c>
      <c r="C52" s="147">
        <v>45</v>
      </c>
      <c r="D52" s="151">
        <v>0</v>
      </c>
      <c r="E52" s="165"/>
      <c r="F52" s="150"/>
      <c r="G52" s="148"/>
      <c r="H52" s="167"/>
      <c r="I52" s="148"/>
      <c r="J52" s="148"/>
      <c r="K52" s="167"/>
      <c r="L52" s="167"/>
      <c r="M52" s="148"/>
      <c r="N52" s="148"/>
      <c r="O52" s="148"/>
      <c r="P52" s="148"/>
      <c r="Q52" s="148"/>
      <c r="R52" s="148"/>
      <c r="S52" s="167"/>
      <c r="T52" s="167"/>
      <c r="U52" s="148"/>
      <c r="V52" s="148"/>
      <c r="W52" s="148"/>
      <c r="X52" s="148"/>
      <c r="Y52" s="148"/>
      <c r="Z52" s="163"/>
      <c r="AA52" s="163"/>
      <c r="AB52" s="163"/>
      <c r="AC52" s="163"/>
      <c r="AD52" s="161"/>
    </row>
    <row r="53" spans="1:30" s="122" customFormat="1" ht="15" customHeight="1" x14ac:dyDescent="0.25">
      <c r="A53" s="152" t="str">
        <f>CONCATENATE(Leyendas!$C$2)</f>
        <v>Suriname</v>
      </c>
      <c r="B53" s="164" t="str">
        <f>CONCATENATE(Leyendas!$A$2)</f>
        <v>2019</v>
      </c>
      <c r="C53" s="147">
        <v>46</v>
      </c>
      <c r="D53" s="151">
        <v>0</v>
      </c>
      <c r="E53" s="150"/>
      <c r="F53" s="150"/>
      <c r="G53" s="148"/>
      <c r="H53" s="167"/>
      <c r="I53" s="148"/>
      <c r="J53" s="148"/>
      <c r="K53" s="167"/>
      <c r="L53" s="167"/>
      <c r="M53" s="148"/>
      <c r="N53" s="148"/>
      <c r="O53" s="148"/>
      <c r="P53" s="148"/>
      <c r="Q53" s="148"/>
      <c r="R53" s="148"/>
      <c r="S53" s="167"/>
      <c r="T53" s="167"/>
      <c r="U53" s="148"/>
      <c r="V53" s="148"/>
      <c r="W53" s="148"/>
      <c r="X53" s="148"/>
      <c r="Y53" s="148"/>
      <c r="Z53" s="163"/>
      <c r="AA53" s="163"/>
      <c r="AB53" s="163"/>
      <c r="AC53" s="163"/>
      <c r="AD53" s="161"/>
    </row>
    <row r="54" spans="1:30" s="122" customFormat="1" x14ac:dyDescent="0.25">
      <c r="A54" s="152" t="str">
        <f>CONCATENATE(Leyendas!$C$2)</f>
        <v>Suriname</v>
      </c>
      <c r="B54" s="164" t="str">
        <f>CONCATENATE(Leyendas!$A$2)</f>
        <v>2019</v>
      </c>
      <c r="C54" s="147">
        <v>47</v>
      </c>
      <c r="D54" s="151">
        <v>0</v>
      </c>
      <c r="E54" s="150"/>
      <c r="F54" s="150"/>
      <c r="G54" s="148"/>
      <c r="H54" s="167"/>
      <c r="I54" s="148"/>
      <c r="J54" s="148"/>
      <c r="K54" s="167"/>
      <c r="L54" s="167"/>
      <c r="M54" s="148"/>
      <c r="N54" s="148"/>
      <c r="O54" s="148"/>
      <c r="P54" s="148"/>
      <c r="Q54" s="148"/>
      <c r="R54" s="148"/>
      <c r="S54" s="167"/>
      <c r="T54" s="167"/>
      <c r="U54" s="148"/>
      <c r="V54" s="148"/>
      <c r="W54" s="148"/>
      <c r="X54" s="148"/>
      <c r="Y54" s="148"/>
      <c r="Z54" s="163"/>
      <c r="AA54" s="163"/>
      <c r="AB54" s="163"/>
      <c r="AC54" s="163"/>
      <c r="AD54" s="161"/>
    </row>
    <row r="55" spans="1:30" s="122" customFormat="1" x14ac:dyDescent="0.25">
      <c r="A55" s="152" t="str">
        <f>CONCATENATE(Leyendas!$C$2)</f>
        <v>Suriname</v>
      </c>
      <c r="B55" s="164" t="str">
        <f>CONCATENATE(Leyendas!$A$2)</f>
        <v>2019</v>
      </c>
      <c r="C55" s="147">
        <v>48</v>
      </c>
      <c r="D55" s="151">
        <v>0</v>
      </c>
      <c r="E55" s="150"/>
      <c r="F55" s="150"/>
      <c r="G55" s="148"/>
      <c r="H55" s="167"/>
      <c r="I55" s="148"/>
      <c r="J55" s="148"/>
      <c r="K55" s="167"/>
      <c r="L55" s="167"/>
      <c r="M55" s="148"/>
      <c r="N55" s="148"/>
      <c r="O55" s="148"/>
      <c r="P55" s="148"/>
      <c r="Q55" s="148"/>
      <c r="R55" s="148"/>
      <c r="S55" s="167"/>
      <c r="T55" s="167"/>
      <c r="U55" s="148"/>
      <c r="V55" s="148"/>
      <c r="W55" s="148"/>
      <c r="X55" s="148"/>
      <c r="Y55" s="148"/>
      <c r="Z55" s="163"/>
      <c r="AA55" s="163"/>
      <c r="AB55" s="163"/>
      <c r="AC55" s="163"/>
      <c r="AD55" s="161"/>
    </row>
    <row r="56" spans="1:30" s="122" customFormat="1" x14ac:dyDescent="0.25">
      <c r="A56" s="152" t="str">
        <f>CONCATENATE(Leyendas!$C$2)</f>
        <v>Suriname</v>
      </c>
      <c r="B56" s="164" t="str">
        <f>CONCATENATE(Leyendas!$A$2)</f>
        <v>2019</v>
      </c>
      <c r="C56" s="147">
        <v>49</v>
      </c>
      <c r="D56" s="151">
        <v>0</v>
      </c>
      <c r="E56" s="150"/>
      <c r="F56" s="150"/>
      <c r="G56" s="148"/>
      <c r="H56" s="167"/>
      <c r="I56" s="148"/>
      <c r="J56" s="148"/>
      <c r="K56" s="167"/>
      <c r="L56" s="167"/>
      <c r="M56" s="148"/>
      <c r="N56" s="148"/>
      <c r="O56" s="148"/>
      <c r="P56" s="148"/>
      <c r="Q56" s="148"/>
      <c r="R56" s="148"/>
      <c r="S56" s="167"/>
      <c r="T56" s="167"/>
      <c r="U56" s="148"/>
      <c r="V56" s="148"/>
      <c r="W56" s="148"/>
      <c r="X56" s="148"/>
      <c r="Y56" s="148"/>
      <c r="Z56" s="163"/>
      <c r="AA56" s="163"/>
      <c r="AB56" s="163"/>
      <c r="AC56" s="163"/>
      <c r="AD56" s="161"/>
    </row>
    <row r="57" spans="1:30" s="122" customFormat="1" x14ac:dyDescent="0.25">
      <c r="A57" s="152" t="str">
        <f>CONCATENATE(Leyendas!$C$2)</f>
        <v>Suriname</v>
      </c>
      <c r="B57" s="164" t="str">
        <f>CONCATENATE(Leyendas!$A$2)</f>
        <v>2019</v>
      </c>
      <c r="C57" s="147">
        <v>50</v>
      </c>
      <c r="D57" s="151">
        <v>0</v>
      </c>
      <c r="E57" s="150"/>
      <c r="F57" s="150"/>
      <c r="G57" s="148"/>
      <c r="H57" s="167"/>
      <c r="I57" s="148"/>
      <c r="J57" s="148"/>
      <c r="K57" s="167"/>
      <c r="L57" s="167"/>
      <c r="M57" s="148"/>
      <c r="N57" s="148"/>
      <c r="O57" s="148"/>
      <c r="P57" s="148"/>
      <c r="Q57" s="148"/>
      <c r="R57" s="148"/>
      <c r="S57" s="167"/>
      <c r="T57" s="167"/>
      <c r="U57" s="148"/>
      <c r="V57" s="148"/>
      <c r="W57" s="148"/>
      <c r="X57" s="148"/>
      <c r="Y57" s="148"/>
      <c r="Z57" s="163"/>
      <c r="AA57" s="163"/>
      <c r="AB57" s="163"/>
      <c r="AC57" s="163"/>
      <c r="AD57" s="161"/>
    </row>
    <row r="58" spans="1:30" s="122" customFormat="1" x14ac:dyDescent="0.25">
      <c r="A58" s="152" t="str">
        <f>CONCATENATE(Leyendas!$C$2)</f>
        <v>Suriname</v>
      </c>
      <c r="B58" s="164" t="str">
        <f>CONCATENATE(Leyendas!$A$2)</f>
        <v>2019</v>
      </c>
      <c r="C58" s="147">
        <v>51</v>
      </c>
      <c r="D58" s="151">
        <v>0</v>
      </c>
      <c r="E58" s="150"/>
      <c r="F58" s="150"/>
      <c r="G58" s="148"/>
      <c r="H58" s="167"/>
      <c r="I58" s="148"/>
      <c r="J58" s="148"/>
      <c r="K58" s="167"/>
      <c r="L58" s="167"/>
      <c r="M58" s="148"/>
      <c r="N58" s="148"/>
      <c r="O58" s="148"/>
      <c r="P58" s="148"/>
      <c r="Q58" s="148"/>
      <c r="R58" s="148"/>
      <c r="S58" s="167"/>
      <c r="T58" s="167"/>
      <c r="U58" s="148"/>
      <c r="V58" s="148"/>
      <c r="W58" s="148"/>
      <c r="X58" s="148"/>
      <c r="Y58" s="148"/>
      <c r="Z58" s="163"/>
      <c r="AA58" s="163"/>
      <c r="AB58" s="163"/>
      <c r="AC58" s="163"/>
      <c r="AD58" s="161"/>
    </row>
    <row r="59" spans="1:30" s="122" customFormat="1" x14ac:dyDescent="0.25">
      <c r="A59" s="152" t="str">
        <f>CONCATENATE(Leyendas!$C$2)</f>
        <v>Suriname</v>
      </c>
      <c r="B59" s="164" t="str">
        <f>CONCATENATE(Leyendas!$A$2)</f>
        <v>2019</v>
      </c>
      <c r="C59" s="147">
        <v>52</v>
      </c>
      <c r="D59" s="151">
        <v>0</v>
      </c>
      <c r="E59" s="150"/>
      <c r="F59" s="150"/>
      <c r="G59" s="148"/>
      <c r="H59" s="167"/>
      <c r="I59" s="148"/>
      <c r="J59" s="148"/>
      <c r="K59" s="167"/>
      <c r="L59" s="167"/>
      <c r="M59" s="148"/>
      <c r="N59" s="148"/>
      <c r="O59" s="148"/>
      <c r="P59" s="148"/>
      <c r="Q59" s="148"/>
      <c r="R59" s="148"/>
      <c r="S59" s="167"/>
      <c r="T59" s="167"/>
      <c r="U59" s="148"/>
      <c r="V59" s="148"/>
      <c r="W59" s="148"/>
      <c r="X59" s="148"/>
      <c r="Y59" s="148"/>
      <c r="Z59" s="163"/>
      <c r="AA59" s="163"/>
      <c r="AB59" s="163"/>
      <c r="AC59" s="163"/>
      <c r="AD59" s="161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AR75"/>
  <sheetViews>
    <sheetView zoomScale="60" zoomScaleNormal="60" workbookViewId="0"/>
  </sheetViews>
  <sheetFormatPr baseColWidth="10" defaultColWidth="11.42578125" defaultRowHeight="15" x14ac:dyDescent="0.25"/>
  <cols>
    <col min="1" max="1" width="12.28515625" customWidth="1"/>
    <col min="3" max="3" width="13" customWidth="1"/>
    <col min="4" max="4" width="12.140625" customWidth="1"/>
    <col min="5" max="5" width="14.140625" bestFit="1" customWidth="1"/>
    <col min="6" max="6" width="16.5703125" bestFit="1" customWidth="1"/>
    <col min="7" max="7" width="17" bestFit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0" customFormat="1" ht="20.25" x14ac:dyDescent="0.3">
      <c r="A1" s="48" t="str">
        <f>IF(Leyendas!$E$2&lt;&gt;"","Health center:",IF(Leyendas!$D$2&lt;&gt;"","Region:","Country:"))</f>
        <v>Country:</v>
      </c>
      <c r="B1" s="173" t="str">
        <f>IF(Leyendas!$E$2&lt;&gt;"",Leyendas!$E$2,IF(Leyendas!$D$2&lt;&gt;"",Leyendas!$D$2,Leyendas!$C$2))</f>
        <v>Suriname</v>
      </c>
      <c r="E1" s="174"/>
      <c r="F1" s="49"/>
      <c r="G1" s="49"/>
      <c r="H1" s="49"/>
      <c r="I1" s="49"/>
      <c r="J1" s="49"/>
      <c r="K1" s="49"/>
      <c r="L1" s="49"/>
      <c r="M1" s="175"/>
      <c r="N1" s="175"/>
      <c r="O1" s="175"/>
      <c r="P1" s="175"/>
      <c r="Q1" s="49"/>
      <c r="R1" s="49"/>
      <c r="S1" s="49"/>
      <c r="T1" s="49"/>
      <c r="U1" s="49"/>
      <c r="V1" s="357"/>
      <c r="W1" s="358"/>
      <c r="X1" s="358"/>
      <c r="Y1" s="359"/>
      <c r="Z1" s="195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</row>
    <row r="2" spans="1:44" s="51" customFormat="1" ht="20.25" x14ac:dyDescent="0.3">
      <c r="A2" s="48" t="str">
        <f>"Influenza and Other Respiratory Virus Surveillance - " &amp; Leyendas!$G$2 &amp; " " &amp; Leyendas!$A$2</f>
        <v>Influenza and Other Respiratory Virus Surveillance - ILI 2019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60"/>
      <c r="W2" s="361"/>
      <c r="X2" s="361"/>
      <c r="Y2" s="362"/>
      <c r="Z2" s="195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</row>
    <row r="3" spans="1:44" s="51" customFormat="1" ht="38.25" customHeight="1" x14ac:dyDescent="0.3">
      <c r="C3" s="49"/>
      <c r="D3" s="366"/>
      <c r="E3" s="367"/>
      <c r="F3" s="367"/>
      <c r="G3" s="367"/>
      <c r="H3" s="367"/>
      <c r="I3" s="368"/>
      <c r="J3" s="368"/>
      <c r="K3" s="368"/>
      <c r="L3" s="368"/>
      <c r="M3" s="367"/>
      <c r="N3" s="367"/>
      <c r="O3" s="367"/>
      <c r="P3" s="367"/>
      <c r="Q3" s="367"/>
      <c r="R3" s="367"/>
      <c r="S3" s="367"/>
      <c r="T3" s="367"/>
      <c r="U3" s="367"/>
      <c r="V3" s="363"/>
      <c r="W3" s="364"/>
      <c r="X3" s="364"/>
      <c r="Y3" s="365"/>
      <c r="Z3" s="195"/>
      <c r="AA3" s="49"/>
      <c r="AB3" s="4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69"/>
      <c r="AP3" s="369"/>
      <c r="AQ3" s="369"/>
    </row>
    <row r="4" spans="1:44" ht="42.75" customHeight="1" x14ac:dyDescent="0.25">
      <c r="A4" s="287" t="s">
        <v>193</v>
      </c>
      <c r="B4" s="287" t="s">
        <v>195</v>
      </c>
      <c r="C4" s="353" t="s">
        <v>207</v>
      </c>
      <c r="D4" s="353" t="s">
        <v>208</v>
      </c>
      <c r="E4" s="353"/>
      <c r="F4" s="353"/>
      <c r="G4" s="353"/>
      <c r="H4" s="354"/>
      <c r="I4" s="370" t="s">
        <v>209</v>
      </c>
      <c r="J4" s="371"/>
      <c r="K4" s="370"/>
      <c r="L4" s="370"/>
      <c r="M4" s="372" t="s">
        <v>216</v>
      </c>
      <c r="N4" s="373"/>
      <c r="O4" s="373"/>
      <c r="P4" s="373"/>
      <c r="Q4" s="373"/>
      <c r="R4" s="373"/>
      <c r="S4" s="373"/>
      <c r="T4" s="373"/>
      <c r="U4" s="374" t="s">
        <v>217</v>
      </c>
      <c r="V4" s="286" t="s">
        <v>218</v>
      </c>
      <c r="W4" s="286" t="s">
        <v>219</v>
      </c>
      <c r="X4" s="286" t="s">
        <v>220</v>
      </c>
      <c r="Y4" s="286" t="s">
        <v>221</v>
      </c>
      <c r="Z4" s="286" t="s">
        <v>222</v>
      </c>
      <c r="AA4" s="52"/>
      <c r="AB4" s="354" t="s">
        <v>223</v>
      </c>
      <c r="AC4" s="355" t="s">
        <v>224</v>
      </c>
      <c r="AD4" s="351" t="s">
        <v>225</v>
      </c>
      <c r="AE4" s="351"/>
      <c r="AF4" s="351"/>
      <c r="AG4" s="351"/>
      <c r="AH4" s="351"/>
      <c r="AI4" s="351" t="s">
        <v>227</v>
      </c>
      <c r="AJ4" s="351" t="s">
        <v>115</v>
      </c>
      <c r="AK4" s="351" t="s">
        <v>228</v>
      </c>
      <c r="AL4" s="351" t="s">
        <v>116</v>
      </c>
      <c r="AM4" s="349" t="s">
        <v>117</v>
      </c>
      <c r="AN4" s="349" t="s">
        <v>229</v>
      </c>
      <c r="AO4" s="349" t="s">
        <v>118</v>
      </c>
      <c r="AP4" s="349" t="s">
        <v>119</v>
      </c>
      <c r="AQ4" s="375" t="s">
        <v>230</v>
      </c>
    </row>
    <row r="5" spans="1:44" s="47" customFormat="1" ht="60.75" customHeight="1" x14ac:dyDescent="0.25">
      <c r="A5" s="287"/>
      <c r="B5" s="287"/>
      <c r="C5" s="353"/>
      <c r="D5" s="183" t="s">
        <v>120</v>
      </c>
      <c r="E5" s="183" t="s">
        <v>210</v>
      </c>
      <c r="F5" s="183" t="s">
        <v>211</v>
      </c>
      <c r="G5" s="183" t="s">
        <v>335</v>
      </c>
      <c r="H5" s="181" t="s">
        <v>121</v>
      </c>
      <c r="I5" s="53" t="s">
        <v>122</v>
      </c>
      <c r="J5" s="254" t="s">
        <v>437</v>
      </c>
      <c r="K5" s="53" t="s">
        <v>123</v>
      </c>
      <c r="L5" s="53" t="s">
        <v>212</v>
      </c>
      <c r="M5" s="54" t="s">
        <v>124</v>
      </c>
      <c r="N5" s="184" t="s">
        <v>213</v>
      </c>
      <c r="O5" s="184" t="s">
        <v>2</v>
      </c>
      <c r="P5" s="55" t="s">
        <v>125</v>
      </c>
      <c r="Q5" s="55" t="s">
        <v>214</v>
      </c>
      <c r="R5" s="55" t="s">
        <v>118</v>
      </c>
      <c r="S5" s="55" t="s">
        <v>119</v>
      </c>
      <c r="T5" s="184" t="s">
        <v>215</v>
      </c>
      <c r="U5" s="374"/>
      <c r="V5" s="353"/>
      <c r="W5" s="353"/>
      <c r="X5" s="353"/>
      <c r="Y5" s="353"/>
      <c r="Z5" s="353"/>
      <c r="AA5" s="185" t="s">
        <v>226</v>
      </c>
      <c r="AB5" s="354"/>
      <c r="AC5" s="356"/>
      <c r="AD5" s="56" t="s">
        <v>432</v>
      </c>
      <c r="AE5" s="180" t="s">
        <v>210</v>
      </c>
      <c r="AF5" s="180" t="s">
        <v>211</v>
      </c>
      <c r="AG5" s="56" t="s">
        <v>430</v>
      </c>
      <c r="AH5" s="56" t="s">
        <v>431</v>
      </c>
      <c r="AI5" s="352"/>
      <c r="AJ5" s="352"/>
      <c r="AK5" s="352"/>
      <c r="AL5" s="352"/>
      <c r="AM5" s="350"/>
      <c r="AN5" s="350"/>
      <c r="AO5" s="350"/>
      <c r="AP5" s="350"/>
      <c r="AQ5" s="376"/>
    </row>
    <row r="6" spans="1:44" s="50" customFormat="1" ht="16.5" customHeight="1" x14ac:dyDescent="0.25">
      <c r="A6" s="50" t="str">
        <f>CONCATENATE(Leyendas!$C$2)</f>
        <v>Suriname</v>
      </c>
      <c r="B6" s="50" t="str">
        <f>CONCATENATE(Leyendas!$A$2)</f>
        <v>2019</v>
      </c>
      <c r="C6" s="57" t="s">
        <v>126</v>
      </c>
      <c r="D6" s="169"/>
      <c r="E6" s="169"/>
      <c r="F6" s="169"/>
      <c r="G6" s="169"/>
      <c r="H6" s="169"/>
      <c r="I6" s="170"/>
      <c r="J6" s="170"/>
      <c r="K6" s="170"/>
      <c r="L6" s="170"/>
      <c r="M6" s="171"/>
      <c r="N6" s="171"/>
      <c r="O6" s="171"/>
      <c r="P6" s="171"/>
      <c r="Q6" s="171"/>
      <c r="R6" s="171"/>
      <c r="S6" s="171"/>
      <c r="T6" s="171"/>
      <c r="U6" s="171"/>
      <c r="V6" s="172"/>
      <c r="W6" s="172"/>
      <c r="X6" s="172"/>
      <c r="Y6" s="172"/>
      <c r="Z6" s="172"/>
      <c r="AA6" s="61" t="str">
        <f t="shared" ref="AA6:AA57" si="0">IF(V6=0,"",W6/V6)</f>
        <v/>
      </c>
      <c r="AB6" s="61" t="str">
        <f t="shared" ref="AB6:AB57" si="1">IF(V6=0,"",X6/V6)</f>
        <v/>
      </c>
      <c r="AC6" s="61" t="str">
        <f t="shared" ref="AC6:AC57" si="2">IF(V6=0,"",Y6/V6)</f>
        <v/>
      </c>
      <c r="AD6" s="61" t="str">
        <f t="shared" ref="AD6:AD37" si="3">IF($Y6=0,"",D6/$Y6)</f>
        <v/>
      </c>
      <c r="AE6" s="61" t="str">
        <f t="shared" ref="AE6:AE37" si="4">IF($Y6=0,"",E6/$Y6)</f>
        <v/>
      </c>
      <c r="AF6" s="61" t="str">
        <f t="shared" ref="AF6:AF37" si="5">IF($Y6=0,"",F6/$Y6)</f>
        <v/>
      </c>
      <c r="AG6" s="61" t="str">
        <f t="shared" ref="AG6:AG37" si="6">IF($Y6=0,"",G6/$Y6)</f>
        <v/>
      </c>
      <c r="AH6" s="61" t="str">
        <f t="shared" ref="AH6:AH37" si="7">IF($Y6=0,"",H6/$Y6)</f>
        <v/>
      </c>
      <c r="AI6" s="62" t="str">
        <f t="shared" ref="AI6:AI58" si="8">IF($V6=0,"",Z6/$V6)</f>
        <v/>
      </c>
      <c r="AJ6" s="61" t="str">
        <f t="shared" ref="AJ6:AQ21" si="9">IF($V6=0,"",M6/$V6)</f>
        <v/>
      </c>
      <c r="AK6" s="61" t="str">
        <f t="shared" si="9"/>
        <v/>
      </c>
      <c r="AL6" s="61" t="str">
        <f t="shared" si="9"/>
        <v/>
      </c>
      <c r="AM6" s="61" t="str">
        <f t="shared" si="9"/>
        <v/>
      </c>
      <c r="AN6" s="61" t="str">
        <f t="shared" si="9"/>
        <v/>
      </c>
      <c r="AO6" s="61" t="str">
        <f t="shared" si="9"/>
        <v/>
      </c>
      <c r="AP6" s="61" t="str">
        <f t="shared" si="9"/>
        <v/>
      </c>
      <c r="AQ6" s="61" t="str">
        <f t="shared" si="9"/>
        <v/>
      </c>
      <c r="AR6" s="63"/>
    </row>
    <row r="7" spans="1:44" s="50" customFormat="1" ht="16.5" customHeight="1" x14ac:dyDescent="0.25">
      <c r="A7" s="50" t="str">
        <f>CONCATENATE(Leyendas!$C$2)</f>
        <v>Suriname</v>
      </c>
      <c r="B7" s="50" t="str">
        <f>CONCATENATE(Leyendas!$A$2)</f>
        <v>2019</v>
      </c>
      <c r="C7" s="57" t="s">
        <v>127</v>
      </c>
      <c r="D7" s="169"/>
      <c r="E7" s="169"/>
      <c r="F7" s="169"/>
      <c r="G7" s="169"/>
      <c r="H7" s="169"/>
      <c r="I7" s="170"/>
      <c r="J7" s="170"/>
      <c r="K7" s="170"/>
      <c r="L7" s="170"/>
      <c r="M7" s="171"/>
      <c r="N7" s="171"/>
      <c r="O7" s="171"/>
      <c r="P7" s="171"/>
      <c r="Q7" s="171"/>
      <c r="R7" s="171"/>
      <c r="S7" s="171"/>
      <c r="T7" s="171"/>
      <c r="U7" s="171"/>
      <c r="V7" s="172"/>
      <c r="W7" s="172"/>
      <c r="X7" s="172"/>
      <c r="Y7" s="172"/>
      <c r="Z7" s="172"/>
      <c r="AA7" s="61" t="str">
        <f t="shared" si="0"/>
        <v/>
      </c>
      <c r="AB7" s="61" t="str">
        <f t="shared" si="1"/>
        <v/>
      </c>
      <c r="AC7" s="61" t="str">
        <f t="shared" si="2"/>
        <v/>
      </c>
      <c r="AD7" s="61" t="str">
        <f t="shared" si="3"/>
        <v/>
      </c>
      <c r="AE7" s="61" t="str">
        <f t="shared" si="4"/>
        <v/>
      </c>
      <c r="AF7" s="61" t="str">
        <f t="shared" si="5"/>
        <v/>
      </c>
      <c r="AG7" s="61" t="str">
        <f t="shared" si="6"/>
        <v/>
      </c>
      <c r="AH7" s="61" t="str">
        <f t="shared" si="7"/>
        <v/>
      </c>
      <c r="AI7" s="62" t="str">
        <f t="shared" si="8"/>
        <v/>
      </c>
      <c r="AJ7" s="61" t="str">
        <f t="shared" si="9"/>
        <v/>
      </c>
      <c r="AK7" s="61" t="str">
        <f t="shared" si="9"/>
        <v/>
      </c>
      <c r="AL7" s="61" t="str">
        <f t="shared" si="9"/>
        <v/>
      </c>
      <c r="AM7" s="61" t="str">
        <f t="shared" si="9"/>
        <v/>
      </c>
      <c r="AN7" s="61" t="str">
        <f t="shared" si="9"/>
        <v/>
      </c>
      <c r="AO7" s="61" t="str">
        <f t="shared" si="9"/>
        <v/>
      </c>
      <c r="AP7" s="61" t="str">
        <f t="shared" si="9"/>
        <v/>
      </c>
      <c r="AQ7" s="61" t="str">
        <f t="shared" si="9"/>
        <v/>
      </c>
      <c r="AR7" s="63"/>
    </row>
    <row r="8" spans="1:44" s="50" customFormat="1" ht="16.5" customHeight="1" x14ac:dyDescent="0.25">
      <c r="A8" s="50" t="str">
        <f>CONCATENATE(Leyendas!$C$2)</f>
        <v>Suriname</v>
      </c>
      <c r="B8" s="50" t="str">
        <f>CONCATENATE(Leyendas!$A$2)</f>
        <v>2019</v>
      </c>
      <c r="C8" s="57" t="s">
        <v>128</v>
      </c>
      <c r="D8" s="169"/>
      <c r="E8" s="169"/>
      <c r="F8" s="169"/>
      <c r="G8" s="169"/>
      <c r="H8" s="169"/>
      <c r="I8" s="170"/>
      <c r="J8" s="170"/>
      <c r="K8" s="170"/>
      <c r="L8" s="170"/>
      <c r="M8" s="171"/>
      <c r="N8" s="171"/>
      <c r="O8" s="171"/>
      <c r="P8" s="171"/>
      <c r="Q8" s="171"/>
      <c r="R8" s="171"/>
      <c r="S8" s="171"/>
      <c r="T8" s="171"/>
      <c r="U8" s="171"/>
      <c r="V8" s="172"/>
      <c r="W8" s="172"/>
      <c r="X8" s="172"/>
      <c r="Y8" s="172"/>
      <c r="Z8" s="172"/>
      <c r="AA8" s="61" t="str">
        <f t="shared" si="0"/>
        <v/>
      </c>
      <c r="AB8" s="61" t="str">
        <f t="shared" si="1"/>
        <v/>
      </c>
      <c r="AC8" s="61" t="str">
        <f t="shared" si="2"/>
        <v/>
      </c>
      <c r="AD8" s="61" t="str">
        <f t="shared" si="3"/>
        <v/>
      </c>
      <c r="AE8" s="61" t="str">
        <f t="shared" si="4"/>
        <v/>
      </c>
      <c r="AF8" s="61" t="str">
        <f t="shared" si="5"/>
        <v/>
      </c>
      <c r="AG8" s="61" t="str">
        <f t="shared" si="6"/>
        <v/>
      </c>
      <c r="AH8" s="61" t="str">
        <f t="shared" si="7"/>
        <v/>
      </c>
      <c r="AI8" s="62" t="str">
        <f t="shared" si="8"/>
        <v/>
      </c>
      <c r="AJ8" s="61" t="str">
        <f t="shared" si="9"/>
        <v/>
      </c>
      <c r="AK8" s="61" t="str">
        <f t="shared" si="9"/>
        <v/>
      </c>
      <c r="AL8" s="61" t="str">
        <f t="shared" si="9"/>
        <v/>
      </c>
      <c r="AM8" s="61" t="str">
        <f t="shared" si="9"/>
        <v/>
      </c>
      <c r="AN8" s="61" t="str">
        <f t="shared" si="9"/>
        <v/>
      </c>
      <c r="AO8" s="61" t="str">
        <f t="shared" si="9"/>
        <v/>
      </c>
      <c r="AP8" s="61" t="str">
        <f t="shared" si="9"/>
        <v/>
      </c>
      <c r="AQ8" s="61" t="str">
        <f t="shared" si="9"/>
        <v/>
      </c>
      <c r="AR8" s="63"/>
    </row>
    <row r="9" spans="1:44" s="50" customFormat="1" ht="16.5" customHeight="1" x14ac:dyDescent="0.25">
      <c r="A9" s="50" t="str">
        <f>CONCATENATE(Leyendas!$C$2)</f>
        <v>Suriname</v>
      </c>
      <c r="B9" s="50" t="str">
        <f>CONCATENATE(Leyendas!$A$2)</f>
        <v>2019</v>
      </c>
      <c r="C9" s="57" t="s">
        <v>129</v>
      </c>
      <c r="D9" s="169"/>
      <c r="E9" s="169"/>
      <c r="F9" s="169"/>
      <c r="G9" s="169"/>
      <c r="H9" s="169"/>
      <c r="I9" s="170"/>
      <c r="J9" s="170"/>
      <c r="K9" s="170"/>
      <c r="L9" s="170"/>
      <c r="M9" s="171"/>
      <c r="N9" s="171"/>
      <c r="O9" s="171"/>
      <c r="P9" s="171"/>
      <c r="Q9" s="171"/>
      <c r="R9" s="171"/>
      <c r="S9" s="171"/>
      <c r="T9" s="171"/>
      <c r="U9" s="171"/>
      <c r="V9" s="172"/>
      <c r="W9" s="172"/>
      <c r="X9" s="172"/>
      <c r="Y9" s="172"/>
      <c r="Z9" s="172"/>
      <c r="AA9" s="61" t="str">
        <f t="shared" si="0"/>
        <v/>
      </c>
      <c r="AB9" s="61" t="str">
        <f t="shared" si="1"/>
        <v/>
      </c>
      <c r="AC9" s="61" t="str">
        <f t="shared" si="2"/>
        <v/>
      </c>
      <c r="AD9" s="61" t="str">
        <f t="shared" si="3"/>
        <v/>
      </c>
      <c r="AE9" s="61" t="str">
        <f t="shared" si="4"/>
        <v/>
      </c>
      <c r="AF9" s="61" t="str">
        <f t="shared" si="5"/>
        <v/>
      </c>
      <c r="AG9" s="61" t="str">
        <f t="shared" si="6"/>
        <v/>
      </c>
      <c r="AH9" s="61" t="str">
        <f t="shared" si="7"/>
        <v/>
      </c>
      <c r="AI9" s="62" t="str">
        <f t="shared" si="8"/>
        <v/>
      </c>
      <c r="AJ9" s="61" t="str">
        <f t="shared" si="9"/>
        <v/>
      </c>
      <c r="AK9" s="61" t="str">
        <f t="shared" si="9"/>
        <v/>
      </c>
      <c r="AL9" s="61" t="str">
        <f t="shared" si="9"/>
        <v/>
      </c>
      <c r="AM9" s="61" t="str">
        <f t="shared" si="9"/>
        <v/>
      </c>
      <c r="AN9" s="61" t="str">
        <f t="shared" si="9"/>
        <v/>
      </c>
      <c r="AO9" s="61" t="str">
        <f t="shared" si="9"/>
        <v/>
      </c>
      <c r="AP9" s="61" t="str">
        <f t="shared" si="9"/>
        <v/>
      </c>
      <c r="AQ9" s="61" t="str">
        <f t="shared" si="9"/>
        <v/>
      </c>
      <c r="AR9" s="63"/>
    </row>
    <row r="10" spans="1:44" s="50" customFormat="1" ht="16.5" customHeight="1" x14ac:dyDescent="0.25">
      <c r="A10" s="50" t="str">
        <f>CONCATENATE(Leyendas!$C$2)</f>
        <v>Suriname</v>
      </c>
      <c r="B10" s="50" t="str">
        <f>CONCATENATE(Leyendas!$A$2)</f>
        <v>2019</v>
      </c>
      <c r="C10" s="57" t="s">
        <v>130</v>
      </c>
      <c r="D10" s="111"/>
      <c r="E10" s="111"/>
      <c r="F10" s="111"/>
      <c r="G10" s="111"/>
      <c r="H10" s="111"/>
      <c r="I10" s="96"/>
      <c r="J10" s="251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105"/>
      <c r="V10" s="110"/>
      <c r="W10" s="60"/>
      <c r="X10" s="60"/>
      <c r="Y10" s="60"/>
      <c r="Z10" s="60"/>
      <c r="AA10" s="61" t="str">
        <f t="shared" si="0"/>
        <v/>
      </c>
      <c r="AB10" s="61" t="str">
        <f t="shared" si="1"/>
        <v/>
      </c>
      <c r="AC10" s="61" t="str">
        <f t="shared" si="2"/>
        <v/>
      </c>
      <c r="AD10" s="61" t="str">
        <f t="shared" si="3"/>
        <v/>
      </c>
      <c r="AE10" s="61" t="str">
        <f t="shared" si="4"/>
        <v/>
      </c>
      <c r="AF10" s="61" t="str">
        <f t="shared" si="5"/>
        <v/>
      </c>
      <c r="AG10" s="61" t="str">
        <f t="shared" si="6"/>
        <v/>
      </c>
      <c r="AH10" s="61" t="str">
        <f t="shared" si="7"/>
        <v/>
      </c>
      <c r="AI10" s="62" t="str">
        <f t="shared" si="8"/>
        <v/>
      </c>
      <c r="AJ10" s="61" t="str">
        <f t="shared" si="9"/>
        <v/>
      </c>
      <c r="AK10" s="61" t="str">
        <f t="shared" si="9"/>
        <v/>
      </c>
      <c r="AL10" s="61" t="str">
        <f t="shared" si="9"/>
        <v/>
      </c>
      <c r="AM10" s="61" t="str">
        <f t="shared" si="9"/>
        <v/>
      </c>
      <c r="AN10" s="61" t="str">
        <f t="shared" si="9"/>
        <v/>
      </c>
      <c r="AO10" s="61" t="str">
        <f t="shared" si="9"/>
        <v/>
      </c>
      <c r="AP10" s="61" t="str">
        <f t="shared" si="9"/>
        <v/>
      </c>
      <c r="AQ10" s="61" t="str">
        <f t="shared" si="9"/>
        <v/>
      </c>
      <c r="AR10" s="63"/>
    </row>
    <row r="11" spans="1:44" s="50" customFormat="1" ht="16.5" customHeight="1" x14ac:dyDescent="0.25">
      <c r="A11" s="50" t="str">
        <f>CONCATENATE(Leyendas!$C$2)</f>
        <v>Suriname</v>
      </c>
      <c r="B11" s="50" t="str">
        <f>CONCATENATE(Leyendas!$A$2)</f>
        <v>2019</v>
      </c>
      <c r="C11" s="57" t="s">
        <v>131</v>
      </c>
      <c r="D11" s="111"/>
      <c r="E11" s="111"/>
      <c r="F11" s="111"/>
      <c r="G11" s="111"/>
      <c r="H11" s="111"/>
      <c r="I11" s="96"/>
      <c r="J11" s="251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105"/>
      <c r="V11" s="110"/>
      <c r="W11" s="60"/>
      <c r="X11" s="60"/>
      <c r="Y11" s="60"/>
      <c r="Z11" s="60"/>
      <c r="AA11" s="61" t="str">
        <f t="shared" si="0"/>
        <v/>
      </c>
      <c r="AB11" s="61" t="str">
        <f t="shared" si="1"/>
        <v/>
      </c>
      <c r="AC11" s="61" t="str">
        <f t="shared" si="2"/>
        <v/>
      </c>
      <c r="AD11" s="61" t="str">
        <f t="shared" si="3"/>
        <v/>
      </c>
      <c r="AE11" s="61" t="str">
        <f t="shared" si="4"/>
        <v/>
      </c>
      <c r="AF11" s="61" t="str">
        <f t="shared" si="5"/>
        <v/>
      </c>
      <c r="AG11" s="61" t="str">
        <f t="shared" si="6"/>
        <v/>
      </c>
      <c r="AH11" s="61" t="str">
        <f t="shared" si="7"/>
        <v/>
      </c>
      <c r="AI11" s="62" t="str">
        <f t="shared" si="8"/>
        <v/>
      </c>
      <c r="AJ11" s="61" t="str">
        <f t="shared" si="9"/>
        <v/>
      </c>
      <c r="AK11" s="61" t="str">
        <f t="shared" si="9"/>
        <v/>
      </c>
      <c r="AL11" s="61" t="str">
        <f t="shared" si="9"/>
        <v/>
      </c>
      <c r="AM11" s="61" t="str">
        <f t="shared" si="9"/>
        <v/>
      </c>
      <c r="AN11" s="61" t="str">
        <f t="shared" si="9"/>
        <v/>
      </c>
      <c r="AO11" s="61" t="str">
        <f t="shared" si="9"/>
        <v/>
      </c>
      <c r="AP11" s="61" t="str">
        <f t="shared" si="9"/>
        <v/>
      </c>
      <c r="AQ11" s="61" t="str">
        <f t="shared" si="9"/>
        <v/>
      </c>
      <c r="AR11" s="63"/>
    </row>
    <row r="12" spans="1:44" s="50" customFormat="1" ht="16.5" customHeight="1" x14ac:dyDescent="0.25">
      <c r="A12" s="50" t="str">
        <f>CONCATENATE(Leyendas!$C$2)</f>
        <v>Suriname</v>
      </c>
      <c r="B12" s="50" t="str">
        <f>CONCATENATE(Leyendas!$A$2)</f>
        <v>2019</v>
      </c>
      <c r="C12" s="57" t="s">
        <v>132</v>
      </c>
      <c r="D12" s="111"/>
      <c r="E12" s="111"/>
      <c r="F12" s="111"/>
      <c r="G12" s="111"/>
      <c r="H12" s="111"/>
      <c r="I12" s="96"/>
      <c r="J12" s="251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105"/>
      <c r="V12" s="110"/>
      <c r="W12" s="60"/>
      <c r="X12" s="60"/>
      <c r="Y12" s="60"/>
      <c r="Z12" s="60"/>
      <c r="AA12" s="61" t="str">
        <f t="shared" si="0"/>
        <v/>
      </c>
      <c r="AB12" s="61" t="str">
        <f t="shared" si="1"/>
        <v/>
      </c>
      <c r="AC12" s="61" t="str">
        <f t="shared" si="2"/>
        <v/>
      </c>
      <c r="AD12" s="61" t="str">
        <f t="shared" si="3"/>
        <v/>
      </c>
      <c r="AE12" s="61" t="str">
        <f t="shared" si="4"/>
        <v/>
      </c>
      <c r="AF12" s="61" t="str">
        <f t="shared" si="5"/>
        <v/>
      </c>
      <c r="AG12" s="61" t="str">
        <f t="shared" si="6"/>
        <v/>
      </c>
      <c r="AH12" s="61" t="str">
        <f t="shared" si="7"/>
        <v/>
      </c>
      <c r="AI12" s="62" t="str">
        <f t="shared" si="8"/>
        <v/>
      </c>
      <c r="AJ12" s="61" t="str">
        <f t="shared" si="9"/>
        <v/>
      </c>
      <c r="AK12" s="61" t="str">
        <f t="shared" si="9"/>
        <v/>
      </c>
      <c r="AL12" s="61" t="str">
        <f t="shared" si="9"/>
        <v/>
      </c>
      <c r="AM12" s="61" t="str">
        <f t="shared" si="9"/>
        <v/>
      </c>
      <c r="AN12" s="61" t="str">
        <f t="shared" si="9"/>
        <v/>
      </c>
      <c r="AO12" s="61" t="str">
        <f t="shared" si="9"/>
        <v/>
      </c>
      <c r="AP12" s="61" t="str">
        <f t="shared" si="9"/>
        <v/>
      </c>
      <c r="AQ12" s="61" t="str">
        <f t="shared" si="9"/>
        <v/>
      </c>
      <c r="AR12" s="63"/>
    </row>
    <row r="13" spans="1:44" s="50" customFormat="1" ht="16.5" customHeight="1" x14ac:dyDescent="0.25">
      <c r="A13" s="50" t="str">
        <f>CONCATENATE(Leyendas!$C$2)</f>
        <v>Suriname</v>
      </c>
      <c r="B13" s="50" t="str">
        <f>CONCATENATE(Leyendas!$A$2)</f>
        <v>2019</v>
      </c>
      <c r="C13" s="57" t="s">
        <v>133</v>
      </c>
      <c r="D13" s="111"/>
      <c r="E13" s="111"/>
      <c r="F13" s="111"/>
      <c r="G13" s="111"/>
      <c r="H13" s="111"/>
      <c r="I13" s="96"/>
      <c r="J13" s="251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105"/>
      <c r="V13" s="110"/>
      <c r="W13" s="60"/>
      <c r="X13" s="60"/>
      <c r="Y13" s="60"/>
      <c r="Z13" s="60"/>
      <c r="AA13" s="61" t="str">
        <f t="shared" si="0"/>
        <v/>
      </c>
      <c r="AB13" s="61" t="str">
        <f t="shared" si="1"/>
        <v/>
      </c>
      <c r="AC13" s="61" t="str">
        <f t="shared" si="2"/>
        <v/>
      </c>
      <c r="AD13" s="61" t="str">
        <f t="shared" si="3"/>
        <v/>
      </c>
      <c r="AE13" s="61" t="str">
        <f t="shared" si="4"/>
        <v/>
      </c>
      <c r="AF13" s="61" t="str">
        <f t="shared" si="5"/>
        <v/>
      </c>
      <c r="AG13" s="61" t="str">
        <f t="shared" si="6"/>
        <v/>
      </c>
      <c r="AH13" s="61" t="str">
        <f t="shared" si="7"/>
        <v/>
      </c>
      <c r="AI13" s="62" t="str">
        <f t="shared" si="8"/>
        <v/>
      </c>
      <c r="AJ13" s="61" t="str">
        <f t="shared" si="9"/>
        <v/>
      </c>
      <c r="AK13" s="61" t="str">
        <f t="shared" si="9"/>
        <v/>
      </c>
      <c r="AL13" s="61" t="str">
        <f t="shared" si="9"/>
        <v/>
      </c>
      <c r="AM13" s="61" t="str">
        <f t="shared" si="9"/>
        <v/>
      </c>
      <c r="AN13" s="61" t="str">
        <f t="shared" si="9"/>
        <v/>
      </c>
      <c r="AO13" s="61" t="str">
        <f t="shared" si="9"/>
        <v/>
      </c>
      <c r="AP13" s="61" t="str">
        <f t="shared" si="9"/>
        <v/>
      </c>
      <c r="AQ13" s="61" t="str">
        <f t="shared" si="9"/>
        <v/>
      </c>
      <c r="AR13" s="63"/>
    </row>
    <row r="14" spans="1:44" s="50" customFormat="1" ht="16.5" customHeight="1" x14ac:dyDescent="0.25">
      <c r="A14" s="50" t="str">
        <f>CONCATENATE(Leyendas!$C$2)</f>
        <v>Suriname</v>
      </c>
      <c r="B14" s="50" t="str">
        <f>CONCATENATE(Leyendas!$A$2)</f>
        <v>2019</v>
      </c>
      <c r="C14" s="57" t="s">
        <v>134</v>
      </c>
      <c r="D14" s="111"/>
      <c r="E14" s="111"/>
      <c r="F14" s="111"/>
      <c r="G14" s="111"/>
      <c r="H14" s="111"/>
      <c r="I14" s="96"/>
      <c r="J14" s="251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5"/>
      <c r="V14" s="110"/>
      <c r="W14" s="60"/>
      <c r="X14" s="60"/>
      <c r="Y14" s="60"/>
      <c r="Z14" s="60"/>
      <c r="AA14" s="61" t="str">
        <f t="shared" si="0"/>
        <v/>
      </c>
      <c r="AB14" s="61" t="str">
        <f t="shared" si="1"/>
        <v/>
      </c>
      <c r="AC14" s="61" t="str">
        <f t="shared" si="2"/>
        <v/>
      </c>
      <c r="AD14" s="61" t="str">
        <f t="shared" si="3"/>
        <v/>
      </c>
      <c r="AE14" s="61" t="str">
        <f t="shared" si="4"/>
        <v/>
      </c>
      <c r="AF14" s="61" t="str">
        <f t="shared" si="5"/>
        <v/>
      </c>
      <c r="AG14" s="61" t="str">
        <f t="shared" si="6"/>
        <v/>
      </c>
      <c r="AH14" s="61" t="str">
        <f t="shared" si="7"/>
        <v/>
      </c>
      <c r="AI14" s="62" t="str">
        <f t="shared" si="8"/>
        <v/>
      </c>
      <c r="AJ14" s="61" t="str">
        <f t="shared" si="9"/>
        <v/>
      </c>
      <c r="AK14" s="61" t="str">
        <f t="shared" si="9"/>
        <v/>
      </c>
      <c r="AL14" s="61" t="str">
        <f t="shared" si="9"/>
        <v/>
      </c>
      <c r="AM14" s="61" t="str">
        <f t="shared" si="9"/>
        <v/>
      </c>
      <c r="AN14" s="61" t="str">
        <f t="shared" si="9"/>
        <v/>
      </c>
      <c r="AO14" s="61" t="str">
        <f t="shared" si="9"/>
        <v/>
      </c>
      <c r="AP14" s="61" t="str">
        <f t="shared" si="9"/>
        <v/>
      </c>
      <c r="AQ14" s="61" t="str">
        <f t="shared" si="9"/>
        <v/>
      </c>
      <c r="AR14" s="63"/>
    </row>
    <row r="15" spans="1:44" s="50" customFormat="1" ht="16.5" customHeight="1" x14ac:dyDescent="0.25">
      <c r="A15" s="50" t="str">
        <f>CONCATENATE(Leyendas!$C$2)</f>
        <v>Suriname</v>
      </c>
      <c r="B15" s="50" t="str">
        <f>CONCATENATE(Leyendas!$A$2)</f>
        <v>2019</v>
      </c>
      <c r="C15" s="57" t="s">
        <v>135</v>
      </c>
      <c r="D15" s="111"/>
      <c r="E15" s="111"/>
      <c r="F15" s="111"/>
      <c r="G15" s="111"/>
      <c r="H15" s="111"/>
      <c r="I15" s="96"/>
      <c r="J15" s="251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105"/>
      <c r="V15" s="110"/>
      <c r="W15" s="60"/>
      <c r="X15" s="60"/>
      <c r="Y15" s="60"/>
      <c r="Z15" s="60"/>
      <c r="AA15" s="61" t="str">
        <f t="shared" si="0"/>
        <v/>
      </c>
      <c r="AB15" s="61" t="str">
        <f t="shared" si="1"/>
        <v/>
      </c>
      <c r="AC15" s="61" t="str">
        <f t="shared" si="2"/>
        <v/>
      </c>
      <c r="AD15" s="61" t="str">
        <f t="shared" si="3"/>
        <v/>
      </c>
      <c r="AE15" s="61" t="str">
        <f t="shared" si="4"/>
        <v/>
      </c>
      <c r="AF15" s="61" t="str">
        <f t="shared" si="5"/>
        <v/>
      </c>
      <c r="AG15" s="61" t="str">
        <f t="shared" si="6"/>
        <v/>
      </c>
      <c r="AH15" s="61" t="str">
        <f t="shared" si="7"/>
        <v/>
      </c>
      <c r="AI15" s="62" t="str">
        <f t="shared" si="8"/>
        <v/>
      </c>
      <c r="AJ15" s="61" t="str">
        <f t="shared" si="9"/>
        <v/>
      </c>
      <c r="AK15" s="61" t="str">
        <f t="shared" si="9"/>
        <v/>
      </c>
      <c r="AL15" s="61" t="str">
        <f t="shared" si="9"/>
        <v/>
      </c>
      <c r="AM15" s="61" t="str">
        <f t="shared" si="9"/>
        <v/>
      </c>
      <c r="AN15" s="61" t="str">
        <f t="shared" si="9"/>
        <v/>
      </c>
      <c r="AO15" s="61" t="str">
        <f t="shared" si="9"/>
        <v/>
      </c>
      <c r="AP15" s="61" t="str">
        <f t="shared" si="9"/>
        <v/>
      </c>
      <c r="AQ15" s="61" t="str">
        <f t="shared" si="9"/>
        <v/>
      </c>
      <c r="AR15" s="63"/>
    </row>
    <row r="16" spans="1:44" s="50" customFormat="1" ht="16.5" customHeight="1" x14ac:dyDescent="0.25">
      <c r="A16" s="50" t="str">
        <f>CONCATENATE(Leyendas!$C$2)</f>
        <v>Suriname</v>
      </c>
      <c r="B16" s="50" t="str">
        <f>CONCATENATE(Leyendas!$A$2)</f>
        <v>2019</v>
      </c>
      <c r="C16" s="57" t="s">
        <v>136</v>
      </c>
      <c r="D16" s="111"/>
      <c r="E16" s="111"/>
      <c r="F16" s="111"/>
      <c r="G16" s="111"/>
      <c r="H16" s="111"/>
      <c r="I16" s="96"/>
      <c r="J16" s="251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110"/>
      <c r="W16" s="60"/>
      <c r="X16" s="60"/>
      <c r="Y16" s="60"/>
      <c r="Z16" s="60"/>
      <c r="AA16" s="61" t="str">
        <f t="shared" si="0"/>
        <v/>
      </c>
      <c r="AB16" s="61" t="str">
        <f t="shared" si="1"/>
        <v/>
      </c>
      <c r="AC16" s="61" t="str">
        <f t="shared" si="2"/>
        <v/>
      </c>
      <c r="AD16" s="61" t="str">
        <f t="shared" si="3"/>
        <v/>
      </c>
      <c r="AE16" s="61" t="str">
        <f t="shared" si="4"/>
        <v/>
      </c>
      <c r="AF16" s="61" t="str">
        <f t="shared" si="5"/>
        <v/>
      </c>
      <c r="AG16" s="61" t="str">
        <f t="shared" si="6"/>
        <v/>
      </c>
      <c r="AH16" s="61" t="str">
        <f t="shared" si="7"/>
        <v/>
      </c>
      <c r="AI16" s="62" t="str">
        <f t="shared" si="8"/>
        <v/>
      </c>
      <c r="AJ16" s="61" t="str">
        <f t="shared" si="9"/>
        <v/>
      </c>
      <c r="AK16" s="61" t="str">
        <f t="shared" si="9"/>
        <v/>
      </c>
      <c r="AL16" s="61" t="str">
        <f t="shared" si="9"/>
        <v/>
      </c>
      <c r="AM16" s="61" t="str">
        <f t="shared" si="9"/>
        <v/>
      </c>
      <c r="AN16" s="61" t="str">
        <f t="shared" si="9"/>
        <v/>
      </c>
      <c r="AO16" s="61" t="str">
        <f t="shared" si="9"/>
        <v/>
      </c>
      <c r="AP16" s="61" t="str">
        <f t="shared" si="9"/>
        <v/>
      </c>
      <c r="AQ16" s="61" t="str">
        <f t="shared" si="9"/>
        <v/>
      </c>
      <c r="AR16" s="63"/>
    </row>
    <row r="17" spans="1:44" s="50" customFormat="1" ht="16.5" customHeight="1" x14ac:dyDescent="0.25">
      <c r="A17" s="50" t="str">
        <f>CONCATENATE(Leyendas!$C$2)</f>
        <v>Suriname</v>
      </c>
      <c r="B17" s="50" t="str">
        <f>CONCATENATE(Leyendas!$A$2)</f>
        <v>2019</v>
      </c>
      <c r="C17" s="57" t="s">
        <v>137</v>
      </c>
      <c r="D17" s="111"/>
      <c r="E17" s="111"/>
      <c r="F17" s="111"/>
      <c r="G17" s="111"/>
      <c r="H17" s="111"/>
      <c r="I17" s="59"/>
      <c r="J17" s="251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110"/>
      <c r="W17" s="60"/>
      <c r="X17" s="60"/>
      <c r="Y17" s="60"/>
      <c r="Z17" s="60"/>
      <c r="AA17" s="61" t="str">
        <f t="shared" si="0"/>
        <v/>
      </c>
      <c r="AB17" s="61" t="str">
        <f t="shared" si="1"/>
        <v/>
      </c>
      <c r="AC17" s="61" t="str">
        <f t="shared" si="2"/>
        <v/>
      </c>
      <c r="AD17" s="61" t="str">
        <f t="shared" si="3"/>
        <v/>
      </c>
      <c r="AE17" s="61" t="str">
        <f t="shared" si="4"/>
        <v/>
      </c>
      <c r="AF17" s="61" t="str">
        <f t="shared" si="5"/>
        <v/>
      </c>
      <c r="AG17" s="61" t="str">
        <f t="shared" si="6"/>
        <v/>
      </c>
      <c r="AH17" s="61" t="str">
        <f t="shared" si="7"/>
        <v/>
      </c>
      <c r="AI17" s="62" t="str">
        <f t="shared" si="8"/>
        <v/>
      </c>
      <c r="AJ17" s="61" t="str">
        <f t="shared" si="9"/>
        <v/>
      </c>
      <c r="AK17" s="61" t="str">
        <f t="shared" si="9"/>
        <v/>
      </c>
      <c r="AL17" s="61" t="str">
        <f t="shared" si="9"/>
        <v/>
      </c>
      <c r="AM17" s="61" t="str">
        <f t="shared" si="9"/>
        <v/>
      </c>
      <c r="AN17" s="61" t="str">
        <f t="shared" si="9"/>
        <v/>
      </c>
      <c r="AO17" s="61" t="str">
        <f t="shared" si="9"/>
        <v/>
      </c>
      <c r="AP17" s="61" t="str">
        <f t="shared" si="9"/>
        <v/>
      </c>
      <c r="AQ17" s="61" t="str">
        <f t="shared" si="9"/>
        <v/>
      </c>
      <c r="AR17" s="63"/>
    </row>
    <row r="18" spans="1:44" s="50" customFormat="1" ht="16.5" customHeight="1" x14ac:dyDescent="0.25">
      <c r="A18" s="50" t="str">
        <f>CONCATENATE(Leyendas!$C$2)</f>
        <v>Suriname</v>
      </c>
      <c r="B18" s="50" t="str">
        <f>CONCATENATE(Leyendas!$A$2)</f>
        <v>2019</v>
      </c>
      <c r="C18" s="57" t="s">
        <v>138</v>
      </c>
      <c r="D18" s="112"/>
      <c r="E18" s="112"/>
      <c r="F18" s="112"/>
      <c r="G18" s="112"/>
      <c r="H18" s="112"/>
      <c r="I18" s="59"/>
      <c r="J18" s="251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110"/>
      <c r="W18" s="60"/>
      <c r="X18" s="60"/>
      <c r="Y18" s="60"/>
      <c r="Z18" s="60"/>
      <c r="AA18" s="61" t="str">
        <f t="shared" si="0"/>
        <v/>
      </c>
      <c r="AB18" s="61" t="str">
        <f t="shared" si="1"/>
        <v/>
      </c>
      <c r="AC18" s="61" t="str">
        <f t="shared" si="2"/>
        <v/>
      </c>
      <c r="AD18" s="61" t="str">
        <f t="shared" si="3"/>
        <v/>
      </c>
      <c r="AE18" s="61" t="str">
        <f t="shared" si="4"/>
        <v/>
      </c>
      <c r="AF18" s="61" t="str">
        <f t="shared" si="5"/>
        <v/>
      </c>
      <c r="AG18" s="61" t="str">
        <f t="shared" si="6"/>
        <v/>
      </c>
      <c r="AH18" s="61" t="str">
        <f t="shared" si="7"/>
        <v/>
      </c>
      <c r="AI18" s="62" t="str">
        <f t="shared" si="8"/>
        <v/>
      </c>
      <c r="AJ18" s="61" t="str">
        <f t="shared" si="9"/>
        <v/>
      </c>
      <c r="AK18" s="61" t="str">
        <f t="shared" si="9"/>
        <v/>
      </c>
      <c r="AL18" s="61" t="str">
        <f t="shared" si="9"/>
        <v/>
      </c>
      <c r="AM18" s="61" t="str">
        <f t="shared" si="9"/>
        <v/>
      </c>
      <c r="AN18" s="61" t="str">
        <f t="shared" si="9"/>
        <v/>
      </c>
      <c r="AO18" s="61" t="str">
        <f t="shared" si="9"/>
        <v/>
      </c>
      <c r="AP18" s="61" t="str">
        <f t="shared" si="9"/>
        <v/>
      </c>
      <c r="AQ18" s="61" t="str">
        <f t="shared" si="9"/>
        <v/>
      </c>
      <c r="AR18" s="63"/>
    </row>
    <row r="19" spans="1:44" s="50" customFormat="1" ht="16.5" customHeight="1" x14ac:dyDescent="0.25">
      <c r="A19" s="50" t="str">
        <f>CONCATENATE(Leyendas!$C$2)</f>
        <v>Suriname</v>
      </c>
      <c r="B19" s="50" t="str">
        <f>CONCATENATE(Leyendas!$A$2)</f>
        <v>2019</v>
      </c>
      <c r="C19" s="57" t="s">
        <v>139</v>
      </c>
      <c r="D19" s="111"/>
      <c r="E19" s="111"/>
      <c r="F19" s="111"/>
      <c r="G19" s="111"/>
      <c r="H19" s="111"/>
      <c r="I19" s="59"/>
      <c r="J19" s="251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110"/>
      <c r="W19" s="60"/>
      <c r="X19" s="60"/>
      <c r="Y19" s="60"/>
      <c r="Z19" s="60"/>
      <c r="AA19" s="61" t="str">
        <f t="shared" si="0"/>
        <v/>
      </c>
      <c r="AB19" s="61" t="str">
        <f t="shared" si="1"/>
        <v/>
      </c>
      <c r="AC19" s="61" t="str">
        <f t="shared" si="2"/>
        <v/>
      </c>
      <c r="AD19" s="61" t="str">
        <f t="shared" si="3"/>
        <v/>
      </c>
      <c r="AE19" s="61" t="str">
        <f t="shared" si="4"/>
        <v/>
      </c>
      <c r="AF19" s="61" t="str">
        <f t="shared" si="5"/>
        <v/>
      </c>
      <c r="AG19" s="61" t="str">
        <f t="shared" si="6"/>
        <v/>
      </c>
      <c r="AH19" s="61" t="str">
        <f t="shared" si="7"/>
        <v/>
      </c>
      <c r="AI19" s="62" t="str">
        <f t="shared" si="8"/>
        <v/>
      </c>
      <c r="AJ19" s="61" t="str">
        <f t="shared" si="9"/>
        <v/>
      </c>
      <c r="AK19" s="61" t="str">
        <f t="shared" si="9"/>
        <v/>
      </c>
      <c r="AL19" s="61" t="str">
        <f t="shared" si="9"/>
        <v/>
      </c>
      <c r="AM19" s="61" t="str">
        <f t="shared" si="9"/>
        <v/>
      </c>
      <c r="AN19" s="61" t="str">
        <f t="shared" si="9"/>
        <v/>
      </c>
      <c r="AO19" s="61" t="str">
        <f t="shared" si="9"/>
        <v/>
      </c>
      <c r="AP19" s="61" t="str">
        <f t="shared" si="9"/>
        <v/>
      </c>
      <c r="AQ19" s="61" t="str">
        <f t="shared" si="9"/>
        <v/>
      </c>
      <c r="AR19" s="63"/>
    </row>
    <row r="20" spans="1:44" s="50" customFormat="1" ht="16.5" customHeight="1" x14ac:dyDescent="0.25">
      <c r="A20" s="50" t="str">
        <f>CONCATENATE(Leyendas!$C$2)</f>
        <v>Suriname</v>
      </c>
      <c r="B20" s="50" t="str">
        <f>CONCATENATE(Leyendas!$A$2)</f>
        <v>2019</v>
      </c>
      <c r="C20" s="57" t="s">
        <v>140</v>
      </c>
      <c r="D20" s="111"/>
      <c r="E20" s="111"/>
      <c r="F20" s="111"/>
      <c r="G20" s="111"/>
      <c r="H20" s="111"/>
      <c r="I20" s="59"/>
      <c r="J20" s="251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110"/>
      <c r="W20" s="60"/>
      <c r="X20" s="60"/>
      <c r="Y20" s="60"/>
      <c r="Z20" s="60"/>
      <c r="AA20" s="61" t="str">
        <f t="shared" si="0"/>
        <v/>
      </c>
      <c r="AB20" s="61" t="str">
        <f t="shared" si="1"/>
        <v/>
      </c>
      <c r="AC20" s="61" t="str">
        <f t="shared" si="2"/>
        <v/>
      </c>
      <c r="AD20" s="61" t="str">
        <f t="shared" si="3"/>
        <v/>
      </c>
      <c r="AE20" s="61" t="str">
        <f t="shared" si="4"/>
        <v/>
      </c>
      <c r="AF20" s="61" t="str">
        <f t="shared" si="5"/>
        <v/>
      </c>
      <c r="AG20" s="61" t="str">
        <f t="shared" si="6"/>
        <v/>
      </c>
      <c r="AH20" s="61" t="str">
        <f t="shared" si="7"/>
        <v/>
      </c>
      <c r="AI20" s="62" t="str">
        <f t="shared" si="8"/>
        <v/>
      </c>
      <c r="AJ20" s="61" t="str">
        <f t="shared" si="9"/>
        <v/>
      </c>
      <c r="AK20" s="61" t="str">
        <f t="shared" si="9"/>
        <v/>
      </c>
      <c r="AL20" s="61" t="str">
        <f t="shared" si="9"/>
        <v/>
      </c>
      <c r="AM20" s="61" t="str">
        <f t="shared" si="9"/>
        <v/>
      </c>
      <c r="AN20" s="61" t="str">
        <f t="shared" si="9"/>
        <v/>
      </c>
      <c r="AO20" s="61" t="str">
        <f t="shared" si="9"/>
        <v/>
      </c>
      <c r="AP20" s="61" t="str">
        <f t="shared" si="9"/>
        <v/>
      </c>
      <c r="AQ20" s="61" t="str">
        <f t="shared" si="9"/>
        <v/>
      </c>
      <c r="AR20" s="63"/>
    </row>
    <row r="21" spans="1:44" s="109" customFormat="1" ht="16.5" customHeight="1" x14ac:dyDescent="0.25">
      <c r="A21" s="50" t="str">
        <f>CONCATENATE(Leyendas!$C$2)</f>
        <v>Suriname</v>
      </c>
      <c r="B21" s="50" t="str">
        <f>CONCATENATE(Leyendas!$A$2)</f>
        <v>2019</v>
      </c>
      <c r="C21" s="57" t="s">
        <v>141</v>
      </c>
      <c r="D21" s="111"/>
      <c r="E21" s="111"/>
      <c r="F21" s="111"/>
      <c r="G21" s="111"/>
      <c r="H21" s="111"/>
      <c r="I21" s="106"/>
      <c r="J21" s="252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10"/>
      <c r="W21" s="107"/>
      <c r="X21" s="107"/>
      <c r="Y21" s="107"/>
      <c r="Z21" s="107"/>
      <c r="AA21" s="61" t="str">
        <f t="shared" si="0"/>
        <v/>
      </c>
      <c r="AB21" s="61" t="str">
        <f t="shared" si="1"/>
        <v/>
      </c>
      <c r="AC21" s="61" t="str">
        <f t="shared" si="2"/>
        <v/>
      </c>
      <c r="AD21" s="61" t="str">
        <f t="shared" si="3"/>
        <v/>
      </c>
      <c r="AE21" s="61" t="str">
        <f t="shared" si="4"/>
        <v/>
      </c>
      <c r="AF21" s="61" t="str">
        <f t="shared" si="5"/>
        <v/>
      </c>
      <c r="AG21" s="61" t="str">
        <f t="shared" si="6"/>
        <v/>
      </c>
      <c r="AH21" s="61" t="str">
        <f t="shared" si="7"/>
        <v/>
      </c>
      <c r="AI21" s="62" t="str">
        <f t="shared" si="8"/>
        <v/>
      </c>
      <c r="AJ21" s="61" t="str">
        <f t="shared" si="9"/>
        <v/>
      </c>
      <c r="AK21" s="61" t="str">
        <f t="shared" si="9"/>
        <v/>
      </c>
      <c r="AL21" s="61" t="str">
        <f t="shared" si="9"/>
        <v/>
      </c>
      <c r="AM21" s="61" t="str">
        <f t="shared" si="9"/>
        <v/>
      </c>
      <c r="AN21" s="61" t="str">
        <f t="shared" si="9"/>
        <v/>
      </c>
      <c r="AO21" s="61" t="str">
        <f t="shared" si="9"/>
        <v/>
      </c>
      <c r="AP21" s="61" t="str">
        <f t="shared" si="9"/>
        <v/>
      </c>
      <c r="AQ21" s="61" t="str">
        <f t="shared" si="9"/>
        <v/>
      </c>
      <c r="AR21" s="108"/>
    </row>
    <row r="22" spans="1:44" s="50" customFormat="1" ht="16.5" customHeight="1" x14ac:dyDescent="0.25">
      <c r="A22" s="50" t="str">
        <f>CONCATENATE(Leyendas!$C$2)</f>
        <v>Suriname</v>
      </c>
      <c r="B22" s="50" t="str">
        <f>CONCATENATE(Leyendas!$A$2)</f>
        <v>2019</v>
      </c>
      <c r="C22" s="57" t="s">
        <v>142</v>
      </c>
      <c r="D22" s="111"/>
      <c r="E22" s="111"/>
      <c r="F22" s="111"/>
      <c r="G22" s="111"/>
      <c r="H22" s="111"/>
      <c r="I22" s="59"/>
      <c r="J22" s="251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110"/>
      <c r="W22" s="60"/>
      <c r="X22" s="60"/>
      <c r="Y22" s="60"/>
      <c r="Z22" s="60"/>
      <c r="AA22" s="61" t="str">
        <f t="shared" si="0"/>
        <v/>
      </c>
      <c r="AB22" s="61" t="str">
        <f t="shared" si="1"/>
        <v/>
      </c>
      <c r="AC22" s="61" t="str">
        <f t="shared" si="2"/>
        <v/>
      </c>
      <c r="AD22" s="61" t="str">
        <f t="shared" si="3"/>
        <v/>
      </c>
      <c r="AE22" s="61" t="str">
        <f t="shared" si="4"/>
        <v/>
      </c>
      <c r="AF22" s="61" t="str">
        <f t="shared" si="5"/>
        <v/>
      </c>
      <c r="AG22" s="61" t="str">
        <f t="shared" si="6"/>
        <v/>
      </c>
      <c r="AH22" s="61" t="str">
        <f t="shared" si="7"/>
        <v/>
      </c>
      <c r="AI22" s="62" t="str">
        <f t="shared" si="8"/>
        <v/>
      </c>
      <c r="AJ22" s="61" t="str">
        <f t="shared" ref="AJ22:AQ45" si="10">IF($V22=0,"",M22/$V22)</f>
        <v/>
      </c>
      <c r="AK22" s="61" t="str">
        <f t="shared" si="10"/>
        <v/>
      </c>
      <c r="AL22" s="61" t="str">
        <f t="shared" si="10"/>
        <v/>
      </c>
      <c r="AM22" s="61" t="str">
        <f t="shared" si="10"/>
        <v/>
      </c>
      <c r="AN22" s="61" t="str">
        <f t="shared" si="10"/>
        <v/>
      </c>
      <c r="AO22" s="61" t="str">
        <f t="shared" si="10"/>
        <v/>
      </c>
      <c r="AP22" s="61" t="str">
        <f t="shared" si="10"/>
        <v/>
      </c>
      <c r="AQ22" s="61" t="str">
        <f t="shared" si="10"/>
        <v/>
      </c>
      <c r="AR22" s="63"/>
    </row>
    <row r="23" spans="1:44" s="50" customFormat="1" ht="16.5" customHeight="1" x14ac:dyDescent="0.25">
      <c r="A23" s="50" t="str">
        <f>CONCATENATE(Leyendas!$C$2)</f>
        <v>Suriname</v>
      </c>
      <c r="B23" s="50" t="str">
        <f>CONCATENATE(Leyendas!$A$2)</f>
        <v>2019</v>
      </c>
      <c r="C23" s="57" t="s">
        <v>143</v>
      </c>
      <c r="D23" s="111"/>
      <c r="E23" s="111"/>
      <c r="F23" s="111"/>
      <c r="G23" s="111"/>
      <c r="H23" s="111"/>
      <c r="I23" s="59"/>
      <c r="J23" s="251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110"/>
      <c r="W23" s="60"/>
      <c r="X23" s="60"/>
      <c r="Y23" s="60"/>
      <c r="Z23" s="60"/>
      <c r="AA23" s="61" t="str">
        <f t="shared" si="0"/>
        <v/>
      </c>
      <c r="AB23" s="61" t="str">
        <f t="shared" si="1"/>
        <v/>
      </c>
      <c r="AC23" s="61" t="str">
        <f t="shared" si="2"/>
        <v/>
      </c>
      <c r="AD23" s="61" t="str">
        <f t="shared" si="3"/>
        <v/>
      </c>
      <c r="AE23" s="61" t="str">
        <f t="shared" si="4"/>
        <v/>
      </c>
      <c r="AF23" s="61" t="str">
        <f t="shared" si="5"/>
        <v/>
      </c>
      <c r="AG23" s="61" t="str">
        <f t="shared" si="6"/>
        <v/>
      </c>
      <c r="AH23" s="61" t="str">
        <f t="shared" si="7"/>
        <v/>
      </c>
      <c r="AI23" s="62" t="str">
        <f t="shared" si="8"/>
        <v/>
      </c>
      <c r="AJ23" s="61" t="str">
        <f t="shared" si="10"/>
        <v/>
      </c>
      <c r="AK23" s="61" t="str">
        <f t="shared" si="10"/>
        <v/>
      </c>
      <c r="AL23" s="61" t="str">
        <f t="shared" si="10"/>
        <v/>
      </c>
      <c r="AM23" s="61" t="str">
        <f t="shared" si="10"/>
        <v/>
      </c>
      <c r="AN23" s="61" t="str">
        <f t="shared" si="10"/>
        <v/>
      </c>
      <c r="AO23" s="61" t="str">
        <f t="shared" si="10"/>
        <v/>
      </c>
      <c r="AP23" s="61" t="str">
        <f t="shared" si="10"/>
        <v/>
      </c>
      <c r="AQ23" s="61" t="str">
        <f t="shared" si="10"/>
        <v/>
      </c>
      <c r="AR23" s="63"/>
    </row>
    <row r="24" spans="1:44" s="50" customFormat="1" ht="16.5" customHeight="1" x14ac:dyDescent="0.25">
      <c r="A24" s="50" t="str">
        <f>CONCATENATE(Leyendas!$C$2)</f>
        <v>Suriname</v>
      </c>
      <c r="B24" s="50" t="str">
        <f>CONCATENATE(Leyendas!$A$2)</f>
        <v>2019</v>
      </c>
      <c r="C24" s="57" t="s">
        <v>144</v>
      </c>
      <c r="D24" s="111"/>
      <c r="E24" s="111"/>
      <c r="F24" s="111"/>
      <c r="G24" s="111"/>
      <c r="H24" s="111"/>
      <c r="I24" s="59"/>
      <c r="J24" s="251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110"/>
      <c r="W24" s="60"/>
      <c r="X24" s="60"/>
      <c r="Y24" s="60"/>
      <c r="Z24" s="60"/>
      <c r="AA24" s="61" t="str">
        <f t="shared" si="0"/>
        <v/>
      </c>
      <c r="AB24" s="61" t="str">
        <f t="shared" si="1"/>
        <v/>
      </c>
      <c r="AC24" s="61" t="str">
        <f t="shared" si="2"/>
        <v/>
      </c>
      <c r="AD24" s="61" t="str">
        <f t="shared" si="3"/>
        <v/>
      </c>
      <c r="AE24" s="61" t="str">
        <f t="shared" si="4"/>
        <v/>
      </c>
      <c r="AF24" s="61" t="str">
        <f t="shared" si="5"/>
        <v/>
      </c>
      <c r="AG24" s="61" t="str">
        <f t="shared" si="6"/>
        <v/>
      </c>
      <c r="AH24" s="61" t="str">
        <f t="shared" si="7"/>
        <v/>
      </c>
      <c r="AI24" s="62" t="str">
        <f t="shared" si="8"/>
        <v/>
      </c>
      <c r="AJ24" s="61" t="str">
        <f t="shared" si="10"/>
        <v/>
      </c>
      <c r="AK24" s="61" t="str">
        <f t="shared" si="10"/>
        <v/>
      </c>
      <c r="AL24" s="61" t="str">
        <f t="shared" si="10"/>
        <v/>
      </c>
      <c r="AM24" s="61" t="str">
        <f t="shared" si="10"/>
        <v/>
      </c>
      <c r="AN24" s="61" t="str">
        <f t="shared" si="10"/>
        <v/>
      </c>
      <c r="AO24" s="61" t="str">
        <f t="shared" si="10"/>
        <v/>
      </c>
      <c r="AP24" s="61" t="str">
        <f t="shared" si="10"/>
        <v/>
      </c>
      <c r="AQ24" s="61" t="str">
        <f t="shared" si="10"/>
        <v/>
      </c>
      <c r="AR24" s="63"/>
    </row>
    <row r="25" spans="1:44" s="50" customFormat="1" ht="16.5" customHeight="1" x14ac:dyDescent="0.25">
      <c r="A25" s="50" t="str">
        <f>CONCATENATE(Leyendas!$C$2)</f>
        <v>Suriname</v>
      </c>
      <c r="B25" s="50" t="str">
        <f>CONCATENATE(Leyendas!$A$2)</f>
        <v>2019</v>
      </c>
      <c r="C25" s="57" t="s">
        <v>145</v>
      </c>
      <c r="D25" s="111"/>
      <c r="E25" s="111"/>
      <c r="F25" s="111"/>
      <c r="G25" s="111"/>
      <c r="H25" s="111"/>
      <c r="I25" s="59"/>
      <c r="J25" s="251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110"/>
      <c r="W25" s="60"/>
      <c r="X25" s="60"/>
      <c r="Y25" s="60"/>
      <c r="Z25" s="60"/>
      <c r="AA25" s="61" t="str">
        <f t="shared" si="0"/>
        <v/>
      </c>
      <c r="AB25" s="61" t="str">
        <f t="shared" si="1"/>
        <v/>
      </c>
      <c r="AC25" s="61" t="str">
        <f t="shared" si="2"/>
        <v/>
      </c>
      <c r="AD25" s="61" t="str">
        <f t="shared" si="3"/>
        <v/>
      </c>
      <c r="AE25" s="61" t="str">
        <f t="shared" si="4"/>
        <v/>
      </c>
      <c r="AF25" s="61" t="str">
        <f t="shared" si="5"/>
        <v/>
      </c>
      <c r="AG25" s="61" t="str">
        <f t="shared" si="6"/>
        <v/>
      </c>
      <c r="AH25" s="61" t="str">
        <f t="shared" si="7"/>
        <v/>
      </c>
      <c r="AI25" s="62" t="str">
        <f t="shared" si="8"/>
        <v/>
      </c>
      <c r="AJ25" s="61" t="str">
        <f t="shared" si="10"/>
        <v/>
      </c>
      <c r="AK25" s="61" t="str">
        <f t="shared" si="10"/>
        <v/>
      </c>
      <c r="AL25" s="61" t="str">
        <f t="shared" si="10"/>
        <v/>
      </c>
      <c r="AM25" s="61" t="str">
        <f t="shared" si="10"/>
        <v/>
      </c>
      <c r="AN25" s="61" t="str">
        <f t="shared" si="10"/>
        <v/>
      </c>
      <c r="AO25" s="61" t="str">
        <f t="shared" si="10"/>
        <v/>
      </c>
      <c r="AP25" s="61" t="str">
        <f t="shared" si="10"/>
        <v/>
      </c>
      <c r="AQ25" s="61" t="str">
        <f t="shared" si="10"/>
        <v/>
      </c>
      <c r="AR25" s="63"/>
    </row>
    <row r="26" spans="1:44" s="50" customFormat="1" ht="15.75" x14ac:dyDescent="0.25">
      <c r="A26" s="50" t="str">
        <f>CONCATENATE(Leyendas!$C$2)</f>
        <v>Suriname</v>
      </c>
      <c r="B26" s="50" t="str">
        <f>CONCATENATE(Leyendas!$A$2)</f>
        <v>2019</v>
      </c>
      <c r="C26" s="57" t="s">
        <v>146</v>
      </c>
      <c r="D26" s="111"/>
      <c r="E26" s="111"/>
      <c r="F26" s="111"/>
      <c r="G26" s="111"/>
      <c r="H26" s="111"/>
      <c r="I26" s="58"/>
      <c r="J26" s="253"/>
      <c r="K26" s="58"/>
      <c r="L26" s="58"/>
      <c r="M26" s="59"/>
      <c r="N26" s="59"/>
      <c r="O26" s="59"/>
      <c r="P26" s="59"/>
      <c r="Q26" s="59"/>
      <c r="R26" s="59"/>
      <c r="S26" s="59"/>
      <c r="T26" s="59"/>
      <c r="U26" s="59"/>
      <c r="V26" s="110"/>
      <c r="W26" s="60"/>
      <c r="X26" s="60"/>
      <c r="Y26" s="60"/>
      <c r="Z26" s="60"/>
      <c r="AA26" s="61" t="str">
        <f t="shared" si="0"/>
        <v/>
      </c>
      <c r="AB26" s="61" t="str">
        <f t="shared" si="1"/>
        <v/>
      </c>
      <c r="AC26" s="61" t="str">
        <f t="shared" si="2"/>
        <v/>
      </c>
      <c r="AD26" s="61" t="str">
        <f t="shared" si="3"/>
        <v/>
      </c>
      <c r="AE26" s="61" t="str">
        <f t="shared" si="4"/>
        <v/>
      </c>
      <c r="AF26" s="61" t="str">
        <f t="shared" si="5"/>
        <v/>
      </c>
      <c r="AG26" s="61" t="str">
        <f t="shared" si="6"/>
        <v/>
      </c>
      <c r="AH26" s="61" t="str">
        <f t="shared" si="7"/>
        <v/>
      </c>
      <c r="AI26" s="62" t="str">
        <f t="shared" si="8"/>
        <v/>
      </c>
      <c r="AJ26" s="61" t="str">
        <f t="shared" si="10"/>
        <v/>
      </c>
      <c r="AK26" s="61" t="str">
        <f t="shared" si="10"/>
        <v/>
      </c>
      <c r="AL26" s="61" t="str">
        <f t="shared" si="10"/>
        <v/>
      </c>
      <c r="AM26" s="61" t="str">
        <f t="shared" si="10"/>
        <v/>
      </c>
      <c r="AN26" s="61" t="str">
        <f t="shared" si="10"/>
        <v/>
      </c>
      <c r="AO26" s="61" t="str">
        <f t="shared" si="10"/>
        <v/>
      </c>
      <c r="AP26" s="61" t="str">
        <f t="shared" si="10"/>
        <v/>
      </c>
      <c r="AQ26" s="61" t="str">
        <f t="shared" si="10"/>
        <v/>
      </c>
      <c r="AR26" s="63"/>
    </row>
    <row r="27" spans="1:44" s="50" customFormat="1" ht="15.75" x14ac:dyDescent="0.25">
      <c r="A27" s="50" t="str">
        <f>CONCATENATE(Leyendas!$C$2)</f>
        <v>Suriname</v>
      </c>
      <c r="B27" s="50" t="str">
        <f>CONCATENATE(Leyendas!$A$2)</f>
        <v>2019</v>
      </c>
      <c r="C27" s="57" t="s">
        <v>147</v>
      </c>
      <c r="D27" s="111"/>
      <c r="E27" s="111"/>
      <c r="F27" s="113"/>
      <c r="G27" s="113"/>
      <c r="H27" s="111"/>
      <c r="I27" s="58"/>
      <c r="J27" s="253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110"/>
      <c r="W27" s="60"/>
      <c r="X27" s="60"/>
      <c r="Y27" s="60"/>
      <c r="Z27" s="60"/>
      <c r="AA27" s="61" t="str">
        <f t="shared" si="0"/>
        <v/>
      </c>
      <c r="AB27" s="61" t="str">
        <f t="shared" si="1"/>
        <v/>
      </c>
      <c r="AC27" s="61" t="str">
        <f t="shared" si="2"/>
        <v/>
      </c>
      <c r="AD27" s="61" t="str">
        <f t="shared" si="3"/>
        <v/>
      </c>
      <c r="AE27" s="61" t="str">
        <f t="shared" si="4"/>
        <v/>
      </c>
      <c r="AF27" s="61" t="str">
        <f t="shared" si="5"/>
        <v/>
      </c>
      <c r="AG27" s="61" t="str">
        <f t="shared" si="6"/>
        <v/>
      </c>
      <c r="AH27" s="61" t="str">
        <f t="shared" si="7"/>
        <v/>
      </c>
      <c r="AI27" s="62" t="str">
        <f t="shared" si="8"/>
        <v/>
      </c>
      <c r="AJ27" s="61" t="str">
        <f t="shared" si="10"/>
        <v/>
      </c>
      <c r="AK27" s="61" t="str">
        <f t="shared" si="10"/>
        <v/>
      </c>
      <c r="AL27" s="61" t="str">
        <f t="shared" si="10"/>
        <v/>
      </c>
      <c r="AM27" s="61" t="str">
        <f t="shared" si="10"/>
        <v/>
      </c>
      <c r="AN27" s="61" t="str">
        <f t="shared" si="10"/>
        <v/>
      </c>
      <c r="AO27" s="61" t="str">
        <f t="shared" si="10"/>
        <v/>
      </c>
      <c r="AP27" s="61" t="str">
        <f t="shared" si="10"/>
        <v/>
      </c>
      <c r="AQ27" s="61" t="str">
        <f t="shared" si="10"/>
        <v/>
      </c>
      <c r="AR27" s="63"/>
    </row>
    <row r="28" spans="1:44" s="50" customFormat="1" ht="15.75" x14ac:dyDescent="0.25">
      <c r="A28" s="50" t="str">
        <f>CONCATENATE(Leyendas!$C$2)</f>
        <v>Suriname</v>
      </c>
      <c r="B28" s="50" t="str">
        <f>CONCATENATE(Leyendas!$A$2)</f>
        <v>2019</v>
      </c>
      <c r="C28" s="57" t="s">
        <v>148</v>
      </c>
      <c r="D28" s="111"/>
      <c r="E28" s="111"/>
      <c r="F28" s="113"/>
      <c r="G28" s="113"/>
      <c r="H28" s="111"/>
      <c r="I28" s="58"/>
      <c r="J28" s="253"/>
      <c r="K28" s="58"/>
      <c r="L28" s="58"/>
      <c r="M28" s="59"/>
      <c r="N28" s="59"/>
      <c r="O28" s="59"/>
      <c r="P28" s="59"/>
      <c r="Q28" s="59"/>
      <c r="R28" s="59"/>
      <c r="S28" s="59"/>
      <c r="T28" s="59"/>
      <c r="U28" s="59"/>
      <c r="V28" s="110"/>
      <c r="W28" s="60"/>
      <c r="X28" s="60"/>
      <c r="Y28" s="60"/>
      <c r="Z28" s="60"/>
      <c r="AA28" s="61" t="str">
        <f t="shared" si="0"/>
        <v/>
      </c>
      <c r="AB28" s="61" t="str">
        <f t="shared" si="1"/>
        <v/>
      </c>
      <c r="AC28" s="61" t="str">
        <f t="shared" si="2"/>
        <v/>
      </c>
      <c r="AD28" s="61" t="str">
        <f t="shared" si="3"/>
        <v/>
      </c>
      <c r="AE28" s="61" t="str">
        <f t="shared" si="4"/>
        <v/>
      </c>
      <c r="AF28" s="61" t="str">
        <f t="shared" si="5"/>
        <v/>
      </c>
      <c r="AG28" s="61" t="str">
        <f t="shared" si="6"/>
        <v/>
      </c>
      <c r="AH28" s="61" t="str">
        <f t="shared" si="7"/>
        <v/>
      </c>
      <c r="AI28" s="62" t="str">
        <f t="shared" si="8"/>
        <v/>
      </c>
      <c r="AJ28" s="61" t="str">
        <f t="shared" si="10"/>
        <v/>
      </c>
      <c r="AK28" s="61" t="str">
        <f t="shared" si="10"/>
        <v/>
      </c>
      <c r="AL28" s="61" t="str">
        <f t="shared" si="10"/>
        <v/>
      </c>
      <c r="AM28" s="61" t="str">
        <f t="shared" si="10"/>
        <v/>
      </c>
      <c r="AN28" s="61" t="str">
        <f t="shared" si="10"/>
        <v/>
      </c>
      <c r="AO28" s="61" t="str">
        <f t="shared" si="10"/>
        <v/>
      </c>
      <c r="AP28" s="61" t="str">
        <f t="shared" si="10"/>
        <v/>
      </c>
      <c r="AQ28" s="61" t="str">
        <f t="shared" si="10"/>
        <v/>
      </c>
      <c r="AR28" s="63"/>
    </row>
    <row r="29" spans="1:44" s="50" customFormat="1" ht="15.75" x14ac:dyDescent="0.25">
      <c r="A29" s="50" t="str">
        <f>CONCATENATE(Leyendas!$C$2)</f>
        <v>Suriname</v>
      </c>
      <c r="B29" s="50" t="str">
        <f>CONCATENATE(Leyendas!$A$2)</f>
        <v>2019</v>
      </c>
      <c r="C29" s="57" t="s">
        <v>149</v>
      </c>
      <c r="D29" s="111"/>
      <c r="E29" s="111"/>
      <c r="F29" s="113"/>
      <c r="G29" s="113"/>
      <c r="H29" s="111"/>
      <c r="I29" s="58"/>
      <c r="J29" s="253"/>
      <c r="K29" s="58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110"/>
      <c r="W29" s="60"/>
      <c r="X29" s="60"/>
      <c r="Y29" s="60"/>
      <c r="Z29" s="60"/>
      <c r="AA29" s="61" t="str">
        <f t="shared" si="0"/>
        <v/>
      </c>
      <c r="AB29" s="61" t="str">
        <f t="shared" si="1"/>
        <v/>
      </c>
      <c r="AC29" s="61" t="str">
        <f t="shared" si="2"/>
        <v/>
      </c>
      <c r="AD29" s="61" t="str">
        <f t="shared" si="3"/>
        <v/>
      </c>
      <c r="AE29" s="61" t="str">
        <f t="shared" si="4"/>
        <v/>
      </c>
      <c r="AF29" s="61" t="str">
        <f t="shared" si="5"/>
        <v/>
      </c>
      <c r="AG29" s="61" t="str">
        <f t="shared" si="6"/>
        <v/>
      </c>
      <c r="AH29" s="61" t="str">
        <f t="shared" si="7"/>
        <v/>
      </c>
      <c r="AI29" s="62" t="str">
        <f t="shared" si="8"/>
        <v/>
      </c>
      <c r="AJ29" s="61" t="str">
        <f t="shared" si="10"/>
        <v/>
      </c>
      <c r="AK29" s="61" t="str">
        <f t="shared" si="10"/>
        <v/>
      </c>
      <c r="AL29" s="61" t="str">
        <f t="shared" si="10"/>
        <v/>
      </c>
      <c r="AM29" s="61" t="str">
        <f t="shared" si="10"/>
        <v/>
      </c>
      <c r="AN29" s="61" t="str">
        <f t="shared" si="10"/>
        <v/>
      </c>
      <c r="AO29" s="61" t="str">
        <f t="shared" si="10"/>
        <v/>
      </c>
      <c r="AP29" s="61" t="str">
        <f t="shared" si="10"/>
        <v/>
      </c>
      <c r="AQ29" s="61" t="str">
        <f t="shared" si="10"/>
        <v/>
      </c>
      <c r="AR29" s="63"/>
    </row>
    <row r="30" spans="1:44" s="50" customFormat="1" ht="15.75" x14ac:dyDescent="0.25">
      <c r="A30" s="50" t="str">
        <f>CONCATENATE(Leyendas!$C$2)</f>
        <v>Suriname</v>
      </c>
      <c r="B30" s="50" t="str">
        <f>CONCATENATE(Leyendas!$A$2)</f>
        <v>2019</v>
      </c>
      <c r="C30" s="57" t="s">
        <v>150</v>
      </c>
      <c r="D30" s="111"/>
      <c r="E30" s="111"/>
      <c r="F30" s="113"/>
      <c r="G30" s="113"/>
      <c r="H30" s="111"/>
      <c r="I30" s="59"/>
      <c r="J30" s="251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110"/>
      <c r="W30" s="60"/>
      <c r="X30" s="60"/>
      <c r="Y30" s="60"/>
      <c r="Z30" s="60"/>
      <c r="AA30" s="61" t="str">
        <f t="shared" si="0"/>
        <v/>
      </c>
      <c r="AB30" s="61" t="str">
        <f t="shared" si="1"/>
        <v/>
      </c>
      <c r="AC30" s="61" t="str">
        <f t="shared" si="2"/>
        <v/>
      </c>
      <c r="AD30" s="61" t="str">
        <f t="shared" si="3"/>
        <v/>
      </c>
      <c r="AE30" s="61" t="str">
        <f t="shared" si="4"/>
        <v/>
      </c>
      <c r="AF30" s="61" t="str">
        <f t="shared" si="5"/>
        <v/>
      </c>
      <c r="AG30" s="61" t="str">
        <f t="shared" si="6"/>
        <v/>
      </c>
      <c r="AH30" s="61" t="str">
        <f t="shared" si="7"/>
        <v/>
      </c>
      <c r="AI30" s="62" t="str">
        <f t="shared" si="8"/>
        <v/>
      </c>
      <c r="AJ30" s="61" t="str">
        <f t="shared" si="10"/>
        <v/>
      </c>
      <c r="AK30" s="61" t="str">
        <f t="shared" si="10"/>
        <v/>
      </c>
      <c r="AL30" s="61" t="str">
        <f t="shared" si="10"/>
        <v/>
      </c>
      <c r="AM30" s="61" t="str">
        <f t="shared" si="10"/>
        <v/>
      </c>
      <c r="AN30" s="61" t="str">
        <f t="shared" si="10"/>
        <v/>
      </c>
      <c r="AO30" s="61" t="str">
        <f t="shared" si="10"/>
        <v/>
      </c>
      <c r="AP30" s="61" t="str">
        <f t="shared" si="10"/>
        <v/>
      </c>
      <c r="AQ30" s="61" t="str">
        <f t="shared" si="10"/>
        <v/>
      </c>
      <c r="AR30" s="63"/>
    </row>
    <row r="31" spans="1:44" s="50" customFormat="1" ht="15.75" x14ac:dyDescent="0.25">
      <c r="A31" s="50" t="str">
        <f>CONCATENATE(Leyendas!$C$2)</f>
        <v>Suriname</v>
      </c>
      <c r="B31" s="50" t="str">
        <f>CONCATENATE(Leyendas!$A$2)</f>
        <v>2019</v>
      </c>
      <c r="C31" s="57" t="s">
        <v>151</v>
      </c>
      <c r="D31" s="111"/>
      <c r="E31" s="111"/>
      <c r="F31" s="111"/>
      <c r="G31" s="111"/>
      <c r="H31" s="111"/>
      <c r="I31" s="59"/>
      <c r="J31" s="251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110"/>
      <c r="W31" s="60"/>
      <c r="X31" s="60"/>
      <c r="Y31" s="60"/>
      <c r="Z31" s="60"/>
      <c r="AA31" s="61" t="str">
        <f t="shared" si="0"/>
        <v/>
      </c>
      <c r="AB31" s="61" t="str">
        <f t="shared" si="1"/>
        <v/>
      </c>
      <c r="AC31" s="61" t="str">
        <f t="shared" si="2"/>
        <v/>
      </c>
      <c r="AD31" s="61" t="str">
        <f t="shared" si="3"/>
        <v/>
      </c>
      <c r="AE31" s="61" t="str">
        <f t="shared" si="4"/>
        <v/>
      </c>
      <c r="AF31" s="61" t="str">
        <f t="shared" si="5"/>
        <v/>
      </c>
      <c r="AG31" s="61" t="str">
        <f t="shared" si="6"/>
        <v/>
      </c>
      <c r="AH31" s="61" t="str">
        <f t="shared" si="7"/>
        <v/>
      </c>
      <c r="AI31" s="62" t="str">
        <f t="shared" si="8"/>
        <v/>
      </c>
      <c r="AJ31" s="61" t="str">
        <f t="shared" si="10"/>
        <v/>
      </c>
      <c r="AK31" s="61" t="str">
        <f t="shared" si="10"/>
        <v/>
      </c>
      <c r="AL31" s="61" t="str">
        <f t="shared" si="10"/>
        <v/>
      </c>
      <c r="AM31" s="61" t="str">
        <f t="shared" si="10"/>
        <v/>
      </c>
      <c r="AN31" s="61" t="str">
        <f t="shared" si="10"/>
        <v/>
      </c>
      <c r="AO31" s="61" t="str">
        <f t="shared" si="10"/>
        <v/>
      </c>
      <c r="AP31" s="61" t="str">
        <f t="shared" si="10"/>
        <v/>
      </c>
      <c r="AQ31" s="61" t="str">
        <f t="shared" si="10"/>
        <v/>
      </c>
      <c r="AR31" s="63"/>
    </row>
    <row r="32" spans="1:44" s="50" customFormat="1" ht="15.75" x14ac:dyDescent="0.25">
      <c r="A32" s="50" t="str">
        <f>CONCATENATE(Leyendas!$C$2)</f>
        <v>Suriname</v>
      </c>
      <c r="B32" s="50" t="str">
        <f>CONCATENATE(Leyendas!$A$2)</f>
        <v>2019</v>
      </c>
      <c r="C32" s="57" t="s">
        <v>152</v>
      </c>
      <c r="D32" s="111"/>
      <c r="E32" s="111"/>
      <c r="F32" s="111"/>
      <c r="G32" s="111"/>
      <c r="H32" s="111"/>
      <c r="I32" s="59"/>
      <c r="J32" s="251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110"/>
      <c r="W32" s="60"/>
      <c r="X32" s="60"/>
      <c r="Y32" s="60"/>
      <c r="Z32" s="60"/>
      <c r="AA32" s="61" t="str">
        <f t="shared" si="0"/>
        <v/>
      </c>
      <c r="AB32" s="61" t="str">
        <f t="shared" si="1"/>
        <v/>
      </c>
      <c r="AC32" s="61" t="str">
        <f t="shared" si="2"/>
        <v/>
      </c>
      <c r="AD32" s="61" t="str">
        <f t="shared" si="3"/>
        <v/>
      </c>
      <c r="AE32" s="61" t="str">
        <f t="shared" si="4"/>
        <v/>
      </c>
      <c r="AF32" s="61" t="str">
        <f t="shared" si="5"/>
        <v/>
      </c>
      <c r="AG32" s="61" t="str">
        <f t="shared" si="6"/>
        <v/>
      </c>
      <c r="AH32" s="61" t="str">
        <f t="shared" si="7"/>
        <v/>
      </c>
      <c r="AI32" s="62" t="str">
        <f t="shared" si="8"/>
        <v/>
      </c>
      <c r="AJ32" s="61" t="str">
        <f t="shared" si="10"/>
        <v/>
      </c>
      <c r="AK32" s="61" t="str">
        <f t="shared" si="10"/>
        <v/>
      </c>
      <c r="AL32" s="61" t="str">
        <f t="shared" si="10"/>
        <v/>
      </c>
      <c r="AM32" s="61" t="str">
        <f t="shared" si="10"/>
        <v/>
      </c>
      <c r="AN32" s="61" t="str">
        <f t="shared" si="10"/>
        <v/>
      </c>
      <c r="AO32" s="61" t="str">
        <f t="shared" si="10"/>
        <v/>
      </c>
      <c r="AP32" s="61" t="str">
        <f t="shared" si="10"/>
        <v/>
      </c>
      <c r="AQ32" s="61" t="str">
        <f t="shared" si="10"/>
        <v/>
      </c>
      <c r="AR32" s="63"/>
    </row>
    <row r="33" spans="1:44" ht="15.75" x14ac:dyDescent="0.25">
      <c r="A33" s="50" t="str">
        <f>CONCATENATE(Leyendas!$C$2)</f>
        <v>Suriname</v>
      </c>
      <c r="B33" s="50" t="str">
        <f>CONCATENATE(Leyendas!$A$2)</f>
        <v>2019</v>
      </c>
      <c r="C33" s="57" t="s">
        <v>153</v>
      </c>
      <c r="D33" s="111"/>
      <c r="E33" s="111"/>
      <c r="F33" s="111"/>
      <c r="G33" s="111"/>
      <c r="H33" s="111"/>
      <c r="I33" s="59"/>
      <c r="J33" s="251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110"/>
      <c r="W33" s="60"/>
      <c r="X33" s="60"/>
      <c r="Y33" s="60"/>
      <c r="Z33" s="60"/>
      <c r="AA33" s="61" t="str">
        <f t="shared" si="0"/>
        <v/>
      </c>
      <c r="AB33" s="61" t="str">
        <f t="shared" si="1"/>
        <v/>
      </c>
      <c r="AC33" s="61" t="str">
        <f t="shared" si="2"/>
        <v/>
      </c>
      <c r="AD33" s="61" t="str">
        <f t="shared" si="3"/>
        <v/>
      </c>
      <c r="AE33" s="61" t="str">
        <f t="shared" si="4"/>
        <v/>
      </c>
      <c r="AF33" s="61" t="str">
        <f t="shared" si="5"/>
        <v/>
      </c>
      <c r="AG33" s="61" t="str">
        <f t="shared" si="6"/>
        <v/>
      </c>
      <c r="AH33" s="61" t="str">
        <f t="shared" si="7"/>
        <v/>
      </c>
      <c r="AI33" s="62" t="str">
        <f t="shared" si="8"/>
        <v/>
      </c>
      <c r="AJ33" s="61" t="str">
        <f t="shared" si="10"/>
        <v/>
      </c>
      <c r="AK33" s="61" t="str">
        <f t="shared" si="10"/>
        <v/>
      </c>
      <c r="AL33" s="61" t="str">
        <f t="shared" si="10"/>
        <v/>
      </c>
      <c r="AM33" s="61" t="str">
        <f t="shared" si="10"/>
        <v/>
      </c>
      <c r="AN33" s="61" t="str">
        <f t="shared" si="10"/>
        <v/>
      </c>
      <c r="AO33" s="61" t="str">
        <f t="shared" si="10"/>
        <v/>
      </c>
      <c r="AP33" s="61" t="str">
        <f t="shared" si="10"/>
        <v/>
      </c>
      <c r="AQ33" s="61" t="str">
        <f t="shared" si="10"/>
        <v/>
      </c>
      <c r="AR33" s="63"/>
    </row>
    <row r="34" spans="1:44" ht="15.75" x14ac:dyDescent="0.25">
      <c r="A34" s="50" t="str">
        <f>CONCATENATE(Leyendas!$C$2)</f>
        <v>Suriname</v>
      </c>
      <c r="B34" s="50" t="str">
        <f>CONCATENATE(Leyendas!$A$2)</f>
        <v>2019</v>
      </c>
      <c r="C34" s="57" t="s">
        <v>154</v>
      </c>
      <c r="D34" s="111"/>
      <c r="E34" s="111"/>
      <c r="F34" s="111"/>
      <c r="G34" s="111"/>
      <c r="H34" s="111"/>
      <c r="I34" s="59"/>
      <c r="J34" s="251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110"/>
      <c r="W34" s="60"/>
      <c r="X34" s="60"/>
      <c r="Y34" s="60"/>
      <c r="Z34" s="60"/>
      <c r="AA34" s="61" t="str">
        <f t="shared" si="0"/>
        <v/>
      </c>
      <c r="AB34" s="61" t="str">
        <f t="shared" si="1"/>
        <v/>
      </c>
      <c r="AC34" s="61" t="str">
        <f t="shared" si="2"/>
        <v/>
      </c>
      <c r="AD34" s="61" t="str">
        <f t="shared" si="3"/>
        <v/>
      </c>
      <c r="AE34" s="61" t="str">
        <f t="shared" si="4"/>
        <v/>
      </c>
      <c r="AF34" s="61" t="str">
        <f t="shared" si="5"/>
        <v/>
      </c>
      <c r="AG34" s="61" t="str">
        <f t="shared" si="6"/>
        <v/>
      </c>
      <c r="AH34" s="61" t="str">
        <f t="shared" si="7"/>
        <v/>
      </c>
      <c r="AI34" s="62" t="str">
        <f t="shared" si="8"/>
        <v/>
      </c>
      <c r="AJ34" s="61" t="str">
        <f t="shared" si="10"/>
        <v/>
      </c>
      <c r="AK34" s="61" t="str">
        <f t="shared" si="10"/>
        <v/>
      </c>
      <c r="AL34" s="61" t="str">
        <f t="shared" si="10"/>
        <v/>
      </c>
      <c r="AM34" s="61" t="str">
        <f t="shared" si="10"/>
        <v/>
      </c>
      <c r="AN34" s="61" t="str">
        <f t="shared" si="10"/>
        <v/>
      </c>
      <c r="AO34" s="61" t="str">
        <f t="shared" si="10"/>
        <v/>
      </c>
      <c r="AP34" s="61" t="str">
        <f t="shared" si="10"/>
        <v/>
      </c>
      <c r="AQ34" s="61" t="str">
        <f t="shared" si="10"/>
        <v/>
      </c>
      <c r="AR34" s="63"/>
    </row>
    <row r="35" spans="1:44" ht="15.75" x14ac:dyDescent="0.25">
      <c r="A35" s="50" t="str">
        <f>CONCATENATE(Leyendas!$C$2)</f>
        <v>Suriname</v>
      </c>
      <c r="B35" s="50" t="str">
        <f>CONCATENATE(Leyendas!$A$2)</f>
        <v>2019</v>
      </c>
      <c r="C35" s="57" t="s">
        <v>155</v>
      </c>
      <c r="D35" s="111"/>
      <c r="E35" s="111"/>
      <c r="F35" s="111"/>
      <c r="G35" s="111"/>
      <c r="H35" s="111"/>
      <c r="I35" s="59"/>
      <c r="J35" s="251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110"/>
      <c r="W35" s="60"/>
      <c r="X35" s="60"/>
      <c r="Y35" s="60"/>
      <c r="Z35" s="60"/>
      <c r="AA35" s="61" t="str">
        <f t="shared" si="0"/>
        <v/>
      </c>
      <c r="AB35" s="61" t="str">
        <f t="shared" si="1"/>
        <v/>
      </c>
      <c r="AC35" s="61" t="str">
        <f t="shared" si="2"/>
        <v/>
      </c>
      <c r="AD35" s="61" t="str">
        <f t="shared" si="3"/>
        <v/>
      </c>
      <c r="AE35" s="61" t="str">
        <f t="shared" si="4"/>
        <v/>
      </c>
      <c r="AF35" s="61" t="str">
        <f t="shared" si="5"/>
        <v/>
      </c>
      <c r="AG35" s="61" t="str">
        <f t="shared" si="6"/>
        <v/>
      </c>
      <c r="AH35" s="61" t="str">
        <f t="shared" si="7"/>
        <v/>
      </c>
      <c r="AI35" s="62" t="str">
        <f t="shared" si="8"/>
        <v/>
      </c>
      <c r="AJ35" s="61" t="str">
        <f t="shared" si="10"/>
        <v/>
      </c>
      <c r="AK35" s="61" t="str">
        <f t="shared" si="10"/>
        <v/>
      </c>
      <c r="AL35" s="61" t="str">
        <f t="shared" si="10"/>
        <v/>
      </c>
      <c r="AM35" s="61" t="str">
        <f t="shared" si="10"/>
        <v/>
      </c>
      <c r="AN35" s="61" t="str">
        <f t="shared" si="10"/>
        <v/>
      </c>
      <c r="AO35" s="61" t="str">
        <f t="shared" si="10"/>
        <v/>
      </c>
      <c r="AP35" s="61" t="str">
        <f t="shared" si="10"/>
        <v/>
      </c>
      <c r="AQ35" s="61" t="str">
        <f t="shared" si="10"/>
        <v/>
      </c>
      <c r="AR35" s="63"/>
    </row>
    <row r="36" spans="1:44" ht="15.75" x14ac:dyDescent="0.25">
      <c r="A36" s="50" t="str">
        <f>CONCATENATE(Leyendas!$C$2)</f>
        <v>Suriname</v>
      </c>
      <c r="B36" s="50" t="str">
        <f>CONCATENATE(Leyendas!$A$2)</f>
        <v>2019</v>
      </c>
      <c r="C36" s="57" t="s">
        <v>156</v>
      </c>
      <c r="D36" s="111"/>
      <c r="E36" s="111"/>
      <c r="F36" s="111"/>
      <c r="G36" s="111"/>
      <c r="H36" s="111"/>
      <c r="I36" s="59"/>
      <c r="J36" s="251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110"/>
      <c r="W36" s="60"/>
      <c r="X36" s="60"/>
      <c r="Y36" s="60"/>
      <c r="Z36" s="60"/>
      <c r="AA36" s="61" t="str">
        <f t="shared" si="0"/>
        <v/>
      </c>
      <c r="AB36" s="61" t="str">
        <f t="shared" si="1"/>
        <v/>
      </c>
      <c r="AC36" s="61" t="str">
        <f t="shared" si="2"/>
        <v/>
      </c>
      <c r="AD36" s="61" t="str">
        <f t="shared" si="3"/>
        <v/>
      </c>
      <c r="AE36" s="61" t="str">
        <f t="shared" si="4"/>
        <v/>
      </c>
      <c r="AF36" s="61" t="str">
        <f t="shared" si="5"/>
        <v/>
      </c>
      <c r="AG36" s="61" t="str">
        <f t="shared" si="6"/>
        <v/>
      </c>
      <c r="AH36" s="61" t="str">
        <f t="shared" si="7"/>
        <v/>
      </c>
      <c r="AI36" s="62" t="str">
        <f t="shared" si="8"/>
        <v/>
      </c>
      <c r="AJ36" s="61" t="str">
        <f t="shared" si="10"/>
        <v/>
      </c>
      <c r="AK36" s="61" t="str">
        <f t="shared" si="10"/>
        <v/>
      </c>
      <c r="AL36" s="61" t="str">
        <f t="shared" si="10"/>
        <v/>
      </c>
      <c r="AM36" s="61" t="str">
        <f t="shared" si="10"/>
        <v/>
      </c>
      <c r="AN36" s="61" t="str">
        <f t="shared" si="10"/>
        <v/>
      </c>
      <c r="AO36" s="61" t="str">
        <f t="shared" si="10"/>
        <v/>
      </c>
      <c r="AP36" s="61" t="str">
        <f t="shared" si="10"/>
        <v/>
      </c>
      <c r="AQ36" s="61" t="str">
        <f t="shared" si="10"/>
        <v/>
      </c>
      <c r="AR36" s="63"/>
    </row>
    <row r="37" spans="1:44" ht="15.75" x14ac:dyDescent="0.25">
      <c r="A37" s="50" t="str">
        <f>CONCATENATE(Leyendas!$C$2)</f>
        <v>Suriname</v>
      </c>
      <c r="B37" s="50" t="str">
        <f>CONCATENATE(Leyendas!$A$2)</f>
        <v>2019</v>
      </c>
      <c r="C37" s="57" t="s">
        <v>157</v>
      </c>
      <c r="D37" s="111"/>
      <c r="E37" s="111"/>
      <c r="F37" s="111"/>
      <c r="G37" s="111"/>
      <c r="H37" s="111"/>
      <c r="I37" s="59"/>
      <c r="J37" s="251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110"/>
      <c r="W37" s="60"/>
      <c r="X37" s="60"/>
      <c r="Y37" s="60"/>
      <c r="Z37" s="60"/>
      <c r="AA37" s="61" t="str">
        <f t="shared" si="0"/>
        <v/>
      </c>
      <c r="AB37" s="61" t="str">
        <f t="shared" si="1"/>
        <v/>
      </c>
      <c r="AC37" s="61" t="str">
        <f t="shared" si="2"/>
        <v/>
      </c>
      <c r="AD37" s="61" t="str">
        <f t="shared" si="3"/>
        <v/>
      </c>
      <c r="AE37" s="61" t="str">
        <f t="shared" si="4"/>
        <v/>
      </c>
      <c r="AF37" s="61" t="str">
        <f t="shared" si="5"/>
        <v/>
      </c>
      <c r="AG37" s="61" t="str">
        <f t="shared" si="6"/>
        <v/>
      </c>
      <c r="AH37" s="61" t="str">
        <f t="shared" si="7"/>
        <v/>
      </c>
      <c r="AI37" s="62" t="str">
        <f t="shared" si="8"/>
        <v/>
      </c>
      <c r="AJ37" s="61" t="str">
        <f t="shared" si="10"/>
        <v/>
      </c>
      <c r="AK37" s="61" t="str">
        <f t="shared" si="10"/>
        <v/>
      </c>
      <c r="AL37" s="61" t="str">
        <f t="shared" si="10"/>
        <v/>
      </c>
      <c r="AM37" s="61" t="str">
        <f t="shared" si="10"/>
        <v/>
      </c>
      <c r="AN37" s="61" t="str">
        <f t="shared" si="10"/>
        <v/>
      </c>
      <c r="AO37" s="61" t="str">
        <f t="shared" si="10"/>
        <v/>
      </c>
      <c r="AP37" s="61" t="str">
        <f t="shared" si="10"/>
        <v/>
      </c>
      <c r="AQ37" s="61" t="str">
        <f t="shared" si="10"/>
        <v/>
      </c>
      <c r="AR37" s="63"/>
    </row>
    <row r="38" spans="1:44" ht="15.75" x14ac:dyDescent="0.25">
      <c r="A38" s="50" t="str">
        <f>CONCATENATE(Leyendas!$C$2)</f>
        <v>Suriname</v>
      </c>
      <c r="B38" s="50" t="str">
        <f>CONCATENATE(Leyendas!$A$2)</f>
        <v>2019</v>
      </c>
      <c r="C38" s="57" t="s">
        <v>158</v>
      </c>
      <c r="D38" s="111"/>
      <c r="E38" s="111"/>
      <c r="F38" s="111"/>
      <c r="G38" s="111"/>
      <c r="H38" s="111"/>
      <c r="I38" s="59"/>
      <c r="J38" s="251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110"/>
      <c r="W38" s="60"/>
      <c r="X38" s="60"/>
      <c r="Y38" s="60"/>
      <c r="Z38" s="60"/>
      <c r="AA38" s="61" t="str">
        <f t="shared" si="0"/>
        <v/>
      </c>
      <c r="AB38" s="61" t="str">
        <f t="shared" si="1"/>
        <v/>
      </c>
      <c r="AC38" s="61" t="str">
        <f t="shared" si="2"/>
        <v/>
      </c>
      <c r="AD38" s="61" t="str">
        <f t="shared" ref="AD38:AD58" si="11">IF($Y38=0,"",D38/$Y38)</f>
        <v/>
      </c>
      <c r="AE38" s="61" t="str">
        <f t="shared" ref="AE38:AE58" si="12">IF($Y38=0,"",E38/$Y38)</f>
        <v/>
      </c>
      <c r="AF38" s="61" t="str">
        <f t="shared" ref="AF38:AF58" si="13">IF($Y38=0,"",F38/$Y38)</f>
        <v/>
      </c>
      <c r="AG38" s="61" t="str">
        <f t="shared" ref="AG38:AG58" si="14">IF($Y38=0,"",G38/$Y38)</f>
        <v/>
      </c>
      <c r="AH38" s="61" t="str">
        <f t="shared" ref="AH38:AH58" si="15">IF($Y38=0,"",H38/$Y38)</f>
        <v/>
      </c>
      <c r="AI38" s="62" t="str">
        <f t="shared" si="8"/>
        <v/>
      </c>
      <c r="AJ38" s="61" t="str">
        <f t="shared" si="10"/>
        <v/>
      </c>
      <c r="AK38" s="61" t="str">
        <f t="shared" si="10"/>
        <v/>
      </c>
      <c r="AL38" s="61" t="str">
        <f t="shared" si="10"/>
        <v/>
      </c>
      <c r="AM38" s="61" t="str">
        <f t="shared" si="10"/>
        <v/>
      </c>
      <c r="AN38" s="61" t="str">
        <f t="shared" si="10"/>
        <v/>
      </c>
      <c r="AO38" s="61" t="str">
        <f t="shared" si="10"/>
        <v/>
      </c>
      <c r="AP38" s="61" t="str">
        <f t="shared" si="10"/>
        <v/>
      </c>
      <c r="AQ38" s="61" t="str">
        <f t="shared" si="10"/>
        <v/>
      </c>
      <c r="AR38" s="63"/>
    </row>
    <row r="39" spans="1:44" ht="15.75" x14ac:dyDescent="0.25">
      <c r="A39" s="50" t="str">
        <f>CONCATENATE(Leyendas!$C$2)</f>
        <v>Suriname</v>
      </c>
      <c r="B39" s="50" t="str">
        <f>CONCATENATE(Leyendas!$A$2)</f>
        <v>2019</v>
      </c>
      <c r="C39" s="57" t="s">
        <v>159</v>
      </c>
      <c r="D39" s="111"/>
      <c r="E39" s="111"/>
      <c r="F39" s="111"/>
      <c r="G39" s="111"/>
      <c r="H39" s="111"/>
      <c r="I39" s="59"/>
      <c r="J39" s="251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102"/>
      <c r="W39" s="60"/>
      <c r="X39" s="60"/>
      <c r="Y39" s="60"/>
      <c r="Z39" s="60"/>
      <c r="AA39" s="61" t="str">
        <f t="shared" si="0"/>
        <v/>
      </c>
      <c r="AB39" s="61" t="str">
        <f t="shared" si="1"/>
        <v/>
      </c>
      <c r="AC39" s="61" t="str">
        <f t="shared" si="2"/>
        <v/>
      </c>
      <c r="AD39" s="61" t="str">
        <f t="shared" si="11"/>
        <v/>
      </c>
      <c r="AE39" s="61" t="str">
        <f t="shared" si="12"/>
        <v/>
      </c>
      <c r="AF39" s="61" t="str">
        <f t="shared" si="13"/>
        <v/>
      </c>
      <c r="AG39" s="61" t="str">
        <f t="shared" si="14"/>
        <v/>
      </c>
      <c r="AH39" s="61" t="str">
        <f t="shared" si="15"/>
        <v/>
      </c>
      <c r="AI39" s="62" t="str">
        <f t="shared" si="8"/>
        <v/>
      </c>
      <c r="AJ39" s="61" t="str">
        <f t="shared" si="10"/>
        <v/>
      </c>
      <c r="AK39" s="61" t="str">
        <f t="shared" si="10"/>
        <v/>
      </c>
      <c r="AL39" s="61" t="str">
        <f t="shared" si="10"/>
        <v/>
      </c>
      <c r="AM39" s="61" t="str">
        <f t="shared" si="10"/>
        <v/>
      </c>
      <c r="AN39" s="61" t="str">
        <f t="shared" si="10"/>
        <v/>
      </c>
      <c r="AO39" s="61" t="str">
        <f t="shared" si="10"/>
        <v/>
      </c>
      <c r="AP39" s="61" t="str">
        <f t="shared" si="10"/>
        <v/>
      </c>
      <c r="AQ39" s="61" t="str">
        <f t="shared" si="10"/>
        <v/>
      </c>
      <c r="AR39" s="63"/>
    </row>
    <row r="40" spans="1:44" ht="15.75" x14ac:dyDescent="0.25">
      <c r="A40" s="50" t="str">
        <f>CONCATENATE(Leyendas!$C$2)</f>
        <v>Suriname</v>
      </c>
      <c r="B40" s="50" t="str">
        <f>CONCATENATE(Leyendas!$A$2)</f>
        <v>2019</v>
      </c>
      <c r="C40" s="57" t="s">
        <v>160</v>
      </c>
      <c r="D40" s="111"/>
      <c r="E40" s="111"/>
      <c r="F40" s="111"/>
      <c r="G40" s="111"/>
      <c r="H40" s="111"/>
      <c r="I40" s="59"/>
      <c r="J40" s="251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102"/>
      <c r="W40" s="60"/>
      <c r="X40" s="60"/>
      <c r="Y40" s="60"/>
      <c r="Z40" s="60"/>
      <c r="AA40" s="61" t="str">
        <f t="shared" si="0"/>
        <v/>
      </c>
      <c r="AB40" s="61" t="str">
        <f t="shared" si="1"/>
        <v/>
      </c>
      <c r="AC40" s="61" t="str">
        <f t="shared" si="2"/>
        <v/>
      </c>
      <c r="AD40" s="61" t="str">
        <f t="shared" si="11"/>
        <v/>
      </c>
      <c r="AE40" s="61" t="str">
        <f t="shared" si="12"/>
        <v/>
      </c>
      <c r="AF40" s="61" t="str">
        <f t="shared" si="13"/>
        <v/>
      </c>
      <c r="AG40" s="61" t="str">
        <f t="shared" si="14"/>
        <v/>
      </c>
      <c r="AH40" s="61" t="str">
        <f t="shared" si="15"/>
        <v/>
      </c>
      <c r="AI40" s="62" t="str">
        <f t="shared" si="8"/>
        <v/>
      </c>
      <c r="AJ40" s="61" t="str">
        <f t="shared" si="10"/>
        <v/>
      </c>
      <c r="AK40" s="61" t="str">
        <f t="shared" si="10"/>
        <v/>
      </c>
      <c r="AL40" s="61" t="str">
        <f t="shared" si="10"/>
        <v/>
      </c>
      <c r="AM40" s="61" t="str">
        <f t="shared" si="10"/>
        <v/>
      </c>
      <c r="AN40" s="61" t="str">
        <f t="shared" si="10"/>
        <v/>
      </c>
      <c r="AO40" s="61" t="str">
        <f t="shared" si="10"/>
        <v/>
      </c>
      <c r="AP40" s="61" t="str">
        <f t="shared" si="10"/>
        <v/>
      </c>
      <c r="AQ40" s="61" t="str">
        <f t="shared" si="10"/>
        <v/>
      </c>
      <c r="AR40" s="63"/>
    </row>
    <row r="41" spans="1:44" ht="15.75" x14ac:dyDescent="0.25">
      <c r="A41" s="50" t="str">
        <f>CONCATENATE(Leyendas!$C$2)</f>
        <v>Suriname</v>
      </c>
      <c r="B41" s="50" t="str">
        <f>CONCATENATE(Leyendas!$A$2)</f>
        <v>2019</v>
      </c>
      <c r="C41" s="57" t="s">
        <v>161</v>
      </c>
      <c r="D41" s="111"/>
      <c r="E41" s="111"/>
      <c r="F41" s="111"/>
      <c r="G41" s="111"/>
      <c r="H41" s="111"/>
      <c r="I41" s="59"/>
      <c r="J41" s="251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102"/>
      <c r="W41" s="60"/>
      <c r="X41" s="60"/>
      <c r="Y41" s="60"/>
      <c r="Z41" s="60"/>
      <c r="AA41" s="61" t="str">
        <f t="shared" si="0"/>
        <v/>
      </c>
      <c r="AB41" s="61" t="str">
        <f t="shared" si="1"/>
        <v/>
      </c>
      <c r="AC41" s="61" t="str">
        <f t="shared" si="2"/>
        <v/>
      </c>
      <c r="AD41" s="61" t="str">
        <f t="shared" si="11"/>
        <v/>
      </c>
      <c r="AE41" s="61" t="str">
        <f t="shared" si="12"/>
        <v/>
      </c>
      <c r="AF41" s="61" t="str">
        <f t="shared" si="13"/>
        <v/>
      </c>
      <c r="AG41" s="61" t="str">
        <f t="shared" si="14"/>
        <v/>
      </c>
      <c r="AH41" s="61" t="str">
        <f t="shared" si="15"/>
        <v/>
      </c>
      <c r="AI41" s="62" t="str">
        <f t="shared" si="8"/>
        <v/>
      </c>
      <c r="AJ41" s="61" t="str">
        <f t="shared" si="10"/>
        <v/>
      </c>
      <c r="AK41" s="61" t="str">
        <f t="shared" si="10"/>
        <v/>
      </c>
      <c r="AL41" s="61" t="str">
        <f t="shared" si="10"/>
        <v/>
      </c>
      <c r="AM41" s="61" t="str">
        <f t="shared" si="10"/>
        <v/>
      </c>
      <c r="AN41" s="61" t="str">
        <f t="shared" si="10"/>
        <v/>
      </c>
      <c r="AO41" s="61" t="str">
        <f t="shared" si="10"/>
        <v/>
      </c>
      <c r="AP41" s="61" t="str">
        <f t="shared" si="10"/>
        <v/>
      </c>
      <c r="AQ41" s="61" t="str">
        <f t="shared" si="10"/>
        <v/>
      </c>
      <c r="AR41" s="63"/>
    </row>
    <row r="42" spans="1:44" ht="15.75" x14ac:dyDescent="0.25">
      <c r="A42" s="50" t="str">
        <f>CONCATENATE(Leyendas!$C$2)</f>
        <v>Suriname</v>
      </c>
      <c r="B42" s="50" t="str">
        <f>CONCATENATE(Leyendas!$A$2)</f>
        <v>2019</v>
      </c>
      <c r="C42" s="57" t="s">
        <v>162</v>
      </c>
      <c r="D42" s="111"/>
      <c r="E42" s="111"/>
      <c r="F42" s="111"/>
      <c r="G42" s="111"/>
      <c r="H42" s="111"/>
      <c r="I42" s="59"/>
      <c r="J42" s="251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102"/>
      <c r="W42" s="60"/>
      <c r="X42" s="60"/>
      <c r="Y42" s="60"/>
      <c r="Z42" s="60"/>
      <c r="AA42" s="61" t="str">
        <f t="shared" si="0"/>
        <v/>
      </c>
      <c r="AB42" s="61" t="str">
        <f t="shared" si="1"/>
        <v/>
      </c>
      <c r="AC42" s="61" t="str">
        <f t="shared" si="2"/>
        <v/>
      </c>
      <c r="AD42" s="61" t="str">
        <f t="shared" si="11"/>
        <v/>
      </c>
      <c r="AE42" s="61" t="str">
        <f t="shared" si="12"/>
        <v/>
      </c>
      <c r="AF42" s="61" t="str">
        <f t="shared" si="13"/>
        <v/>
      </c>
      <c r="AG42" s="61" t="str">
        <f t="shared" si="14"/>
        <v/>
      </c>
      <c r="AH42" s="61" t="str">
        <f t="shared" si="15"/>
        <v/>
      </c>
      <c r="AI42" s="62" t="str">
        <f t="shared" si="8"/>
        <v/>
      </c>
      <c r="AJ42" s="61" t="str">
        <f t="shared" si="10"/>
        <v/>
      </c>
      <c r="AK42" s="61" t="str">
        <f t="shared" si="10"/>
        <v/>
      </c>
      <c r="AL42" s="61" t="str">
        <f t="shared" si="10"/>
        <v/>
      </c>
      <c r="AM42" s="61" t="str">
        <f t="shared" si="10"/>
        <v/>
      </c>
      <c r="AN42" s="61" t="str">
        <f t="shared" si="10"/>
        <v/>
      </c>
      <c r="AO42" s="61" t="str">
        <f t="shared" si="10"/>
        <v/>
      </c>
      <c r="AP42" s="61" t="str">
        <f t="shared" si="10"/>
        <v/>
      </c>
      <c r="AQ42" s="61" t="str">
        <f t="shared" si="10"/>
        <v/>
      </c>
      <c r="AR42" s="63"/>
    </row>
    <row r="43" spans="1:44" ht="15.75" x14ac:dyDescent="0.25">
      <c r="A43" s="50" t="str">
        <f>CONCATENATE(Leyendas!$C$2)</f>
        <v>Suriname</v>
      </c>
      <c r="B43" s="50" t="str">
        <f>CONCATENATE(Leyendas!$A$2)</f>
        <v>2019</v>
      </c>
      <c r="C43" s="57" t="s">
        <v>163</v>
      </c>
      <c r="D43" s="111"/>
      <c r="E43" s="111"/>
      <c r="F43" s="111"/>
      <c r="G43" s="111"/>
      <c r="H43" s="111"/>
      <c r="I43" s="59"/>
      <c r="J43" s="251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102"/>
      <c r="W43" s="60"/>
      <c r="X43" s="60"/>
      <c r="Y43" s="60"/>
      <c r="Z43" s="60"/>
      <c r="AA43" s="61" t="str">
        <f t="shared" si="0"/>
        <v/>
      </c>
      <c r="AB43" s="61" t="str">
        <f t="shared" si="1"/>
        <v/>
      </c>
      <c r="AC43" s="61" t="str">
        <f t="shared" si="2"/>
        <v/>
      </c>
      <c r="AD43" s="61" t="str">
        <f t="shared" si="11"/>
        <v/>
      </c>
      <c r="AE43" s="61" t="str">
        <f t="shared" si="12"/>
        <v/>
      </c>
      <c r="AF43" s="61" t="str">
        <f t="shared" si="13"/>
        <v/>
      </c>
      <c r="AG43" s="61" t="str">
        <f t="shared" si="14"/>
        <v/>
      </c>
      <c r="AH43" s="61" t="str">
        <f t="shared" si="15"/>
        <v/>
      </c>
      <c r="AI43" s="62" t="str">
        <f t="shared" si="8"/>
        <v/>
      </c>
      <c r="AJ43" s="61" t="str">
        <f t="shared" si="10"/>
        <v/>
      </c>
      <c r="AK43" s="61" t="str">
        <f t="shared" si="10"/>
        <v/>
      </c>
      <c r="AL43" s="61" t="str">
        <f t="shared" si="10"/>
        <v/>
      </c>
      <c r="AM43" s="61" t="str">
        <f t="shared" si="10"/>
        <v/>
      </c>
      <c r="AN43" s="61" t="str">
        <f t="shared" si="10"/>
        <v/>
      </c>
      <c r="AO43" s="61" t="str">
        <f t="shared" si="10"/>
        <v/>
      </c>
      <c r="AP43" s="61" t="str">
        <f t="shared" si="10"/>
        <v/>
      </c>
      <c r="AQ43" s="61" t="str">
        <f t="shared" si="10"/>
        <v/>
      </c>
      <c r="AR43" s="63"/>
    </row>
    <row r="44" spans="1:44" ht="15.75" x14ac:dyDescent="0.25">
      <c r="A44" s="50" t="str">
        <f>CONCATENATE(Leyendas!$C$2)</f>
        <v>Suriname</v>
      </c>
      <c r="B44" s="50" t="str">
        <f>CONCATENATE(Leyendas!$A$2)</f>
        <v>2019</v>
      </c>
      <c r="C44" s="57" t="s">
        <v>164</v>
      </c>
      <c r="D44" s="111"/>
      <c r="E44" s="111"/>
      <c r="F44" s="111"/>
      <c r="G44" s="111"/>
      <c r="H44" s="111"/>
      <c r="I44" s="59"/>
      <c r="J44" s="251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102"/>
      <c r="W44" s="60"/>
      <c r="X44" s="60"/>
      <c r="Y44" s="60"/>
      <c r="Z44" s="60"/>
      <c r="AA44" s="61" t="str">
        <f t="shared" si="0"/>
        <v/>
      </c>
      <c r="AB44" s="61" t="str">
        <f t="shared" si="1"/>
        <v/>
      </c>
      <c r="AC44" s="61" t="str">
        <f t="shared" si="2"/>
        <v/>
      </c>
      <c r="AD44" s="61" t="str">
        <f t="shared" si="11"/>
        <v/>
      </c>
      <c r="AE44" s="61" t="str">
        <f t="shared" si="12"/>
        <v/>
      </c>
      <c r="AF44" s="61" t="str">
        <f t="shared" si="13"/>
        <v/>
      </c>
      <c r="AG44" s="61" t="str">
        <f t="shared" si="14"/>
        <v/>
      </c>
      <c r="AH44" s="61" t="str">
        <f t="shared" si="15"/>
        <v/>
      </c>
      <c r="AI44" s="62" t="str">
        <f t="shared" si="8"/>
        <v/>
      </c>
      <c r="AJ44" s="61" t="str">
        <f t="shared" si="10"/>
        <v/>
      </c>
      <c r="AK44" s="61" t="str">
        <f t="shared" si="10"/>
        <v/>
      </c>
      <c r="AL44" s="61" t="str">
        <f t="shared" si="10"/>
        <v/>
      </c>
      <c r="AM44" s="61" t="str">
        <f t="shared" si="10"/>
        <v/>
      </c>
      <c r="AN44" s="61" t="str">
        <f t="shared" si="10"/>
        <v/>
      </c>
      <c r="AO44" s="61" t="str">
        <f t="shared" si="10"/>
        <v/>
      </c>
      <c r="AP44" s="61" t="str">
        <f t="shared" si="10"/>
        <v/>
      </c>
      <c r="AQ44" s="61" t="str">
        <f t="shared" si="10"/>
        <v/>
      </c>
      <c r="AR44" s="63"/>
    </row>
    <row r="45" spans="1:44" ht="15.75" x14ac:dyDescent="0.25">
      <c r="A45" s="50" t="str">
        <f>CONCATENATE(Leyendas!$C$2)</f>
        <v>Suriname</v>
      </c>
      <c r="B45" s="50" t="str">
        <f>CONCATENATE(Leyendas!$A$2)</f>
        <v>2019</v>
      </c>
      <c r="C45" s="57" t="s">
        <v>165</v>
      </c>
      <c r="D45" s="111"/>
      <c r="E45" s="111"/>
      <c r="F45" s="111"/>
      <c r="G45" s="111"/>
      <c r="H45" s="111"/>
      <c r="I45" s="59"/>
      <c r="J45" s="251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102"/>
      <c r="W45" s="60"/>
      <c r="X45" s="60"/>
      <c r="Y45" s="60"/>
      <c r="Z45" s="60"/>
      <c r="AA45" s="61" t="str">
        <f t="shared" si="0"/>
        <v/>
      </c>
      <c r="AB45" s="61" t="str">
        <f t="shared" si="1"/>
        <v/>
      </c>
      <c r="AC45" s="61" t="str">
        <f t="shared" si="2"/>
        <v/>
      </c>
      <c r="AD45" s="61" t="str">
        <f t="shared" si="11"/>
        <v/>
      </c>
      <c r="AE45" s="61" t="str">
        <f t="shared" si="12"/>
        <v/>
      </c>
      <c r="AF45" s="61" t="str">
        <f t="shared" si="13"/>
        <v/>
      </c>
      <c r="AG45" s="61" t="str">
        <f t="shared" si="14"/>
        <v/>
      </c>
      <c r="AH45" s="61" t="str">
        <f t="shared" si="15"/>
        <v/>
      </c>
      <c r="AI45" s="62" t="str">
        <f t="shared" si="8"/>
        <v/>
      </c>
      <c r="AJ45" s="61" t="str">
        <f t="shared" si="10"/>
        <v/>
      </c>
      <c r="AK45" s="61" t="str">
        <f t="shared" si="10"/>
        <v/>
      </c>
      <c r="AL45" s="61" t="str">
        <f t="shared" si="10"/>
        <v/>
      </c>
      <c r="AM45" s="61" t="str">
        <f t="shared" si="10"/>
        <v/>
      </c>
      <c r="AN45" s="61" t="str">
        <f t="shared" si="10"/>
        <v/>
      </c>
      <c r="AO45" s="61" t="str">
        <f t="shared" si="10"/>
        <v/>
      </c>
      <c r="AP45" s="61" t="str">
        <f t="shared" si="10"/>
        <v/>
      </c>
      <c r="AQ45" s="61" t="str">
        <f t="shared" si="10"/>
        <v/>
      </c>
      <c r="AR45" s="63"/>
    </row>
    <row r="46" spans="1:44" ht="15.75" x14ac:dyDescent="0.25">
      <c r="A46" s="50" t="str">
        <f>CONCATENATE(Leyendas!$C$2)</f>
        <v>Suriname</v>
      </c>
      <c r="B46" s="50" t="str">
        <f>CONCATENATE(Leyendas!$A$2)</f>
        <v>2019</v>
      </c>
      <c r="C46" s="57" t="s">
        <v>166</v>
      </c>
      <c r="D46" s="59"/>
      <c r="E46" s="59"/>
      <c r="F46" s="59"/>
      <c r="G46" s="59"/>
      <c r="H46" s="59"/>
      <c r="I46" s="59"/>
      <c r="J46" s="251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102"/>
      <c r="W46" s="60"/>
      <c r="X46" s="60"/>
      <c r="Y46" s="60"/>
      <c r="Z46" s="60"/>
      <c r="AA46" s="61" t="str">
        <f t="shared" si="0"/>
        <v/>
      </c>
      <c r="AB46" s="61" t="str">
        <f t="shared" si="1"/>
        <v/>
      </c>
      <c r="AC46" s="61" t="str">
        <f t="shared" si="2"/>
        <v/>
      </c>
      <c r="AD46" s="61" t="str">
        <f t="shared" si="11"/>
        <v/>
      </c>
      <c r="AE46" s="61" t="str">
        <f t="shared" si="12"/>
        <v/>
      </c>
      <c r="AF46" s="61" t="str">
        <f t="shared" si="13"/>
        <v/>
      </c>
      <c r="AG46" s="61" t="str">
        <f t="shared" si="14"/>
        <v/>
      </c>
      <c r="AH46" s="61" t="str">
        <f t="shared" si="15"/>
        <v/>
      </c>
      <c r="AI46" s="62" t="str">
        <f t="shared" si="8"/>
        <v/>
      </c>
      <c r="AJ46" s="61" t="str">
        <f t="shared" ref="AJ46:AQ58" si="16">IF($V46=0,"",M46/$V46)</f>
        <v/>
      </c>
      <c r="AK46" s="61" t="str">
        <f t="shared" si="16"/>
        <v/>
      </c>
      <c r="AL46" s="61" t="str">
        <f t="shared" si="16"/>
        <v/>
      </c>
      <c r="AM46" s="61" t="str">
        <f t="shared" si="16"/>
        <v/>
      </c>
      <c r="AN46" s="61" t="str">
        <f t="shared" si="16"/>
        <v/>
      </c>
      <c r="AO46" s="61" t="str">
        <f t="shared" si="16"/>
        <v/>
      </c>
      <c r="AP46" s="61" t="str">
        <f t="shared" si="16"/>
        <v/>
      </c>
      <c r="AQ46" s="61" t="str">
        <f t="shared" si="16"/>
        <v/>
      </c>
      <c r="AR46" s="63"/>
    </row>
    <row r="47" spans="1:44" ht="15.75" x14ac:dyDescent="0.25">
      <c r="A47" s="50" t="str">
        <f>CONCATENATE(Leyendas!$C$2)</f>
        <v>Suriname</v>
      </c>
      <c r="B47" s="50" t="str">
        <f>CONCATENATE(Leyendas!$A$2)</f>
        <v>2019</v>
      </c>
      <c r="C47" s="57" t="s">
        <v>167</v>
      </c>
      <c r="D47" s="59"/>
      <c r="E47" s="59"/>
      <c r="F47" s="59"/>
      <c r="G47" s="59"/>
      <c r="H47" s="59"/>
      <c r="I47" s="59"/>
      <c r="J47" s="251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102"/>
      <c r="W47" s="60"/>
      <c r="X47" s="60"/>
      <c r="Y47" s="60"/>
      <c r="Z47" s="60"/>
      <c r="AA47" s="61" t="str">
        <f t="shared" si="0"/>
        <v/>
      </c>
      <c r="AB47" s="61" t="str">
        <f t="shared" si="1"/>
        <v/>
      </c>
      <c r="AC47" s="61" t="str">
        <f t="shared" si="2"/>
        <v/>
      </c>
      <c r="AD47" s="61" t="str">
        <f t="shared" si="11"/>
        <v/>
      </c>
      <c r="AE47" s="61" t="str">
        <f t="shared" si="12"/>
        <v/>
      </c>
      <c r="AF47" s="61" t="str">
        <f t="shared" si="13"/>
        <v/>
      </c>
      <c r="AG47" s="61" t="str">
        <f t="shared" si="14"/>
        <v/>
      </c>
      <c r="AH47" s="61" t="str">
        <f t="shared" si="15"/>
        <v/>
      </c>
      <c r="AI47" s="62" t="str">
        <f t="shared" si="8"/>
        <v/>
      </c>
      <c r="AJ47" s="61" t="str">
        <f t="shared" si="16"/>
        <v/>
      </c>
      <c r="AK47" s="61" t="str">
        <f t="shared" si="16"/>
        <v/>
      </c>
      <c r="AL47" s="61" t="str">
        <f t="shared" si="16"/>
        <v/>
      </c>
      <c r="AM47" s="61" t="str">
        <f t="shared" si="16"/>
        <v/>
      </c>
      <c r="AN47" s="61" t="str">
        <f t="shared" si="16"/>
        <v/>
      </c>
      <c r="AO47" s="61" t="str">
        <f t="shared" si="16"/>
        <v/>
      </c>
      <c r="AP47" s="61" t="str">
        <f t="shared" si="16"/>
        <v/>
      </c>
      <c r="AQ47" s="61" t="str">
        <f t="shared" si="16"/>
        <v/>
      </c>
      <c r="AR47" s="63"/>
    </row>
    <row r="48" spans="1:44" ht="15.75" x14ac:dyDescent="0.25">
      <c r="A48" s="50" t="str">
        <f>CONCATENATE(Leyendas!$C$2)</f>
        <v>Suriname</v>
      </c>
      <c r="B48" s="50" t="str">
        <f>CONCATENATE(Leyendas!$A$2)</f>
        <v>2019</v>
      </c>
      <c r="C48" s="57" t="s">
        <v>168</v>
      </c>
      <c r="D48" s="59"/>
      <c r="E48" s="59"/>
      <c r="F48" s="59"/>
      <c r="G48" s="59"/>
      <c r="H48" s="59"/>
      <c r="I48" s="59"/>
      <c r="J48" s="251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102"/>
      <c r="W48" s="60"/>
      <c r="X48" s="60"/>
      <c r="Y48" s="60"/>
      <c r="Z48" s="60"/>
      <c r="AA48" s="61" t="str">
        <f t="shared" si="0"/>
        <v/>
      </c>
      <c r="AB48" s="61" t="str">
        <f t="shared" si="1"/>
        <v/>
      </c>
      <c r="AC48" s="61" t="str">
        <f t="shared" si="2"/>
        <v/>
      </c>
      <c r="AD48" s="61" t="str">
        <f t="shared" si="11"/>
        <v/>
      </c>
      <c r="AE48" s="61" t="str">
        <f t="shared" si="12"/>
        <v/>
      </c>
      <c r="AF48" s="61" t="str">
        <f t="shared" si="13"/>
        <v/>
      </c>
      <c r="AG48" s="61" t="str">
        <f t="shared" si="14"/>
        <v/>
      </c>
      <c r="AH48" s="61" t="str">
        <f t="shared" si="15"/>
        <v/>
      </c>
      <c r="AI48" s="62" t="str">
        <f t="shared" si="8"/>
        <v/>
      </c>
      <c r="AJ48" s="61" t="str">
        <f t="shared" si="16"/>
        <v/>
      </c>
      <c r="AK48" s="61" t="str">
        <f t="shared" si="16"/>
        <v/>
      </c>
      <c r="AL48" s="61" t="str">
        <f t="shared" si="16"/>
        <v/>
      </c>
      <c r="AM48" s="61" t="str">
        <f t="shared" si="16"/>
        <v/>
      </c>
      <c r="AN48" s="61" t="str">
        <f t="shared" si="16"/>
        <v/>
      </c>
      <c r="AO48" s="61" t="str">
        <f t="shared" si="16"/>
        <v/>
      </c>
      <c r="AP48" s="61" t="str">
        <f t="shared" si="16"/>
        <v/>
      </c>
      <c r="AQ48" s="61" t="str">
        <f t="shared" si="16"/>
        <v/>
      </c>
      <c r="AR48" s="63"/>
    </row>
    <row r="49" spans="1:44" ht="15.75" x14ac:dyDescent="0.25">
      <c r="A49" s="50" t="str">
        <f>CONCATENATE(Leyendas!$C$2)</f>
        <v>Suriname</v>
      </c>
      <c r="B49" s="50" t="str">
        <f>CONCATENATE(Leyendas!$A$2)</f>
        <v>2019</v>
      </c>
      <c r="C49" s="57" t="s">
        <v>169</v>
      </c>
      <c r="D49" s="59"/>
      <c r="E49" s="59"/>
      <c r="F49" s="59"/>
      <c r="G49" s="59"/>
      <c r="H49" s="59"/>
      <c r="I49" s="59"/>
      <c r="J49" s="251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102"/>
      <c r="W49" s="60"/>
      <c r="X49" s="60"/>
      <c r="Y49" s="60"/>
      <c r="Z49" s="60"/>
      <c r="AA49" s="61" t="str">
        <f t="shared" si="0"/>
        <v/>
      </c>
      <c r="AB49" s="61" t="str">
        <f t="shared" si="1"/>
        <v/>
      </c>
      <c r="AC49" s="61" t="str">
        <f t="shared" si="2"/>
        <v/>
      </c>
      <c r="AD49" s="61" t="str">
        <f t="shared" si="11"/>
        <v/>
      </c>
      <c r="AE49" s="61" t="str">
        <f t="shared" si="12"/>
        <v/>
      </c>
      <c r="AF49" s="61" t="str">
        <f t="shared" si="13"/>
        <v/>
      </c>
      <c r="AG49" s="61" t="str">
        <f t="shared" si="14"/>
        <v/>
      </c>
      <c r="AH49" s="61" t="str">
        <f t="shared" si="15"/>
        <v/>
      </c>
      <c r="AI49" s="62" t="str">
        <f t="shared" si="8"/>
        <v/>
      </c>
      <c r="AJ49" s="61" t="str">
        <f t="shared" si="16"/>
        <v/>
      </c>
      <c r="AK49" s="61" t="str">
        <f t="shared" si="16"/>
        <v/>
      </c>
      <c r="AL49" s="61" t="str">
        <f t="shared" si="16"/>
        <v/>
      </c>
      <c r="AM49" s="61" t="str">
        <f t="shared" si="16"/>
        <v/>
      </c>
      <c r="AN49" s="61" t="str">
        <f t="shared" si="16"/>
        <v/>
      </c>
      <c r="AO49" s="61" t="str">
        <f t="shared" si="16"/>
        <v/>
      </c>
      <c r="AP49" s="61" t="str">
        <f t="shared" si="16"/>
        <v/>
      </c>
      <c r="AQ49" s="61" t="str">
        <f t="shared" si="16"/>
        <v/>
      </c>
      <c r="AR49" s="63"/>
    </row>
    <row r="50" spans="1:44" ht="15.75" x14ac:dyDescent="0.25">
      <c r="A50" s="50" t="str">
        <f>CONCATENATE(Leyendas!$C$2)</f>
        <v>Suriname</v>
      </c>
      <c r="B50" s="50" t="str">
        <f>CONCATENATE(Leyendas!$A$2)</f>
        <v>2019</v>
      </c>
      <c r="C50" s="57" t="s">
        <v>170</v>
      </c>
      <c r="D50" s="59"/>
      <c r="E50" s="59"/>
      <c r="F50" s="59"/>
      <c r="G50" s="59"/>
      <c r="H50" s="59"/>
      <c r="I50" s="59"/>
      <c r="J50" s="251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102"/>
      <c r="W50" s="60"/>
      <c r="X50" s="60"/>
      <c r="Y50" s="60"/>
      <c r="Z50" s="60"/>
      <c r="AA50" s="61" t="str">
        <f t="shared" si="0"/>
        <v/>
      </c>
      <c r="AB50" s="61" t="str">
        <f t="shared" si="1"/>
        <v/>
      </c>
      <c r="AC50" s="61" t="str">
        <f t="shared" si="2"/>
        <v/>
      </c>
      <c r="AD50" s="61" t="str">
        <f t="shared" si="11"/>
        <v/>
      </c>
      <c r="AE50" s="61" t="str">
        <f t="shared" si="12"/>
        <v/>
      </c>
      <c r="AF50" s="61" t="str">
        <f t="shared" si="13"/>
        <v/>
      </c>
      <c r="AG50" s="61" t="str">
        <f t="shared" si="14"/>
        <v/>
      </c>
      <c r="AH50" s="61" t="str">
        <f t="shared" si="15"/>
        <v/>
      </c>
      <c r="AI50" s="62" t="str">
        <f t="shared" si="8"/>
        <v/>
      </c>
      <c r="AJ50" s="61" t="str">
        <f t="shared" si="16"/>
        <v/>
      </c>
      <c r="AK50" s="61" t="str">
        <f t="shared" si="16"/>
        <v/>
      </c>
      <c r="AL50" s="61" t="str">
        <f t="shared" si="16"/>
        <v/>
      </c>
      <c r="AM50" s="61" t="str">
        <f t="shared" si="16"/>
        <v/>
      </c>
      <c r="AN50" s="61" t="str">
        <f t="shared" si="16"/>
        <v/>
      </c>
      <c r="AO50" s="61" t="str">
        <f t="shared" si="16"/>
        <v/>
      </c>
      <c r="AP50" s="61" t="str">
        <f t="shared" si="16"/>
        <v/>
      </c>
      <c r="AQ50" s="61" t="str">
        <f t="shared" si="16"/>
        <v/>
      </c>
      <c r="AR50" s="63"/>
    </row>
    <row r="51" spans="1:44" ht="15.75" x14ac:dyDescent="0.25">
      <c r="A51" s="50" t="str">
        <f>CONCATENATE(Leyendas!$C$2)</f>
        <v>Suriname</v>
      </c>
      <c r="B51" s="50" t="str">
        <f>CONCATENATE(Leyendas!$A$2)</f>
        <v>2019</v>
      </c>
      <c r="C51" s="57" t="s">
        <v>171</v>
      </c>
      <c r="D51" s="59"/>
      <c r="E51" s="59"/>
      <c r="F51" s="59"/>
      <c r="G51" s="59"/>
      <c r="H51" s="59"/>
      <c r="I51" s="59"/>
      <c r="J51" s="251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102"/>
      <c r="W51" s="60"/>
      <c r="X51" s="60"/>
      <c r="Y51" s="60"/>
      <c r="Z51" s="60"/>
      <c r="AA51" s="61" t="str">
        <f t="shared" si="0"/>
        <v/>
      </c>
      <c r="AB51" s="61" t="str">
        <f t="shared" si="1"/>
        <v/>
      </c>
      <c r="AC51" s="61" t="str">
        <f t="shared" si="2"/>
        <v/>
      </c>
      <c r="AD51" s="61" t="str">
        <f t="shared" si="11"/>
        <v/>
      </c>
      <c r="AE51" s="61" t="str">
        <f t="shared" si="12"/>
        <v/>
      </c>
      <c r="AF51" s="61" t="str">
        <f t="shared" si="13"/>
        <v/>
      </c>
      <c r="AG51" s="61" t="str">
        <f t="shared" si="14"/>
        <v/>
      </c>
      <c r="AH51" s="61" t="str">
        <f t="shared" si="15"/>
        <v/>
      </c>
      <c r="AI51" s="62" t="str">
        <f t="shared" si="8"/>
        <v/>
      </c>
      <c r="AJ51" s="61" t="str">
        <f t="shared" si="16"/>
        <v/>
      </c>
      <c r="AK51" s="61" t="str">
        <f t="shared" si="16"/>
        <v/>
      </c>
      <c r="AL51" s="61" t="str">
        <f t="shared" si="16"/>
        <v/>
      </c>
      <c r="AM51" s="61" t="str">
        <f t="shared" si="16"/>
        <v/>
      </c>
      <c r="AN51" s="61" t="str">
        <f t="shared" si="16"/>
        <v/>
      </c>
      <c r="AO51" s="61" t="str">
        <f t="shared" si="16"/>
        <v/>
      </c>
      <c r="AP51" s="61" t="str">
        <f t="shared" si="16"/>
        <v/>
      </c>
      <c r="AQ51" s="61" t="str">
        <f t="shared" si="16"/>
        <v/>
      </c>
      <c r="AR51" s="63"/>
    </row>
    <row r="52" spans="1:44" ht="15.75" x14ac:dyDescent="0.25">
      <c r="A52" s="50" t="str">
        <f>CONCATENATE(Leyendas!$C$2)</f>
        <v>Suriname</v>
      </c>
      <c r="B52" s="50" t="str">
        <f>CONCATENATE(Leyendas!$A$2)</f>
        <v>2019</v>
      </c>
      <c r="C52" s="57" t="s">
        <v>172</v>
      </c>
      <c r="D52" s="59"/>
      <c r="E52" s="59"/>
      <c r="F52" s="59"/>
      <c r="G52" s="59"/>
      <c r="H52" s="59"/>
      <c r="I52" s="59"/>
      <c r="J52" s="251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102"/>
      <c r="W52" s="60"/>
      <c r="X52" s="60"/>
      <c r="Y52" s="60"/>
      <c r="Z52" s="60"/>
      <c r="AA52" s="61" t="str">
        <f t="shared" si="0"/>
        <v/>
      </c>
      <c r="AB52" s="61" t="str">
        <f t="shared" si="1"/>
        <v/>
      </c>
      <c r="AC52" s="61" t="str">
        <f t="shared" si="2"/>
        <v/>
      </c>
      <c r="AD52" s="61" t="str">
        <f t="shared" si="11"/>
        <v/>
      </c>
      <c r="AE52" s="61" t="str">
        <f t="shared" si="12"/>
        <v/>
      </c>
      <c r="AF52" s="61" t="str">
        <f t="shared" si="13"/>
        <v/>
      </c>
      <c r="AG52" s="61" t="str">
        <f t="shared" si="14"/>
        <v/>
      </c>
      <c r="AH52" s="61" t="str">
        <f t="shared" si="15"/>
        <v/>
      </c>
      <c r="AI52" s="62" t="str">
        <f t="shared" si="8"/>
        <v/>
      </c>
      <c r="AJ52" s="61" t="str">
        <f t="shared" si="16"/>
        <v/>
      </c>
      <c r="AK52" s="61" t="str">
        <f t="shared" si="16"/>
        <v/>
      </c>
      <c r="AL52" s="61" t="str">
        <f t="shared" si="16"/>
        <v/>
      </c>
      <c r="AM52" s="61" t="str">
        <f t="shared" si="16"/>
        <v/>
      </c>
      <c r="AN52" s="61" t="str">
        <f t="shared" si="16"/>
        <v/>
      </c>
      <c r="AO52" s="61" t="str">
        <f t="shared" si="16"/>
        <v/>
      </c>
      <c r="AP52" s="61" t="str">
        <f t="shared" si="16"/>
        <v/>
      </c>
      <c r="AQ52" s="61" t="str">
        <f t="shared" si="16"/>
        <v/>
      </c>
      <c r="AR52" s="63"/>
    </row>
    <row r="53" spans="1:44" ht="15.75" x14ac:dyDescent="0.25">
      <c r="A53" s="50" t="str">
        <f>CONCATENATE(Leyendas!$C$2)</f>
        <v>Suriname</v>
      </c>
      <c r="B53" s="50" t="str">
        <f>CONCATENATE(Leyendas!$A$2)</f>
        <v>2019</v>
      </c>
      <c r="C53" s="57" t="s">
        <v>173</v>
      </c>
      <c r="D53" s="59"/>
      <c r="E53" s="59"/>
      <c r="F53" s="59"/>
      <c r="G53" s="59"/>
      <c r="H53" s="59"/>
      <c r="I53" s="59"/>
      <c r="J53" s="251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1" t="str">
        <f t="shared" si="0"/>
        <v/>
      </c>
      <c r="AB53" s="61" t="str">
        <f t="shared" si="1"/>
        <v/>
      </c>
      <c r="AC53" s="61" t="str">
        <f t="shared" si="2"/>
        <v/>
      </c>
      <c r="AD53" s="61" t="str">
        <f t="shared" si="11"/>
        <v/>
      </c>
      <c r="AE53" s="61" t="str">
        <f t="shared" si="12"/>
        <v/>
      </c>
      <c r="AF53" s="61" t="str">
        <f t="shared" si="13"/>
        <v/>
      </c>
      <c r="AG53" s="61" t="str">
        <f t="shared" si="14"/>
        <v/>
      </c>
      <c r="AH53" s="61" t="str">
        <f t="shared" si="15"/>
        <v/>
      </c>
      <c r="AI53" s="62" t="str">
        <f t="shared" si="8"/>
        <v/>
      </c>
      <c r="AJ53" s="61" t="str">
        <f t="shared" si="16"/>
        <v/>
      </c>
      <c r="AK53" s="61" t="str">
        <f t="shared" si="16"/>
        <v/>
      </c>
      <c r="AL53" s="61" t="str">
        <f t="shared" si="16"/>
        <v/>
      </c>
      <c r="AM53" s="61" t="str">
        <f t="shared" si="16"/>
        <v/>
      </c>
      <c r="AN53" s="61" t="str">
        <f t="shared" si="16"/>
        <v/>
      </c>
      <c r="AO53" s="61" t="str">
        <f t="shared" si="16"/>
        <v/>
      </c>
      <c r="AP53" s="61" t="str">
        <f t="shared" si="16"/>
        <v/>
      </c>
      <c r="AQ53" s="61" t="str">
        <f t="shared" si="16"/>
        <v/>
      </c>
      <c r="AR53" s="63"/>
    </row>
    <row r="54" spans="1:44" ht="15.75" x14ac:dyDescent="0.25">
      <c r="A54" s="50" t="str">
        <f>CONCATENATE(Leyendas!$C$2)</f>
        <v>Suriname</v>
      </c>
      <c r="B54" s="50" t="str">
        <f>CONCATENATE(Leyendas!$A$2)</f>
        <v>2019</v>
      </c>
      <c r="C54" s="57" t="s">
        <v>174</v>
      </c>
      <c r="D54" s="59"/>
      <c r="E54" s="59"/>
      <c r="F54" s="59"/>
      <c r="G54" s="59"/>
      <c r="H54" s="59"/>
      <c r="I54" s="59"/>
      <c r="J54" s="251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1" t="str">
        <f t="shared" si="0"/>
        <v/>
      </c>
      <c r="AB54" s="61" t="str">
        <f t="shared" si="1"/>
        <v/>
      </c>
      <c r="AC54" s="61" t="str">
        <f t="shared" si="2"/>
        <v/>
      </c>
      <c r="AD54" s="61" t="str">
        <f t="shared" si="11"/>
        <v/>
      </c>
      <c r="AE54" s="61" t="str">
        <f t="shared" si="12"/>
        <v/>
      </c>
      <c r="AF54" s="61" t="str">
        <f t="shared" si="13"/>
        <v/>
      </c>
      <c r="AG54" s="61" t="str">
        <f t="shared" si="14"/>
        <v/>
      </c>
      <c r="AH54" s="61" t="str">
        <f t="shared" si="15"/>
        <v/>
      </c>
      <c r="AI54" s="62" t="str">
        <f t="shared" si="8"/>
        <v/>
      </c>
      <c r="AJ54" s="61" t="str">
        <f t="shared" si="16"/>
        <v/>
      </c>
      <c r="AK54" s="61" t="str">
        <f t="shared" si="16"/>
        <v/>
      </c>
      <c r="AL54" s="61" t="str">
        <f t="shared" si="16"/>
        <v/>
      </c>
      <c r="AM54" s="61" t="str">
        <f t="shared" si="16"/>
        <v/>
      </c>
      <c r="AN54" s="61" t="str">
        <f t="shared" si="16"/>
        <v/>
      </c>
      <c r="AO54" s="61" t="str">
        <f t="shared" si="16"/>
        <v/>
      </c>
      <c r="AP54" s="61" t="str">
        <f t="shared" si="16"/>
        <v/>
      </c>
      <c r="AQ54" s="61" t="str">
        <f t="shared" si="16"/>
        <v/>
      </c>
      <c r="AR54" s="63"/>
    </row>
    <row r="55" spans="1:44" ht="15.75" x14ac:dyDescent="0.25">
      <c r="A55" s="50" t="str">
        <f>CONCATENATE(Leyendas!$C$2)</f>
        <v>Suriname</v>
      </c>
      <c r="B55" s="50" t="str">
        <f>CONCATENATE(Leyendas!$A$2)</f>
        <v>2019</v>
      </c>
      <c r="C55" s="57" t="s">
        <v>175</v>
      </c>
      <c r="D55" s="59"/>
      <c r="E55" s="59"/>
      <c r="F55" s="59"/>
      <c r="G55" s="59"/>
      <c r="H55" s="59"/>
      <c r="I55" s="59"/>
      <c r="J55" s="251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1" t="str">
        <f t="shared" si="0"/>
        <v/>
      </c>
      <c r="AB55" s="61" t="str">
        <f t="shared" si="1"/>
        <v/>
      </c>
      <c r="AC55" s="61" t="str">
        <f t="shared" si="2"/>
        <v/>
      </c>
      <c r="AD55" s="61" t="str">
        <f t="shared" si="11"/>
        <v/>
      </c>
      <c r="AE55" s="61" t="str">
        <f t="shared" si="12"/>
        <v/>
      </c>
      <c r="AF55" s="61" t="str">
        <f t="shared" si="13"/>
        <v/>
      </c>
      <c r="AG55" s="61" t="str">
        <f t="shared" si="14"/>
        <v/>
      </c>
      <c r="AH55" s="61" t="str">
        <f t="shared" si="15"/>
        <v/>
      </c>
      <c r="AI55" s="62" t="str">
        <f t="shared" si="8"/>
        <v/>
      </c>
      <c r="AJ55" s="61" t="str">
        <f t="shared" si="16"/>
        <v/>
      </c>
      <c r="AK55" s="61" t="str">
        <f t="shared" si="16"/>
        <v/>
      </c>
      <c r="AL55" s="61" t="str">
        <f t="shared" si="16"/>
        <v/>
      </c>
      <c r="AM55" s="61" t="str">
        <f t="shared" si="16"/>
        <v/>
      </c>
      <c r="AN55" s="61" t="str">
        <f t="shared" si="16"/>
        <v/>
      </c>
      <c r="AO55" s="61" t="str">
        <f t="shared" si="16"/>
        <v/>
      </c>
      <c r="AP55" s="61" t="str">
        <f t="shared" si="16"/>
        <v/>
      </c>
      <c r="AQ55" s="61" t="str">
        <f t="shared" si="16"/>
        <v/>
      </c>
      <c r="AR55" s="63"/>
    </row>
    <row r="56" spans="1:44" ht="15.75" x14ac:dyDescent="0.25">
      <c r="A56" s="50" t="str">
        <f>CONCATENATE(Leyendas!$C$2)</f>
        <v>Suriname</v>
      </c>
      <c r="B56" s="50" t="str">
        <f>CONCATENATE(Leyendas!$A$2)</f>
        <v>2019</v>
      </c>
      <c r="C56" s="57" t="s">
        <v>176</v>
      </c>
      <c r="D56" s="59"/>
      <c r="E56" s="59"/>
      <c r="F56" s="59"/>
      <c r="G56" s="59"/>
      <c r="H56" s="59"/>
      <c r="I56" s="59"/>
      <c r="J56" s="251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1" t="str">
        <f t="shared" si="0"/>
        <v/>
      </c>
      <c r="AB56" s="61" t="str">
        <f t="shared" si="1"/>
        <v/>
      </c>
      <c r="AC56" s="61" t="str">
        <f t="shared" si="2"/>
        <v/>
      </c>
      <c r="AD56" s="61" t="str">
        <f t="shared" si="11"/>
        <v/>
      </c>
      <c r="AE56" s="61" t="str">
        <f t="shared" si="12"/>
        <v/>
      </c>
      <c r="AF56" s="61" t="str">
        <f t="shared" si="13"/>
        <v/>
      </c>
      <c r="AG56" s="61" t="str">
        <f t="shared" si="14"/>
        <v/>
      </c>
      <c r="AH56" s="61" t="str">
        <f t="shared" si="15"/>
        <v/>
      </c>
      <c r="AI56" s="62" t="str">
        <f t="shared" si="8"/>
        <v/>
      </c>
      <c r="AJ56" s="61" t="str">
        <f t="shared" si="16"/>
        <v/>
      </c>
      <c r="AK56" s="61" t="str">
        <f t="shared" si="16"/>
        <v/>
      </c>
      <c r="AL56" s="61" t="str">
        <f t="shared" si="16"/>
        <v/>
      </c>
      <c r="AM56" s="61" t="str">
        <f t="shared" si="16"/>
        <v/>
      </c>
      <c r="AN56" s="61" t="str">
        <f t="shared" si="16"/>
        <v/>
      </c>
      <c r="AO56" s="61" t="str">
        <f t="shared" si="16"/>
        <v/>
      </c>
      <c r="AP56" s="61" t="str">
        <f t="shared" si="16"/>
        <v/>
      </c>
      <c r="AQ56" s="61" t="str">
        <f t="shared" si="16"/>
        <v/>
      </c>
      <c r="AR56" s="63"/>
    </row>
    <row r="57" spans="1:44" ht="15.75" x14ac:dyDescent="0.25">
      <c r="A57" s="50" t="str">
        <f>CONCATENATE(Leyendas!$C$2)</f>
        <v>Suriname</v>
      </c>
      <c r="B57" s="50" t="str">
        <f>CONCATENATE(Leyendas!$A$2)</f>
        <v>2019</v>
      </c>
      <c r="C57" s="57" t="s">
        <v>177</v>
      </c>
      <c r="D57" s="59"/>
      <c r="E57" s="59"/>
      <c r="F57" s="59"/>
      <c r="G57" s="59"/>
      <c r="H57" s="59"/>
      <c r="I57" s="59"/>
      <c r="J57" s="251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1" t="str">
        <f t="shared" si="0"/>
        <v/>
      </c>
      <c r="AB57" s="61" t="str">
        <f t="shared" si="1"/>
        <v/>
      </c>
      <c r="AC57" s="61" t="str">
        <f t="shared" si="2"/>
        <v/>
      </c>
      <c r="AD57" s="61" t="str">
        <f t="shared" si="11"/>
        <v/>
      </c>
      <c r="AE57" s="61" t="str">
        <f t="shared" si="12"/>
        <v/>
      </c>
      <c r="AF57" s="61" t="str">
        <f t="shared" si="13"/>
        <v/>
      </c>
      <c r="AG57" s="61" t="str">
        <f t="shared" si="14"/>
        <v/>
      </c>
      <c r="AH57" s="61" t="str">
        <f t="shared" si="15"/>
        <v/>
      </c>
      <c r="AI57" s="62" t="str">
        <f t="shared" si="8"/>
        <v/>
      </c>
      <c r="AJ57" s="61" t="str">
        <f t="shared" si="16"/>
        <v/>
      </c>
      <c r="AK57" s="61" t="str">
        <f t="shared" si="16"/>
        <v/>
      </c>
      <c r="AL57" s="61" t="str">
        <f t="shared" si="16"/>
        <v/>
      </c>
      <c r="AM57" s="61" t="str">
        <f t="shared" si="16"/>
        <v/>
      </c>
      <c r="AN57" s="61" t="str">
        <f t="shared" si="16"/>
        <v/>
      </c>
      <c r="AO57" s="61" t="str">
        <f t="shared" si="16"/>
        <v/>
      </c>
      <c r="AP57" s="61" t="str">
        <f t="shared" si="16"/>
        <v/>
      </c>
      <c r="AQ57" s="61" t="str">
        <f t="shared" si="16"/>
        <v/>
      </c>
      <c r="AR57" s="63"/>
    </row>
    <row r="58" spans="1:44" s="67" customFormat="1" ht="27.75" customHeight="1" x14ac:dyDescent="0.2">
      <c r="C58" s="64" t="s">
        <v>33</v>
      </c>
      <c r="D58" s="64">
        <f t="shared" ref="D58:Z58" si="17">SUM(D6:D57)</f>
        <v>0</v>
      </c>
      <c r="E58" s="64">
        <f t="shared" si="17"/>
        <v>0</v>
      </c>
      <c r="F58" s="64">
        <f t="shared" si="17"/>
        <v>0</v>
      </c>
      <c r="G58" s="64">
        <f t="shared" si="17"/>
        <v>0</v>
      </c>
      <c r="H58" s="64">
        <f t="shared" si="17"/>
        <v>0</v>
      </c>
      <c r="I58" s="64">
        <f t="shared" si="17"/>
        <v>0</v>
      </c>
      <c r="J58" s="64">
        <f t="shared" si="17"/>
        <v>0</v>
      </c>
      <c r="K58" s="64">
        <f t="shared" si="17"/>
        <v>0</v>
      </c>
      <c r="L58" s="64">
        <f t="shared" si="17"/>
        <v>0</v>
      </c>
      <c r="M58" s="64">
        <f t="shared" si="17"/>
        <v>0</v>
      </c>
      <c r="N58" s="64">
        <f t="shared" si="17"/>
        <v>0</v>
      </c>
      <c r="O58" s="64">
        <f t="shared" si="17"/>
        <v>0</v>
      </c>
      <c r="P58" s="64">
        <f t="shared" si="17"/>
        <v>0</v>
      </c>
      <c r="Q58" s="64">
        <f t="shared" si="17"/>
        <v>0</v>
      </c>
      <c r="R58" s="64">
        <f t="shared" si="17"/>
        <v>0</v>
      </c>
      <c r="S58" s="64">
        <f t="shared" si="17"/>
        <v>0</v>
      </c>
      <c r="T58" s="64">
        <f t="shared" si="17"/>
        <v>0</v>
      </c>
      <c r="U58" s="64">
        <f t="shared" si="17"/>
        <v>0</v>
      </c>
      <c r="V58" s="64">
        <f>SUM(V6:V57)</f>
        <v>0</v>
      </c>
      <c r="W58" s="64">
        <f>SUM(W6:W57)</f>
        <v>0</v>
      </c>
      <c r="X58" s="64">
        <f t="shared" si="17"/>
        <v>0</v>
      </c>
      <c r="Y58" s="64">
        <f t="shared" si="17"/>
        <v>0</v>
      </c>
      <c r="Z58" s="64">
        <f t="shared" si="17"/>
        <v>0</v>
      </c>
      <c r="AA58" s="65" t="str">
        <f>IF(V58=0,"",W58/V58)</f>
        <v/>
      </c>
      <c r="AB58" s="65" t="str">
        <f>IF(V58=0,"",X58/V58)</f>
        <v/>
      </c>
      <c r="AC58" s="65" t="str">
        <f>IF(V58=0,"",Y58/V58)</f>
        <v/>
      </c>
      <c r="AD58" s="65" t="str">
        <f t="shared" si="11"/>
        <v/>
      </c>
      <c r="AE58" s="65" t="str">
        <f t="shared" si="12"/>
        <v/>
      </c>
      <c r="AF58" s="65" t="str">
        <f t="shared" si="13"/>
        <v/>
      </c>
      <c r="AG58" s="65" t="str">
        <f t="shared" si="14"/>
        <v/>
      </c>
      <c r="AH58" s="65" t="str">
        <f t="shared" si="15"/>
        <v/>
      </c>
      <c r="AI58" s="66" t="str">
        <f t="shared" si="8"/>
        <v/>
      </c>
      <c r="AJ58" s="65" t="str">
        <f>IF($V58=0,"",M58/$V58)</f>
        <v/>
      </c>
      <c r="AK58" s="65" t="str">
        <f>IF($V58=0,"",N58/$V58)</f>
        <v/>
      </c>
      <c r="AL58" s="65" t="str">
        <f>IF($V58=0,"",O58/$V58)</f>
        <v/>
      </c>
      <c r="AM58" s="65" t="str">
        <f>IF($V58=0,"",P58/$V58)</f>
        <v/>
      </c>
      <c r="AN58" s="65" t="str">
        <f>IF($V58=0,"",Q58/$V58)</f>
        <v/>
      </c>
      <c r="AO58" s="65" t="str">
        <f t="shared" si="16"/>
        <v/>
      </c>
      <c r="AP58" s="65" t="str">
        <f t="shared" si="16"/>
        <v/>
      </c>
      <c r="AQ58" s="65" t="str">
        <f>IF($V58=0,"",T58/$V58)</f>
        <v/>
      </c>
    </row>
    <row r="59" spans="1:44" ht="21" customHeight="1" x14ac:dyDescent="0.25"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</row>
    <row r="60" spans="1:44" ht="36" customHeight="1" x14ac:dyDescent="0.25">
      <c r="C60" s="308" t="str">
        <f>CONCATENATE(Leyendas!$C$4)</f>
        <v xml:space="preserve">ACCUMULATED INDICATORS FOR THE YEAR 2019
(total samples were used for the calculation) </v>
      </c>
      <c r="D60" s="308"/>
      <c r="E60" s="308"/>
      <c r="F60" s="308"/>
      <c r="G60" s="308"/>
      <c r="H60" s="308"/>
    </row>
    <row r="61" spans="1:44" s="70" customFormat="1" ht="36" customHeight="1" x14ac:dyDescent="0.25">
      <c r="C61" s="275" t="s">
        <v>231</v>
      </c>
      <c r="D61" s="276"/>
      <c r="E61" s="276"/>
      <c r="F61" s="276"/>
      <c r="G61" s="277"/>
      <c r="H61" s="69" t="e">
        <f>W58/V58</f>
        <v>#DIV/0!</v>
      </c>
      <c r="W61" s="71"/>
      <c r="X61" s="71"/>
      <c r="Y61" s="71"/>
      <c r="Z61" s="71"/>
      <c r="AA61" s="71"/>
      <c r="AB61" s="71"/>
      <c r="AC61" s="71"/>
    </row>
    <row r="62" spans="1:44" s="70" customFormat="1" ht="36" customHeight="1" x14ac:dyDescent="0.25">
      <c r="C62" s="275" t="s">
        <v>232</v>
      </c>
      <c r="D62" s="276"/>
      <c r="E62" s="276"/>
      <c r="F62" s="276"/>
      <c r="G62" s="277"/>
      <c r="H62" s="69" t="e">
        <f>X58/V58</f>
        <v>#DIV/0!</v>
      </c>
      <c r="W62" s="71"/>
      <c r="X62" s="71"/>
      <c r="Y62" s="71"/>
      <c r="Z62" s="71"/>
      <c r="AA62" s="71"/>
      <c r="AB62" s="71"/>
      <c r="AC62" s="71"/>
    </row>
    <row r="63" spans="1:44" s="70" customFormat="1" ht="36" customHeight="1" x14ac:dyDescent="0.25">
      <c r="C63" s="72"/>
      <c r="D63" s="275" t="s">
        <v>233</v>
      </c>
      <c r="E63" s="276"/>
      <c r="F63" s="276"/>
      <c r="G63" s="277"/>
      <c r="H63" s="69" t="e">
        <f>Y58/V58</f>
        <v>#DIV/0!</v>
      </c>
      <c r="W63" s="71"/>
      <c r="X63" s="71"/>
      <c r="Y63" s="71"/>
      <c r="Z63" s="71"/>
      <c r="AA63" s="71"/>
      <c r="AB63" s="71"/>
      <c r="AC63" s="71"/>
    </row>
    <row r="64" spans="1:44" s="70" customFormat="1" ht="36" customHeight="1" x14ac:dyDescent="0.25">
      <c r="C64" s="72"/>
      <c r="D64" s="275" t="s">
        <v>234</v>
      </c>
      <c r="E64" s="276"/>
      <c r="F64" s="276"/>
      <c r="G64" s="277"/>
      <c r="H64" s="69" t="e">
        <f>Z58/V58</f>
        <v>#DIV/0!</v>
      </c>
      <c r="W64" s="71"/>
      <c r="X64" s="71"/>
      <c r="Y64" s="71"/>
      <c r="Z64" s="71"/>
      <c r="AA64" s="71"/>
      <c r="AB64" s="71"/>
      <c r="AC64" s="71"/>
    </row>
    <row r="65" spans="3:22" ht="37.5" customHeight="1" x14ac:dyDescent="0.25">
      <c r="C65" s="305" t="s">
        <v>235</v>
      </c>
      <c r="D65" s="306"/>
      <c r="E65" s="306"/>
      <c r="F65" s="306"/>
      <c r="G65" s="307"/>
      <c r="H65" s="69" t="e">
        <f>SUM(M58:T58)/V58</f>
        <v>#DIV/0!</v>
      </c>
    </row>
    <row r="66" spans="3:22" ht="15.75" x14ac:dyDescent="0.25">
      <c r="V66" s="73"/>
    </row>
    <row r="67" spans="3:22" ht="15.75" x14ac:dyDescent="0.25">
      <c r="V67" s="73"/>
    </row>
    <row r="68" spans="3:22" ht="15.75" x14ac:dyDescent="0.25">
      <c r="V68" s="73"/>
    </row>
    <row r="69" spans="3:22" ht="15.75" x14ac:dyDescent="0.25">
      <c r="V69" s="73"/>
    </row>
    <row r="70" spans="3:22" ht="15.75" x14ac:dyDescent="0.25">
      <c r="V70" s="73"/>
    </row>
    <row r="71" spans="3:22" ht="15.75" x14ac:dyDescent="0.25">
      <c r="V71" s="73"/>
    </row>
    <row r="72" spans="3:22" ht="18.75" x14ac:dyDescent="0.3">
      <c r="V72" s="74"/>
    </row>
    <row r="73" spans="3:22" ht="15.75" x14ac:dyDescent="0.25">
      <c r="V73" s="75"/>
    </row>
    <row r="74" spans="3:22" ht="15.75" x14ac:dyDescent="0.25">
      <c r="V74" s="75"/>
    </row>
    <row r="75" spans="3:22" ht="15.75" x14ac:dyDescent="0.25">
      <c r="V75" s="75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SARI_Report!Área_de_impresión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2019-04-23T16:00:37Z</dcterms:modified>
</cp:coreProperties>
</file>