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ml.chartshape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HAM\Template\FluID\"/>
    </mc:Choice>
  </mc:AlternateContent>
  <xr:revisionPtr revIDLastSave="0" documentId="13_ncr:1_{7E47D65D-4165-46D2-BB87-2590302FA98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81029" concurrentCalc="0"/>
</workbook>
</file>

<file path=xl/calcChain.xml><?xml version="1.0" encoding="utf-8"?>
<calcChain xmlns="http://schemas.openxmlformats.org/spreadsheetml/2006/main">
  <c r="B9" i="13" l="1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8" i="13"/>
  <c r="C23" i="22"/>
  <c r="C24" i="22"/>
  <c r="C12" i="22"/>
  <c r="C11" i="22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8" i="10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8" i="14"/>
  <c r="C2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6" i="23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6" i="18"/>
  <c r="A2" i="18"/>
  <c r="A1" i="18"/>
  <c r="J58" i="23"/>
  <c r="J58" i="18"/>
  <c r="C27" i="22"/>
  <c r="C28" i="22"/>
  <c r="C25" i="22"/>
  <c r="C22" i="22"/>
  <c r="C16" i="22"/>
  <c r="C18" i="22"/>
  <c r="C19" i="22"/>
  <c r="C17" i="22"/>
  <c r="C14" i="22"/>
  <c r="C36" i="22"/>
  <c r="C35" i="22"/>
  <c r="C34" i="22"/>
  <c r="C33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9" i="22"/>
  <c r="C26" i="22"/>
  <c r="C31" i="22"/>
  <c r="A1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32" i="22"/>
  <c r="C20" i="24"/>
  <c r="C15" i="22"/>
  <c r="C13" i="22"/>
  <c r="C1" i="24"/>
  <c r="C30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M58" i="23"/>
  <c r="N58" i="23"/>
  <c r="O58" i="23"/>
  <c r="P58" i="23"/>
  <c r="Q58" i="23"/>
  <c r="R58" i="23"/>
  <c r="S58" i="23"/>
  <c r="T58" i="23"/>
  <c r="V58" i="23"/>
  <c r="H65" i="23"/>
  <c r="Z58" i="23"/>
  <c r="H64" i="23"/>
  <c r="Y58" i="23"/>
  <c r="H63" i="23"/>
  <c r="X58" i="23"/>
  <c r="H62" i="23"/>
  <c r="W58" i="23"/>
  <c r="H61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D1" i="23"/>
  <c r="C1" i="23"/>
  <c r="K4" i="10"/>
  <c r="B3" i="10"/>
  <c r="A3" i="10"/>
  <c r="C4" i="13"/>
  <c r="B4" i="13"/>
  <c r="B3" i="13"/>
  <c r="A3" i="13"/>
  <c r="C20" i="22"/>
  <c r="C6" i="22"/>
  <c r="C8" i="22"/>
  <c r="C7" i="22"/>
  <c r="C5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H63" i="18"/>
  <c r="W58" i="18"/>
  <c r="AA58" i="18"/>
  <c r="AH58" i="18"/>
  <c r="AF58" i="18"/>
  <c r="AD58" i="18"/>
  <c r="AG58" i="18"/>
  <c r="H64" i="18"/>
  <c r="AN58" i="18"/>
  <c r="AB58" i="18"/>
  <c r="AL58" i="18"/>
  <c r="AK58" i="18"/>
  <c r="AJ58" i="18"/>
  <c r="AM58" i="18"/>
  <c r="AI58" i="18"/>
  <c r="AQ58" i="18"/>
  <c r="AP58" i="18"/>
  <c r="H65" i="18"/>
  <c r="AC58" i="18"/>
  <c r="AO58" i="18"/>
  <c r="H62" i="18"/>
  <c r="H61" i="18"/>
</calcChain>
</file>

<file path=xl/sharedStrings.xml><?xml version="1.0" encoding="utf-8"?>
<sst xmlns="http://schemas.openxmlformats.org/spreadsheetml/2006/main" count="1265" uniqueCount="433">
  <si>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</si>
  <si>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</si>
  <si>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</si>
  <si>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</si>
  <si>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</si>
  <si>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</si>
  <si>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</si>
  <si>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</si>
  <si>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</si>
  <si>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</si>
  <si>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</si>
  <si>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</si>
  <si>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</si>
  <si>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</si>
  <si>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</si>
  <si>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</si>
  <si>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</si>
  <si>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</si>
  <si>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</si>
  <si>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</si>
  <si>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</si>
  <si>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</si>
  <si>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</si>
  <si>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</si>
  <si>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</si>
  <si>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</si>
  <si>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</si>
  <si>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</si>
  <si>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</si>
  <si>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</si>
  <si>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</si>
  <si>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</si>
  <si>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</si>
  <si>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</si>
  <si>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</si>
  <si>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</si>
  <si>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</si>
  <si>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</si>
  <si>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</si>
  <si>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</si>
  <si>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</si>
  <si>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</si>
  <si>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</si>
  <si>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</si>
  <si>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</si>
  <si>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Hospitalizaciones 0 a &lt;2 años</t>
  </si>
  <si>
    <t>Hospitalizaciones 2 a &lt;5 años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</si>
  <si>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</si>
  <si>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</si>
  <si>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</si>
  <si>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</si>
  <si>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</si>
  <si>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</si>
  <si>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</si>
  <si>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</si>
  <si>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</si>
  <si>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</si>
  <si>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</si>
  <si>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</si>
  <si>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</si>
  <si>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</si>
  <si>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</si>
  <si>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</si>
  <si>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</si>
  <si>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</si>
  <si>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</si>
  <si>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</si>
  <si>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</si>
  <si>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</si>
  <si>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</si>
  <si>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</si>
  <si>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</si>
  <si>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</si>
  <si>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</si>
  <si>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</si>
  <si>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</si>
  <si>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</si>
  <si>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</si>
  <si>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</si>
  <si>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</si>
  <si>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</si>
  <si>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</si>
  <si>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</si>
  <si>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</si>
  <si>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</si>
  <si>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</si>
  <si>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</si>
  <si>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</si>
  <si>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</si>
  <si>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</si>
  <si>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</si>
  <si>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</si>
  <si>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</si>
  <si>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</si>
  <si>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</si>
  <si>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</si>
  <si>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</si>
  <si>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</si>
  <si>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</si>
  <si>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</si>
  <si>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</si>
  <si>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</si>
  <si>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</si>
  <si>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</si>
  <si>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</si>
  <si>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</si>
  <si>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</si>
  <si>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</si>
  <si>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</si>
  <si>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</si>
  <si>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</si>
  <si>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</si>
  <si>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</si>
  <si>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</si>
  <si>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</si>
  <si>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</si>
  <si>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</si>
  <si>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</si>
  <si>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</si>
  <si>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</si>
  <si>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</si>
  <si>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</si>
  <si>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</si>
  <si>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</si>
  <si>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</si>
  <si>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</si>
  <si>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</si>
  <si>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</si>
  <si>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</si>
  <si>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</si>
  <si>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</si>
  <si>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</si>
  <si>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</si>
  <si>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</si>
  <si>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</si>
  <si>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</si>
  <si>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</si>
  <si>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</si>
  <si>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</si>
  <si>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</si>
  <si>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</si>
  <si>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</si>
  <si>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</si>
  <si>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</si>
  <si>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</si>
  <si>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</si>
  <si>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</si>
  <si>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</si>
  <si>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</si>
  <si>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</si>
  <si>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</si>
  <si>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</si>
  <si>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</si>
  <si>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</si>
  <si>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</si>
  <si>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</si>
  <si>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</si>
  <si>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</si>
  <si>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</si>
  <si>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</si>
  <si>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</si>
  <si>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</si>
  <si>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</si>
  <si>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</si>
  <si>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</si>
  <si>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</si>
  <si>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</si>
  <si>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</si>
  <si>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</si>
  <si>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</si>
  <si>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</si>
  <si>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</si>
  <si>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</si>
  <si>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</si>
  <si>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</si>
  <si>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</si>
  <si>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</si>
  <si>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</si>
  <si>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</si>
  <si>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</si>
  <si>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</si>
  <si>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</si>
  <si>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</si>
  <si>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</si>
  <si>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</si>
  <si>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</si>
  <si>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</si>
  <si>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</si>
  <si>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</si>
  <si>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</si>
  <si>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</si>
  <si>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</si>
  <si>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</si>
  <si>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</si>
  <si>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</si>
  <si>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</si>
  <si>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</si>
  <si>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</si>
  <si>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</si>
  <si>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</si>
  <si>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</si>
  <si>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</si>
  <si>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</si>
  <si>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</si>
  <si>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</si>
  <si>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</si>
  <si>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</si>
  <si>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</si>
  <si>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</si>
  <si>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</si>
  <si>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</si>
  <si>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</si>
  <si>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</si>
  <si>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</si>
  <si>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</si>
  <si>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</si>
  <si>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</si>
  <si>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</si>
  <si>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</si>
  <si>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</si>
  <si>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</si>
  <si>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</si>
  <si>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</si>
  <si>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</si>
  <si>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</si>
  <si>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</si>
  <si>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</si>
  <si>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</si>
  <si>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</si>
  <si>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</si>
  <si>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</si>
  <si>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</si>
  <si>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</si>
  <si>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</si>
  <si>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</si>
  <si>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</si>
  <si>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</si>
  <si>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</si>
  <si>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</si>
  <si>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</si>
  <si>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</si>
  <si>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</si>
  <si>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</si>
  <si>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</si>
  <si>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</si>
  <si>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</si>
  <si>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</si>
  <si>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</si>
  <si>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</si>
  <si>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</si>
  <si>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</si>
  <si>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</si>
  <si>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</si>
  <si>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</si>
  <si>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</si>
  <si>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</si>
  <si>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</si>
  <si>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</si>
  <si>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</si>
  <si>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</si>
  <si>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</si>
  <si>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</si>
  <si>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</si>
  <si>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</si>
  <si>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</si>
  <si>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</si>
  <si>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</si>
  <si>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</si>
  <si>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</si>
  <si>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</si>
  <si>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 65 años y +</t>
  </si>
  <si>
    <t>ETI_casos_5a&lt;15</t>
  </si>
  <si>
    <t>ETI_casos_65mas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</si>
  <si>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</si>
  <si>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</si>
  <si>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</si>
  <si>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</si>
  <si>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</si>
  <si>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</si>
  <si>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ETI_infpos_5a14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</si>
  <si>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</si>
  <si>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</si>
  <si>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</si>
  <si>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</si>
  <si>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</si>
  <si>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</si>
  <si>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</si>
  <si>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</si>
  <si>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</si>
  <si>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</si>
  <si>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</si>
  <si>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</si>
  <si>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</si>
  <si>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</si>
  <si>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</si>
  <si>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</si>
  <si>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</si>
  <si>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</si>
  <si>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</si>
  <si>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</si>
  <si>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</si>
  <si>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</si>
  <si>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</si>
  <si>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</si>
  <si>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</si>
  <si>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</si>
  <si>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</si>
  <si>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</si>
  <si>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</si>
  <si>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</si>
  <si>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</si>
  <si>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</si>
  <si>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</si>
  <si>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</si>
  <si>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</si>
  <si>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</si>
  <si>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</si>
  <si>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</si>
  <si>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</si>
  <si>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</si>
  <si>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</si>
  <si>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</si>
  <si>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</si>
  <si>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</si>
  <si>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</si>
  <si>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</si>
  <si>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</si>
  <si>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</si>
  <si>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</si>
  <si>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</si>
  <si>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</si>
  <si>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</si>
  <si>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</si>
  <si>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</si>
  <si>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</si>
  <si>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</si>
  <si>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</si>
  <si>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</si>
  <si>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</si>
  <si>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</si>
  <si>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</si>
  <si>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</si>
  <si>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</si>
  <si>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</si>
  <si>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</si>
  <si>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</si>
  <si>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</si>
  <si>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</si>
  <si>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</si>
  <si>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</si>
  <si>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</si>
  <si>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</si>
  <si>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</si>
  <si>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</si>
  <si>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</si>
  <si>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</si>
  <si>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</si>
  <si>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</si>
  <si>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</si>
  <si>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</si>
  <si>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</si>
  <si>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</si>
  <si>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</si>
  <si>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</si>
  <si>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</si>
  <si>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</si>
  <si>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</si>
  <si>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</si>
  <si>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</si>
  <si>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</si>
  <si>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</si>
  <si>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</si>
  <si>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</si>
  <si>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Casos de IRAG positivos para influenza por grupos de edad</t>
  </si>
  <si>
    <t>IRAG_infpos_2a4</t>
  </si>
  <si>
    <t>VRS + casos IRAG</t>
  </si>
  <si>
    <t>% VRS + casos IRAG fuera de los casos con muestra</t>
  </si>
  <si>
    <t>Costa Rica</t>
  </si>
  <si>
    <t>IRAG 0 a &lt;2 años</t>
  </si>
  <si>
    <t>IRAG 2 a &lt;5 años</t>
  </si>
  <si>
    <t>IRAG 5 a 14 años</t>
  </si>
  <si>
    <t>IRAG 15 a 34 años</t>
  </si>
  <si>
    <t>IRAG 35 a 64 años</t>
  </si>
  <si>
    <t>IRAG 65 años y +</t>
  </si>
  <si>
    <t>Hospitalizaciones 5 a 14 años</t>
  </si>
  <si>
    <t>Hospitalizaciones 15 a 34 años</t>
  </si>
  <si>
    <t>Hospitalizaciones 35 a 64 años</t>
  </si>
  <si>
    <t>Hospitalizaciones 65 años y +</t>
  </si>
  <si>
    <t>IRAG_infpos_5a14</t>
  </si>
  <si>
    <t>IRAG_infpos_15a34</t>
  </si>
  <si>
    <t>IRAG_infpos_35a64</t>
  </si>
  <si>
    <t>IRAG_infpos_65mas</t>
  </si>
  <si>
    <t>IRAG_casos_5a14</t>
  </si>
  <si>
    <t>IRAG_casos_15a34</t>
  </si>
  <si>
    <t>IRAG_casos_35a 64</t>
  </si>
  <si>
    <t>IRAG_casos_65mas</t>
  </si>
  <si>
    <t>Hospitaliz_casos_5a14</t>
  </si>
  <si>
    <t>Hospitaliz_casos_15a34</t>
  </si>
  <si>
    <t>Hospitaliz_casos_35a 64</t>
  </si>
  <si>
    <t>Hospitaliz_casos_65mas</t>
  </si>
  <si>
    <t>Muertes de IRAG 0 a &lt;2 años</t>
  </si>
  <si>
    <t>Muertes de IRAG 2 a &lt;5 años</t>
  </si>
  <si>
    <t>Muertes de IRAG 5 a 14 años</t>
  </si>
  <si>
    <t>Muertes de IRAG 15 a 34 años</t>
  </si>
  <si>
    <t>Muertes de IRAG 35 a  64 años</t>
  </si>
  <si>
    <t>Muertes de IRAG 65 años y +</t>
  </si>
  <si>
    <t>Muertes_casos_5a14</t>
  </si>
  <si>
    <t>Muertes_casos_15a34</t>
  </si>
  <si>
    <t>Muertes_casos_35a64</t>
  </si>
  <si>
    <t>Muertes_casos_65mas</t>
  </si>
  <si>
    <t>ETI 0 a &lt;2 años</t>
  </si>
  <si>
    <t>ETI 2 a &lt;5 años</t>
  </si>
  <si>
    <t>ETI 15 a 34 años</t>
  </si>
  <si>
    <t>ETI 35 a 64 años</t>
  </si>
  <si>
    <t xml:space="preserve">ETI_infpos_0 a &lt;2 </t>
  </si>
  <si>
    <t>ETI_infpos_2 a &lt;5 años</t>
  </si>
  <si>
    <t>ETI_infpos_15a34</t>
  </si>
  <si>
    <t>ETI_infpos_35a64</t>
  </si>
  <si>
    <t>ETI_CASOS_0 a &lt;2 años</t>
  </si>
  <si>
    <t>ETI_casos_2a&lt;5</t>
  </si>
  <si>
    <t>ETI_casos_15a34</t>
  </si>
  <si>
    <t>ETI_casos_35a&lt;65</t>
  </si>
  <si>
    <t>B Victoria ∆162/163</t>
  </si>
  <si>
    <t>Número de los casos</t>
  </si>
  <si>
    <t>El porcentaje de positividad</t>
  </si>
  <si>
    <r>
      <t>INDICACIONES:</t>
    </r>
    <r>
      <rPr>
        <sz val="10"/>
        <rFont val="Calibri Light"/>
        <family val="2"/>
      </rPr>
      <t xml:space="preserve"> ingrese el número de muestras positivas para cada virus aislado. 
</t>
    </r>
    <r>
      <rPr>
        <b/>
        <sz val="10"/>
        <rFont val="Calibri Light"/>
        <family val="2"/>
      </rPr>
      <t>NOTA 1:</t>
    </r>
    <r>
      <rPr>
        <sz val="10"/>
        <rFont val="Calibri Light"/>
        <family val="2"/>
      </rPr>
      <t xml:space="preserve"> Escribir en las celdas en amarillo. Indicar el número de muestras negativas para obtener el % de positividad. </t>
    </r>
  </si>
  <si>
    <t>Positivo Influenza A</t>
  </si>
  <si>
    <t>% influenza B</t>
  </si>
  <si>
    <t>% Pandémica</t>
  </si>
  <si>
    <t>% A no subtificado</t>
  </si>
  <si>
    <t>% A no subtipificable</t>
  </si>
  <si>
    <t>% Estacional (H1)</t>
  </si>
  <si>
    <t>% Estacional 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</si>
</sst>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 Light"/>
      <family val="2"/>
    </font>
    <font>
      <b/>
      <sz val="10"/>
      <name val="Calibri Light"/>
      <family val="2"/>
    </font>
    <font>
      <sz val="10"/>
      <name val="Calibri Light"/>
      <family val="2"/>
    </font>
    <font>
      <b/>
      <sz val="10"/>
      <color theme="0"/>
      <name val="Calibri Light"/>
      <family val="2"/>
    </font>
    <font>
      <b/>
      <sz val="9"/>
      <name val="Calibri Light"/>
      <family val="2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426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7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2" fillId="2" borderId="54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left" vertical="center" wrapText="1"/>
    </xf>
    <xf numFmtId="0" fontId="19" fillId="0" borderId="65" xfId="0" applyFont="1" applyFill="1" applyBorder="1" applyAlignment="1">
      <alignment horizontal="left" vertical="center" wrapText="1"/>
    </xf>
    <xf numFmtId="0" fontId="2" fillId="5" borderId="54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  <xf numFmtId="0" fontId="80" fillId="11" borderId="53" xfId="0" applyFont="1" applyFill="1" applyBorder="1" applyAlignment="1" applyProtection="1">
      <alignment horizontal="center" vertical="top" wrapText="1"/>
      <protection locked="0"/>
    </xf>
    <xf numFmtId="49" fontId="93" fillId="56" borderId="87" xfId="0" applyNumberFormat="1" applyFont="1" applyFill="1" applyBorder="1" applyAlignment="1">
      <alignment horizontal="center" vertical="center" wrapText="1"/>
    </xf>
    <xf numFmtId="49" fontId="93" fillId="56" borderId="88" xfId="0" applyNumberFormat="1" applyFont="1" applyFill="1" applyBorder="1" applyAlignment="1">
      <alignment horizontal="center" vertical="center" wrapText="1"/>
    </xf>
    <xf numFmtId="49" fontId="93" fillId="57" borderId="88" xfId="0" applyNumberFormat="1" applyFont="1" applyFill="1" applyBorder="1" applyAlignment="1">
      <alignment horizontal="center" vertical="center" wrapText="1"/>
    </xf>
    <xf numFmtId="49" fontId="93" fillId="3" borderId="88" xfId="0" applyNumberFormat="1" applyFont="1" applyFill="1" applyBorder="1" applyAlignment="1">
      <alignment horizontal="center" vertical="center" wrapText="1"/>
    </xf>
    <xf numFmtId="49" fontId="93" fillId="58" borderId="88" xfId="0" applyNumberFormat="1" applyFont="1" applyFill="1" applyBorder="1" applyAlignment="1">
      <alignment horizontal="center" vertical="center" wrapText="1"/>
    </xf>
    <xf numFmtId="49" fontId="38" fillId="9" borderId="53" xfId="0" applyNumberFormat="1" applyFont="1" applyFill="1" applyBorder="1" applyAlignment="1">
      <alignment horizontal="center" vertical="center" wrapText="1"/>
    </xf>
    <xf numFmtId="0" fontId="91" fillId="55" borderId="95" xfId="0" applyFont="1" applyFill="1" applyBorder="1" applyAlignment="1">
      <alignment horizontal="center" vertical="center" wrapText="1"/>
    </xf>
    <xf numFmtId="49" fontId="91" fillId="55" borderId="9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0" fillId="59" borderId="1" xfId="0" applyFill="1" applyBorder="1" applyAlignment="1">
      <alignment horizontal="left"/>
    </xf>
    <xf numFmtId="0" fontId="3" fillId="59" borderId="1" xfId="0" applyFont="1" applyFill="1" applyBorder="1" applyAlignment="1">
      <alignment horizontal="left" vertical="center"/>
    </xf>
    <xf numFmtId="0" fontId="3" fillId="59" borderId="43" xfId="0" applyFont="1" applyFill="1" applyBorder="1" applyAlignment="1" applyProtection="1">
      <alignment horizontal="left"/>
    </xf>
    <xf numFmtId="0" fontId="3" fillId="59" borderId="32" xfId="0" applyFont="1" applyFill="1" applyBorder="1" applyAlignment="1" applyProtection="1">
      <alignment horizontal="left"/>
    </xf>
    <xf numFmtId="0" fontId="3" fillId="59" borderId="0" xfId="0" applyFont="1" applyFill="1" applyAlignment="1">
      <alignment horizontal="left"/>
    </xf>
    <xf numFmtId="0" fontId="3" fillId="59" borderId="32" xfId="0" applyFont="1" applyFill="1" applyBorder="1" applyAlignment="1">
      <alignment horizontal="left"/>
    </xf>
    <xf numFmtId="1" fontId="6" fillId="59" borderId="32" xfId="0" applyNumberFormat="1" applyFont="1" applyFill="1" applyBorder="1" applyAlignment="1">
      <alignment horizontal="left"/>
    </xf>
    <xf numFmtId="0" fontId="0" fillId="59" borderId="32" xfId="0" applyFill="1" applyBorder="1" applyAlignment="1">
      <alignment horizontal="left"/>
    </xf>
    <xf numFmtId="0" fontId="77" fillId="59" borderId="32" xfId="0" applyFont="1" applyFill="1" applyBorder="1" applyAlignment="1">
      <alignment horizontal="left"/>
    </xf>
    <xf numFmtId="0" fontId="74" fillId="59" borderId="43" xfId="0" applyFont="1" applyFill="1" applyBorder="1" applyAlignment="1" applyProtection="1">
      <alignment horizontal="left"/>
    </xf>
    <xf numFmtId="0" fontId="74" fillId="59" borderId="32" xfId="0" applyFont="1" applyFill="1" applyBorder="1" applyAlignment="1" applyProtection="1">
      <alignment horizontal="left"/>
    </xf>
    <xf numFmtId="0" fontId="74" fillId="59" borderId="0" xfId="0" applyFont="1" applyFill="1" applyAlignment="1">
      <alignment horizontal="left"/>
    </xf>
    <xf numFmtId="0" fontId="74" fillId="59" borderId="32" xfId="0" applyFont="1" applyFill="1" applyBorder="1" applyAlignment="1">
      <alignment horizontal="left"/>
    </xf>
    <xf numFmtId="0" fontId="11" fillId="59" borderId="32" xfId="0" applyFont="1" applyFill="1" applyBorder="1" applyAlignment="1">
      <alignment horizontal="left"/>
    </xf>
    <xf numFmtId="0" fontId="3" fillId="59" borderId="1" xfId="0" applyFont="1" applyFill="1" applyBorder="1" applyAlignment="1" applyProtection="1">
      <alignment horizontal="left"/>
    </xf>
    <xf numFmtId="0" fontId="3" fillId="59" borderId="1" xfId="0" applyFont="1" applyFill="1" applyBorder="1" applyAlignment="1">
      <alignment horizontal="left"/>
    </xf>
    <xf numFmtId="1" fontId="78" fillId="59" borderId="1" xfId="0" applyNumberFormat="1" applyFont="1" applyFill="1" applyBorder="1" applyAlignment="1">
      <alignment horizontal="left"/>
    </xf>
    <xf numFmtId="1" fontId="7" fillId="59" borderId="1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90" fillId="55" borderId="79" xfId="0" applyNumberFormat="1" applyFont="1" applyFill="1" applyBorder="1" applyAlignment="1">
      <alignment horizontal="center" vertical="center" wrapText="1"/>
    </xf>
    <xf numFmtId="49" fontId="90" fillId="55" borderId="91" xfId="0" applyNumberFormat="1" applyFont="1" applyFill="1" applyBorder="1" applyAlignment="1">
      <alignment horizontal="center" vertical="center" wrapText="1"/>
    </xf>
    <xf numFmtId="49" fontId="92" fillId="48" borderId="74" xfId="0" applyNumberFormat="1" applyFont="1" applyFill="1" applyBorder="1" applyAlignment="1">
      <alignment horizontal="center" vertical="center" wrapText="1"/>
    </xf>
    <xf numFmtId="49" fontId="92" fillId="48" borderId="86" xfId="0" applyNumberFormat="1" applyFont="1" applyFill="1" applyBorder="1" applyAlignment="1">
      <alignment horizontal="center" vertical="center" wrapText="1"/>
    </xf>
    <xf numFmtId="49" fontId="92" fillId="51" borderId="75" xfId="0" applyNumberFormat="1" applyFont="1" applyFill="1" applyBorder="1" applyAlignment="1">
      <alignment horizontal="center" vertical="center" wrapText="1"/>
    </xf>
    <xf numFmtId="49" fontId="92" fillId="51" borderId="76" xfId="0" applyNumberFormat="1" applyFont="1" applyFill="1" applyBorder="1" applyAlignment="1">
      <alignment horizontal="center" vertical="center" wrapText="1"/>
    </xf>
    <xf numFmtId="49" fontId="92" fillId="52" borderId="76" xfId="0" applyNumberFormat="1" applyFont="1" applyFill="1" applyBorder="1" applyAlignment="1">
      <alignment horizontal="center" vertical="center"/>
    </xf>
    <xf numFmtId="49" fontId="92" fillId="53" borderId="76" xfId="0" applyNumberFormat="1" applyFont="1" applyFill="1" applyBorder="1" applyAlignment="1">
      <alignment horizontal="center" vertical="center" wrapText="1"/>
    </xf>
    <xf numFmtId="49" fontId="90" fillId="54" borderId="77" xfId="0" applyNumberFormat="1" applyFont="1" applyFill="1" applyBorder="1" applyAlignment="1">
      <alignment horizontal="center" vertical="center" wrapText="1"/>
    </xf>
    <xf numFmtId="49" fontId="90" fillId="54" borderId="89" xfId="0" applyNumberFormat="1" applyFont="1" applyFill="1" applyBorder="1" applyAlignment="1">
      <alignment horizontal="center" vertical="center" wrapText="1"/>
    </xf>
    <xf numFmtId="49" fontId="90" fillId="55" borderId="78" xfId="0" applyNumberFormat="1" applyFont="1" applyFill="1" applyBorder="1" applyAlignment="1">
      <alignment horizontal="center" vertical="center" wrapText="1"/>
    </xf>
    <xf numFmtId="49" fontId="90" fillId="55" borderId="90" xfId="0" applyNumberFormat="1" applyFont="1" applyFill="1" applyBorder="1" applyAlignment="1">
      <alignment horizontal="center" vertical="center" wrapText="1"/>
    </xf>
    <xf numFmtId="49" fontId="90" fillId="55" borderId="80" xfId="0" applyNumberFormat="1" applyFont="1" applyFill="1" applyBorder="1" applyAlignment="1">
      <alignment horizontal="center" vertical="center" wrapText="1"/>
    </xf>
    <xf numFmtId="49" fontId="90" fillId="55" borderId="92" xfId="0" applyNumberFormat="1" applyFont="1" applyFill="1" applyBorder="1" applyAlignment="1">
      <alignment horizontal="center" vertical="center" wrapText="1"/>
    </xf>
    <xf numFmtId="49" fontId="90" fillId="55" borderId="81" xfId="0" applyNumberFormat="1" applyFont="1" applyFill="1" applyBorder="1" applyAlignment="1">
      <alignment horizontal="center" vertical="center" wrapText="1"/>
    </xf>
    <xf numFmtId="49" fontId="90" fillId="55" borderId="93" xfId="0" applyNumberFormat="1" applyFont="1" applyFill="1" applyBorder="1" applyAlignment="1">
      <alignment horizontal="center" vertical="center" wrapText="1"/>
    </xf>
    <xf numFmtId="49" fontId="90" fillId="55" borderId="82" xfId="0" applyNumberFormat="1" applyFont="1" applyFill="1" applyBorder="1" applyAlignment="1">
      <alignment horizontal="center" vertical="center" wrapText="1"/>
    </xf>
    <xf numFmtId="49" fontId="90" fillId="55" borderId="94" xfId="0" applyNumberFormat="1" applyFont="1" applyFill="1" applyBorder="1" applyAlignment="1">
      <alignment horizontal="center" vertical="center" wrapText="1"/>
    </xf>
    <xf numFmtId="49" fontId="90" fillId="55" borderId="83" xfId="0" applyNumberFormat="1" applyFont="1" applyFill="1" applyBorder="1" applyAlignment="1">
      <alignment horizontal="center" vertical="center" wrapText="1"/>
    </xf>
    <xf numFmtId="49" fontId="90" fillId="55" borderId="84" xfId="0" applyNumberFormat="1" applyFont="1" applyFill="1" applyBorder="1" applyAlignment="1">
      <alignment horizontal="center" vertical="center" wrapText="1"/>
    </xf>
    <xf numFmtId="49" fontId="90" fillId="55" borderId="85" xfId="0" applyNumberFormat="1" applyFont="1" applyFill="1" applyBorder="1" applyAlignment="1">
      <alignment horizontal="center" vertical="center" wrapText="1"/>
    </xf>
    <xf numFmtId="0" fontId="89" fillId="48" borderId="0" xfId="0" applyFont="1" applyFill="1" applyBorder="1" applyAlignment="1">
      <alignment horizontal="center" vertical="center"/>
    </xf>
    <xf numFmtId="0" fontId="89" fillId="48" borderId="66" xfId="0" applyFont="1" applyFill="1" applyBorder="1" applyAlignment="1">
      <alignment horizontal="center" vertical="center"/>
    </xf>
    <xf numFmtId="0" fontId="89" fillId="49" borderId="67" xfId="0" applyFont="1" applyFill="1" applyBorder="1" applyAlignment="1">
      <alignment horizontal="center" vertical="center" wrapText="1"/>
    </xf>
    <xf numFmtId="0" fontId="89" fillId="49" borderId="68" xfId="0" applyFont="1" applyFill="1" applyBorder="1" applyAlignment="1">
      <alignment horizontal="center" vertical="center" wrapText="1"/>
    </xf>
    <xf numFmtId="0" fontId="89" fillId="49" borderId="69" xfId="0" applyFont="1" applyFill="1" applyBorder="1" applyAlignment="1">
      <alignment horizontal="center" vertical="center" wrapText="1"/>
    </xf>
    <xf numFmtId="0" fontId="89" fillId="49" borderId="70" xfId="0" applyFont="1" applyFill="1" applyBorder="1" applyAlignment="1">
      <alignment horizontal="center" vertical="center" wrapText="1"/>
    </xf>
    <xf numFmtId="0" fontId="89" fillId="49" borderId="0" xfId="0" applyFont="1" applyFill="1" applyBorder="1" applyAlignment="1">
      <alignment horizontal="center" vertical="center" wrapText="1"/>
    </xf>
    <xf numFmtId="0" fontId="89" fillId="49" borderId="66" xfId="0" applyFont="1" applyFill="1" applyBorder="1" applyAlignment="1">
      <alignment horizontal="center" vertical="center" wrapText="1"/>
    </xf>
    <xf numFmtId="0" fontId="89" fillId="49" borderId="73" xfId="0" applyFont="1" applyFill="1" applyBorder="1" applyAlignment="1">
      <alignment horizontal="center" vertical="center" wrapText="1"/>
    </xf>
    <xf numFmtId="0" fontId="89" fillId="49" borderId="71" xfId="0" applyFont="1" applyFill="1" applyBorder="1" applyAlignment="1">
      <alignment horizontal="center" vertical="center" wrapText="1"/>
    </xf>
    <xf numFmtId="0" fontId="89" fillId="49" borderId="72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90" fillId="50" borderId="71" xfId="0" applyFont="1" applyFill="1" applyBorder="1" applyAlignment="1">
      <alignment horizontal="center" vertical="center" wrapText="1"/>
    </xf>
    <xf numFmtId="0" fontId="90" fillId="50" borderId="72" xfId="0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8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49" fontId="37" fillId="8" borderId="18" xfId="0" applyNumberFormat="1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4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 xr:uid="{00000000-0005-0000-0000-000000000000}"/>
    <cellStyle name="20% - Énfasis2 2" xfId="4" xr:uid="{00000000-0005-0000-0000-000001000000}"/>
    <cellStyle name="20% - Énfasis3 2" xfId="5" xr:uid="{00000000-0005-0000-0000-000002000000}"/>
    <cellStyle name="20% - Énfasis4 2" xfId="6" xr:uid="{00000000-0005-0000-0000-000003000000}"/>
    <cellStyle name="20% - Énfasis5 2" xfId="7" xr:uid="{00000000-0005-0000-0000-000004000000}"/>
    <cellStyle name="20% - Énfasis6 2" xfId="8" xr:uid="{00000000-0005-0000-0000-000005000000}"/>
    <cellStyle name="40% - Énfasis1 2" xfId="9" xr:uid="{00000000-0005-0000-0000-000006000000}"/>
    <cellStyle name="40% - Énfasis2 2" xfId="10" xr:uid="{00000000-0005-0000-0000-000007000000}"/>
    <cellStyle name="40% - Énfasis3 2" xfId="11" xr:uid="{00000000-0005-0000-0000-000008000000}"/>
    <cellStyle name="40% - Énfasis4 2" xfId="12" xr:uid="{00000000-0005-0000-0000-000009000000}"/>
    <cellStyle name="40% - Énfasis5 2" xfId="13" xr:uid="{00000000-0005-0000-0000-00000A000000}"/>
    <cellStyle name="40% - Énfasis6 2" xfId="14" xr:uid="{00000000-0005-0000-0000-00000B000000}"/>
    <cellStyle name="60% - Énfasis1 2" xfId="15" xr:uid="{00000000-0005-0000-0000-00000C000000}"/>
    <cellStyle name="60% - Énfasis2 2" xfId="16" xr:uid="{00000000-0005-0000-0000-00000D000000}"/>
    <cellStyle name="60% - Énfasis3 2" xfId="17" xr:uid="{00000000-0005-0000-0000-00000E000000}"/>
    <cellStyle name="60% - Énfasis4 2" xfId="18" xr:uid="{00000000-0005-0000-0000-00000F000000}"/>
    <cellStyle name="60% - Énfasis5 2" xfId="19" xr:uid="{00000000-0005-0000-0000-000010000000}"/>
    <cellStyle name="60% - Énfasis6 2" xfId="20" xr:uid="{00000000-0005-0000-0000-000011000000}"/>
    <cellStyle name="Buena 2" xfId="21" xr:uid="{00000000-0005-0000-0000-000012000000}"/>
    <cellStyle name="Cálculo 2" xfId="22" xr:uid="{00000000-0005-0000-0000-000013000000}"/>
    <cellStyle name="Cálculo 2 2" xfId="200" xr:uid="{00000000-0005-0000-0000-000014000000}"/>
    <cellStyle name="Cálculo 2 2 2" xfId="187" xr:uid="{00000000-0005-0000-0000-000015000000}"/>
    <cellStyle name="Cálculo 2 2 2 2" xfId="209" xr:uid="{00000000-0005-0000-0000-000016000000}"/>
    <cellStyle name="Cálculo 2 2 3" xfId="221" xr:uid="{00000000-0005-0000-0000-000017000000}"/>
    <cellStyle name="Cálculo 2 3" xfId="189" xr:uid="{00000000-0005-0000-0000-000018000000}"/>
    <cellStyle name="Cálculo 2 3 2" xfId="211" xr:uid="{00000000-0005-0000-0000-000019000000}"/>
    <cellStyle name="Cálculo 2 4" xfId="188" xr:uid="{00000000-0005-0000-0000-00001A000000}"/>
    <cellStyle name="Cálculo 2 4 2" xfId="210" xr:uid="{00000000-0005-0000-0000-00001B000000}"/>
    <cellStyle name="Cálculo 2 5" xfId="205" xr:uid="{00000000-0005-0000-0000-00001C000000}"/>
    <cellStyle name="Celda de comprobación 2" xfId="23" xr:uid="{00000000-0005-0000-0000-00001D000000}"/>
    <cellStyle name="Celda vinculada 2" xfId="24" xr:uid="{00000000-0005-0000-0000-00001E000000}"/>
    <cellStyle name="Encabezado 4 2" xfId="25" xr:uid="{00000000-0005-0000-0000-00001F000000}"/>
    <cellStyle name="Énfasis1 2" xfId="26" xr:uid="{00000000-0005-0000-0000-000020000000}"/>
    <cellStyle name="Énfasis2 2" xfId="27" xr:uid="{00000000-0005-0000-0000-000021000000}"/>
    <cellStyle name="Énfasis3 2" xfId="28" xr:uid="{00000000-0005-0000-0000-000022000000}"/>
    <cellStyle name="Énfasis4 2" xfId="29" xr:uid="{00000000-0005-0000-0000-000023000000}"/>
    <cellStyle name="Énfasis5 2" xfId="30" xr:uid="{00000000-0005-0000-0000-000024000000}"/>
    <cellStyle name="Énfasis6 2" xfId="31" xr:uid="{00000000-0005-0000-0000-000025000000}"/>
    <cellStyle name="Entrada 2" xfId="32" xr:uid="{00000000-0005-0000-0000-000026000000}"/>
    <cellStyle name="Entrada 2 2" xfId="201" xr:uid="{00000000-0005-0000-0000-000027000000}"/>
    <cellStyle name="Entrada 2 2 2" xfId="195" xr:uid="{00000000-0005-0000-0000-000028000000}"/>
    <cellStyle name="Entrada 2 2 2 2" xfId="216" xr:uid="{00000000-0005-0000-0000-000029000000}"/>
    <cellStyle name="Entrada 2 2 3" xfId="222" xr:uid="{00000000-0005-0000-0000-00002A000000}"/>
    <cellStyle name="Entrada 2 3" xfId="191" xr:uid="{00000000-0005-0000-0000-00002B000000}"/>
    <cellStyle name="Entrada 2 3 2" xfId="213" xr:uid="{00000000-0005-0000-0000-00002C000000}"/>
    <cellStyle name="Entrada 2 4" xfId="190" xr:uid="{00000000-0005-0000-0000-00002D000000}"/>
    <cellStyle name="Entrada 2 4 2" xfId="212" xr:uid="{00000000-0005-0000-0000-00002E000000}"/>
    <cellStyle name="Entrada 2 5" xfId="206" xr:uid="{00000000-0005-0000-0000-00002F000000}"/>
    <cellStyle name="Incorrecto" xfId="186" builtinId="27"/>
    <cellStyle name="Incorrecto 2" xfId="33" xr:uid="{00000000-0005-0000-0000-000031000000}"/>
    <cellStyle name="Neutral 2" xfId="34" xr:uid="{00000000-0005-0000-0000-000032000000}"/>
    <cellStyle name="Normal" xfId="0" builtinId="0"/>
    <cellStyle name="Normal 10" xfId="35" xr:uid="{00000000-0005-0000-0000-000034000000}"/>
    <cellStyle name="Normal 10 10" xfId="36" xr:uid="{00000000-0005-0000-0000-000035000000}"/>
    <cellStyle name="Normal 10 2" xfId="37" xr:uid="{00000000-0005-0000-0000-000036000000}"/>
    <cellStyle name="Normal 10 3" xfId="38" xr:uid="{00000000-0005-0000-0000-000037000000}"/>
    <cellStyle name="Normal 10 4" xfId="39" xr:uid="{00000000-0005-0000-0000-000038000000}"/>
    <cellStyle name="Normal 10 5" xfId="40" xr:uid="{00000000-0005-0000-0000-000039000000}"/>
    <cellStyle name="Normal 10 6" xfId="41" xr:uid="{00000000-0005-0000-0000-00003A000000}"/>
    <cellStyle name="Normal 10 7" xfId="42" xr:uid="{00000000-0005-0000-0000-00003B000000}"/>
    <cellStyle name="Normal 10 8" xfId="43" xr:uid="{00000000-0005-0000-0000-00003C000000}"/>
    <cellStyle name="Normal 10 9" xfId="44" xr:uid="{00000000-0005-0000-0000-00003D000000}"/>
    <cellStyle name="Normal 11" xfId="45" xr:uid="{00000000-0005-0000-0000-00003E000000}"/>
    <cellStyle name="Normal 11 10" xfId="192" xr:uid="{00000000-0005-0000-0000-00003F000000}"/>
    <cellStyle name="Normal 11 2" xfId="46" xr:uid="{00000000-0005-0000-0000-000040000000}"/>
    <cellStyle name="Normal 11 3" xfId="47" xr:uid="{00000000-0005-0000-0000-000041000000}"/>
    <cellStyle name="Normal 11 4" xfId="48" xr:uid="{00000000-0005-0000-0000-000042000000}"/>
    <cellStyle name="Normal 11 5" xfId="49" xr:uid="{00000000-0005-0000-0000-000043000000}"/>
    <cellStyle name="Normal 11 6" xfId="50" xr:uid="{00000000-0005-0000-0000-000044000000}"/>
    <cellStyle name="Normal 11 7" xfId="51" xr:uid="{00000000-0005-0000-0000-000045000000}"/>
    <cellStyle name="Normal 11 8" xfId="52" xr:uid="{00000000-0005-0000-0000-000046000000}"/>
    <cellStyle name="Normal 11 9" xfId="202" xr:uid="{00000000-0005-0000-0000-000047000000}"/>
    <cellStyle name="Normal 12" xfId="53" xr:uid="{00000000-0005-0000-0000-000048000000}"/>
    <cellStyle name="Normal 12 2" xfId="54" xr:uid="{00000000-0005-0000-0000-000049000000}"/>
    <cellStyle name="Normal 12 3" xfId="55" xr:uid="{00000000-0005-0000-0000-00004A000000}"/>
    <cellStyle name="Normal 12 4" xfId="56" xr:uid="{00000000-0005-0000-0000-00004B000000}"/>
    <cellStyle name="Normal 12 5" xfId="57" xr:uid="{00000000-0005-0000-0000-00004C000000}"/>
    <cellStyle name="Normal 12 6" xfId="58" xr:uid="{00000000-0005-0000-0000-00004D000000}"/>
    <cellStyle name="Normal 12 7" xfId="59" xr:uid="{00000000-0005-0000-0000-00004E000000}"/>
    <cellStyle name="Normal 12 8" xfId="60" xr:uid="{00000000-0005-0000-0000-00004F000000}"/>
    <cellStyle name="Normal 13" xfId="61" xr:uid="{00000000-0005-0000-0000-000050000000}"/>
    <cellStyle name="Normal 13 2" xfId="62" xr:uid="{00000000-0005-0000-0000-000051000000}"/>
    <cellStyle name="Normal 13 3" xfId="63" xr:uid="{00000000-0005-0000-0000-000052000000}"/>
    <cellStyle name="Normal 13 4" xfId="64" xr:uid="{00000000-0005-0000-0000-000053000000}"/>
    <cellStyle name="Normal 13 5" xfId="65" xr:uid="{00000000-0005-0000-0000-000054000000}"/>
    <cellStyle name="Normal 13 6" xfId="66" xr:uid="{00000000-0005-0000-0000-000055000000}"/>
    <cellStyle name="Normal 14" xfId="67" xr:uid="{00000000-0005-0000-0000-000056000000}"/>
    <cellStyle name="Normal 14 2" xfId="68" xr:uid="{00000000-0005-0000-0000-000057000000}"/>
    <cellStyle name="Normal 14 3" xfId="69" xr:uid="{00000000-0005-0000-0000-000058000000}"/>
    <cellStyle name="Normal 14 4" xfId="70" xr:uid="{00000000-0005-0000-0000-000059000000}"/>
    <cellStyle name="Normal 14 5" xfId="71" xr:uid="{00000000-0005-0000-0000-00005A000000}"/>
    <cellStyle name="Normal 14 6" xfId="72" xr:uid="{00000000-0005-0000-0000-00005B000000}"/>
    <cellStyle name="Normal 15" xfId="73" xr:uid="{00000000-0005-0000-0000-00005C000000}"/>
    <cellStyle name="Normal 15 2" xfId="225" xr:uid="{00000000-0005-0000-0000-00005D000000}"/>
    <cellStyle name="Normal 16" xfId="74" xr:uid="{00000000-0005-0000-0000-00005E000000}"/>
    <cellStyle name="Normal 16 2" xfId="75" xr:uid="{00000000-0005-0000-0000-00005F000000}"/>
    <cellStyle name="Normal 16 3" xfId="76" xr:uid="{00000000-0005-0000-0000-000060000000}"/>
    <cellStyle name="Normal 16 4" xfId="77" xr:uid="{00000000-0005-0000-0000-000061000000}"/>
    <cellStyle name="Normal 16 5" xfId="78" xr:uid="{00000000-0005-0000-0000-000062000000}"/>
    <cellStyle name="Normal 16 6" xfId="79" xr:uid="{00000000-0005-0000-0000-000063000000}"/>
    <cellStyle name="Normal 17" xfId="80" xr:uid="{00000000-0005-0000-0000-000064000000}"/>
    <cellStyle name="Normal 17 2" xfId="81" xr:uid="{00000000-0005-0000-0000-000065000000}"/>
    <cellStyle name="Normal 17 3" xfId="82" xr:uid="{00000000-0005-0000-0000-000066000000}"/>
    <cellStyle name="Normal 17 4" xfId="83" xr:uid="{00000000-0005-0000-0000-000067000000}"/>
    <cellStyle name="Normal 18" xfId="84" xr:uid="{00000000-0005-0000-0000-000068000000}"/>
    <cellStyle name="Normal 19" xfId="85" xr:uid="{00000000-0005-0000-0000-000069000000}"/>
    <cellStyle name="Normal 19 2" xfId="86" xr:uid="{00000000-0005-0000-0000-00006A000000}"/>
    <cellStyle name="Normal 19 3" xfId="87" xr:uid="{00000000-0005-0000-0000-00006B000000}"/>
    <cellStyle name="Normal 19 4" xfId="88" xr:uid="{00000000-0005-0000-0000-00006C000000}"/>
    <cellStyle name="Normal 2" xfId="1" xr:uid="{00000000-0005-0000-0000-00006D000000}"/>
    <cellStyle name="Normal 2 2" xfId="89" xr:uid="{00000000-0005-0000-0000-00006E000000}"/>
    <cellStyle name="Normal 2 3" xfId="90" xr:uid="{00000000-0005-0000-0000-00006F000000}"/>
    <cellStyle name="Normal 2 4" xfId="226" xr:uid="{00000000-0005-0000-0000-000070000000}"/>
    <cellStyle name="Normal 20" xfId="91" xr:uid="{00000000-0005-0000-0000-000071000000}"/>
    <cellStyle name="Normal 21" xfId="92" xr:uid="{00000000-0005-0000-0000-000072000000}"/>
    <cellStyle name="Normal 22" xfId="93" xr:uid="{00000000-0005-0000-0000-000073000000}"/>
    <cellStyle name="Normal 23" xfId="94" xr:uid="{00000000-0005-0000-0000-000074000000}"/>
    <cellStyle name="Normal 24" xfId="227" xr:uid="{00000000-0005-0000-0000-000075000000}"/>
    <cellStyle name="Normal 3" xfId="95" xr:uid="{00000000-0005-0000-0000-000076000000}"/>
    <cellStyle name="Normal 3 2" xfId="228" xr:uid="{00000000-0005-0000-0000-000077000000}"/>
    <cellStyle name="Normal 3 3" xfId="229" xr:uid="{00000000-0005-0000-0000-000078000000}"/>
    <cellStyle name="Normal 4" xfId="96" xr:uid="{00000000-0005-0000-0000-000079000000}"/>
    <cellStyle name="Normal 4 10" xfId="97" xr:uid="{00000000-0005-0000-0000-00007A000000}"/>
    <cellStyle name="Normal 4 11" xfId="98" xr:uid="{00000000-0005-0000-0000-00007B000000}"/>
    <cellStyle name="Normal 4 12" xfId="99" xr:uid="{00000000-0005-0000-0000-00007C000000}"/>
    <cellStyle name="Normal 4 13" xfId="100" xr:uid="{00000000-0005-0000-0000-00007D000000}"/>
    <cellStyle name="Normal 4 14" xfId="101" xr:uid="{00000000-0005-0000-0000-00007E000000}"/>
    <cellStyle name="Normal 4 15" xfId="102" xr:uid="{00000000-0005-0000-0000-00007F000000}"/>
    <cellStyle name="Normal 4 16" xfId="103" xr:uid="{00000000-0005-0000-0000-000080000000}"/>
    <cellStyle name="Normal 4 2" xfId="104" xr:uid="{00000000-0005-0000-0000-000081000000}"/>
    <cellStyle name="Normal 4 3" xfId="105" xr:uid="{00000000-0005-0000-0000-000082000000}"/>
    <cellStyle name="Normal 4 4" xfId="106" xr:uid="{00000000-0005-0000-0000-000083000000}"/>
    <cellStyle name="Normal 4 5" xfId="107" xr:uid="{00000000-0005-0000-0000-000084000000}"/>
    <cellStyle name="Normal 4 6" xfId="108" xr:uid="{00000000-0005-0000-0000-000085000000}"/>
    <cellStyle name="Normal 4 7" xfId="109" xr:uid="{00000000-0005-0000-0000-000086000000}"/>
    <cellStyle name="Normal 4 8" xfId="110" xr:uid="{00000000-0005-0000-0000-000087000000}"/>
    <cellStyle name="Normal 4 9" xfId="111" xr:uid="{00000000-0005-0000-0000-000088000000}"/>
    <cellStyle name="Normal 5" xfId="112" xr:uid="{00000000-0005-0000-0000-000089000000}"/>
    <cellStyle name="Normal 5 10" xfId="113" xr:uid="{00000000-0005-0000-0000-00008A000000}"/>
    <cellStyle name="Normal 5 11" xfId="114" xr:uid="{00000000-0005-0000-0000-00008B000000}"/>
    <cellStyle name="Normal 5 12" xfId="115" xr:uid="{00000000-0005-0000-0000-00008C000000}"/>
    <cellStyle name="Normal 5 13" xfId="116" xr:uid="{00000000-0005-0000-0000-00008D000000}"/>
    <cellStyle name="Normal 5 14" xfId="117" xr:uid="{00000000-0005-0000-0000-00008E000000}"/>
    <cellStyle name="Normal 5 15" xfId="118" xr:uid="{00000000-0005-0000-0000-00008F000000}"/>
    <cellStyle name="Normal 5 2" xfId="119" xr:uid="{00000000-0005-0000-0000-000090000000}"/>
    <cellStyle name="Normal 5 3" xfId="120" xr:uid="{00000000-0005-0000-0000-000091000000}"/>
    <cellStyle name="Normal 5 4" xfId="121" xr:uid="{00000000-0005-0000-0000-000092000000}"/>
    <cellStyle name="Normal 5 5" xfId="122" xr:uid="{00000000-0005-0000-0000-000093000000}"/>
    <cellStyle name="Normal 5 6" xfId="123" xr:uid="{00000000-0005-0000-0000-000094000000}"/>
    <cellStyle name="Normal 5 7" xfId="124" xr:uid="{00000000-0005-0000-0000-000095000000}"/>
    <cellStyle name="Normal 5 8" xfId="125" xr:uid="{00000000-0005-0000-0000-000096000000}"/>
    <cellStyle name="Normal 5 9" xfId="126" xr:uid="{00000000-0005-0000-0000-000097000000}"/>
    <cellStyle name="Normal 6" xfId="127" xr:uid="{00000000-0005-0000-0000-000098000000}"/>
    <cellStyle name="Normal 6 10" xfId="128" xr:uid="{00000000-0005-0000-0000-000099000000}"/>
    <cellStyle name="Normal 6 11" xfId="129" xr:uid="{00000000-0005-0000-0000-00009A000000}"/>
    <cellStyle name="Normal 6 12" xfId="130" xr:uid="{00000000-0005-0000-0000-00009B000000}"/>
    <cellStyle name="Normal 6 13" xfId="131" xr:uid="{00000000-0005-0000-0000-00009C000000}"/>
    <cellStyle name="Normal 6 14" xfId="132" xr:uid="{00000000-0005-0000-0000-00009D000000}"/>
    <cellStyle name="Normal 6 15" xfId="133" xr:uid="{00000000-0005-0000-0000-00009E000000}"/>
    <cellStyle name="Normal 6 2" xfId="134" xr:uid="{00000000-0005-0000-0000-00009F000000}"/>
    <cellStyle name="Normal 6 3" xfId="135" xr:uid="{00000000-0005-0000-0000-0000A0000000}"/>
    <cellStyle name="Normal 6 4" xfId="136" xr:uid="{00000000-0005-0000-0000-0000A1000000}"/>
    <cellStyle name="Normal 6 5" xfId="137" xr:uid="{00000000-0005-0000-0000-0000A2000000}"/>
    <cellStyle name="Normal 6 6" xfId="138" xr:uid="{00000000-0005-0000-0000-0000A3000000}"/>
    <cellStyle name="Normal 6 7" xfId="139" xr:uid="{00000000-0005-0000-0000-0000A4000000}"/>
    <cellStyle name="Normal 6 8" xfId="140" xr:uid="{00000000-0005-0000-0000-0000A5000000}"/>
    <cellStyle name="Normal 6 9" xfId="141" xr:uid="{00000000-0005-0000-0000-0000A6000000}"/>
    <cellStyle name="Normal 7" xfId="142" xr:uid="{00000000-0005-0000-0000-0000A7000000}"/>
    <cellStyle name="Normal 7 10" xfId="143" xr:uid="{00000000-0005-0000-0000-0000A8000000}"/>
    <cellStyle name="Normal 7 11" xfId="144" xr:uid="{00000000-0005-0000-0000-0000A9000000}"/>
    <cellStyle name="Normal 7 12" xfId="145" xr:uid="{00000000-0005-0000-0000-0000AA000000}"/>
    <cellStyle name="Normal 7 13" xfId="230" xr:uid="{00000000-0005-0000-0000-0000AB000000}"/>
    <cellStyle name="Normal 7 14" xfId="231" xr:uid="{00000000-0005-0000-0000-0000AC000000}"/>
    <cellStyle name="Normal 7 15" xfId="232" xr:uid="{00000000-0005-0000-0000-0000AD000000}"/>
    <cellStyle name="Normal 7 2" xfId="146" xr:uid="{00000000-0005-0000-0000-0000AE000000}"/>
    <cellStyle name="Normal 7 3" xfId="147" xr:uid="{00000000-0005-0000-0000-0000AF000000}"/>
    <cellStyle name="Normal 7 4" xfId="148" xr:uid="{00000000-0005-0000-0000-0000B0000000}"/>
    <cellStyle name="Normal 7 5" xfId="149" xr:uid="{00000000-0005-0000-0000-0000B1000000}"/>
    <cellStyle name="Normal 7 6" xfId="150" xr:uid="{00000000-0005-0000-0000-0000B2000000}"/>
    <cellStyle name="Normal 7 7" xfId="151" xr:uid="{00000000-0005-0000-0000-0000B3000000}"/>
    <cellStyle name="Normal 7 8" xfId="152" xr:uid="{00000000-0005-0000-0000-0000B4000000}"/>
    <cellStyle name="Normal 7 9" xfId="153" xr:uid="{00000000-0005-0000-0000-0000B5000000}"/>
    <cellStyle name="Normal 8" xfId="154" xr:uid="{00000000-0005-0000-0000-0000B6000000}"/>
    <cellStyle name="Normal 8 10" xfId="155" xr:uid="{00000000-0005-0000-0000-0000B7000000}"/>
    <cellStyle name="Normal 8 11" xfId="156" xr:uid="{00000000-0005-0000-0000-0000B8000000}"/>
    <cellStyle name="Normal 8 12" xfId="157" xr:uid="{00000000-0005-0000-0000-0000B9000000}"/>
    <cellStyle name="Normal 8 2" xfId="158" xr:uid="{00000000-0005-0000-0000-0000BA000000}"/>
    <cellStyle name="Normal 8 3" xfId="159" xr:uid="{00000000-0005-0000-0000-0000BB000000}"/>
    <cellStyle name="Normal 8 4" xfId="160" xr:uid="{00000000-0005-0000-0000-0000BC000000}"/>
    <cellStyle name="Normal 8 5" xfId="161" xr:uid="{00000000-0005-0000-0000-0000BD000000}"/>
    <cellStyle name="Normal 8 6" xfId="162" xr:uid="{00000000-0005-0000-0000-0000BE000000}"/>
    <cellStyle name="Normal 8 7" xfId="163" xr:uid="{00000000-0005-0000-0000-0000BF000000}"/>
    <cellStyle name="Normal 8 8" xfId="164" xr:uid="{00000000-0005-0000-0000-0000C0000000}"/>
    <cellStyle name="Normal 8 9" xfId="165" xr:uid="{00000000-0005-0000-0000-0000C1000000}"/>
    <cellStyle name="Normal 9" xfId="166" xr:uid="{00000000-0005-0000-0000-0000C2000000}"/>
    <cellStyle name="Normal 9 10" xfId="167" xr:uid="{00000000-0005-0000-0000-0000C3000000}"/>
    <cellStyle name="Normal 9 2" xfId="168" xr:uid="{00000000-0005-0000-0000-0000C4000000}"/>
    <cellStyle name="Normal 9 3" xfId="169" xr:uid="{00000000-0005-0000-0000-0000C5000000}"/>
    <cellStyle name="Normal 9 4" xfId="170" xr:uid="{00000000-0005-0000-0000-0000C6000000}"/>
    <cellStyle name="Normal 9 5" xfId="171" xr:uid="{00000000-0005-0000-0000-0000C7000000}"/>
    <cellStyle name="Normal 9 6" xfId="172" xr:uid="{00000000-0005-0000-0000-0000C8000000}"/>
    <cellStyle name="Normal 9 7" xfId="173" xr:uid="{00000000-0005-0000-0000-0000C9000000}"/>
    <cellStyle name="Normal 9 8" xfId="174" xr:uid="{00000000-0005-0000-0000-0000CA000000}"/>
    <cellStyle name="Normal 9 9" xfId="175" xr:uid="{00000000-0005-0000-0000-0000CB000000}"/>
    <cellStyle name="Notas 2" xfId="176" xr:uid="{00000000-0005-0000-0000-0000CC000000}"/>
    <cellStyle name="Notas 2 2" xfId="233" xr:uid="{00000000-0005-0000-0000-0000CD000000}"/>
    <cellStyle name="Notas 2 3" xfId="234" xr:uid="{00000000-0005-0000-0000-0000CE000000}"/>
    <cellStyle name="Percent 2" xfId="177" xr:uid="{00000000-0005-0000-0000-0000CF000000}"/>
    <cellStyle name="Porcentaje" xfId="2" builtinId="5"/>
    <cellStyle name="Salida 2" xfId="178" xr:uid="{00000000-0005-0000-0000-0000D1000000}"/>
    <cellStyle name="Salida 2 2" xfId="203" xr:uid="{00000000-0005-0000-0000-0000D2000000}"/>
    <cellStyle name="Salida 2 2 2" xfId="197" xr:uid="{00000000-0005-0000-0000-0000D3000000}"/>
    <cellStyle name="Salida 2 2 2 2" xfId="218" xr:uid="{00000000-0005-0000-0000-0000D4000000}"/>
    <cellStyle name="Salida 2 2 3" xfId="223" xr:uid="{00000000-0005-0000-0000-0000D5000000}"/>
    <cellStyle name="Salida 2 3" xfId="196" xr:uid="{00000000-0005-0000-0000-0000D6000000}"/>
    <cellStyle name="Salida 2 3 2" xfId="217" xr:uid="{00000000-0005-0000-0000-0000D7000000}"/>
    <cellStyle name="Salida 2 4" xfId="193" xr:uid="{00000000-0005-0000-0000-0000D8000000}"/>
    <cellStyle name="Salida 2 4 2" xfId="214" xr:uid="{00000000-0005-0000-0000-0000D9000000}"/>
    <cellStyle name="Salida 2 5" xfId="207" xr:uid="{00000000-0005-0000-0000-0000DA000000}"/>
    <cellStyle name="Texto de advertencia 2" xfId="179" xr:uid="{00000000-0005-0000-0000-0000DB000000}"/>
    <cellStyle name="Texto explicativo 2" xfId="180" xr:uid="{00000000-0005-0000-0000-0000DC000000}"/>
    <cellStyle name="Título 1 2" xfId="181" xr:uid="{00000000-0005-0000-0000-0000DD000000}"/>
    <cellStyle name="Título 2 2" xfId="182" xr:uid="{00000000-0005-0000-0000-0000DE000000}"/>
    <cellStyle name="Título 3 2" xfId="183" xr:uid="{00000000-0005-0000-0000-0000DF000000}"/>
    <cellStyle name="Título 4" xfId="184" xr:uid="{00000000-0005-0000-0000-0000E0000000}"/>
    <cellStyle name="Título 4 2" xfId="235" xr:uid="{00000000-0005-0000-0000-0000E1000000}"/>
    <cellStyle name="Total 2" xfId="185" xr:uid="{00000000-0005-0000-0000-0000E2000000}"/>
    <cellStyle name="Total 2 2" xfId="204" xr:uid="{00000000-0005-0000-0000-0000E3000000}"/>
    <cellStyle name="Total 2 2 2" xfId="198" xr:uid="{00000000-0005-0000-0000-0000E4000000}"/>
    <cellStyle name="Total 2 2 2 2" xfId="219" xr:uid="{00000000-0005-0000-0000-0000E5000000}"/>
    <cellStyle name="Total 2 2 3" xfId="224" xr:uid="{00000000-0005-0000-0000-0000E6000000}"/>
    <cellStyle name="Total 2 3" xfId="199" xr:uid="{00000000-0005-0000-0000-0000E7000000}"/>
    <cellStyle name="Total 2 3 2" xfId="220" xr:uid="{00000000-0005-0000-0000-0000E8000000}"/>
    <cellStyle name="Total 2 4" xfId="194" xr:uid="{00000000-0005-0000-0000-0000E9000000}"/>
    <cellStyle name="Total 2 4 2" xfId="215" xr:uid="{00000000-0005-0000-0000-0000EA000000}"/>
    <cellStyle name="Total 2 5" xfId="208" xr:uid="{00000000-0005-0000-0000-0000EB000000}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Costa Rica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28288"/>
        <c:axId val="187771712"/>
      </c:lineChart>
      <c:catAx>
        <c:axId val="1420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7771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777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2028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2019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98EB-40E9-B8F5-1FC2ACCC54F9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98EB-40E9-B8F5-1FC2ACCC54F9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98EB-40E9-B8F5-1FC2ACCC54F9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98EB-40E9-B8F5-1FC2ACCC54F9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98EB-40E9-B8F5-1FC2ACCC5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929280"/>
        <c:axId val="166550272"/>
      </c:barChart>
      <c:catAx>
        <c:axId val="1769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50272"/>
        <c:crosses val="autoZero"/>
        <c:auto val="1"/>
        <c:lblAlgn val="ctr"/>
        <c:lblOffset val="100"/>
        <c:tickMarkSkip val="3"/>
        <c:noMultiLvlLbl val="0"/>
      </c:catAx>
      <c:valAx>
        <c:axId val="1665502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92928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Costa Rica 2019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11040"/>
        <c:axId val="166571968"/>
      </c:lineChart>
      <c:catAx>
        <c:axId val="1771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571968"/>
        <c:crosses val="autoZero"/>
        <c:auto val="1"/>
        <c:lblAlgn val="ctr"/>
        <c:lblOffset val="100"/>
        <c:noMultiLvlLbl val="0"/>
      </c:catAx>
      <c:valAx>
        <c:axId val="1665719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711104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113088"/>
        <c:axId val="17285177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14112"/>
        <c:axId val="172852352"/>
      </c:lineChart>
      <c:catAx>
        <c:axId val="17711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51776"/>
        <c:crosses val="autoZero"/>
        <c:auto val="1"/>
        <c:lblAlgn val="ctr"/>
        <c:lblOffset val="100"/>
        <c:tickLblSkip val="6"/>
        <c:noMultiLvlLbl val="0"/>
      </c:catAx>
      <c:valAx>
        <c:axId val="17285177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3088"/>
        <c:crosses val="autoZero"/>
        <c:crossBetween val="between"/>
        <c:minorUnit val="1"/>
      </c:valAx>
      <c:valAx>
        <c:axId val="172852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114112"/>
        <c:crosses val="max"/>
        <c:crossBetween val="between"/>
      </c:valAx>
      <c:catAx>
        <c:axId val="1771141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285235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Costa Rica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598464"/>
        <c:axId val="17285408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99488"/>
        <c:axId val="172854656"/>
      </c:lineChart>
      <c:catAx>
        <c:axId val="1775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854080"/>
        <c:crosses val="autoZero"/>
        <c:auto val="1"/>
        <c:lblAlgn val="ctr"/>
        <c:lblOffset val="100"/>
        <c:tickLblSkip val="6"/>
        <c:noMultiLvlLbl val="0"/>
      </c:catAx>
      <c:valAx>
        <c:axId val="17285408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598464"/>
        <c:crosses val="autoZero"/>
        <c:crossBetween val="between"/>
        <c:minorUnit val="1"/>
      </c:valAx>
      <c:valAx>
        <c:axId val="172854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599488"/>
        <c:crosses val="max"/>
        <c:crossBetween val="between"/>
      </c:valAx>
      <c:catAx>
        <c:axId val="17759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2854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Costa Rica 2019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00512"/>
        <c:axId val="172856384"/>
      </c:lineChart>
      <c:catAx>
        <c:axId val="1776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2856384"/>
        <c:crosses val="autoZero"/>
        <c:auto val="1"/>
        <c:lblAlgn val="ctr"/>
        <c:lblOffset val="100"/>
        <c:noMultiLvlLbl val="0"/>
      </c:catAx>
      <c:valAx>
        <c:axId val="172856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0051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Costa Rica - Vigilancia centinela de IRAG  2019 
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C-4BCE-A9EF-AF90C007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021888"/>
        <c:axId val="172858688"/>
      </c:lineChart>
      <c:catAx>
        <c:axId val="1780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858688"/>
        <c:crosses val="autoZero"/>
        <c:auto val="1"/>
        <c:lblAlgn val="ctr"/>
        <c:lblOffset val="100"/>
        <c:noMultiLvlLbl val="0"/>
      </c:catAx>
      <c:valAx>
        <c:axId val="17285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021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22796849208864156"/>
          <c:w val="0.1131527331456431"/>
          <c:h val="0.54463748111340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2019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606592"/>
        <c:axId val="178291840"/>
      </c:barChart>
      <c:catAx>
        <c:axId val="1786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1840"/>
        <c:crosses val="autoZero"/>
        <c:auto val="1"/>
        <c:lblAlgn val="ctr"/>
        <c:lblOffset val="100"/>
        <c:tickLblSkip val="4"/>
        <c:noMultiLvlLbl val="0"/>
      </c:catAx>
      <c:valAx>
        <c:axId val="178291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6065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 2019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08896"/>
        <c:axId val="17829587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0944"/>
        <c:axId val="178296448"/>
      </c:lineChart>
      <c:catAx>
        <c:axId val="1874088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295872"/>
        <c:crosses val="autoZero"/>
        <c:auto val="1"/>
        <c:lblAlgn val="ctr"/>
        <c:lblOffset val="100"/>
        <c:noMultiLvlLbl val="0"/>
      </c:catAx>
      <c:valAx>
        <c:axId val="1782958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87408896"/>
        <c:crosses val="autoZero"/>
        <c:crossBetween val="between"/>
      </c:valAx>
      <c:valAx>
        <c:axId val="1782964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410944"/>
        <c:crosses val="max"/>
        <c:crossBetween val="between"/>
      </c:valAx>
      <c:catAx>
        <c:axId val="18741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29644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Costa Rica 2019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411968"/>
        <c:axId val="178297600"/>
      </c:barChart>
      <c:catAx>
        <c:axId val="1874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297600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82976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411968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 por semana epidemiológica. Costa Rica 2019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598336"/>
        <c:axId val="187794560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99360"/>
        <c:axId val="187795136"/>
      </c:lineChart>
      <c:catAx>
        <c:axId val="187598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4560"/>
        <c:crosses val="autoZero"/>
        <c:auto val="1"/>
        <c:lblAlgn val="ctr"/>
        <c:lblOffset val="100"/>
        <c:noMultiLvlLbl val="0"/>
      </c:catAx>
      <c:valAx>
        <c:axId val="187794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7598336"/>
        <c:crosses val="autoZero"/>
        <c:crossBetween val="between"/>
        <c:minorUnit val="1"/>
      </c:valAx>
      <c:valAx>
        <c:axId val="1877951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87599360"/>
        <c:crosses val="max"/>
        <c:crossBetween val="between"/>
      </c:valAx>
      <c:catAx>
        <c:axId val="18759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513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Costa Rica 2019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099776"/>
        <c:axId val="187796864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0800"/>
        <c:axId val="187797440"/>
      </c:lineChart>
      <c:catAx>
        <c:axId val="16109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6864"/>
        <c:crosses val="autoZero"/>
        <c:auto val="1"/>
        <c:lblAlgn val="ctr"/>
        <c:lblOffset val="100"/>
        <c:tickLblSkip val="6"/>
        <c:noMultiLvlLbl val="0"/>
      </c:catAx>
      <c:valAx>
        <c:axId val="187796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099776"/>
        <c:crosses val="autoZero"/>
        <c:crossBetween val="between"/>
        <c:minorUnit val="1"/>
      </c:valAx>
      <c:valAx>
        <c:axId val="1877974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0800"/>
        <c:crosses val="max"/>
        <c:crossBetween val="between"/>
      </c:valAx>
      <c:catAx>
        <c:axId val="161100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744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Costa Rica 2019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101312"/>
        <c:axId val="187799168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02336"/>
        <c:axId val="187799744"/>
      </c:lineChart>
      <c:catAx>
        <c:axId val="161101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7799168"/>
        <c:crosses val="autoZero"/>
        <c:auto val="1"/>
        <c:lblAlgn val="ctr"/>
        <c:lblOffset val="100"/>
        <c:tickLblSkip val="6"/>
        <c:noMultiLvlLbl val="0"/>
      </c:catAx>
      <c:valAx>
        <c:axId val="187799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1312"/>
        <c:crosses val="autoZero"/>
        <c:crossBetween val="between"/>
      </c:valAx>
      <c:valAx>
        <c:axId val="1877997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1102336"/>
        <c:crosses val="max"/>
        <c:crossBetween val="between"/>
      </c:valAx>
      <c:catAx>
        <c:axId val="16110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9974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Costa Rica 2019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03360"/>
        <c:axId val="204341248"/>
      </c:lineChart>
      <c:catAx>
        <c:axId val="161103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41248"/>
        <c:crosses val="autoZero"/>
        <c:auto val="1"/>
        <c:lblAlgn val="ctr"/>
        <c:lblOffset val="100"/>
        <c:noMultiLvlLbl val="0"/>
      </c:catAx>
      <c:valAx>
        <c:axId val="204341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110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 Distribución de fallecidos de IRAG por grupos de edad por semana epidemiológica.
 Costa Rica 2019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34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35 a  64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65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1204736"/>
        <c:axId val="204343552"/>
      </c:barChart>
      <c:catAx>
        <c:axId val="161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43435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434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612047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Costa Rica 2019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1411072"/>
        <c:axId val="204345856"/>
      </c:barChart>
      <c:catAx>
        <c:axId val="1614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34585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43458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61411072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Costa Rica - Vigilancia centinela de IRAG  2019 
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strRef>
              <c:f>Leyendas!$K$2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'Fallecidos IRAG'!$K$8:$K$59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4F7-9654-D7BD1CD8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8021888"/>
        <c:axId val="172858688"/>
      </c:lineChart>
      <c:catAx>
        <c:axId val="1780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2858688"/>
        <c:crosses val="autoZero"/>
        <c:auto val="1"/>
        <c:lblAlgn val="ctr"/>
        <c:lblOffset val="100"/>
        <c:noMultiLvlLbl val="0"/>
      </c:catAx>
      <c:valAx>
        <c:axId val="17285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80218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435509112762778"/>
          <c:y val="0.22163368599782871"/>
          <c:w val="7.4523413545269451E-2"/>
          <c:h val="0.54463748111340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Costa Rica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Vigilancia centinela de ETI
 Número y % de casos ETI por semana epidemiológica -. Costa Rica 2019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023808"/>
        <c:axId val="21341798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24832"/>
        <c:axId val="213418560"/>
      </c:lineChart>
      <c:catAx>
        <c:axId val="1720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17984"/>
        <c:crosses val="autoZero"/>
        <c:auto val="1"/>
        <c:lblAlgn val="ctr"/>
        <c:lblOffset val="100"/>
        <c:noMultiLvlLbl val="0"/>
      </c:catAx>
      <c:valAx>
        <c:axId val="21341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023808"/>
        <c:crosses val="autoZero"/>
        <c:crossBetween val="between"/>
        <c:minorUnit val="1"/>
      </c:valAx>
      <c:valAx>
        <c:axId val="2134185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024832"/>
        <c:crosses val="max"/>
        <c:crossBetween val="between"/>
      </c:valAx>
      <c:catAx>
        <c:axId val="172024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34185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influenza . Costa Rica 2019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025344"/>
        <c:axId val="21342028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26368"/>
        <c:axId val="213420864"/>
      </c:lineChart>
      <c:catAx>
        <c:axId val="1720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288"/>
        <c:crosses val="autoZero"/>
        <c:auto val="1"/>
        <c:lblAlgn val="ctr"/>
        <c:lblOffset val="100"/>
        <c:noMultiLvlLbl val="0"/>
      </c:catAx>
      <c:valAx>
        <c:axId val="21342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025344"/>
        <c:crosses val="autoZero"/>
        <c:crossBetween val="between"/>
        <c:minorUnit val="1"/>
      </c:valAx>
      <c:valAx>
        <c:axId val="213420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026368"/>
        <c:crosses val="max"/>
        <c:crossBetween val="between"/>
      </c:valAx>
      <c:catAx>
        <c:axId val="17202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420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Costa Rica 2019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211712"/>
        <c:axId val="18777516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2192"/>
        <c:axId val="187776320"/>
      </c:lineChart>
      <c:catAx>
        <c:axId val="1722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7775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777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211712"/>
        <c:crosses val="autoZero"/>
        <c:crossBetween val="between"/>
      </c:valAx>
      <c:valAx>
        <c:axId val="187776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552192"/>
        <c:crosses val="max"/>
        <c:crossBetween val="between"/>
      </c:valAx>
      <c:catAx>
        <c:axId val="172552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76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Leyendas!$C$28</c:f>
          <c:strCache>
            <c:ptCount val="1"/>
            <c:pt idx="0">
              <c:v>Vigilancia centinela de  ETI
 Número y % de casos de ETI positivos para VRS y otros virus respiratorios Costa Rica 2019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027392"/>
        <c:axId val="213422592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00448"/>
        <c:axId val="213423168"/>
      </c:lineChart>
      <c:catAx>
        <c:axId val="1720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2592"/>
        <c:crosses val="autoZero"/>
        <c:auto val="1"/>
        <c:lblAlgn val="ctr"/>
        <c:lblOffset val="100"/>
        <c:noMultiLvlLbl val="0"/>
      </c:catAx>
      <c:valAx>
        <c:axId val="21342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2027392"/>
        <c:crosses val="autoZero"/>
        <c:crossBetween val="between"/>
        <c:minorUnit val="1"/>
      </c:valAx>
      <c:valAx>
        <c:axId val="213423168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2200448"/>
        <c:crosses val="max"/>
        <c:crossBetween val="between"/>
      </c:valAx>
      <c:catAx>
        <c:axId val="17220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4231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Porcentaje de Pruebas Positivas a Influenza, en comparación con Otros Virus Respiratorios en vigilancia centinela ETI, por semana epidemiológica. Costa Rica 2019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2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2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02496"/>
        <c:axId val="213424896"/>
      </c:lineChart>
      <c:catAx>
        <c:axId val="1722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34248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1342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2202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(tipos y subtipos) en vigilancia centinela ETI por semana epidemiológica. Costa Rica 2019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346368"/>
        <c:axId val="86305024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46880"/>
        <c:axId val="86305600"/>
      </c:lineChart>
      <c:catAx>
        <c:axId val="1723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86305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6305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346368"/>
        <c:crosses val="autoZero"/>
        <c:crossBetween val="between"/>
      </c:valAx>
      <c:valAx>
        <c:axId val="8630560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346880"/>
        <c:crosses val="max"/>
        <c:crossBetween val="between"/>
      </c:valAx>
      <c:catAx>
        <c:axId val="1723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863056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Leyendas!$C$38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Distribución de virus influenza y otros virus respiratorios en vigilancia centinela ETI por semana epidmiológica. Costa Rica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794368"/>
        <c:axId val="86310208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99136"/>
        <c:axId val="87777280"/>
      </c:lineChart>
      <c:catAx>
        <c:axId val="1727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6310208"/>
        <c:crosses val="autoZero"/>
        <c:auto val="1"/>
        <c:lblAlgn val="ctr"/>
        <c:lblOffset val="100"/>
        <c:tickLblSkip val="2"/>
        <c:noMultiLvlLbl val="0"/>
      </c:catAx>
      <c:valAx>
        <c:axId val="8631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794368"/>
        <c:crosses val="autoZero"/>
        <c:crossBetween val="between"/>
      </c:valAx>
      <c:valAx>
        <c:axId val="87777280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2699136"/>
        <c:crosses val="max"/>
        <c:crossBetween val="between"/>
      </c:valAx>
      <c:catAx>
        <c:axId val="17269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877772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Distribución de influenza B según linaje, en vigilancia centinela ETI y semana epidemiológica. Costa Rica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08E2-435B-8D11-525759090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2795392"/>
        <c:axId val="87779584"/>
      </c:barChart>
      <c:catAx>
        <c:axId val="1727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87779584"/>
        <c:crossesAt val="0"/>
        <c:auto val="1"/>
        <c:lblAlgn val="ctr"/>
        <c:lblOffset val="100"/>
        <c:noMultiLvlLbl val="0"/>
      </c:catAx>
      <c:valAx>
        <c:axId val="87779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7953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8895656910810677E-2"/>
          <c:y val="0.8871817457008321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Costa Rica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55264"/>
        <c:axId val="204377472"/>
      </c:barChart>
      <c:lineChart>
        <c:grouping val="standard"/>
        <c:varyColors val="0"/>
        <c:ser>
          <c:idx val="16"/>
          <c:order val="12"/>
          <c:tx>
            <c:strRef>
              <c:f>'Virus Identificados'!$AA$5</c:f>
              <c:strCache>
                <c:ptCount val="1"/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53216"/>
        <c:axId val="204378048"/>
      </c:lineChart>
      <c:catAx>
        <c:axId val="1725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7472"/>
        <c:crosses val="autoZero"/>
        <c:auto val="1"/>
        <c:lblAlgn val="ctr"/>
        <c:lblOffset val="100"/>
        <c:tickLblSkip val="2"/>
        <c:noMultiLvlLbl val="0"/>
      </c:catAx>
      <c:valAx>
        <c:axId val="204377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555264"/>
        <c:crosses val="autoZero"/>
        <c:crossBetween val="between"/>
      </c:valAx>
      <c:valAx>
        <c:axId val="2043780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2553216"/>
        <c:crosses val="max"/>
        <c:crossBetween val="between"/>
      </c:valAx>
      <c:catAx>
        <c:axId val="17255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7804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Costa Rica 2019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6B61-475E-95AB-749817EB7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5321600"/>
        <c:axId val="204380928"/>
      </c:barChart>
      <c:catAx>
        <c:axId val="17532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80928"/>
        <c:crossesAt val="0"/>
        <c:auto val="1"/>
        <c:lblAlgn val="ctr"/>
        <c:lblOffset val="100"/>
        <c:noMultiLvlLbl val="0"/>
      </c:catAx>
      <c:valAx>
        <c:axId val="20438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532160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5417902426766885E-2"/>
          <c:y val="0.88943889990214264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Costa Rica 2019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34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35 a 64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65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6549888"/>
        <c:axId val="166544512"/>
      </c:barChart>
      <c:catAx>
        <c:axId val="1765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544512"/>
        <c:crosses val="autoZero"/>
        <c:auto val="1"/>
        <c:lblAlgn val="ctr"/>
        <c:lblOffset val="100"/>
        <c:noMultiLvlLbl val="0"/>
      </c:catAx>
      <c:valAx>
        <c:axId val="166544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65498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Costa Rica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Costa Rica 2019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6926720"/>
        <c:axId val="166547968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8256"/>
        <c:axId val="166548544"/>
      </c:lineChart>
      <c:catAx>
        <c:axId val="1769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66547968"/>
        <c:crosses val="autoZero"/>
        <c:auto val="1"/>
        <c:lblAlgn val="ctr"/>
        <c:lblOffset val="100"/>
        <c:noMultiLvlLbl val="0"/>
      </c:catAx>
      <c:valAx>
        <c:axId val="16654796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6926720"/>
        <c:crosses val="autoZero"/>
        <c:crossBetween val="between"/>
        <c:minorUnit val="1"/>
      </c:valAx>
      <c:valAx>
        <c:axId val="1665485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6928256"/>
        <c:crosses val="max"/>
        <c:crossBetween val="between"/>
      </c:valAx>
      <c:catAx>
        <c:axId val="17692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548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</xdr:colOff>
      <xdr:row>7</xdr:row>
      <xdr:rowOff>12700</xdr:rowOff>
    </xdr:from>
    <xdr:to>
      <xdr:col>36</xdr:col>
      <xdr:colOff>215900</xdr:colOff>
      <xdr:row>38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755648</xdr:colOff>
      <xdr:row>6</xdr:row>
      <xdr:rowOff>642936</xdr:rowOff>
    </xdr:from>
    <xdr:to>
      <xdr:col>49</xdr:col>
      <xdr:colOff>336550</xdr:colOff>
      <xdr:row>38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36</xdr:col>
      <xdr:colOff>285750</xdr:colOff>
      <xdr:row>63</xdr:row>
      <xdr:rowOff>63500</xdr:rowOff>
    </xdr:to>
    <xdr:graphicFrame macro="">
      <xdr:nvGraphicFramePr>
        <xdr:cNvPr id="4" name="GS1">
          <a:extLst>
            <a:ext uri="{FF2B5EF4-FFF2-40B4-BE49-F238E27FC236}">
              <a16:creationId xmlns:a16="http://schemas.microsoft.com/office/drawing/2014/main" id="{9AE57C95-6B99-4546-922D-FDF4B8B20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  <sheetName val="SARI_Report"/>
      <sheetName val="ILI REPOR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4" t="s">
        <v>31</v>
      </c>
      <c r="B1" s="314"/>
      <c r="C1" s="314"/>
      <c r="D1" s="314"/>
      <c r="E1" s="314"/>
      <c r="F1" s="314"/>
      <c r="G1" s="314"/>
    </row>
    <row r="2" spans="1:7" x14ac:dyDescent="0.25">
      <c r="A2" s="315"/>
      <c r="B2" s="315"/>
      <c r="C2" s="315"/>
      <c r="D2" s="315"/>
      <c r="E2" s="315"/>
      <c r="F2" s="315"/>
      <c r="G2" s="315"/>
    </row>
    <row r="3" spans="1:7" x14ac:dyDescent="0.25">
      <c r="A3" s="315"/>
      <c r="B3" s="315"/>
      <c r="C3" s="315"/>
      <c r="D3" s="315"/>
      <c r="E3" s="315"/>
      <c r="F3" s="315"/>
      <c r="G3" s="315"/>
    </row>
    <row r="4" spans="1:7" ht="369.75" customHeight="1" x14ac:dyDescent="0.25">
      <c r="A4" s="315"/>
      <c r="B4" s="315"/>
      <c r="C4" s="315"/>
      <c r="D4" s="315"/>
      <c r="E4" s="315"/>
      <c r="F4" s="315"/>
      <c r="G4" s="315"/>
    </row>
    <row r="5" spans="1:7" x14ac:dyDescent="0.25">
      <c r="A5" s="316"/>
      <c r="B5" s="316"/>
      <c r="C5" s="316"/>
      <c r="D5" s="316"/>
      <c r="E5" s="316"/>
      <c r="F5" s="316"/>
      <c r="G5" s="316"/>
    </row>
    <row r="6" spans="1:7" ht="24.75" customHeight="1" x14ac:dyDescent="0.25">
      <c r="A6" s="50" t="s">
        <v>97</v>
      </c>
      <c r="B6" s="50" t="s">
        <v>98</v>
      </c>
      <c r="C6" s="50" t="s">
        <v>99</v>
      </c>
      <c r="D6" s="50" t="s">
        <v>105</v>
      </c>
      <c r="E6" s="50" t="s">
        <v>100</v>
      </c>
      <c r="F6" s="50" t="s">
        <v>101</v>
      </c>
      <c r="G6" s="50" t="s">
        <v>102</v>
      </c>
    </row>
    <row r="7" spans="1:7" x14ac:dyDescent="0.25">
      <c r="A7" s="29" t="s">
        <v>15</v>
      </c>
      <c r="B7" s="29" t="s">
        <v>12</v>
      </c>
      <c r="C7" s="29" t="s">
        <v>16</v>
      </c>
      <c r="D7" s="51" t="s">
        <v>106</v>
      </c>
      <c r="E7" s="51" t="s">
        <v>107</v>
      </c>
      <c r="F7" s="51" t="s">
        <v>96</v>
      </c>
      <c r="G7" s="51" t="s">
        <v>108</v>
      </c>
    </row>
    <row r="8" spans="1:7" hidden="1" x14ac:dyDescent="0.25">
      <c r="A8" s="29"/>
      <c r="B8" s="29"/>
      <c r="C8" s="29"/>
      <c r="D8" s="54" t="s">
        <v>313</v>
      </c>
      <c r="E8" s="54" t="s">
        <v>112</v>
      </c>
      <c r="F8" s="54" t="s">
        <v>113</v>
      </c>
      <c r="G8" s="54" t="s">
        <v>114</v>
      </c>
    </row>
    <row r="9" spans="1:7" hidden="1" x14ac:dyDescent="0.25">
      <c r="A9" s="29"/>
      <c r="B9" s="29"/>
      <c r="C9" s="29"/>
      <c r="D9" s="54" t="s">
        <v>111</v>
      </c>
      <c r="E9" s="54" t="s">
        <v>116</v>
      </c>
      <c r="F9" s="54" t="s">
        <v>117</v>
      </c>
      <c r="G9" s="54" t="s">
        <v>118</v>
      </c>
    </row>
    <row r="10" spans="1:7" hidden="1" x14ac:dyDescent="0.25">
      <c r="A10" s="29"/>
      <c r="B10" s="29"/>
      <c r="C10" s="29"/>
      <c r="D10" s="54" t="s">
        <v>115</v>
      </c>
      <c r="E10" s="54" t="s">
        <v>120</v>
      </c>
      <c r="F10" s="54" t="s">
        <v>121</v>
      </c>
      <c r="G10" s="54" t="s">
        <v>122</v>
      </c>
    </row>
    <row r="11" spans="1:7" hidden="1" x14ac:dyDescent="0.25">
      <c r="A11" s="136"/>
      <c r="B11" s="136"/>
      <c r="C11" s="136"/>
      <c r="D11" s="54" t="s">
        <v>119</v>
      </c>
      <c r="E11" s="101" t="s">
        <v>314</v>
      </c>
      <c r="F11" s="101" t="s">
        <v>314</v>
      </c>
      <c r="G11" s="101" t="s">
        <v>314</v>
      </c>
    </row>
    <row r="12" spans="1:7" hidden="1" x14ac:dyDescent="0.25">
      <c r="A12" s="136"/>
      <c r="B12" s="136"/>
      <c r="C12" s="136"/>
      <c r="D12" s="101" t="s">
        <v>314</v>
      </c>
      <c r="E12" s="101"/>
      <c r="F12" s="101"/>
      <c r="G12" s="101"/>
    </row>
    <row r="13" spans="1:7" s="150" customFormat="1" hidden="1" x14ac:dyDescent="0.25">
      <c r="A13" s="149" t="s">
        <v>109</v>
      </c>
      <c r="B13" s="149">
        <v>2015</v>
      </c>
      <c r="C13" s="149">
        <v>1</v>
      </c>
      <c r="D13" s="148" t="s">
        <v>313</v>
      </c>
      <c r="E13" s="148" t="s">
        <v>116</v>
      </c>
      <c r="F13" s="148" t="s">
        <v>113</v>
      </c>
      <c r="G13" s="148" t="s">
        <v>114</v>
      </c>
    </row>
    <row r="14" spans="1:7" s="150" customFormat="1" hidden="1" x14ac:dyDescent="0.25">
      <c r="A14" s="149" t="s">
        <v>109</v>
      </c>
      <c r="B14" s="149">
        <v>2015</v>
      </c>
      <c r="C14" s="149">
        <v>2</v>
      </c>
      <c r="D14" s="148" t="s">
        <v>111</v>
      </c>
      <c r="E14" s="148" t="s">
        <v>116</v>
      </c>
      <c r="F14" s="148" t="s">
        <v>113</v>
      </c>
      <c r="G14" s="148" t="s">
        <v>114</v>
      </c>
    </row>
    <row r="15" spans="1:7" s="150" customFormat="1" hidden="1" x14ac:dyDescent="0.25">
      <c r="A15" s="149" t="s">
        <v>109</v>
      </c>
      <c r="B15" s="149">
        <v>2015</v>
      </c>
      <c r="C15" s="149">
        <v>3</v>
      </c>
      <c r="D15" s="148" t="s">
        <v>313</v>
      </c>
      <c r="E15" s="148" t="s">
        <v>116</v>
      </c>
      <c r="F15" s="148" t="s">
        <v>113</v>
      </c>
      <c r="G15" s="148" t="s">
        <v>114</v>
      </c>
    </row>
    <row r="16" spans="1:7" s="150" customFormat="1" hidden="1" x14ac:dyDescent="0.25">
      <c r="A16" s="149" t="s">
        <v>109</v>
      </c>
      <c r="B16" s="149">
        <v>2015</v>
      </c>
      <c r="C16" s="149">
        <v>4</v>
      </c>
      <c r="D16" s="148" t="s">
        <v>313</v>
      </c>
      <c r="E16" s="148" t="s">
        <v>116</v>
      </c>
      <c r="F16" s="148" t="s">
        <v>113</v>
      </c>
      <c r="G16" s="148" t="s">
        <v>114</v>
      </c>
    </row>
    <row r="17" spans="1:7" s="150" customFormat="1" hidden="1" x14ac:dyDescent="0.25">
      <c r="A17" s="149" t="s">
        <v>109</v>
      </c>
      <c r="B17" s="149">
        <v>2015</v>
      </c>
      <c r="C17" s="149">
        <v>5</v>
      </c>
      <c r="D17" s="148" t="s">
        <v>313</v>
      </c>
      <c r="E17" s="148" t="s">
        <v>116</v>
      </c>
      <c r="F17" s="148" t="s">
        <v>113</v>
      </c>
      <c r="G17" s="148" t="s">
        <v>114</v>
      </c>
    </row>
    <row r="18" spans="1:7" s="150" customFormat="1" hidden="1" x14ac:dyDescent="0.25">
      <c r="A18" s="149" t="s">
        <v>109</v>
      </c>
      <c r="B18" s="149">
        <v>2015</v>
      </c>
      <c r="C18" s="149">
        <v>6</v>
      </c>
      <c r="D18" s="148" t="s">
        <v>313</v>
      </c>
      <c r="E18" s="148" t="s">
        <v>116</v>
      </c>
      <c r="F18" s="148" t="s">
        <v>113</v>
      </c>
      <c r="G18" s="148" t="s">
        <v>114</v>
      </c>
    </row>
    <row r="19" spans="1:7" s="150" customFormat="1" hidden="1" x14ac:dyDescent="0.25">
      <c r="A19" s="149" t="s">
        <v>109</v>
      </c>
      <c r="B19" s="149">
        <v>2015</v>
      </c>
      <c r="C19" s="149">
        <v>7</v>
      </c>
      <c r="D19" s="148" t="s">
        <v>111</v>
      </c>
      <c r="E19" s="148" t="s">
        <v>116</v>
      </c>
      <c r="F19" s="148" t="s">
        <v>113</v>
      </c>
      <c r="G19" s="148" t="s">
        <v>114</v>
      </c>
    </row>
    <row r="20" spans="1:7" s="150" customFormat="1" hidden="1" x14ac:dyDescent="0.25">
      <c r="A20" s="149" t="s">
        <v>109</v>
      </c>
      <c r="B20" s="149">
        <v>2015</v>
      </c>
      <c r="C20" s="149">
        <v>8</v>
      </c>
      <c r="D20" s="148" t="s">
        <v>111</v>
      </c>
      <c r="E20" s="148" t="s">
        <v>116</v>
      </c>
      <c r="F20" s="148" t="s">
        <v>113</v>
      </c>
      <c r="G20" s="148" t="s">
        <v>114</v>
      </c>
    </row>
    <row r="21" spans="1:7" s="150" customFormat="1" hidden="1" x14ac:dyDescent="0.25">
      <c r="A21" s="149" t="s">
        <v>109</v>
      </c>
      <c r="B21" s="149">
        <v>2015</v>
      </c>
      <c r="C21" s="149">
        <v>9</v>
      </c>
      <c r="D21" s="148" t="s">
        <v>313</v>
      </c>
      <c r="E21" s="148" t="s">
        <v>116</v>
      </c>
      <c r="F21" s="148" t="s">
        <v>113</v>
      </c>
      <c r="G21" s="148" t="s">
        <v>114</v>
      </c>
    </row>
    <row r="22" spans="1:7" s="150" customFormat="1" hidden="1" x14ac:dyDescent="0.25">
      <c r="A22" s="149" t="s">
        <v>109</v>
      </c>
      <c r="B22" s="149">
        <v>2015</v>
      </c>
      <c r="C22" s="149">
        <v>10</v>
      </c>
      <c r="D22" s="148" t="s">
        <v>313</v>
      </c>
      <c r="E22" s="148" t="s">
        <v>116</v>
      </c>
      <c r="F22" s="148" t="s">
        <v>113</v>
      </c>
      <c r="G22" s="148" t="s">
        <v>114</v>
      </c>
    </row>
    <row r="23" spans="1:7" s="150" customFormat="1" hidden="1" x14ac:dyDescent="0.25">
      <c r="A23" s="149" t="s">
        <v>109</v>
      </c>
      <c r="B23" s="149">
        <v>2015</v>
      </c>
      <c r="C23" s="149">
        <v>11</v>
      </c>
      <c r="D23" s="148" t="s">
        <v>313</v>
      </c>
      <c r="E23" s="148" t="s">
        <v>112</v>
      </c>
      <c r="F23" s="148" t="s">
        <v>113</v>
      </c>
      <c r="G23" s="148" t="s">
        <v>114</v>
      </c>
    </row>
    <row r="24" spans="1:7" s="150" customFormat="1" hidden="1" x14ac:dyDescent="0.25">
      <c r="A24" s="149" t="s">
        <v>109</v>
      </c>
      <c r="B24" s="149">
        <v>2015</v>
      </c>
      <c r="C24" s="149">
        <v>12</v>
      </c>
      <c r="D24" s="148" t="s">
        <v>313</v>
      </c>
      <c r="E24" s="148" t="s">
        <v>116</v>
      </c>
      <c r="F24" s="148" t="s">
        <v>113</v>
      </c>
      <c r="G24" s="148" t="s">
        <v>114</v>
      </c>
    </row>
    <row r="25" spans="1:7" s="150" customFormat="1" hidden="1" x14ac:dyDescent="0.25">
      <c r="A25" s="149" t="s">
        <v>109</v>
      </c>
      <c r="B25" s="149">
        <v>2015</v>
      </c>
      <c r="C25" s="149">
        <v>13</v>
      </c>
      <c r="D25" s="148" t="s">
        <v>313</v>
      </c>
      <c r="E25" s="148" t="s">
        <v>116</v>
      </c>
      <c r="F25" s="148" t="s">
        <v>113</v>
      </c>
      <c r="G25" s="148" t="s">
        <v>114</v>
      </c>
    </row>
    <row r="26" spans="1:7" s="150" customFormat="1" hidden="1" x14ac:dyDescent="0.25">
      <c r="A26" s="149" t="s">
        <v>109</v>
      </c>
      <c r="B26" s="149">
        <v>2015</v>
      </c>
      <c r="C26" s="149">
        <v>14</v>
      </c>
      <c r="D26" s="148" t="s">
        <v>313</v>
      </c>
      <c r="E26" s="148" t="s">
        <v>116</v>
      </c>
      <c r="F26" s="148" t="s">
        <v>113</v>
      </c>
      <c r="G26" s="148" t="s">
        <v>114</v>
      </c>
    </row>
    <row r="27" spans="1:7" s="150" customFormat="1" hidden="1" x14ac:dyDescent="0.25">
      <c r="A27" s="149" t="s">
        <v>109</v>
      </c>
      <c r="B27" s="149">
        <v>2015</v>
      </c>
      <c r="C27" s="149">
        <v>15</v>
      </c>
      <c r="D27" s="148" t="s">
        <v>313</v>
      </c>
      <c r="E27" s="148" t="s">
        <v>116</v>
      </c>
      <c r="F27" s="148" t="s">
        <v>113</v>
      </c>
      <c r="G27" s="148" t="s">
        <v>114</v>
      </c>
    </row>
    <row r="28" spans="1:7" s="150" customFormat="1" hidden="1" x14ac:dyDescent="0.25">
      <c r="A28" s="149" t="s">
        <v>109</v>
      </c>
      <c r="B28" s="149">
        <v>2015</v>
      </c>
      <c r="C28" s="149">
        <v>16</v>
      </c>
      <c r="D28" s="148" t="s">
        <v>111</v>
      </c>
      <c r="E28" s="148" t="s">
        <v>112</v>
      </c>
      <c r="F28" s="148" t="s">
        <v>113</v>
      </c>
      <c r="G28" s="148" t="s">
        <v>114</v>
      </c>
    </row>
    <row r="29" spans="1:7" s="150" customFormat="1" hidden="1" x14ac:dyDescent="0.25">
      <c r="A29" s="149" t="s">
        <v>109</v>
      </c>
      <c r="B29" s="149">
        <v>2015</v>
      </c>
      <c r="C29" s="149">
        <v>17</v>
      </c>
      <c r="D29" s="148" t="s">
        <v>111</v>
      </c>
      <c r="E29" s="148" t="s">
        <v>116</v>
      </c>
      <c r="F29" s="148" t="s">
        <v>113</v>
      </c>
      <c r="G29" s="148" t="s">
        <v>114</v>
      </c>
    </row>
    <row r="30" spans="1:7" s="150" customFormat="1" hidden="1" x14ac:dyDescent="0.25">
      <c r="A30" s="149" t="s">
        <v>109</v>
      </c>
      <c r="B30" s="149">
        <v>2015</v>
      </c>
      <c r="C30" s="149">
        <v>18</v>
      </c>
      <c r="D30" s="148" t="s">
        <v>111</v>
      </c>
      <c r="E30" s="148" t="s">
        <v>116</v>
      </c>
      <c r="F30" s="148" t="s">
        <v>113</v>
      </c>
      <c r="G30" s="148" t="s">
        <v>114</v>
      </c>
    </row>
    <row r="31" spans="1:7" s="150" customFormat="1" hidden="1" x14ac:dyDescent="0.25">
      <c r="A31" s="149" t="s">
        <v>109</v>
      </c>
      <c r="B31" s="149">
        <v>2015</v>
      </c>
      <c r="C31" s="149">
        <v>19</v>
      </c>
      <c r="D31" s="148" t="s">
        <v>111</v>
      </c>
      <c r="E31" s="148" t="s">
        <v>116</v>
      </c>
      <c r="F31" s="148" t="s">
        <v>113</v>
      </c>
      <c r="G31" s="148" t="s">
        <v>114</v>
      </c>
    </row>
    <row r="32" spans="1:7" s="150" customFormat="1" hidden="1" x14ac:dyDescent="0.25">
      <c r="A32" s="149" t="s">
        <v>109</v>
      </c>
      <c r="B32" s="149">
        <v>2015</v>
      </c>
      <c r="C32" s="149">
        <v>20</v>
      </c>
      <c r="D32" s="148" t="s">
        <v>111</v>
      </c>
      <c r="E32" s="148" t="s">
        <v>116</v>
      </c>
      <c r="F32" s="148" t="s">
        <v>113</v>
      </c>
      <c r="G32" s="148" t="s">
        <v>114</v>
      </c>
    </row>
    <row r="33" spans="1:7" s="150" customFormat="1" hidden="1" x14ac:dyDescent="0.25">
      <c r="A33" s="149" t="s">
        <v>109</v>
      </c>
      <c r="B33" s="149">
        <v>2015</v>
      </c>
      <c r="C33" s="149">
        <v>21</v>
      </c>
      <c r="D33" s="148" t="s">
        <v>111</v>
      </c>
      <c r="E33" s="148" t="s">
        <v>116</v>
      </c>
      <c r="F33" s="148" t="s">
        <v>113</v>
      </c>
      <c r="G33" s="148" t="s">
        <v>114</v>
      </c>
    </row>
    <row r="34" spans="1:7" s="150" customFormat="1" hidden="1" x14ac:dyDescent="0.25">
      <c r="A34" s="149" t="s">
        <v>109</v>
      </c>
      <c r="B34" s="149">
        <v>2015</v>
      </c>
      <c r="C34" s="149">
        <v>22</v>
      </c>
      <c r="D34" s="148" t="s">
        <v>111</v>
      </c>
      <c r="E34" s="148" t="s">
        <v>116</v>
      </c>
      <c r="F34" s="148" t="s">
        <v>113</v>
      </c>
      <c r="G34" s="148" t="s">
        <v>114</v>
      </c>
    </row>
    <row r="35" spans="1:7" s="150" customFormat="1" hidden="1" x14ac:dyDescent="0.25">
      <c r="A35" s="149" t="s">
        <v>109</v>
      </c>
      <c r="B35" s="149">
        <v>2015</v>
      </c>
      <c r="C35" s="149">
        <v>23</v>
      </c>
      <c r="D35" s="148" t="s">
        <v>111</v>
      </c>
      <c r="E35" s="148" t="s">
        <v>116</v>
      </c>
      <c r="F35" s="148" t="s">
        <v>113</v>
      </c>
      <c r="G35" s="148" t="s">
        <v>114</v>
      </c>
    </row>
    <row r="36" spans="1:7" s="150" customFormat="1" hidden="1" x14ac:dyDescent="0.25">
      <c r="A36" s="149" t="s">
        <v>109</v>
      </c>
      <c r="B36" s="149">
        <v>2015</v>
      </c>
      <c r="C36" s="149">
        <v>24</v>
      </c>
      <c r="D36" s="148" t="s">
        <v>111</v>
      </c>
      <c r="E36" s="148" t="s">
        <v>112</v>
      </c>
      <c r="F36" s="148" t="s">
        <v>113</v>
      </c>
      <c r="G36" s="148" t="s">
        <v>114</v>
      </c>
    </row>
    <row r="37" spans="1:7" s="150" customFormat="1" hidden="1" x14ac:dyDescent="0.25">
      <c r="A37" s="149" t="s">
        <v>109</v>
      </c>
      <c r="B37" s="149">
        <v>2015</v>
      </c>
      <c r="C37" s="149">
        <v>25</v>
      </c>
      <c r="D37" s="148" t="s">
        <v>111</v>
      </c>
      <c r="E37" s="148" t="s">
        <v>112</v>
      </c>
      <c r="F37" s="148" t="s">
        <v>113</v>
      </c>
      <c r="G37" s="148" t="s">
        <v>114</v>
      </c>
    </row>
    <row r="38" spans="1:7" s="150" customFormat="1" hidden="1" x14ac:dyDescent="0.25">
      <c r="A38" s="149" t="s">
        <v>109</v>
      </c>
      <c r="B38" s="149">
        <v>2015</v>
      </c>
      <c r="C38" s="149">
        <v>26</v>
      </c>
      <c r="D38" s="148" t="s">
        <v>111</v>
      </c>
      <c r="E38" s="148" t="s">
        <v>112</v>
      </c>
      <c r="F38" s="148" t="s">
        <v>113</v>
      </c>
      <c r="G38" s="148" t="s">
        <v>114</v>
      </c>
    </row>
    <row r="39" spans="1:7" s="150" customFormat="1" hidden="1" x14ac:dyDescent="0.25">
      <c r="A39" s="149" t="s">
        <v>109</v>
      </c>
      <c r="B39" s="149">
        <v>2015</v>
      </c>
      <c r="C39" s="149">
        <v>27</v>
      </c>
      <c r="D39" s="148" t="s">
        <v>111</v>
      </c>
      <c r="E39" s="148" t="s">
        <v>112</v>
      </c>
      <c r="F39" s="148" t="s">
        <v>113</v>
      </c>
      <c r="G39" s="148" t="s">
        <v>114</v>
      </c>
    </row>
    <row r="40" spans="1:7" s="150" customFormat="1" hidden="1" x14ac:dyDescent="0.25">
      <c r="A40" s="149" t="s">
        <v>109</v>
      </c>
      <c r="B40" s="149">
        <v>2015</v>
      </c>
      <c r="C40" s="149">
        <v>28</v>
      </c>
      <c r="D40" s="148" t="s">
        <v>115</v>
      </c>
      <c r="E40" s="148" t="s">
        <v>116</v>
      </c>
      <c r="F40" s="148" t="s">
        <v>113</v>
      </c>
      <c r="G40" s="148" t="s">
        <v>118</v>
      </c>
    </row>
    <row r="41" spans="1:7" s="150" customFormat="1" hidden="1" x14ac:dyDescent="0.25">
      <c r="A41" s="149" t="s">
        <v>109</v>
      </c>
      <c r="B41" s="149">
        <v>2015</v>
      </c>
      <c r="C41" s="149">
        <v>29</v>
      </c>
      <c r="D41" s="148" t="s">
        <v>115</v>
      </c>
      <c r="E41" s="148" t="s">
        <v>116</v>
      </c>
      <c r="F41" s="148" t="s">
        <v>113</v>
      </c>
      <c r="G41" s="148" t="s">
        <v>118</v>
      </c>
    </row>
    <row r="42" spans="1:7" s="150" customFormat="1" hidden="1" x14ac:dyDescent="0.25">
      <c r="A42" s="149" t="s">
        <v>109</v>
      </c>
      <c r="B42" s="149">
        <v>2015</v>
      </c>
      <c r="C42" s="149">
        <v>30</v>
      </c>
      <c r="D42" s="148" t="s">
        <v>115</v>
      </c>
      <c r="E42" s="148" t="s">
        <v>116</v>
      </c>
      <c r="F42" s="148" t="s">
        <v>113</v>
      </c>
      <c r="G42" s="148" t="s">
        <v>118</v>
      </c>
    </row>
    <row r="43" spans="1:7" s="150" customFormat="1" hidden="1" x14ac:dyDescent="0.25">
      <c r="A43" s="149" t="s">
        <v>109</v>
      </c>
      <c r="B43" s="149">
        <v>2015</v>
      </c>
      <c r="C43" s="149">
        <v>31</v>
      </c>
      <c r="D43" s="148" t="s">
        <v>115</v>
      </c>
      <c r="E43" s="148" t="s">
        <v>116</v>
      </c>
      <c r="F43" s="148" t="s">
        <v>113</v>
      </c>
      <c r="G43" s="148" t="s">
        <v>118</v>
      </c>
    </row>
    <row r="44" spans="1:7" s="150" customFormat="1" hidden="1" x14ac:dyDescent="0.25">
      <c r="A44" s="149" t="s">
        <v>109</v>
      </c>
      <c r="B44" s="149">
        <v>2015</v>
      </c>
      <c r="C44" s="149">
        <v>32</v>
      </c>
      <c r="D44" s="148" t="s">
        <v>119</v>
      </c>
      <c r="E44" s="148" t="s">
        <v>112</v>
      </c>
      <c r="F44" s="148" t="s">
        <v>113</v>
      </c>
      <c r="G44" s="148" t="s">
        <v>118</v>
      </c>
    </row>
    <row r="45" spans="1:7" s="150" customFormat="1" hidden="1" x14ac:dyDescent="0.25">
      <c r="A45" s="149" t="s">
        <v>109</v>
      </c>
      <c r="B45" s="149">
        <v>2015</v>
      </c>
      <c r="C45" s="149">
        <v>33</v>
      </c>
      <c r="D45" s="148" t="s">
        <v>119</v>
      </c>
      <c r="E45" s="148" t="s">
        <v>112</v>
      </c>
      <c r="F45" s="148" t="s">
        <v>113</v>
      </c>
      <c r="G45" s="148" t="s">
        <v>118</v>
      </c>
    </row>
    <row r="46" spans="1:7" s="150" customFormat="1" hidden="1" x14ac:dyDescent="0.25">
      <c r="A46" s="149" t="s">
        <v>109</v>
      </c>
      <c r="B46" s="149">
        <v>2015</v>
      </c>
      <c r="C46" s="149">
        <v>34</v>
      </c>
      <c r="D46" s="148" t="s">
        <v>119</v>
      </c>
      <c r="E46" s="148" t="s">
        <v>112</v>
      </c>
      <c r="F46" s="148" t="s">
        <v>113</v>
      </c>
      <c r="G46" s="148" t="s">
        <v>118</v>
      </c>
    </row>
    <row r="47" spans="1:7" s="150" customFormat="1" hidden="1" x14ac:dyDescent="0.25">
      <c r="A47" s="149" t="s">
        <v>109</v>
      </c>
      <c r="B47" s="149">
        <v>2015</v>
      </c>
      <c r="C47" s="149">
        <v>35</v>
      </c>
      <c r="D47" s="148" t="s">
        <v>119</v>
      </c>
      <c r="E47" s="148" t="s">
        <v>116</v>
      </c>
      <c r="F47" s="148" t="s">
        <v>113</v>
      </c>
      <c r="G47" s="148" t="s">
        <v>118</v>
      </c>
    </row>
    <row r="48" spans="1:7" s="150" customFormat="1" hidden="1" x14ac:dyDescent="0.25">
      <c r="A48" s="149" t="s">
        <v>109</v>
      </c>
      <c r="B48" s="149">
        <v>2015</v>
      </c>
      <c r="C48" s="149">
        <v>36</v>
      </c>
      <c r="D48" s="148" t="s">
        <v>119</v>
      </c>
      <c r="E48" s="148" t="s">
        <v>116</v>
      </c>
      <c r="F48" s="148" t="s">
        <v>113</v>
      </c>
      <c r="G48" s="148" t="s">
        <v>118</v>
      </c>
    </row>
    <row r="49" spans="1:7" s="150" customFormat="1" hidden="1" x14ac:dyDescent="0.25">
      <c r="A49" s="149" t="s">
        <v>109</v>
      </c>
      <c r="B49" s="149">
        <v>2015</v>
      </c>
      <c r="C49" s="149">
        <v>37</v>
      </c>
      <c r="D49" s="148" t="s">
        <v>119</v>
      </c>
      <c r="E49" s="148" t="s">
        <v>120</v>
      </c>
      <c r="F49" s="148" t="s">
        <v>113</v>
      </c>
      <c r="G49" s="148" t="s">
        <v>118</v>
      </c>
    </row>
    <row r="50" spans="1:7" s="150" customFormat="1" hidden="1" x14ac:dyDescent="0.25">
      <c r="A50" s="149" t="s">
        <v>109</v>
      </c>
      <c r="B50" s="149">
        <v>2015</v>
      </c>
      <c r="C50" s="149">
        <v>38</v>
      </c>
      <c r="D50" s="148" t="s">
        <v>115</v>
      </c>
      <c r="E50" s="148" t="s">
        <v>120</v>
      </c>
      <c r="F50" s="148" t="s">
        <v>113</v>
      </c>
      <c r="G50" s="148" t="s">
        <v>118</v>
      </c>
    </row>
    <row r="51" spans="1:7" s="150" customFormat="1" hidden="1" x14ac:dyDescent="0.25">
      <c r="A51" s="149" t="s">
        <v>109</v>
      </c>
      <c r="B51" s="149">
        <v>2015</v>
      </c>
      <c r="C51" s="149">
        <v>39</v>
      </c>
      <c r="D51" s="148" t="s">
        <v>115</v>
      </c>
      <c r="E51" s="148" t="s">
        <v>120</v>
      </c>
      <c r="F51" s="148" t="s">
        <v>113</v>
      </c>
      <c r="G51" s="148" t="s">
        <v>118</v>
      </c>
    </row>
    <row r="52" spans="1:7" s="150" customFormat="1" hidden="1" x14ac:dyDescent="0.25">
      <c r="A52" s="149" t="s">
        <v>109</v>
      </c>
      <c r="B52" s="149">
        <v>2015</v>
      </c>
      <c r="C52" s="149">
        <v>40</v>
      </c>
      <c r="D52" s="148" t="s">
        <v>115</v>
      </c>
      <c r="E52" s="148" t="s">
        <v>120</v>
      </c>
      <c r="F52" s="148" t="s">
        <v>113</v>
      </c>
      <c r="G52" s="148" t="s">
        <v>118</v>
      </c>
    </row>
    <row r="53" spans="1:7" s="150" customFormat="1" hidden="1" x14ac:dyDescent="0.25">
      <c r="A53" s="149" t="s">
        <v>109</v>
      </c>
      <c r="B53" s="149">
        <v>2015</v>
      </c>
      <c r="C53" s="149">
        <v>41</v>
      </c>
      <c r="D53" s="148" t="s">
        <v>115</v>
      </c>
      <c r="E53" s="148" t="s">
        <v>116</v>
      </c>
      <c r="F53" s="148" t="s">
        <v>113</v>
      </c>
      <c r="G53" s="148" t="s">
        <v>118</v>
      </c>
    </row>
    <row r="54" spans="1:7" s="150" customFormat="1" hidden="1" x14ac:dyDescent="0.25">
      <c r="A54" s="149" t="s">
        <v>109</v>
      </c>
      <c r="B54" s="149">
        <v>2015</v>
      </c>
      <c r="C54" s="149">
        <v>42</v>
      </c>
      <c r="D54" s="148" t="s">
        <v>115</v>
      </c>
      <c r="E54" s="148" t="s">
        <v>116</v>
      </c>
      <c r="F54" s="148" t="s">
        <v>113</v>
      </c>
      <c r="G54" s="148" t="s">
        <v>118</v>
      </c>
    </row>
    <row r="55" spans="1:7" s="150" customFormat="1" hidden="1" x14ac:dyDescent="0.25">
      <c r="A55" s="149" t="s">
        <v>109</v>
      </c>
      <c r="B55" s="149">
        <v>2015</v>
      </c>
      <c r="C55" s="149">
        <v>43</v>
      </c>
      <c r="D55" s="148" t="s">
        <v>115</v>
      </c>
      <c r="E55" s="148" t="s">
        <v>120</v>
      </c>
      <c r="F55" s="148" t="s">
        <v>113</v>
      </c>
      <c r="G55" s="148" t="s">
        <v>118</v>
      </c>
    </row>
    <row r="56" spans="1:7" s="150" customFormat="1" hidden="1" x14ac:dyDescent="0.25">
      <c r="A56" s="149" t="s">
        <v>109</v>
      </c>
      <c r="B56" s="149">
        <v>2015</v>
      </c>
      <c r="C56" s="149">
        <v>44</v>
      </c>
      <c r="D56" s="148" t="s">
        <v>115</v>
      </c>
      <c r="E56" s="148" t="s">
        <v>120</v>
      </c>
      <c r="F56" s="148" t="s">
        <v>113</v>
      </c>
      <c r="G56" s="148" t="s">
        <v>118</v>
      </c>
    </row>
    <row r="57" spans="1:7" s="150" customFormat="1" hidden="1" x14ac:dyDescent="0.25">
      <c r="A57" s="149" t="s">
        <v>109</v>
      </c>
      <c r="B57" s="149">
        <v>2015</v>
      </c>
      <c r="C57" s="149">
        <v>45</v>
      </c>
      <c r="D57" s="148" t="s">
        <v>115</v>
      </c>
      <c r="E57" s="148" t="s">
        <v>120</v>
      </c>
      <c r="F57" s="148" t="s">
        <v>113</v>
      </c>
      <c r="G57" s="148" t="s">
        <v>114</v>
      </c>
    </row>
    <row r="58" spans="1:7" s="150" customFormat="1" hidden="1" x14ac:dyDescent="0.25">
      <c r="A58" s="149" t="s">
        <v>109</v>
      </c>
      <c r="B58" s="149">
        <v>2015</v>
      </c>
      <c r="C58" s="149">
        <v>46</v>
      </c>
      <c r="D58" s="148" t="s">
        <v>115</v>
      </c>
      <c r="E58" s="148" t="s">
        <v>120</v>
      </c>
      <c r="F58" s="148" t="s">
        <v>113</v>
      </c>
      <c r="G58" s="148" t="s">
        <v>114</v>
      </c>
    </row>
    <row r="59" spans="1:7" s="150" customFormat="1" hidden="1" x14ac:dyDescent="0.25">
      <c r="A59" s="149" t="s">
        <v>109</v>
      </c>
      <c r="B59" s="149">
        <v>2015</v>
      </c>
      <c r="C59" s="149">
        <v>47</v>
      </c>
      <c r="D59" s="148" t="s">
        <v>115</v>
      </c>
      <c r="E59" s="148" t="s">
        <v>120</v>
      </c>
      <c r="F59" s="148" t="s">
        <v>113</v>
      </c>
      <c r="G59" s="148" t="s">
        <v>114</v>
      </c>
    </row>
    <row r="60" spans="1:7" s="150" customFormat="1" hidden="1" x14ac:dyDescent="0.25">
      <c r="A60" s="149" t="s">
        <v>109</v>
      </c>
      <c r="B60" s="149">
        <v>2015</v>
      </c>
      <c r="C60" s="149">
        <v>48</v>
      </c>
      <c r="D60" s="148" t="s">
        <v>115</v>
      </c>
      <c r="E60" s="148" t="s">
        <v>120</v>
      </c>
      <c r="F60" s="148" t="s">
        <v>113</v>
      </c>
      <c r="G60" s="148" t="s">
        <v>114</v>
      </c>
    </row>
    <row r="61" spans="1:7" s="150" customFormat="1" hidden="1" x14ac:dyDescent="0.25">
      <c r="A61" s="149" t="s">
        <v>109</v>
      </c>
      <c r="B61" s="149">
        <v>2015</v>
      </c>
      <c r="C61" s="149">
        <v>49</v>
      </c>
      <c r="D61" s="148" t="s">
        <v>115</v>
      </c>
      <c r="E61" s="148" t="s">
        <v>120</v>
      </c>
      <c r="F61" s="148" t="s">
        <v>113</v>
      </c>
      <c r="G61" s="148" t="s">
        <v>114</v>
      </c>
    </row>
    <row r="62" spans="1:7" s="150" customFormat="1" hidden="1" x14ac:dyDescent="0.25">
      <c r="A62" s="149" t="s">
        <v>109</v>
      </c>
      <c r="B62" s="149">
        <v>2015</v>
      </c>
      <c r="C62" s="149">
        <v>50</v>
      </c>
      <c r="D62" s="148" t="s">
        <v>111</v>
      </c>
      <c r="E62" s="148" t="s">
        <v>120</v>
      </c>
      <c r="F62" s="148" t="s">
        <v>113</v>
      </c>
      <c r="G62" s="148" t="s">
        <v>114</v>
      </c>
    </row>
    <row r="63" spans="1:7" s="150" customFormat="1" hidden="1" x14ac:dyDescent="0.25">
      <c r="A63" s="149" t="s">
        <v>109</v>
      </c>
      <c r="B63" s="149">
        <v>2015</v>
      </c>
      <c r="C63" s="149">
        <v>51</v>
      </c>
      <c r="D63" s="148" t="s">
        <v>111</v>
      </c>
      <c r="E63" s="148" t="s">
        <v>120</v>
      </c>
      <c r="F63" s="148" t="s">
        <v>113</v>
      </c>
      <c r="G63" s="148" t="s">
        <v>114</v>
      </c>
    </row>
    <row r="64" spans="1:7" s="150" customFormat="1" hidden="1" x14ac:dyDescent="0.25">
      <c r="A64" s="149" t="s">
        <v>109</v>
      </c>
      <c r="B64" s="149">
        <v>2015</v>
      </c>
      <c r="C64" s="149">
        <v>52</v>
      </c>
      <c r="D64" s="148" t="s">
        <v>111</v>
      </c>
      <c r="E64" s="148" t="s">
        <v>120</v>
      </c>
      <c r="F64" s="148" t="s">
        <v>113</v>
      </c>
      <c r="G64" s="148" t="s">
        <v>114</v>
      </c>
    </row>
    <row r="65" spans="1:7" hidden="1" x14ac:dyDescent="0.25">
      <c r="A65" s="151" t="s">
        <v>109</v>
      </c>
      <c r="B65" s="152">
        <v>2016</v>
      </c>
      <c r="C65" s="151">
        <v>1</v>
      </c>
      <c r="D65" s="209" t="s">
        <v>111</v>
      </c>
      <c r="E65" s="202" t="s">
        <v>116</v>
      </c>
      <c r="F65" s="203" t="s">
        <v>113</v>
      </c>
      <c r="G65" s="208" t="s">
        <v>114</v>
      </c>
    </row>
    <row r="66" spans="1:7" hidden="1" x14ac:dyDescent="0.25">
      <c r="A66" s="151" t="s">
        <v>109</v>
      </c>
      <c r="B66" s="152">
        <v>2016</v>
      </c>
      <c r="C66" s="151">
        <v>2</v>
      </c>
      <c r="D66" s="201" t="s">
        <v>111</v>
      </c>
      <c r="E66" s="202" t="s">
        <v>116</v>
      </c>
      <c r="F66" s="203" t="s">
        <v>113</v>
      </c>
      <c r="G66" s="208" t="s">
        <v>114</v>
      </c>
    </row>
    <row r="67" spans="1:7" hidden="1" x14ac:dyDescent="0.25">
      <c r="A67" s="151" t="s">
        <v>109</v>
      </c>
      <c r="B67" s="152">
        <v>2016</v>
      </c>
      <c r="C67" s="151">
        <v>3</v>
      </c>
      <c r="D67" s="201" t="s">
        <v>111</v>
      </c>
      <c r="E67" s="202" t="s">
        <v>116</v>
      </c>
      <c r="F67" s="203" t="s">
        <v>113</v>
      </c>
      <c r="G67" s="208" t="s">
        <v>114</v>
      </c>
    </row>
    <row r="68" spans="1:7" hidden="1" x14ac:dyDescent="0.25">
      <c r="A68" s="151" t="s">
        <v>109</v>
      </c>
      <c r="B68" s="152">
        <v>2016</v>
      </c>
      <c r="C68" s="151">
        <v>4</v>
      </c>
      <c r="D68" s="201" t="s">
        <v>111</v>
      </c>
      <c r="E68" s="202" t="s">
        <v>116</v>
      </c>
      <c r="F68" s="203" t="s">
        <v>113</v>
      </c>
      <c r="G68" s="208" t="s">
        <v>114</v>
      </c>
    </row>
    <row r="69" spans="1:7" hidden="1" x14ac:dyDescent="0.25">
      <c r="A69" s="151" t="s">
        <v>109</v>
      </c>
      <c r="B69" s="152">
        <v>2016</v>
      </c>
      <c r="C69" s="151">
        <v>5</v>
      </c>
      <c r="D69" s="201" t="s">
        <v>111</v>
      </c>
      <c r="E69" s="202" t="s">
        <v>116</v>
      </c>
      <c r="F69" s="203" t="s">
        <v>113</v>
      </c>
      <c r="G69" s="208" t="s">
        <v>114</v>
      </c>
    </row>
    <row r="70" spans="1:7" hidden="1" x14ac:dyDescent="0.25">
      <c r="A70" s="151" t="s">
        <v>109</v>
      </c>
      <c r="B70" s="152">
        <v>2016</v>
      </c>
      <c r="C70" s="151">
        <v>6</v>
      </c>
      <c r="D70" s="201" t="s">
        <v>111</v>
      </c>
      <c r="E70" s="202" t="s">
        <v>116</v>
      </c>
      <c r="F70" s="203" t="s">
        <v>113</v>
      </c>
      <c r="G70" s="208" t="s">
        <v>114</v>
      </c>
    </row>
    <row r="71" spans="1:7" hidden="1" x14ac:dyDescent="0.25">
      <c r="A71" s="151" t="s">
        <v>109</v>
      </c>
      <c r="B71" s="152">
        <v>2016</v>
      </c>
      <c r="C71" s="151">
        <v>7</v>
      </c>
      <c r="D71" s="201" t="s">
        <v>111</v>
      </c>
      <c r="E71" s="202" t="s">
        <v>116</v>
      </c>
      <c r="F71" s="203" t="s">
        <v>113</v>
      </c>
      <c r="G71" s="208" t="s">
        <v>114</v>
      </c>
    </row>
    <row r="72" spans="1:7" hidden="1" x14ac:dyDescent="0.25">
      <c r="A72" s="151" t="s">
        <v>109</v>
      </c>
      <c r="B72" s="152">
        <v>2016</v>
      </c>
      <c r="C72" s="151">
        <v>8</v>
      </c>
      <c r="D72" s="201" t="s">
        <v>111</v>
      </c>
      <c r="E72" s="202" t="s">
        <v>116</v>
      </c>
      <c r="F72" s="203" t="s">
        <v>113</v>
      </c>
      <c r="G72" s="208" t="s">
        <v>114</v>
      </c>
    </row>
    <row r="73" spans="1:7" hidden="1" x14ac:dyDescent="0.25">
      <c r="A73" s="151" t="s">
        <v>109</v>
      </c>
      <c r="B73" s="152">
        <v>2016</v>
      </c>
      <c r="C73" s="151">
        <v>9</v>
      </c>
      <c r="D73" s="201" t="s">
        <v>111</v>
      </c>
      <c r="E73" s="202" t="s">
        <v>116</v>
      </c>
      <c r="F73" s="203" t="s">
        <v>113</v>
      </c>
      <c r="G73" s="208" t="s">
        <v>114</v>
      </c>
    </row>
    <row r="74" spans="1:7" hidden="1" x14ac:dyDescent="0.25">
      <c r="A74" s="151" t="s">
        <v>109</v>
      </c>
      <c r="B74" s="152">
        <v>2016</v>
      </c>
      <c r="C74" s="151">
        <v>10</v>
      </c>
      <c r="D74" s="201" t="s">
        <v>111</v>
      </c>
      <c r="E74" s="202" t="s">
        <v>112</v>
      </c>
      <c r="F74" s="203" t="s">
        <v>113</v>
      </c>
      <c r="G74" s="208" t="s">
        <v>114</v>
      </c>
    </row>
    <row r="75" spans="1:7" hidden="1" x14ac:dyDescent="0.25">
      <c r="A75" s="151" t="s">
        <v>109</v>
      </c>
      <c r="B75" s="152">
        <v>2016</v>
      </c>
      <c r="C75" s="151">
        <v>11</v>
      </c>
      <c r="D75" s="201" t="s">
        <v>111</v>
      </c>
      <c r="E75" s="202" t="s">
        <v>116</v>
      </c>
      <c r="F75" s="203" t="s">
        <v>113</v>
      </c>
      <c r="G75" s="208" t="s">
        <v>114</v>
      </c>
    </row>
    <row r="76" spans="1:7" hidden="1" x14ac:dyDescent="0.25">
      <c r="A76" s="151" t="s">
        <v>109</v>
      </c>
      <c r="B76" s="152">
        <v>2016</v>
      </c>
      <c r="C76" s="151">
        <v>12</v>
      </c>
      <c r="D76" s="201" t="s">
        <v>111</v>
      </c>
      <c r="E76" s="202" t="s">
        <v>116</v>
      </c>
      <c r="F76" s="203" t="s">
        <v>113</v>
      </c>
      <c r="G76" s="208" t="s">
        <v>114</v>
      </c>
    </row>
    <row r="77" spans="1:7" hidden="1" x14ac:dyDescent="0.25">
      <c r="A77" s="151" t="s">
        <v>109</v>
      </c>
      <c r="B77" s="152">
        <v>2016</v>
      </c>
      <c r="C77" s="151">
        <v>13</v>
      </c>
      <c r="D77" s="201" t="s">
        <v>111</v>
      </c>
      <c r="E77" s="202" t="s">
        <v>112</v>
      </c>
      <c r="F77" s="203" t="s">
        <v>113</v>
      </c>
      <c r="G77" s="208" t="s">
        <v>114</v>
      </c>
    </row>
    <row r="78" spans="1:7" hidden="1" x14ac:dyDescent="0.25">
      <c r="A78" s="151" t="s">
        <v>109</v>
      </c>
      <c r="B78" s="152">
        <v>2016</v>
      </c>
      <c r="C78" s="151">
        <v>14</v>
      </c>
      <c r="D78" s="201" t="s">
        <v>111</v>
      </c>
      <c r="E78" s="202" t="s">
        <v>112</v>
      </c>
      <c r="F78" s="203" t="s">
        <v>113</v>
      </c>
      <c r="G78" s="208" t="s">
        <v>114</v>
      </c>
    </row>
    <row r="79" spans="1:7" hidden="1" x14ac:dyDescent="0.25">
      <c r="A79" s="151" t="s">
        <v>109</v>
      </c>
      <c r="B79" s="152">
        <v>2016</v>
      </c>
      <c r="C79" s="151">
        <v>15</v>
      </c>
      <c r="D79" s="201" t="s">
        <v>111</v>
      </c>
      <c r="E79" s="202" t="s">
        <v>116</v>
      </c>
      <c r="F79" s="203" t="s">
        <v>113</v>
      </c>
      <c r="G79" s="208" t="s">
        <v>114</v>
      </c>
    </row>
    <row r="80" spans="1:7" hidden="1" x14ac:dyDescent="0.25">
      <c r="A80" s="151" t="s">
        <v>109</v>
      </c>
      <c r="B80" s="152">
        <v>2016</v>
      </c>
      <c r="C80" s="151">
        <v>16</v>
      </c>
      <c r="D80" s="201" t="s">
        <v>111</v>
      </c>
      <c r="E80" s="202" t="s">
        <v>116</v>
      </c>
      <c r="F80" s="203" t="s">
        <v>113</v>
      </c>
      <c r="G80" s="208" t="s">
        <v>114</v>
      </c>
    </row>
    <row r="81" spans="1:7" hidden="1" x14ac:dyDescent="0.25">
      <c r="A81" s="151" t="s">
        <v>109</v>
      </c>
      <c r="B81" s="152">
        <v>2016</v>
      </c>
      <c r="C81" s="151">
        <v>17</v>
      </c>
      <c r="D81" s="201" t="s">
        <v>111</v>
      </c>
      <c r="E81" s="202" t="s">
        <v>116</v>
      </c>
      <c r="F81" s="203" t="s">
        <v>113</v>
      </c>
      <c r="G81" s="208" t="s">
        <v>114</v>
      </c>
    </row>
    <row r="82" spans="1:7" hidden="1" x14ac:dyDescent="0.25">
      <c r="A82" s="151" t="s">
        <v>109</v>
      </c>
      <c r="B82" s="152">
        <v>2016</v>
      </c>
      <c r="C82" s="151">
        <v>18</v>
      </c>
      <c r="D82" s="201" t="s">
        <v>115</v>
      </c>
      <c r="E82" s="202" t="s">
        <v>112</v>
      </c>
      <c r="F82" s="203" t="s">
        <v>113</v>
      </c>
      <c r="G82" s="208" t="s">
        <v>114</v>
      </c>
    </row>
    <row r="83" spans="1:7" hidden="1" x14ac:dyDescent="0.25">
      <c r="A83" s="151" t="s">
        <v>109</v>
      </c>
      <c r="B83" s="152">
        <v>2016</v>
      </c>
      <c r="C83" s="151">
        <v>19</v>
      </c>
      <c r="D83" s="201" t="s">
        <v>115</v>
      </c>
      <c r="E83" s="202" t="s">
        <v>112</v>
      </c>
      <c r="F83" s="203" t="s">
        <v>113</v>
      </c>
      <c r="G83" s="208" t="s">
        <v>114</v>
      </c>
    </row>
    <row r="84" spans="1:7" hidden="1" x14ac:dyDescent="0.25">
      <c r="A84" s="151" t="s">
        <v>109</v>
      </c>
      <c r="B84" s="152">
        <v>2016</v>
      </c>
      <c r="C84" s="151">
        <v>20</v>
      </c>
      <c r="D84" s="201" t="s">
        <v>115</v>
      </c>
      <c r="E84" s="202" t="s">
        <v>112</v>
      </c>
      <c r="F84" s="203" t="s">
        <v>113</v>
      </c>
      <c r="G84" s="208" t="s">
        <v>114</v>
      </c>
    </row>
    <row r="85" spans="1:7" hidden="1" x14ac:dyDescent="0.25">
      <c r="A85" s="151" t="s">
        <v>109</v>
      </c>
      <c r="B85" s="152">
        <v>2016</v>
      </c>
      <c r="C85" s="151">
        <v>21</v>
      </c>
      <c r="D85" s="201" t="s">
        <v>115</v>
      </c>
      <c r="E85" s="202" t="s">
        <v>112</v>
      </c>
      <c r="F85" s="203" t="s">
        <v>113</v>
      </c>
      <c r="G85" s="208" t="s">
        <v>114</v>
      </c>
    </row>
    <row r="86" spans="1:7" hidden="1" x14ac:dyDescent="0.25">
      <c r="A86" s="151" t="s">
        <v>109</v>
      </c>
      <c r="B86" s="152">
        <v>2016</v>
      </c>
      <c r="C86" s="151">
        <v>22</v>
      </c>
      <c r="D86" s="201" t="s">
        <v>115</v>
      </c>
      <c r="E86" s="202" t="s">
        <v>112</v>
      </c>
      <c r="F86" s="203" t="s">
        <v>113</v>
      </c>
      <c r="G86" s="208" t="s">
        <v>114</v>
      </c>
    </row>
    <row r="87" spans="1:7" hidden="1" x14ac:dyDescent="0.25">
      <c r="A87" s="151" t="s">
        <v>109</v>
      </c>
      <c r="B87" s="152">
        <v>2016</v>
      </c>
      <c r="C87" s="151">
        <v>23</v>
      </c>
      <c r="D87" s="201" t="s">
        <v>115</v>
      </c>
      <c r="E87" s="202" t="s">
        <v>112</v>
      </c>
      <c r="F87" s="203" t="s">
        <v>113</v>
      </c>
      <c r="G87" s="208" t="s">
        <v>114</v>
      </c>
    </row>
    <row r="88" spans="1:7" hidden="1" x14ac:dyDescent="0.25">
      <c r="A88" s="151" t="s">
        <v>109</v>
      </c>
      <c r="B88" s="152">
        <v>2016</v>
      </c>
      <c r="C88" s="151">
        <v>24</v>
      </c>
      <c r="D88" s="201" t="s">
        <v>115</v>
      </c>
      <c r="E88" s="202" t="s">
        <v>112</v>
      </c>
      <c r="F88" s="203" t="s">
        <v>113</v>
      </c>
      <c r="G88" s="208" t="s">
        <v>114</v>
      </c>
    </row>
    <row r="89" spans="1:7" hidden="1" x14ac:dyDescent="0.25">
      <c r="A89" s="151" t="s">
        <v>109</v>
      </c>
      <c r="B89" s="152">
        <v>2016</v>
      </c>
      <c r="C89" s="151">
        <v>25</v>
      </c>
      <c r="D89" s="201" t="s">
        <v>115</v>
      </c>
      <c r="E89" s="202" t="s">
        <v>112</v>
      </c>
      <c r="F89" s="203" t="s">
        <v>113</v>
      </c>
      <c r="G89" s="208" t="s">
        <v>114</v>
      </c>
    </row>
    <row r="90" spans="1:7" hidden="1" x14ac:dyDescent="0.25">
      <c r="A90" s="151" t="s">
        <v>109</v>
      </c>
      <c r="B90" s="152">
        <v>2016</v>
      </c>
      <c r="C90" s="151">
        <v>26</v>
      </c>
      <c r="D90" s="201" t="s">
        <v>115</v>
      </c>
      <c r="E90" s="202" t="s">
        <v>112</v>
      </c>
      <c r="F90" s="203" t="s">
        <v>113</v>
      </c>
      <c r="G90" s="208" t="s">
        <v>114</v>
      </c>
    </row>
    <row r="91" spans="1:7" hidden="1" x14ac:dyDescent="0.25">
      <c r="A91" s="151" t="s">
        <v>109</v>
      </c>
      <c r="B91" s="152">
        <v>2016</v>
      </c>
      <c r="C91" s="151">
        <v>27</v>
      </c>
      <c r="D91" s="201" t="s">
        <v>115</v>
      </c>
      <c r="E91" s="202" t="s">
        <v>112</v>
      </c>
      <c r="F91" s="203" t="s">
        <v>113</v>
      </c>
      <c r="G91" s="208" t="s">
        <v>114</v>
      </c>
    </row>
    <row r="92" spans="1:7" hidden="1" x14ac:dyDescent="0.25">
      <c r="A92" s="151" t="s">
        <v>109</v>
      </c>
      <c r="B92" s="152">
        <v>2016</v>
      </c>
      <c r="C92" s="151">
        <v>28</v>
      </c>
      <c r="D92" s="201" t="s">
        <v>119</v>
      </c>
      <c r="E92" s="202" t="s">
        <v>112</v>
      </c>
      <c r="F92" s="203" t="s">
        <v>117</v>
      </c>
      <c r="G92" s="208" t="s">
        <v>118</v>
      </c>
    </row>
    <row r="93" spans="1:7" hidden="1" x14ac:dyDescent="0.25">
      <c r="A93" s="151" t="s">
        <v>109</v>
      </c>
      <c r="B93" s="152">
        <v>2016</v>
      </c>
      <c r="C93" s="151">
        <v>29</v>
      </c>
      <c r="D93" s="201" t="s">
        <v>119</v>
      </c>
      <c r="E93" s="202" t="s">
        <v>120</v>
      </c>
      <c r="F93" s="203" t="s">
        <v>117</v>
      </c>
      <c r="G93" s="208" t="s">
        <v>118</v>
      </c>
    </row>
    <row r="94" spans="1:7" hidden="1" x14ac:dyDescent="0.25">
      <c r="A94" s="151" t="s">
        <v>109</v>
      </c>
      <c r="B94" s="152">
        <v>2016</v>
      </c>
      <c r="C94" s="151">
        <v>30</v>
      </c>
      <c r="D94" s="201" t="s">
        <v>119</v>
      </c>
      <c r="E94" s="202" t="s">
        <v>120</v>
      </c>
      <c r="F94" s="203" t="s">
        <v>117</v>
      </c>
      <c r="G94" s="208" t="s">
        <v>118</v>
      </c>
    </row>
    <row r="95" spans="1:7" hidden="1" x14ac:dyDescent="0.25">
      <c r="A95" s="151" t="s">
        <v>109</v>
      </c>
      <c r="B95" s="152">
        <v>2016</v>
      </c>
      <c r="C95" s="151">
        <v>31</v>
      </c>
      <c r="D95" s="201" t="s">
        <v>119</v>
      </c>
      <c r="E95" s="202" t="s">
        <v>120</v>
      </c>
      <c r="F95" s="203" t="s">
        <v>117</v>
      </c>
      <c r="G95" s="208" t="s">
        <v>118</v>
      </c>
    </row>
    <row r="96" spans="1:7" hidden="1" x14ac:dyDescent="0.25">
      <c r="A96" s="151" t="s">
        <v>109</v>
      </c>
      <c r="B96" s="152">
        <v>2016</v>
      </c>
      <c r="C96" s="151">
        <v>32</v>
      </c>
      <c r="D96" s="201" t="s">
        <v>119</v>
      </c>
      <c r="E96" s="202" t="s">
        <v>112</v>
      </c>
      <c r="F96" s="203" t="s">
        <v>117</v>
      </c>
      <c r="G96" s="208" t="s">
        <v>118</v>
      </c>
    </row>
    <row r="97" spans="1:7" hidden="1" x14ac:dyDescent="0.25">
      <c r="A97" s="151" t="s">
        <v>109</v>
      </c>
      <c r="B97" s="152">
        <v>2016</v>
      </c>
      <c r="C97" s="151">
        <v>33</v>
      </c>
      <c r="D97" s="201" t="s">
        <v>119</v>
      </c>
      <c r="E97" s="202" t="s">
        <v>120</v>
      </c>
      <c r="F97" s="203" t="s">
        <v>117</v>
      </c>
      <c r="G97" s="208" t="s">
        <v>118</v>
      </c>
    </row>
    <row r="98" spans="1:7" hidden="1" x14ac:dyDescent="0.25">
      <c r="A98" s="151" t="s">
        <v>109</v>
      </c>
      <c r="B98" s="152">
        <v>2016</v>
      </c>
      <c r="C98" s="151">
        <v>34</v>
      </c>
      <c r="D98" s="201" t="s">
        <v>119</v>
      </c>
      <c r="E98" s="202" t="s">
        <v>120</v>
      </c>
      <c r="F98" s="203" t="s">
        <v>113</v>
      </c>
      <c r="G98" s="208" t="s">
        <v>118</v>
      </c>
    </row>
    <row r="99" spans="1:7" hidden="1" x14ac:dyDescent="0.25">
      <c r="A99" s="151" t="s">
        <v>109</v>
      </c>
      <c r="B99" s="152">
        <v>2016</v>
      </c>
      <c r="C99" s="151">
        <v>35</v>
      </c>
      <c r="D99" s="201" t="s">
        <v>119</v>
      </c>
      <c r="E99" s="202" t="s">
        <v>116</v>
      </c>
      <c r="F99" s="203" t="s">
        <v>113</v>
      </c>
      <c r="G99" s="208" t="s">
        <v>118</v>
      </c>
    </row>
    <row r="100" spans="1:7" hidden="1" x14ac:dyDescent="0.25">
      <c r="A100" s="151" t="s">
        <v>109</v>
      </c>
      <c r="B100" s="152">
        <v>2016</v>
      </c>
      <c r="C100" s="151">
        <v>36</v>
      </c>
      <c r="D100" s="201" t="s">
        <v>119</v>
      </c>
      <c r="E100" s="202" t="s">
        <v>120</v>
      </c>
      <c r="F100" s="203" t="s">
        <v>113</v>
      </c>
      <c r="G100" s="208" t="s">
        <v>118</v>
      </c>
    </row>
    <row r="101" spans="1:7" hidden="1" x14ac:dyDescent="0.25">
      <c r="A101" s="151" t="s">
        <v>109</v>
      </c>
      <c r="B101" s="152">
        <v>2016</v>
      </c>
      <c r="C101" s="151">
        <v>37</v>
      </c>
      <c r="D101" s="201" t="s">
        <v>119</v>
      </c>
      <c r="E101" s="202" t="s">
        <v>120</v>
      </c>
      <c r="F101" s="203" t="s">
        <v>113</v>
      </c>
      <c r="G101" s="208" t="s">
        <v>118</v>
      </c>
    </row>
    <row r="102" spans="1:7" hidden="1" x14ac:dyDescent="0.25">
      <c r="A102" s="151" t="s">
        <v>109</v>
      </c>
      <c r="B102" s="152">
        <v>2016</v>
      </c>
      <c r="C102" s="151">
        <v>38</v>
      </c>
      <c r="D102" s="201" t="s">
        <v>119</v>
      </c>
      <c r="E102" s="202" t="s">
        <v>120</v>
      </c>
      <c r="F102" s="203" t="s">
        <v>113</v>
      </c>
      <c r="G102" s="208" t="s">
        <v>118</v>
      </c>
    </row>
    <row r="103" spans="1:7" hidden="1" x14ac:dyDescent="0.25">
      <c r="A103" s="151" t="s">
        <v>109</v>
      </c>
      <c r="B103" s="152">
        <v>2016</v>
      </c>
      <c r="C103" s="151">
        <v>39</v>
      </c>
      <c r="D103" s="201" t="s">
        <v>119</v>
      </c>
      <c r="E103" s="202" t="s">
        <v>120</v>
      </c>
      <c r="F103" s="203" t="s">
        <v>113</v>
      </c>
      <c r="G103" s="208" t="s">
        <v>118</v>
      </c>
    </row>
    <row r="104" spans="1:7" hidden="1" x14ac:dyDescent="0.25">
      <c r="A104" s="151" t="s">
        <v>109</v>
      </c>
      <c r="B104" s="152">
        <v>2016</v>
      </c>
      <c r="C104" s="151">
        <v>40</v>
      </c>
      <c r="D104" s="201" t="s">
        <v>119</v>
      </c>
      <c r="E104" s="202" t="s">
        <v>116</v>
      </c>
      <c r="F104" s="203" t="s">
        <v>113</v>
      </c>
      <c r="G104" s="208" t="s">
        <v>118</v>
      </c>
    </row>
    <row r="105" spans="1:7" hidden="1" x14ac:dyDescent="0.25">
      <c r="A105" s="151" t="s">
        <v>109</v>
      </c>
      <c r="B105" s="152">
        <v>2016</v>
      </c>
      <c r="C105" s="151">
        <v>41</v>
      </c>
      <c r="D105" s="201" t="s">
        <v>115</v>
      </c>
      <c r="E105" s="202" t="s">
        <v>120</v>
      </c>
      <c r="F105" s="203" t="s">
        <v>113</v>
      </c>
      <c r="G105" s="208" t="s">
        <v>114</v>
      </c>
    </row>
    <row r="106" spans="1:7" hidden="1" x14ac:dyDescent="0.25">
      <c r="A106" s="151" t="s">
        <v>109</v>
      </c>
      <c r="B106" s="152">
        <v>2016</v>
      </c>
      <c r="C106" s="151">
        <v>42</v>
      </c>
      <c r="D106" s="201" t="s">
        <v>115</v>
      </c>
      <c r="E106" s="202" t="s">
        <v>120</v>
      </c>
      <c r="F106" s="203" t="s">
        <v>113</v>
      </c>
      <c r="G106" s="208" t="s">
        <v>114</v>
      </c>
    </row>
    <row r="107" spans="1:7" hidden="1" x14ac:dyDescent="0.25">
      <c r="A107" s="151" t="s">
        <v>109</v>
      </c>
      <c r="B107" s="152">
        <v>2016</v>
      </c>
      <c r="C107" s="151">
        <v>43</v>
      </c>
      <c r="D107" s="201" t="s">
        <v>115</v>
      </c>
      <c r="E107" s="202" t="s">
        <v>120</v>
      </c>
      <c r="F107" s="203" t="s">
        <v>113</v>
      </c>
      <c r="G107" s="208" t="s">
        <v>114</v>
      </c>
    </row>
    <row r="108" spans="1:7" hidden="1" x14ac:dyDescent="0.25">
      <c r="A108" s="151" t="s">
        <v>109</v>
      </c>
      <c r="B108" s="152">
        <v>2016</v>
      </c>
      <c r="C108" s="151">
        <v>44</v>
      </c>
      <c r="D108" s="201" t="s">
        <v>115</v>
      </c>
      <c r="E108" s="202" t="s">
        <v>120</v>
      </c>
      <c r="F108" s="203" t="s">
        <v>113</v>
      </c>
      <c r="G108" s="208" t="s">
        <v>114</v>
      </c>
    </row>
    <row r="109" spans="1:7" hidden="1" x14ac:dyDescent="0.25">
      <c r="A109" s="151" t="s">
        <v>109</v>
      </c>
      <c r="B109" s="152">
        <v>2016</v>
      </c>
      <c r="C109" s="151">
        <v>45</v>
      </c>
      <c r="D109" s="201" t="s">
        <v>115</v>
      </c>
      <c r="E109" s="202" t="s">
        <v>120</v>
      </c>
      <c r="F109" s="203" t="s">
        <v>113</v>
      </c>
      <c r="G109" s="208" t="s">
        <v>114</v>
      </c>
    </row>
    <row r="110" spans="1:7" hidden="1" x14ac:dyDescent="0.25">
      <c r="A110" s="151" t="s">
        <v>109</v>
      </c>
      <c r="B110" s="152">
        <v>2016</v>
      </c>
      <c r="C110" s="151">
        <v>46</v>
      </c>
      <c r="D110" s="201" t="s">
        <v>115</v>
      </c>
      <c r="E110" s="202" t="s">
        <v>120</v>
      </c>
      <c r="F110" s="203" t="s">
        <v>113</v>
      </c>
      <c r="G110" s="208" t="s">
        <v>114</v>
      </c>
    </row>
    <row r="111" spans="1:7" hidden="1" x14ac:dyDescent="0.25">
      <c r="A111" s="151" t="s">
        <v>109</v>
      </c>
      <c r="B111" s="152">
        <v>2016</v>
      </c>
      <c r="C111" s="151">
        <v>47</v>
      </c>
      <c r="D111" s="201" t="s">
        <v>111</v>
      </c>
      <c r="E111" s="202" t="s">
        <v>120</v>
      </c>
      <c r="F111" s="203" t="s">
        <v>113</v>
      </c>
      <c r="G111" s="208" t="s">
        <v>114</v>
      </c>
    </row>
    <row r="112" spans="1:7" hidden="1" x14ac:dyDescent="0.25">
      <c r="A112" s="151" t="s">
        <v>109</v>
      </c>
      <c r="B112" s="152">
        <v>2016</v>
      </c>
      <c r="C112" s="151">
        <v>48</v>
      </c>
      <c r="D112" s="201" t="s">
        <v>115</v>
      </c>
      <c r="E112" s="202" t="s">
        <v>120</v>
      </c>
      <c r="F112" s="203" t="s">
        <v>113</v>
      </c>
      <c r="G112" s="208" t="s">
        <v>114</v>
      </c>
    </row>
    <row r="113" spans="1:7" hidden="1" x14ac:dyDescent="0.25">
      <c r="A113" s="151" t="s">
        <v>109</v>
      </c>
      <c r="B113" s="152">
        <v>2016</v>
      </c>
      <c r="C113" s="151">
        <v>49</v>
      </c>
      <c r="D113" s="201" t="s">
        <v>111</v>
      </c>
      <c r="E113" s="202" t="s">
        <v>120</v>
      </c>
      <c r="F113" s="203" t="s">
        <v>113</v>
      </c>
      <c r="G113" s="208" t="s">
        <v>114</v>
      </c>
    </row>
    <row r="114" spans="1:7" hidden="1" x14ac:dyDescent="0.25">
      <c r="A114" s="151" t="s">
        <v>109</v>
      </c>
      <c r="B114" s="152">
        <v>2016</v>
      </c>
      <c r="C114" s="151">
        <v>50</v>
      </c>
      <c r="D114" s="201" t="s">
        <v>111</v>
      </c>
      <c r="E114" s="202" t="s">
        <v>120</v>
      </c>
      <c r="F114" s="203" t="s">
        <v>113</v>
      </c>
      <c r="G114" s="208" t="s">
        <v>114</v>
      </c>
    </row>
    <row r="115" spans="1:7" hidden="1" x14ac:dyDescent="0.25">
      <c r="A115" s="151" t="s">
        <v>109</v>
      </c>
      <c r="B115" s="152">
        <v>2016</v>
      </c>
      <c r="C115" s="151">
        <v>51</v>
      </c>
      <c r="D115" s="201" t="s">
        <v>111</v>
      </c>
      <c r="E115" s="202" t="s">
        <v>120</v>
      </c>
      <c r="F115" s="203" t="s">
        <v>113</v>
      </c>
      <c r="G115" s="208" t="s">
        <v>114</v>
      </c>
    </row>
    <row r="116" spans="1:7" hidden="1" x14ac:dyDescent="0.25">
      <c r="A116" s="52" t="s">
        <v>109</v>
      </c>
      <c r="B116" s="53">
        <v>2016</v>
      </c>
      <c r="C116" s="52">
        <v>52</v>
      </c>
      <c r="D116" s="201" t="s">
        <v>111</v>
      </c>
      <c r="E116" s="202" t="s">
        <v>120</v>
      </c>
      <c r="F116" s="203" t="s">
        <v>113</v>
      </c>
      <c r="G116" s="208" t="s">
        <v>114</v>
      </c>
    </row>
    <row r="117" spans="1:7" s="198" customFormat="1" x14ac:dyDescent="0.25">
      <c r="A117" s="151"/>
      <c r="B117" s="152">
        <f>Leyendas!$A$2</f>
        <v>2019</v>
      </c>
      <c r="C117" s="151">
        <v>1</v>
      </c>
      <c r="D117" s="209"/>
      <c r="E117" s="202"/>
      <c r="F117" s="203"/>
      <c r="G117" s="208"/>
    </row>
    <row r="118" spans="1:7" s="198" customFormat="1" x14ac:dyDescent="0.25">
      <c r="A118" s="151"/>
      <c r="B118" s="152">
        <f>Leyendas!$A$2</f>
        <v>2019</v>
      </c>
      <c r="C118" s="151">
        <v>2</v>
      </c>
      <c r="D118" s="209"/>
      <c r="E118" s="202"/>
      <c r="F118" s="203"/>
      <c r="G118" s="208"/>
    </row>
    <row r="119" spans="1:7" s="198" customFormat="1" x14ac:dyDescent="0.25">
      <c r="A119" s="151"/>
      <c r="B119" s="152">
        <f>Leyendas!$A$2</f>
        <v>2019</v>
      </c>
      <c r="C119" s="151">
        <v>3</v>
      </c>
      <c r="D119" s="201"/>
      <c r="E119" s="202"/>
      <c r="F119" s="203"/>
      <c r="G119" s="208"/>
    </row>
    <row r="120" spans="1:7" s="198" customFormat="1" x14ac:dyDescent="0.25">
      <c r="A120" s="151"/>
      <c r="B120" s="152">
        <f>Leyendas!$A$2</f>
        <v>2019</v>
      </c>
      <c r="C120" s="151">
        <v>4</v>
      </c>
      <c r="D120" s="201"/>
      <c r="E120" s="202"/>
      <c r="F120" s="203"/>
      <c r="G120" s="208"/>
    </row>
    <row r="121" spans="1:7" s="198" customFormat="1" x14ac:dyDescent="0.25">
      <c r="A121" s="151"/>
      <c r="B121" s="152">
        <f>Leyendas!$A$2</f>
        <v>2019</v>
      </c>
      <c r="C121" s="151">
        <v>5</v>
      </c>
      <c r="D121" s="201"/>
      <c r="E121" s="202"/>
      <c r="F121" s="203"/>
      <c r="G121" s="208"/>
    </row>
    <row r="122" spans="1:7" s="198" customFormat="1" x14ac:dyDescent="0.25">
      <c r="A122" s="151"/>
      <c r="B122" s="152">
        <f>Leyendas!$A$2</f>
        <v>2019</v>
      </c>
      <c r="C122" s="151">
        <v>6</v>
      </c>
      <c r="D122" s="201"/>
      <c r="E122" s="202"/>
      <c r="F122" s="203"/>
      <c r="G122" s="208"/>
    </row>
    <row r="123" spans="1:7" s="198" customFormat="1" x14ac:dyDescent="0.25">
      <c r="A123" s="151"/>
      <c r="B123" s="152">
        <f>Leyendas!$A$2</f>
        <v>2019</v>
      </c>
      <c r="C123" s="151">
        <v>7</v>
      </c>
      <c r="D123" s="201"/>
      <c r="E123" s="202"/>
      <c r="F123" s="203"/>
      <c r="G123" s="208"/>
    </row>
    <row r="124" spans="1:7" s="198" customFormat="1" x14ac:dyDescent="0.25">
      <c r="A124" s="151"/>
      <c r="B124" s="152">
        <f>Leyendas!$A$2</f>
        <v>2019</v>
      </c>
      <c r="C124" s="151">
        <v>8</v>
      </c>
      <c r="D124" s="201"/>
      <c r="E124" s="202"/>
      <c r="F124" s="203"/>
      <c r="G124" s="208"/>
    </row>
    <row r="125" spans="1:7" s="198" customFormat="1" x14ac:dyDescent="0.25">
      <c r="A125" s="151"/>
      <c r="B125" s="152">
        <f>Leyendas!$A$2</f>
        <v>2019</v>
      </c>
      <c r="C125" s="151">
        <v>9</v>
      </c>
      <c r="D125" s="201"/>
      <c r="E125" s="202"/>
      <c r="F125" s="203"/>
      <c r="G125" s="208"/>
    </row>
    <row r="126" spans="1:7" s="198" customFormat="1" x14ac:dyDescent="0.25">
      <c r="A126" s="151"/>
      <c r="B126" s="152">
        <f>Leyendas!$A$2</f>
        <v>2019</v>
      </c>
      <c r="C126" s="151">
        <v>10</v>
      </c>
      <c r="D126" s="201"/>
      <c r="E126" s="202"/>
      <c r="F126" s="203"/>
      <c r="G126" s="208"/>
    </row>
    <row r="127" spans="1:7" s="198" customFormat="1" x14ac:dyDescent="0.25">
      <c r="A127" s="151"/>
      <c r="B127" s="152">
        <f>Leyendas!$A$2</f>
        <v>2019</v>
      </c>
      <c r="C127" s="151">
        <v>11</v>
      </c>
      <c r="D127" s="201"/>
      <c r="E127" s="202"/>
      <c r="F127" s="203"/>
      <c r="G127" s="208"/>
    </row>
    <row r="128" spans="1:7" s="198" customFormat="1" x14ac:dyDescent="0.25">
      <c r="A128" s="151"/>
      <c r="B128" s="152">
        <f>Leyendas!$A$2</f>
        <v>2019</v>
      </c>
      <c r="C128" s="151">
        <v>12</v>
      </c>
      <c r="D128" s="201"/>
      <c r="E128" s="202"/>
      <c r="F128" s="203"/>
      <c r="G128" s="208"/>
    </row>
    <row r="129" spans="1:7" s="198" customFormat="1" x14ac:dyDescent="0.25">
      <c r="A129" s="151"/>
      <c r="B129" s="152">
        <f>Leyendas!$A$2</f>
        <v>2019</v>
      </c>
      <c r="C129" s="151">
        <v>13</v>
      </c>
      <c r="D129" s="201"/>
      <c r="E129" s="202"/>
      <c r="F129" s="203"/>
      <c r="G129" s="208"/>
    </row>
    <row r="130" spans="1:7" s="198" customFormat="1" x14ac:dyDescent="0.25">
      <c r="A130" s="151"/>
      <c r="B130" s="152">
        <f>Leyendas!$A$2</f>
        <v>2019</v>
      </c>
      <c r="C130" s="151">
        <v>14</v>
      </c>
      <c r="D130" s="201"/>
      <c r="E130" s="202"/>
      <c r="F130" s="203"/>
      <c r="G130" s="208"/>
    </row>
    <row r="131" spans="1:7" s="198" customFormat="1" x14ac:dyDescent="0.25">
      <c r="A131" s="151"/>
      <c r="B131" s="152">
        <f>Leyendas!$A$2</f>
        <v>2019</v>
      </c>
      <c r="C131" s="151">
        <v>15</v>
      </c>
      <c r="D131" s="201"/>
      <c r="E131" s="202"/>
      <c r="F131" s="203"/>
      <c r="G131" s="208"/>
    </row>
    <row r="132" spans="1:7" s="198" customFormat="1" x14ac:dyDescent="0.25">
      <c r="A132" s="151"/>
      <c r="B132" s="152">
        <f>Leyendas!$A$2</f>
        <v>2019</v>
      </c>
      <c r="C132" s="151">
        <v>16</v>
      </c>
      <c r="D132" s="201"/>
      <c r="E132" s="202"/>
      <c r="F132" s="203"/>
      <c r="G132" s="208"/>
    </row>
    <row r="133" spans="1:7" s="198" customFormat="1" x14ac:dyDescent="0.25">
      <c r="A133" s="151"/>
      <c r="B133" s="152">
        <f>Leyendas!$A$2</f>
        <v>2019</v>
      </c>
      <c r="C133" s="151">
        <v>17</v>
      </c>
      <c r="D133" s="201"/>
      <c r="E133" s="202"/>
      <c r="F133" s="203"/>
      <c r="G133" s="208"/>
    </row>
    <row r="134" spans="1:7" s="198" customFormat="1" x14ac:dyDescent="0.25">
      <c r="A134" s="151"/>
      <c r="B134" s="152">
        <f>Leyendas!$A$2</f>
        <v>2019</v>
      </c>
      <c r="C134" s="151">
        <v>18</v>
      </c>
      <c r="D134" s="201"/>
      <c r="E134" s="202"/>
      <c r="F134" s="203"/>
      <c r="G134" s="208"/>
    </row>
    <row r="135" spans="1:7" s="198" customFormat="1" x14ac:dyDescent="0.25">
      <c r="A135" s="151"/>
      <c r="B135" s="152">
        <f>Leyendas!$A$2</f>
        <v>2019</v>
      </c>
      <c r="C135" s="151">
        <v>19</v>
      </c>
      <c r="D135" s="201"/>
      <c r="E135" s="202"/>
      <c r="F135" s="203"/>
      <c r="G135" s="208"/>
    </row>
    <row r="136" spans="1:7" s="198" customFormat="1" x14ac:dyDescent="0.25">
      <c r="A136" s="151"/>
      <c r="B136" s="152">
        <f>Leyendas!$A$2</f>
        <v>2019</v>
      </c>
      <c r="C136" s="151">
        <v>20</v>
      </c>
      <c r="D136" s="201"/>
      <c r="E136" s="202"/>
      <c r="F136" s="203"/>
      <c r="G136" s="208"/>
    </row>
    <row r="137" spans="1:7" s="198" customFormat="1" x14ac:dyDescent="0.25">
      <c r="A137" s="151"/>
      <c r="B137" s="152">
        <f>Leyendas!$A$2</f>
        <v>2019</v>
      </c>
      <c r="C137" s="151">
        <v>21</v>
      </c>
      <c r="D137" s="201"/>
      <c r="E137" s="202"/>
      <c r="F137" s="203"/>
      <c r="G137" s="208"/>
    </row>
    <row r="138" spans="1:7" s="198" customFormat="1" x14ac:dyDescent="0.25">
      <c r="A138" s="151"/>
      <c r="B138" s="152">
        <f>Leyendas!$A$2</f>
        <v>2019</v>
      </c>
      <c r="C138" s="151">
        <v>22</v>
      </c>
      <c r="D138" s="201"/>
      <c r="E138" s="202"/>
      <c r="F138" s="203"/>
      <c r="G138" s="208"/>
    </row>
    <row r="139" spans="1:7" s="198" customFormat="1" x14ac:dyDescent="0.25">
      <c r="A139" s="151"/>
      <c r="B139" s="152">
        <f>Leyendas!$A$2</f>
        <v>2019</v>
      </c>
      <c r="C139" s="151">
        <v>23</v>
      </c>
      <c r="D139" s="201"/>
      <c r="E139" s="202"/>
      <c r="F139" s="203"/>
      <c r="G139" s="208"/>
    </row>
    <row r="140" spans="1:7" s="198" customFormat="1" x14ac:dyDescent="0.25">
      <c r="A140" s="151"/>
      <c r="B140" s="152">
        <f>Leyendas!$A$2</f>
        <v>2019</v>
      </c>
      <c r="C140" s="151">
        <v>24</v>
      </c>
      <c r="D140" s="201"/>
      <c r="E140" s="202"/>
      <c r="F140" s="203"/>
      <c r="G140" s="208"/>
    </row>
    <row r="141" spans="1:7" s="198" customFormat="1" x14ac:dyDescent="0.25">
      <c r="A141" s="151"/>
      <c r="B141" s="152">
        <f>Leyendas!$A$2</f>
        <v>2019</v>
      </c>
      <c r="C141" s="151">
        <v>25</v>
      </c>
      <c r="D141" s="201"/>
      <c r="E141" s="202"/>
      <c r="F141" s="203"/>
      <c r="G141" s="208"/>
    </row>
    <row r="142" spans="1:7" s="198" customFormat="1" x14ac:dyDescent="0.25">
      <c r="A142" s="151"/>
      <c r="B142" s="152">
        <f>Leyendas!$A$2</f>
        <v>2019</v>
      </c>
      <c r="C142" s="151">
        <v>26</v>
      </c>
      <c r="D142" s="201"/>
      <c r="E142" s="202"/>
      <c r="F142" s="203"/>
      <c r="G142" s="208"/>
    </row>
    <row r="143" spans="1:7" s="198" customFormat="1" x14ac:dyDescent="0.25">
      <c r="A143" s="151"/>
      <c r="B143" s="152">
        <f>Leyendas!$A$2</f>
        <v>2019</v>
      </c>
      <c r="C143" s="151">
        <v>27</v>
      </c>
      <c r="D143" s="201"/>
      <c r="E143" s="202"/>
      <c r="F143" s="203"/>
      <c r="G143" s="208"/>
    </row>
    <row r="144" spans="1:7" s="198" customFormat="1" x14ac:dyDescent="0.25">
      <c r="A144" s="151"/>
      <c r="B144" s="152">
        <f>Leyendas!$A$2</f>
        <v>2019</v>
      </c>
      <c r="C144" s="151">
        <v>28</v>
      </c>
      <c r="D144" s="201"/>
      <c r="E144" s="202"/>
      <c r="F144" s="203"/>
      <c r="G144" s="208"/>
    </row>
    <row r="145" spans="1:7" s="198" customFormat="1" x14ac:dyDescent="0.25">
      <c r="A145" s="151"/>
      <c r="B145" s="152">
        <f>Leyendas!$A$2</f>
        <v>2019</v>
      </c>
      <c r="C145" s="151">
        <v>29</v>
      </c>
      <c r="D145" s="201"/>
      <c r="E145" s="202"/>
      <c r="F145" s="203"/>
      <c r="G145" s="208"/>
    </row>
    <row r="146" spans="1:7" s="198" customFormat="1" x14ac:dyDescent="0.25">
      <c r="A146" s="151"/>
      <c r="B146" s="152">
        <f>Leyendas!$A$2</f>
        <v>2019</v>
      </c>
      <c r="C146" s="151">
        <v>30</v>
      </c>
      <c r="D146" s="201"/>
      <c r="E146" s="202"/>
      <c r="F146" s="203"/>
      <c r="G146" s="208"/>
    </row>
    <row r="147" spans="1:7" s="198" customFormat="1" x14ac:dyDescent="0.25">
      <c r="A147" s="151"/>
      <c r="B147" s="152">
        <f>Leyendas!$A$2</f>
        <v>2019</v>
      </c>
      <c r="C147" s="151">
        <v>31</v>
      </c>
      <c r="D147" s="201"/>
      <c r="E147" s="202"/>
      <c r="F147" s="203"/>
      <c r="G147" s="208"/>
    </row>
    <row r="148" spans="1:7" s="198" customFormat="1" x14ac:dyDescent="0.25">
      <c r="A148" s="151"/>
      <c r="B148" s="152">
        <f>Leyendas!$A$2</f>
        <v>2019</v>
      </c>
      <c r="C148" s="151">
        <v>32</v>
      </c>
      <c r="D148" s="201"/>
      <c r="E148" s="202"/>
      <c r="F148" s="203"/>
      <c r="G148" s="208"/>
    </row>
    <row r="149" spans="1:7" s="198" customFormat="1" x14ac:dyDescent="0.25">
      <c r="A149" s="151"/>
      <c r="B149" s="152">
        <f>Leyendas!$A$2</f>
        <v>2019</v>
      </c>
      <c r="C149" s="151">
        <v>33</v>
      </c>
      <c r="D149" s="201"/>
      <c r="E149" s="202"/>
      <c r="F149" s="203"/>
      <c r="G149" s="208"/>
    </row>
    <row r="150" spans="1:7" s="198" customFormat="1" x14ac:dyDescent="0.25">
      <c r="A150" s="151"/>
      <c r="B150" s="152">
        <f>Leyendas!$A$2</f>
        <v>2019</v>
      </c>
      <c r="C150" s="151">
        <v>34</v>
      </c>
      <c r="D150" s="201"/>
      <c r="E150" s="202"/>
      <c r="F150" s="203"/>
      <c r="G150" s="208"/>
    </row>
    <row r="151" spans="1:7" s="198" customFormat="1" x14ac:dyDescent="0.25">
      <c r="A151" s="151"/>
      <c r="B151" s="152">
        <f>Leyendas!$A$2</f>
        <v>2019</v>
      </c>
      <c r="C151" s="151">
        <v>35</v>
      </c>
      <c r="D151" s="201"/>
      <c r="E151" s="202"/>
      <c r="F151" s="203"/>
      <c r="G151" s="208"/>
    </row>
    <row r="152" spans="1:7" s="198" customFormat="1" x14ac:dyDescent="0.25">
      <c r="A152" s="151"/>
      <c r="B152" s="152">
        <f>Leyendas!$A$2</f>
        <v>2019</v>
      </c>
      <c r="C152" s="151">
        <v>36</v>
      </c>
      <c r="D152" s="201"/>
      <c r="E152" s="202"/>
      <c r="F152" s="203"/>
      <c r="G152" s="208"/>
    </row>
    <row r="153" spans="1:7" s="198" customFormat="1" x14ac:dyDescent="0.25">
      <c r="A153" s="151"/>
      <c r="B153" s="152">
        <f>Leyendas!$A$2</f>
        <v>2019</v>
      </c>
      <c r="C153" s="151">
        <v>37</v>
      </c>
      <c r="D153" s="201"/>
      <c r="E153" s="202"/>
      <c r="F153" s="203"/>
      <c r="G153" s="208"/>
    </row>
    <row r="154" spans="1:7" s="198" customFormat="1" x14ac:dyDescent="0.25">
      <c r="A154" s="151"/>
      <c r="B154" s="152">
        <f>Leyendas!$A$2</f>
        <v>2019</v>
      </c>
      <c r="C154" s="151">
        <v>38</v>
      </c>
      <c r="D154" s="201"/>
      <c r="E154" s="202"/>
      <c r="F154" s="203"/>
      <c r="G154" s="208"/>
    </row>
    <row r="155" spans="1:7" s="198" customFormat="1" x14ac:dyDescent="0.25">
      <c r="A155" s="151"/>
      <c r="B155" s="152">
        <f>Leyendas!$A$2</f>
        <v>2019</v>
      </c>
      <c r="C155" s="151">
        <v>39</v>
      </c>
      <c r="D155" s="201"/>
      <c r="E155" s="202"/>
      <c r="F155" s="203"/>
      <c r="G155" s="208"/>
    </row>
    <row r="156" spans="1:7" s="198" customFormat="1" x14ac:dyDescent="0.25">
      <c r="A156" s="151"/>
      <c r="B156" s="152">
        <f>Leyendas!$A$2</f>
        <v>2019</v>
      </c>
      <c r="C156" s="151">
        <v>40</v>
      </c>
      <c r="D156" s="201"/>
      <c r="E156" s="202"/>
      <c r="F156" s="203"/>
      <c r="G156" s="208"/>
    </row>
    <row r="157" spans="1:7" s="198" customFormat="1" x14ac:dyDescent="0.25">
      <c r="A157" s="151"/>
      <c r="B157" s="152">
        <f>Leyendas!$A$2</f>
        <v>2019</v>
      </c>
      <c r="C157" s="151">
        <v>41</v>
      </c>
      <c r="D157" s="201"/>
      <c r="E157" s="202"/>
      <c r="F157" s="203"/>
      <c r="G157" s="208"/>
    </row>
    <row r="158" spans="1:7" s="198" customFormat="1" x14ac:dyDescent="0.25">
      <c r="A158" s="151"/>
      <c r="B158" s="152">
        <f>Leyendas!$A$2</f>
        <v>2019</v>
      </c>
      <c r="C158" s="151">
        <v>42</v>
      </c>
      <c r="D158" s="201"/>
      <c r="E158" s="202"/>
      <c r="F158" s="203"/>
      <c r="G158" s="208"/>
    </row>
    <row r="159" spans="1:7" s="198" customFormat="1" x14ac:dyDescent="0.25">
      <c r="A159" s="151"/>
      <c r="B159" s="152">
        <f>Leyendas!$A$2</f>
        <v>2019</v>
      </c>
      <c r="C159" s="151">
        <v>43</v>
      </c>
      <c r="D159" s="201"/>
      <c r="E159" s="202"/>
      <c r="F159" s="203"/>
      <c r="G159" s="208"/>
    </row>
    <row r="160" spans="1:7" s="198" customFormat="1" x14ac:dyDescent="0.25">
      <c r="A160" s="151"/>
      <c r="B160" s="152">
        <f>Leyendas!$A$2</f>
        <v>2019</v>
      </c>
      <c r="C160" s="151">
        <v>44</v>
      </c>
      <c r="D160" s="201"/>
      <c r="E160" s="202"/>
      <c r="F160" s="203"/>
      <c r="G160" s="208"/>
    </row>
    <row r="161" spans="1:7" s="198" customFormat="1" x14ac:dyDescent="0.25">
      <c r="A161" s="151"/>
      <c r="B161" s="152">
        <f>Leyendas!$A$2</f>
        <v>2019</v>
      </c>
      <c r="C161" s="151">
        <v>45</v>
      </c>
      <c r="D161" s="201"/>
      <c r="E161" s="202"/>
      <c r="F161" s="203"/>
      <c r="G161" s="208"/>
    </row>
    <row r="162" spans="1:7" s="198" customFormat="1" x14ac:dyDescent="0.25">
      <c r="A162" s="151"/>
      <c r="B162" s="152">
        <f>Leyendas!$A$2</f>
        <v>2019</v>
      </c>
      <c r="C162" s="151">
        <v>46</v>
      </c>
      <c r="D162" s="201"/>
      <c r="E162" s="202"/>
      <c r="F162" s="203"/>
      <c r="G162" s="208"/>
    </row>
    <row r="163" spans="1:7" s="198" customFormat="1" x14ac:dyDescent="0.25">
      <c r="A163" s="151"/>
      <c r="B163" s="152">
        <f>Leyendas!$A$2</f>
        <v>2019</v>
      </c>
      <c r="C163" s="151">
        <v>47</v>
      </c>
      <c r="D163" s="201"/>
      <c r="E163" s="202"/>
      <c r="F163" s="203"/>
      <c r="G163" s="208"/>
    </row>
    <row r="164" spans="1:7" s="198" customFormat="1" x14ac:dyDescent="0.25">
      <c r="A164" s="151"/>
      <c r="B164" s="152">
        <f>Leyendas!$A$2</f>
        <v>2019</v>
      </c>
      <c r="C164" s="151">
        <v>48</v>
      </c>
      <c r="D164" s="201"/>
      <c r="E164" s="202"/>
      <c r="F164" s="203"/>
      <c r="G164" s="208"/>
    </row>
    <row r="165" spans="1:7" s="198" customFormat="1" x14ac:dyDescent="0.25">
      <c r="A165" s="151"/>
      <c r="B165" s="152">
        <f>Leyendas!$A$2</f>
        <v>2019</v>
      </c>
      <c r="C165" s="151">
        <v>49</v>
      </c>
      <c r="D165" s="201"/>
      <c r="E165" s="202"/>
      <c r="F165" s="203"/>
      <c r="G165" s="208"/>
    </row>
    <row r="166" spans="1:7" s="198" customFormat="1" x14ac:dyDescent="0.25">
      <c r="A166" s="151"/>
      <c r="B166" s="152">
        <f>Leyendas!$A$2</f>
        <v>2019</v>
      </c>
      <c r="C166" s="151">
        <v>50</v>
      </c>
      <c r="D166" s="201"/>
      <c r="E166" s="202"/>
      <c r="F166" s="203"/>
      <c r="G166" s="208"/>
    </row>
    <row r="167" spans="1:7" s="198" customFormat="1" x14ac:dyDescent="0.25">
      <c r="A167" s="151"/>
      <c r="B167" s="152">
        <f>Leyendas!$A$2</f>
        <v>2019</v>
      </c>
      <c r="C167" s="151">
        <v>51</v>
      </c>
      <c r="D167" s="201"/>
      <c r="E167" s="202"/>
      <c r="F167" s="203"/>
      <c r="G167" s="208"/>
    </row>
    <row r="168" spans="1:7" s="198" customFormat="1" x14ac:dyDescent="0.25">
      <c r="A168" s="151"/>
      <c r="B168" s="152">
        <f>Leyendas!$A$2</f>
        <v>2019</v>
      </c>
      <c r="C168" s="151">
        <v>52</v>
      </c>
      <c r="D168" s="201"/>
      <c r="E168" s="202"/>
      <c r="F168" s="203"/>
      <c r="G168" s="208"/>
    </row>
  </sheetData>
  <autoFilter ref="A6:G6" xr:uid="{00000000-0009-0000-0000-000000000000}"/>
  <mergeCells count="2">
    <mergeCell ref="A1:G1"/>
    <mergeCell ref="A2:G5"/>
  </mergeCells>
  <dataValidations count="5">
    <dataValidation type="list" allowBlank="1" showInputMessage="1" showErrorMessage="1" sqref="D65:D168" xr:uid="{00000000-0002-0000-0000-000000000000}">
      <formula1>$D$8:$D$12</formula1>
    </dataValidation>
    <dataValidation type="list" allowBlank="1" showInputMessage="1" showErrorMessage="1" sqref="E65:E168" xr:uid="{00000000-0002-0000-0000-000001000000}">
      <formula1>$E$8:$E$11</formula1>
    </dataValidation>
    <dataValidation type="list" allowBlank="1" showInputMessage="1" showErrorMessage="1" sqref="F65:F168" xr:uid="{00000000-0002-0000-0000-000002000000}">
      <formula1>$F$8:$F$11</formula1>
    </dataValidation>
    <dataValidation type="list" allowBlank="1" showInputMessage="1" showErrorMessage="1" sqref="G65:G168" xr:uid="{00000000-0002-0000-0000-000003000000}">
      <formula1>$G$8:$G$11</formula1>
    </dataValidation>
    <dataValidation type="list" allowBlank="1" showInputMessage="1" showErrorMessage="1" sqref="D9" xr:uid="{00000000-0002-0000-0000-000004000000}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98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198"/>
    <col min="11" max="11" width="27.85546875" style="198" bestFit="1" customWidth="1"/>
    <col min="12" max="12" width="9.140625" style="198"/>
    <col min="13" max="13" width="31.5703125" style="198" bestFit="1" customWidth="1"/>
    <col min="14" max="16" width="9.140625" style="198"/>
    <col min="17" max="17" width="19.5703125" style="198" customWidth="1"/>
    <col min="18" max="16384" width="9.140625" style="198"/>
  </cols>
  <sheetData>
    <row r="3" spans="2:14" x14ac:dyDescent="0.25">
      <c r="L3" s="422" t="s">
        <v>360</v>
      </c>
      <c r="M3" s="423"/>
      <c r="N3" s="424"/>
    </row>
    <row r="4" spans="2:14" x14ac:dyDescent="0.25">
      <c r="L4" s="251">
        <v>2013</v>
      </c>
      <c r="M4" s="252">
        <v>539276</v>
      </c>
      <c r="N4" s="251"/>
    </row>
    <row r="5" spans="2:14" x14ac:dyDescent="0.25">
      <c r="L5" s="251">
        <v>2014</v>
      </c>
      <c r="M5" s="252">
        <v>539276</v>
      </c>
      <c r="N5" s="251"/>
    </row>
    <row r="6" spans="2:14" x14ac:dyDescent="0.25">
      <c r="L6" s="251">
        <v>2015</v>
      </c>
      <c r="M6" s="251"/>
      <c r="N6" s="251"/>
    </row>
    <row r="7" spans="2:14" x14ac:dyDescent="0.25">
      <c r="J7" s="104"/>
      <c r="K7" s="104"/>
      <c r="L7" s="104"/>
      <c r="M7" s="104"/>
    </row>
    <row r="8" spans="2:14" x14ac:dyDescent="0.25">
      <c r="J8" s="104"/>
      <c r="K8" s="104"/>
      <c r="L8" s="104"/>
      <c r="M8" s="104"/>
    </row>
    <row r="9" spans="2:14" ht="18" customHeight="1" x14ac:dyDescent="0.3">
      <c r="B9" s="253" t="s">
        <v>364</v>
      </c>
      <c r="C9" s="254"/>
      <c r="D9" s="254"/>
      <c r="E9" s="255" t="s">
        <v>363</v>
      </c>
      <c r="F9" s="256"/>
      <c r="G9" s="257"/>
      <c r="H9" s="258" t="s">
        <v>0</v>
      </c>
      <c r="I9" s="259"/>
      <c r="J9" s="259"/>
      <c r="K9" s="260"/>
      <c r="M9" s="261" t="s">
        <v>353</v>
      </c>
    </row>
    <row r="10" spans="2:14" x14ac:dyDescent="0.25">
      <c r="B10" s="262" t="s">
        <v>342</v>
      </c>
      <c r="C10" s="263"/>
      <c r="D10" s="198">
        <v>2018</v>
      </c>
      <c r="E10" s="262" t="s">
        <v>342</v>
      </c>
      <c r="F10" s="263"/>
      <c r="G10" s="264">
        <v>2018</v>
      </c>
      <c r="H10" s="262" t="s">
        <v>342</v>
      </c>
      <c r="I10" s="265" t="s">
        <v>55</v>
      </c>
      <c r="J10" s="265" t="s">
        <v>341</v>
      </c>
      <c r="K10" s="266" t="s">
        <v>343</v>
      </c>
      <c r="M10" s="198" t="s">
        <v>354</v>
      </c>
      <c r="N10" s="198">
        <f>SUM(IRAG!E8:E59)</f>
        <v>0</v>
      </c>
    </row>
    <row r="11" spans="2:14" x14ac:dyDescent="0.25">
      <c r="B11" s="267">
        <v>1</v>
      </c>
      <c r="C11" s="268"/>
      <c r="D11" s="116">
        <f>IRAG!E8</f>
        <v>0</v>
      </c>
      <c r="E11" s="267">
        <v>1</v>
      </c>
      <c r="F11" s="269"/>
      <c r="G11" s="206" t="e">
        <f>IRAG!E8/IRAG!D8</f>
        <v>#DIV/0!</v>
      </c>
      <c r="H11" s="267">
        <v>1</v>
      </c>
      <c r="I11" s="104">
        <f>IRAG!J8</f>
        <v>0</v>
      </c>
      <c r="J11" s="104">
        <f>IRAG!K8</f>
        <v>0</v>
      </c>
      <c r="K11" s="270" t="e">
        <f>IRAG!K8/IRAG!J8</f>
        <v>#DIV/0!</v>
      </c>
      <c r="M11" s="198" t="s">
        <v>292</v>
      </c>
      <c r="N11" s="198">
        <f>SUM(IRAG!F8:F59)</f>
        <v>0</v>
      </c>
    </row>
    <row r="12" spans="2:14" x14ac:dyDescent="0.25">
      <c r="B12" s="267">
        <v>2</v>
      </c>
      <c r="C12" s="268"/>
      <c r="D12" s="116">
        <f>IRAG!E9</f>
        <v>0</v>
      </c>
      <c r="E12" s="267">
        <v>2</v>
      </c>
      <c r="F12" s="269"/>
      <c r="G12" s="206" t="e">
        <f>IRAG!E9/IRAG!D9</f>
        <v>#DIV/0!</v>
      </c>
      <c r="H12" s="267">
        <v>2</v>
      </c>
      <c r="I12" s="104">
        <f>IRAG!J9</f>
        <v>0</v>
      </c>
      <c r="J12" s="104">
        <f>IRAG!K9</f>
        <v>0</v>
      </c>
      <c r="K12" s="270" t="e">
        <f>IRAG!K9/IRAG!J9</f>
        <v>#DIV/0!</v>
      </c>
      <c r="M12" s="198" t="s">
        <v>293</v>
      </c>
      <c r="N12" s="198">
        <f>N10-N11</f>
        <v>0</v>
      </c>
    </row>
    <row r="13" spans="2:14" x14ac:dyDescent="0.25">
      <c r="B13" s="267">
        <v>3</v>
      </c>
      <c r="C13" s="268"/>
      <c r="D13" s="116">
        <f>IRAG!E10</f>
        <v>0</v>
      </c>
      <c r="E13" s="267">
        <v>3</v>
      </c>
      <c r="F13" s="269"/>
      <c r="G13" s="206" t="e">
        <f>IRAG!E10/IRAG!D10</f>
        <v>#DIV/0!</v>
      </c>
      <c r="H13" s="267">
        <v>3</v>
      </c>
      <c r="I13" s="104">
        <f>IRAG!J10</f>
        <v>0</v>
      </c>
      <c r="J13" s="104">
        <f>IRAG!K10</f>
        <v>0</v>
      </c>
      <c r="K13" s="270" t="e">
        <f>IRAG!K10/IRAG!J10</f>
        <v>#DIV/0!</v>
      </c>
    </row>
    <row r="14" spans="2:14" x14ac:dyDescent="0.25">
      <c r="B14" s="267">
        <v>4</v>
      </c>
      <c r="C14" s="268"/>
      <c r="D14" s="116">
        <f>IRAG!E11</f>
        <v>0</v>
      </c>
      <c r="E14" s="267">
        <v>4</v>
      </c>
      <c r="F14" s="269"/>
      <c r="G14" s="206" t="e">
        <f>IRAG!E11/IRAG!D11</f>
        <v>#DIV/0!</v>
      </c>
      <c r="H14" s="267">
        <v>4</v>
      </c>
      <c r="I14" s="104">
        <f>IRAG!J11</f>
        <v>0</v>
      </c>
      <c r="J14" s="104">
        <f>IRAG!K11</f>
        <v>0</v>
      </c>
      <c r="K14" s="270" t="e">
        <f>IRAG!K11/IRAG!J11</f>
        <v>#DIV/0!</v>
      </c>
    </row>
    <row r="15" spans="2:14" x14ac:dyDescent="0.25">
      <c r="B15" s="267">
        <v>5</v>
      </c>
      <c r="C15" s="268"/>
      <c r="D15" s="116">
        <f>IRAG!E12</f>
        <v>0</v>
      </c>
      <c r="E15" s="267">
        <v>5</v>
      </c>
      <c r="F15" s="269"/>
      <c r="G15" s="206" t="e">
        <f>IRAG!E12/IRAG!D12</f>
        <v>#DIV/0!</v>
      </c>
      <c r="H15" s="267">
        <v>5</v>
      </c>
      <c r="I15" s="104">
        <f>IRAG!J12</f>
        <v>0</v>
      </c>
      <c r="J15" s="104">
        <f>IRAG!K12</f>
        <v>0</v>
      </c>
      <c r="K15" s="270" t="e">
        <f>IRAG!K12/IRAG!J12</f>
        <v>#DIV/0!</v>
      </c>
      <c r="M15" s="261" t="s">
        <v>355</v>
      </c>
    </row>
    <row r="16" spans="2:14" x14ac:dyDescent="0.25">
      <c r="B16" s="267">
        <v>6</v>
      </c>
      <c r="C16" s="268"/>
      <c r="D16" s="116">
        <f>IRAG!E13</f>
        <v>0</v>
      </c>
      <c r="E16" s="267">
        <v>6</v>
      </c>
      <c r="F16" s="269"/>
      <c r="G16" s="206" t="e">
        <f>IRAG!E13/IRAG!D13</f>
        <v>#DIV/0!</v>
      </c>
      <c r="H16" s="267">
        <v>6</v>
      </c>
      <c r="I16" s="104">
        <f>IRAG!J13</f>
        <v>0</v>
      </c>
      <c r="J16" s="104">
        <f>IRAG!K13</f>
        <v>0</v>
      </c>
      <c r="K16" s="270" t="e">
        <f>IRAG!K13/IRAG!J13</f>
        <v>#DIV/0!</v>
      </c>
      <c r="M16" s="198" t="s">
        <v>292</v>
      </c>
      <c r="N16" s="198">
        <f>IRAG!F8</f>
        <v>0</v>
      </c>
    </row>
    <row r="17" spans="2:14" x14ac:dyDescent="0.25">
      <c r="B17" s="267">
        <v>7</v>
      </c>
      <c r="C17" s="268"/>
      <c r="D17" s="116">
        <f>IRAG!E14</f>
        <v>0</v>
      </c>
      <c r="E17" s="267">
        <v>7</v>
      </c>
      <c r="F17" s="269"/>
      <c r="G17" s="206" t="e">
        <f>IRAG!E14/IRAG!D14</f>
        <v>#DIV/0!</v>
      </c>
      <c r="H17" s="267">
        <v>7</v>
      </c>
      <c r="I17" s="104">
        <f>IRAG!J14</f>
        <v>0</v>
      </c>
      <c r="J17" s="104">
        <f>IRAG!K14</f>
        <v>0</v>
      </c>
      <c r="K17" s="270" t="e">
        <f>IRAG!K14/IRAG!J14</f>
        <v>#DIV/0!</v>
      </c>
      <c r="M17" s="198" t="s">
        <v>356</v>
      </c>
      <c r="N17" s="198">
        <f>IRAG!G8</f>
        <v>0</v>
      </c>
    </row>
    <row r="18" spans="2:14" x14ac:dyDescent="0.25">
      <c r="B18" s="267">
        <v>8</v>
      </c>
      <c r="C18" s="268"/>
      <c r="D18" s="116">
        <f>IRAG!E15</f>
        <v>0</v>
      </c>
      <c r="E18" s="267">
        <v>8</v>
      </c>
      <c r="F18" s="269"/>
      <c r="G18" s="206" t="e">
        <f>IRAG!E15/IRAG!D15</f>
        <v>#DIV/0!</v>
      </c>
      <c r="H18" s="267">
        <v>8</v>
      </c>
      <c r="I18" s="104">
        <f>IRAG!J15</f>
        <v>0</v>
      </c>
      <c r="J18" s="104">
        <f>IRAG!K15</f>
        <v>0</v>
      </c>
      <c r="K18" s="270" t="e">
        <f>IRAG!K15/IRAG!J15</f>
        <v>#DIV/0!</v>
      </c>
      <c r="M18" s="198" t="s">
        <v>357</v>
      </c>
      <c r="N18" s="198">
        <f>IRAG!H8</f>
        <v>0</v>
      </c>
    </row>
    <row r="19" spans="2:14" x14ac:dyDescent="0.25">
      <c r="B19" s="267">
        <v>9</v>
      </c>
      <c r="C19" s="268"/>
      <c r="D19" s="116">
        <f>IRAG!E16</f>
        <v>0</v>
      </c>
      <c r="E19" s="267">
        <v>9</v>
      </c>
      <c r="F19" s="269"/>
      <c r="G19" s="206" t="e">
        <f>IRAG!E16/IRAG!D16</f>
        <v>#DIV/0!</v>
      </c>
      <c r="H19" s="267">
        <v>9</v>
      </c>
      <c r="I19" s="104">
        <f>IRAG!J16</f>
        <v>0</v>
      </c>
      <c r="J19" s="104">
        <f>IRAG!K16</f>
        <v>0</v>
      </c>
      <c r="K19" s="270" t="e">
        <f>IRAG!K16/IRAG!J16</f>
        <v>#DIV/0!</v>
      </c>
      <c r="M19" s="198" t="s">
        <v>358</v>
      </c>
      <c r="N19" s="198">
        <f>IRAG!I8</f>
        <v>0</v>
      </c>
    </row>
    <row r="20" spans="2:14" x14ac:dyDescent="0.25">
      <c r="B20" s="267">
        <v>10</v>
      </c>
      <c r="C20" s="268"/>
      <c r="D20" s="116">
        <f>IRAG!E17</f>
        <v>0</v>
      </c>
      <c r="E20" s="267">
        <v>10</v>
      </c>
      <c r="F20" s="269"/>
      <c r="G20" s="206" t="e">
        <f>IRAG!E17/IRAG!D17</f>
        <v>#DIV/0!</v>
      </c>
      <c r="H20" s="267">
        <v>10</v>
      </c>
      <c r="I20" s="104">
        <f>IRAG!J17</f>
        <v>0</v>
      </c>
      <c r="J20" s="104">
        <f>IRAG!K17</f>
        <v>0</v>
      </c>
      <c r="K20" s="270" t="e">
        <f>IRAG!K17/IRAG!J17</f>
        <v>#DIV/0!</v>
      </c>
      <c r="M20" s="198" t="s">
        <v>359</v>
      </c>
      <c r="N20" s="198">
        <f>N16-N17-N19</f>
        <v>0</v>
      </c>
    </row>
    <row r="21" spans="2:14" x14ac:dyDescent="0.25">
      <c r="B21" s="267">
        <v>11</v>
      </c>
      <c r="C21" s="268"/>
      <c r="D21" s="116">
        <f>IRAG!E18</f>
        <v>0</v>
      </c>
      <c r="E21" s="267">
        <v>11</v>
      </c>
      <c r="F21" s="269"/>
      <c r="G21" s="206" t="e">
        <f>IRAG!E18/IRAG!D18</f>
        <v>#DIV/0!</v>
      </c>
      <c r="H21" s="267">
        <v>11</v>
      </c>
      <c r="I21" s="104">
        <f>IRAG!J18</f>
        <v>0</v>
      </c>
      <c r="J21" s="104">
        <f>IRAG!K18</f>
        <v>0</v>
      </c>
      <c r="K21" s="270" t="e">
        <f>IRAG!K18/IRAG!J18</f>
        <v>#DIV/0!</v>
      </c>
    </row>
    <row r="22" spans="2:14" x14ac:dyDescent="0.25">
      <c r="B22" s="267">
        <v>12</v>
      </c>
      <c r="C22" s="268"/>
      <c r="D22" s="116">
        <f>IRAG!E19</f>
        <v>0</v>
      </c>
      <c r="E22" s="267">
        <v>12</v>
      </c>
      <c r="F22" s="269"/>
      <c r="G22" s="206" t="e">
        <f>IRAG!E19/IRAG!D19</f>
        <v>#DIV/0!</v>
      </c>
      <c r="H22" s="267">
        <v>12</v>
      </c>
      <c r="I22" s="104">
        <f>IRAG!J19</f>
        <v>0</v>
      </c>
      <c r="J22" s="104">
        <f>IRAG!K19</f>
        <v>0</v>
      </c>
      <c r="K22" s="270" t="e">
        <f>IRAG!K19/IRAG!J19</f>
        <v>#DIV/0!</v>
      </c>
    </row>
    <row r="23" spans="2:14" x14ac:dyDescent="0.25">
      <c r="B23" s="267">
        <v>13</v>
      </c>
      <c r="C23" s="268"/>
      <c r="D23" s="116">
        <f>IRAG!E20</f>
        <v>0</v>
      </c>
      <c r="E23" s="267">
        <v>13</v>
      </c>
      <c r="F23" s="269"/>
      <c r="G23" s="206" t="e">
        <f>IRAG!E20/IRAG!D20</f>
        <v>#DIV/0!</v>
      </c>
      <c r="H23" s="267">
        <v>13</v>
      </c>
      <c r="I23" s="104">
        <f>IRAG!J20</f>
        <v>0</v>
      </c>
      <c r="J23" s="104">
        <f>IRAG!K20</f>
        <v>0</v>
      </c>
      <c r="K23" s="270" t="e">
        <f>IRAG!K20/IRAG!J20</f>
        <v>#DIV/0!</v>
      </c>
    </row>
    <row r="24" spans="2:14" x14ac:dyDescent="0.25">
      <c r="B24" s="267">
        <v>14</v>
      </c>
      <c r="C24" s="268"/>
      <c r="D24" s="116">
        <f>IRAG!E21</f>
        <v>0</v>
      </c>
      <c r="E24" s="267">
        <v>14</v>
      </c>
      <c r="F24" s="269"/>
      <c r="G24" s="206" t="e">
        <f>IRAG!E21/IRAG!D21</f>
        <v>#DIV/0!</v>
      </c>
      <c r="H24" s="267">
        <v>14</v>
      </c>
      <c r="I24" s="104">
        <f>IRAG!J21</f>
        <v>0</v>
      </c>
      <c r="J24" s="104">
        <f>IRAG!K21</f>
        <v>0</v>
      </c>
      <c r="K24" s="270" t="e">
        <f>IRAG!K21/IRAG!J21</f>
        <v>#DIV/0!</v>
      </c>
    </row>
    <row r="25" spans="2:14" x14ac:dyDescent="0.25">
      <c r="B25" s="267">
        <v>15</v>
      </c>
      <c r="C25" s="268"/>
      <c r="D25" s="116">
        <f>IRAG!E22</f>
        <v>0</v>
      </c>
      <c r="E25" s="267">
        <v>15</v>
      </c>
      <c r="F25" s="269"/>
      <c r="G25" s="206" t="e">
        <f>IRAG!E22/IRAG!D22</f>
        <v>#DIV/0!</v>
      </c>
      <c r="H25" s="267">
        <v>15</v>
      </c>
      <c r="I25" s="104">
        <f>IRAG!J22</f>
        <v>0</v>
      </c>
      <c r="J25" s="104">
        <f>IRAG!K22</f>
        <v>0</v>
      </c>
      <c r="K25" s="270" t="e">
        <f>IRAG!K22/IRAG!J22</f>
        <v>#DIV/0!</v>
      </c>
    </row>
    <row r="26" spans="2:14" x14ac:dyDescent="0.25">
      <c r="B26" s="267">
        <v>16</v>
      </c>
      <c r="C26" s="268"/>
      <c r="D26" s="116">
        <f>IRAG!E23</f>
        <v>0</v>
      </c>
      <c r="E26" s="267">
        <v>16</v>
      </c>
      <c r="F26" s="269"/>
      <c r="G26" s="206" t="e">
        <f>IRAG!E23/IRAG!D23</f>
        <v>#DIV/0!</v>
      </c>
      <c r="H26" s="267">
        <v>16</v>
      </c>
      <c r="I26" s="104">
        <f>IRAG!J23</f>
        <v>0</v>
      </c>
      <c r="J26" s="104">
        <f>IRAG!K23</f>
        <v>0</v>
      </c>
      <c r="K26" s="270" t="e">
        <f>IRAG!K23/IRAG!J23</f>
        <v>#DIV/0!</v>
      </c>
    </row>
    <row r="27" spans="2:14" x14ac:dyDescent="0.25">
      <c r="B27" s="267">
        <v>17</v>
      </c>
      <c r="C27" s="268"/>
      <c r="D27" s="116">
        <f>IRAG!E24</f>
        <v>0</v>
      </c>
      <c r="E27" s="267">
        <v>17</v>
      </c>
      <c r="F27" s="269"/>
      <c r="G27" s="206" t="e">
        <f>IRAG!E24/IRAG!D24</f>
        <v>#DIV/0!</v>
      </c>
      <c r="H27" s="267">
        <v>17</v>
      </c>
      <c r="I27" s="104">
        <f>IRAG!J24</f>
        <v>0</v>
      </c>
      <c r="J27" s="104">
        <f>IRAG!K24</f>
        <v>0</v>
      </c>
      <c r="K27" s="270" t="e">
        <f>IRAG!K24/IRAG!J24</f>
        <v>#DIV/0!</v>
      </c>
    </row>
    <row r="28" spans="2:14" x14ac:dyDescent="0.25">
      <c r="B28" s="267">
        <v>18</v>
      </c>
      <c r="C28" s="268"/>
      <c r="D28" s="116">
        <f>IRAG!E25</f>
        <v>0</v>
      </c>
      <c r="E28" s="267">
        <v>18</v>
      </c>
      <c r="F28" s="269"/>
      <c r="G28" s="206" t="e">
        <f>IRAG!E25/IRAG!D25</f>
        <v>#DIV/0!</v>
      </c>
      <c r="H28" s="267">
        <v>18</v>
      </c>
      <c r="I28" s="104">
        <f>IRAG!J25</f>
        <v>0</v>
      </c>
      <c r="J28" s="104">
        <f>IRAG!K25</f>
        <v>0</v>
      </c>
      <c r="K28" s="270" t="e">
        <f>IRAG!K25/IRAG!J25</f>
        <v>#DIV/0!</v>
      </c>
    </row>
    <row r="29" spans="2:14" x14ac:dyDescent="0.25">
      <c r="B29" s="267">
        <v>19</v>
      </c>
      <c r="C29" s="268"/>
      <c r="D29" s="116">
        <f>IRAG!E26</f>
        <v>0</v>
      </c>
      <c r="E29" s="267">
        <v>19</v>
      </c>
      <c r="F29" s="269"/>
      <c r="G29" s="206" t="e">
        <f>IRAG!E26/IRAG!D26</f>
        <v>#DIV/0!</v>
      </c>
      <c r="H29" s="267">
        <v>19</v>
      </c>
      <c r="I29" s="104">
        <f>IRAG!J26</f>
        <v>0</v>
      </c>
      <c r="J29" s="104">
        <f>IRAG!K26</f>
        <v>0</v>
      </c>
      <c r="K29" s="270" t="e">
        <f>IRAG!K26/IRAG!J26</f>
        <v>#DIV/0!</v>
      </c>
    </row>
    <row r="30" spans="2:14" x14ac:dyDescent="0.25">
      <c r="B30" s="267">
        <v>20</v>
      </c>
      <c r="C30" s="268"/>
      <c r="D30" s="116">
        <f>IRAG!E27</f>
        <v>0</v>
      </c>
      <c r="E30" s="267">
        <v>20</v>
      </c>
      <c r="F30" s="269"/>
      <c r="G30" s="206" t="e">
        <f>IRAG!E27/IRAG!D27</f>
        <v>#DIV/0!</v>
      </c>
      <c r="H30" s="267">
        <v>20</v>
      </c>
      <c r="I30" s="104">
        <f>IRAG!J27</f>
        <v>0</v>
      </c>
      <c r="J30" s="104">
        <f>IRAG!K27</f>
        <v>0</v>
      </c>
      <c r="K30" s="270" t="e">
        <f>IRAG!K27/IRAG!J27</f>
        <v>#DIV/0!</v>
      </c>
    </row>
    <row r="31" spans="2:14" x14ac:dyDescent="0.25">
      <c r="B31" s="267">
        <v>21</v>
      </c>
      <c r="C31" s="268"/>
      <c r="D31" s="116">
        <f>IRAG!E28</f>
        <v>0</v>
      </c>
      <c r="E31" s="267">
        <v>21</v>
      </c>
      <c r="F31" s="269"/>
      <c r="G31" s="206" t="e">
        <f>IRAG!E28/IRAG!D28</f>
        <v>#DIV/0!</v>
      </c>
      <c r="H31" s="267">
        <v>21</v>
      </c>
      <c r="I31" s="104">
        <f>IRAG!J28</f>
        <v>0</v>
      </c>
      <c r="J31" s="104">
        <f>IRAG!K28</f>
        <v>0</v>
      </c>
      <c r="K31" s="270" t="e">
        <f>IRAG!K28/IRAG!J28</f>
        <v>#DIV/0!</v>
      </c>
    </row>
    <row r="32" spans="2:14" x14ac:dyDescent="0.25">
      <c r="B32" s="267">
        <v>22</v>
      </c>
      <c r="C32" s="268"/>
      <c r="D32" s="116">
        <f>IRAG!E29</f>
        <v>0</v>
      </c>
      <c r="E32" s="267">
        <v>22</v>
      </c>
      <c r="F32" s="269"/>
      <c r="G32" s="206" t="e">
        <f>IRAG!E29/IRAG!D29</f>
        <v>#DIV/0!</v>
      </c>
      <c r="H32" s="267">
        <v>22</v>
      </c>
      <c r="I32" s="104">
        <f>IRAG!J29</f>
        <v>0</v>
      </c>
      <c r="J32" s="104">
        <f>IRAG!K29</f>
        <v>0</v>
      </c>
      <c r="K32" s="270" t="e">
        <f>IRAG!K29/IRAG!J29</f>
        <v>#DIV/0!</v>
      </c>
    </row>
    <row r="33" spans="2:11" x14ac:dyDescent="0.25">
      <c r="B33" s="267">
        <v>23</v>
      </c>
      <c r="C33" s="268"/>
      <c r="D33" s="116">
        <f>IRAG!E30</f>
        <v>0</v>
      </c>
      <c r="E33" s="267">
        <v>23</v>
      </c>
      <c r="F33" s="269"/>
      <c r="G33" s="206" t="e">
        <f>IRAG!E30/IRAG!D30</f>
        <v>#DIV/0!</v>
      </c>
      <c r="H33" s="267">
        <v>23</v>
      </c>
      <c r="I33" s="104">
        <f>IRAG!J30</f>
        <v>0</v>
      </c>
      <c r="J33" s="104">
        <f>IRAG!K30</f>
        <v>0</v>
      </c>
      <c r="K33" s="270" t="e">
        <f>IRAG!K30/IRAG!J30</f>
        <v>#DIV/0!</v>
      </c>
    </row>
    <row r="34" spans="2:11" x14ac:dyDescent="0.25">
      <c r="B34" s="267">
        <v>24</v>
      </c>
      <c r="C34" s="268"/>
      <c r="D34" s="116">
        <f>IRAG!E31</f>
        <v>0</v>
      </c>
      <c r="E34" s="267">
        <v>24</v>
      </c>
      <c r="F34" s="269"/>
      <c r="G34" s="206" t="e">
        <f>IRAG!E31/IRAG!D31</f>
        <v>#DIV/0!</v>
      </c>
      <c r="H34" s="267">
        <v>24</v>
      </c>
      <c r="I34" s="104">
        <f>IRAG!J31</f>
        <v>0</v>
      </c>
      <c r="J34" s="104">
        <f>IRAG!K31</f>
        <v>0</v>
      </c>
      <c r="K34" s="270" t="e">
        <f>IRAG!K31/IRAG!J31</f>
        <v>#DIV/0!</v>
      </c>
    </row>
    <row r="35" spans="2:11" x14ac:dyDescent="0.25">
      <c r="B35" s="267">
        <v>25</v>
      </c>
      <c r="C35" s="268"/>
      <c r="D35" s="116">
        <f>IRAG!E32</f>
        <v>0</v>
      </c>
      <c r="E35" s="267">
        <v>25</v>
      </c>
      <c r="F35" s="269"/>
      <c r="G35" s="206" t="e">
        <f>IRAG!E32/IRAG!D32</f>
        <v>#DIV/0!</v>
      </c>
      <c r="H35" s="267">
        <v>25</v>
      </c>
      <c r="I35" s="104">
        <f>IRAG!J32</f>
        <v>0</v>
      </c>
      <c r="J35" s="104">
        <f>IRAG!K32</f>
        <v>0</v>
      </c>
      <c r="K35" s="270" t="e">
        <f>IRAG!K32/IRAG!J32</f>
        <v>#DIV/0!</v>
      </c>
    </row>
    <row r="36" spans="2:11" x14ac:dyDescent="0.25">
      <c r="B36" s="267">
        <v>26</v>
      </c>
      <c r="C36" s="268"/>
      <c r="D36" s="116">
        <f>IRAG!E33</f>
        <v>0</v>
      </c>
      <c r="E36" s="267">
        <v>26</v>
      </c>
      <c r="F36" s="269"/>
      <c r="G36" s="206" t="e">
        <f>IRAG!E33/IRAG!D33</f>
        <v>#DIV/0!</v>
      </c>
      <c r="H36" s="267">
        <v>26</v>
      </c>
      <c r="I36" s="104">
        <f>IRAG!J33</f>
        <v>0</v>
      </c>
      <c r="J36" s="104">
        <f>IRAG!K33</f>
        <v>0</v>
      </c>
      <c r="K36" s="270" t="e">
        <f>IRAG!K33/IRAG!J33</f>
        <v>#DIV/0!</v>
      </c>
    </row>
    <row r="37" spans="2:11" x14ac:dyDescent="0.25">
      <c r="B37" s="267">
        <v>27</v>
      </c>
      <c r="C37" s="268"/>
      <c r="D37" s="116">
        <f>IRAG!E34</f>
        <v>0</v>
      </c>
      <c r="E37" s="267">
        <v>27</v>
      </c>
      <c r="F37" s="269"/>
      <c r="G37" s="206" t="e">
        <f>IRAG!E34/IRAG!D34</f>
        <v>#DIV/0!</v>
      </c>
      <c r="H37" s="267">
        <v>27</v>
      </c>
      <c r="I37" s="104">
        <f>IRAG!J34</f>
        <v>0</v>
      </c>
      <c r="J37" s="104">
        <f>IRAG!K34</f>
        <v>0</v>
      </c>
      <c r="K37" s="270" t="e">
        <f>IRAG!K34/IRAG!J34</f>
        <v>#DIV/0!</v>
      </c>
    </row>
    <row r="38" spans="2:11" x14ac:dyDescent="0.25">
      <c r="B38" s="267">
        <v>28</v>
      </c>
      <c r="C38" s="268"/>
      <c r="D38" s="116">
        <f>IRAG!E35</f>
        <v>0</v>
      </c>
      <c r="E38" s="267">
        <v>28</v>
      </c>
      <c r="F38" s="269"/>
      <c r="G38" s="206" t="e">
        <f>IRAG!E35/IRAG!D35</f>
        <v>#DIV/0!</v>
      </c>
      <c r="H38" s="267">
        <v>28</v>
      </c>
      <c r="I38" s="104">
        <f>IRAG!J35</f>
        <v>0</v>
      </c>
      <c r="J38" s="104">
        <f>IRAG!K35</f>
        <v>0</v>
      </c>
      <c r="K38" s="270" t="e">
        <f>IRAG!K35/IRAG!J35</f>
        <v>#DIV/0!</v>
      </c>
    </row>
    <row r="39" spans="2:11" x14ac:dyDescent="0.25">
      <c r="B39" s="267">
        <v>29</v>
      </c>
      <c r="C39" s="268"/>
      <c r="D39" s="116">
        <f>IRAG!E36</f>
        <v>0</v>
      </c>
      <c r="E39" s="267">
        <v>29</v>
      </c>
      <c r="F39" s="269"/>
      <c r="G39" s="206" t="e">
        <f>IRAG!E36/IRAG!D36</f>
        <v>#DIV/0!</v>
      </c>
      <c r="H39" s="267">
        <v>29</v>
      </c>
      <c r="I39" s="104">
        <f>IRAG!J36</f>
        <v>0</v>
      </c>
      <c r="J39" s="104">
        <f>IRAG!K36</f>
        <v>0</v>
      </c>
      <c r="K39" s="270" t="e">
        <f>IRAG!K36/IRAG!J36</f>
        <v>#DIV/0!</v>
      </c>
    </row>
    <row r="40" spans="2:11" x14ac:dyDescent="0.25">
      <c r="B40" s="267">
        <v>30</v>
      </c>
      <c r="C40" s="268"/>
      <c r="D40" s="116">
        <f>IRAG!E37</f>
        <v>0</v>
      </c>
      <c r="E40" s="267">
        <v>30</v>
      </c>
      <c r="F40" s="269"/>
      <c r="G40" s="206" t="e">
        <f>IRAG!E37/IRAG!D37</f>
        <v>#DIV/0!</v>
      </c>
      <c r="H40" s="267">
        <v>30</v>
      </c>
      <c r="I40" s="104">
        <f>IRAG!J37</f>
        <v>0</v>
      </c>
      <c r="J40" s="104">
        <f>IRAG!K37</f>
        <v>0</v>
      </c>
      <c r="K40" s="270" t="e">
        <f>IRAG!K37/IRAG!J37</f>
        <v>#DIV/0!</v>
      </c>
    </row>
    <row r="41" spans="2:11" x14ac:dyDescent="0.25">
      <c r="B41" s="267">
        <v>31</v>
      </c>
      <c r="C41" s="268"/>
      <c r="D41" s="116">
        <f>IRAG!E38</f>
        <v>0</v>
      </c>
      <c r="E41" s="267">
        <v>31</v>
      </c>
      <c r="F41" s="269"/>
      <c r="G41" s="206" t="e">
        <f>IRAG!E38/IRAG!D38</f>
        <v>#DIV/0!</v>
      </c>
      <c r="H41" s="267">
        <v>31</v>
      </c>
      <c r="I41" s="104">
        <f>IRAG!J38</f>
        <v>0</v>
      </c>
      <c r="J41" s="104">
        <f>IRAG!K38</f>
        <v>0</v>
      </c>
      <c r="K41" s="270" t="e">
        <f>IRAG!K38/IRAG!J38</f>
        <v>#DIV/0!</v>
      </c>
    </row>
    <row r="42" spans="2:11" x14ac:dyDescent="0.25">
      <c r="B42" s="267">
        <v>32</v>
      </c>
      <c r="C42" s="268"/>
      <c r="D42" s="116">
        <f>IRAG!E39</f>
        <v>0</v>
      </c>
      <c r="E42" s="267">
        <v>32</v>
      </c>
      <c r="F42" s="269"/>
      <c r="G42" s="206" t="e">
        <f>IRAG!E39/IRAG!D39</f>
        <v>#DIV/0!</v>
      </c>
      <c r="H42" s="267">
        <v>32</v>
      </c>
      <c r="I42" s="104">
        <f>IRAG!J39</f>
        <v>0</v>
      </c>
      <c r="J42" s="104">
        <f>IRAG!K39</f>
        <v>0</v>
      </c>
      <c r="K42" s="270" t="e">
        <f>IRAG!K39/IRAG!J39</f>
        <v>#DIV/0!</v>
      </c>
    </row>
    <row r="43" spans="2:11" x14ac:dyDescent="0.25">
      <c r="B43" s="267">
        <v>33</v>
      </c>
      <c r="C43" s="268"/>
      <c r="D43" s="116">
        <f>IRAG!E40</f>
        <v>0</v>
      </c>
      <c r="E43" s="267">
        <v>33</v>
      </c>
      <c r="F43" s="269"/>
      <c r="G43" s="206" t="e">
        <f>IRAG!E40/IRAG!D40</f>
        <v>#DIV/0!</v>
      </c>
      <c r="H43" s="267">
        <v>33</v>
      </c>
      <c r="I43" s="104">
        <f>IRAG!J40</f>
        <v>0</v>
      </c>
      <c r="J43" s="104">
        <f>IRAG!K40</f>
        <v>0</v>
      </c>
      <c r="K43" s="270" t="e">
        <f>IRAG!K40/IRAG!J40</f>
        <v>#DIV/0!</v>
      </c>
    </row>
    <row r="44" spans="2:11" x14ac:dyDescent="0.25">
      <c r="B44" s="267">
        <v>34</v>
      </c>
      <c r="C44" s="268"/>
      <c r="D44" s="116">
        <f>IRAG!E41</f>
        <v>0</v>
      </c>
      <c r="E44" s="267">
        <v>34</v>
      </c>
      <c r="F44" s="269"/>
      <c r="G44" s="206" t="e">
        <f>IRAG!E41/IRAG!D41</f>
        <v>#DIV/0!</v>
      </c>
      <c r="H44" s="267">
        <v>34</v>
      </c>
      <c r="I44" s="104">
        <f>IRAG!J41</f>
        <v>0</v>
      </c>
      <c r="J44" s="104">
        <f>IRAG!K41</f>
        <v>0</v>
      </c>
      <c r="K44" s="270" t="e">
        <f>IRAG!K41/IRAG!J41</f>
        <v>#DIV/0!</v>
      </c>
    </row>
    <row r="45" spans="2:11" x14ac:dyDescent="0.25">
      <c r="B45" s="267">
        <v>35</v>
      </c>
      <c r="C45" s="268"/>
      <c r="D45" s="116">
        <f>IRAG!E42</f>
        <v>0</v>
      </c>
      <c r="E45" s="267">
        <v>35</v>
      </c>
      <c r="F45" s="269"/>
      <c r="G45" s="206" t="e">
        <f>IRAG!E42/IRAG!D42</f>
        <v>#DIV/0!</v>
      </c>
      <c r="H45" s="267">
        <v>35</v>
      </c>
      <c r="I45" s="104">
        <f>IRAG!J42</f>
        <v>0</v>
      </c>
      <c r="J45" s="104">
        <f>IRAG!K42</f>
        <v>0</v>
      </c>
      <c r="K45" s="270" t="e">
        <f>IRAG!K42/IRAG!J42</f>
        <v>#DIV/0!</v>
      </c>
    </row>
    <row r="46" spans="2:11" x14ac:dyDescent="0.25">
      <c r="B46" s="267">
        <v>36</v>
      </c>
      <c r="C46" s="268"/>
      <c r="D46" s="116">
        <f>IRAG!E43</f>
        <v>0</v>
      </c>
      <c r="E46" s="267">
        <v>36</v>
      </c>
      <c r="F46" s="269"/>
      <c r="G46" s="206" t="e">
        <f>IRAG!E43/IRAG!D43</f>
        <v>#DIV/0!</v>
      </c>
      <c r="H46" s="267">
        <v>36</v>
      </c>
      <c r="I46" s="104">
        <f>IRAG!J43</f>
        <v>0</v>
      </c>
      <c r="J46" s="104">
        <f>IRAG!K43</f>
        <v>0</v>
      </c>
      <c r="K46" s="270" t="e">
        <f>IRAG!K43/IRAG!J43</f>
        <v>#DIV/0!</v>
      </c>
    </row>
    <row r="47" spans="2:11" x14ac:dyDescent="0.25">
      <c r="B47" s="267">
        <v>37</v>
      </c>
      <c r="C47" s="268"/>
      <c r="D47" s="116">
        <f>IRAG!E44</f>
        <v>0</v>
      </c>
      <c r="E47" s="267">
        <v>37</v>
      </c>
      <c r="F47" s="269"/>
      <c r="G47" s="206" t="e">
        <f>IRAG!E44/IRAG!D44</f>
        <v>#DIV/0!</v>
      </c>
      <c r="H47" s="267">
        <v>37</v>
      </c>
      <c r="I47" s="104">
        <f>IRAG!J44</f>
        <v>0</v>
      </c>
      <c r="J47" s="104">
        <f>IRAG!K44</f>
        <v>0</v>
      </c>
      <c r="K47" s="270" t="e">
        <f>IRAG!K44/IRAG!J44</f>
        <v>#DIV/0!</v>
      </c>
    </row>
    <row r="48" spans="2:11" x14ac:dyDescent="0.25">
      <c r="B48" s="267">
        <v>38</v>
      </c>
      <c r="C48" s="268"/>
      <c r="D48" s="116">
        <f>IRAG!E45</f>
        <v>0</v>
      </c>
      <c r="E48" s="267">
        <v>38</v>
      </c>
      <c r="F48" s="269"/>
      <c r="G48" s="206" t="e">
        <f>IRAG!E45/IRAG!D45</f>
        <v>#DIV/0!</v>
      </c>
      <c r="H48" s="267">
        <v>38</v>
      </c>
      <c r="I48" s="104">
        <f>IRAG!J45</f>
        <v>0</v>
      </c>
      <c r="J48" s="104">
        <f>IRAG!K45</f>
        <v>0</v>
      </c>
      <c r="K48" s="270" t="e">
        <f>IRAG!K45/IRAG!J45</f>
        <v>#DIV/0!</v>
      </c>
    </row>
    <row r="49" spans="2:14" x14ac:dyDescent="0.25">
      <c r="B49" s="267">
        <v>39</v>
      </c>
      <c r="C49" s="268"/>
      <c r="D49" s="116">
        <f>IRAG!E46</f>
        <v>0</v>
      </c>
      <c r="E49" s="267">
        <v>39</v>
      </c>
      <c r="F49" s="269"/>
      <c r="G49" s="206" t="e">
        <f>IRAG!E46/IRAG!D46</f>
        <v>#DIV/0!</v>
      </c>
      <c r="H49" s="267">
        <v>39</v>
      </c>
      <c r="I49" s="104">
        <f>IRAG!J46</f>
        <v>0</v>
      </c>
      <c r="J49" s="104">
        <f>IRAG!K46</f>
        <v>0</v>
      </c>
      <c r="K49" s="270" t="e">
        <f>IRAG!K46/IRAG!J46</f>
        <v>#DIV/0!</v>
      </c>
    </row>
    <row r="50" spans="2:14" x14ac:dyDescent="0.25">
      <c r="B50" s="267">
        <v>40</v>
      </c>
      <c r="C50" s="268"/>
      <c r="D50" s="116">
        <f>IRAG!E47</f>
        <v>0</v>
      </c>
      <c r="E50" s="267">
        <v>40</v>
      </c>
      <c r="F50" s="269"/>
      <c r="G50" s="206" t="e">
        <f>IRAG!E47/IRAG!D47</f>
        <v>#DIV/0!</v>
      </c>
      <c r="H50" s="267">
        <v>40</v>
      </c>
      <c r="I50" s="104">
        <f>IRAG!J47</f>
        <v>0</v>
      </c>
      <c r="J50" s="104">
        <f>IRAG!K47</f>
        <v>0</v>
      </c>
      <c r="K50" s="270" t="e">
        <f>IRAG!K47/IRAG!J47</f>
        <v>#DIV/0!</v>
      </c>
    </row>
    <row r="51" spans="2:14" x14ac:dyDescent="0.25">
      <c r="B51" s="267">
        <v>41</v>
      </c>
      <c r="C51" s="268"/>
      <c r="D51" s="116">
        <f>IRAG!E48</f>
        <v>0</v>
      </c>
      <c r="E51" s="267">
        <v>41</v>
      </c>
      <c r="F51" s="269"/>
      <c r="G51" s="206" t="e">
        <f>IRAG!E48/IRAG!D48</f>
        <v>#DIV/0!</v>
      </c>
      <c r="H51" s="267">
        <v>41</v>
      </c>
      <c r="I51" s="104">
        <f>IRAG!J48</f>
        <v>0</v>
      </c>
      <c r="J51" s="104">
        <f>IRAG!K48</f>
        <v>0</v>
      </c>
      <c r="K51" s="270" t="e">
        <f>IRAG!K48/IRAG!J48</f>
        <v>#DIV/0!</v>
      </c>
    </row>
    <row r="52" spans="2:14" x14ac:dyDescent="0.25">
      <c r="B52" s="267">
        <v>42</v>
      </c>
      <c r="C52" s="268"/>
      <c r="D52" s="116">
        <f>IRAG!E49</f>
        <v>0</v>
      </c>
      <c r="E52" s="267">
        <v>42</v>
      </c>
      <c r="F52" s="269"/>
      <c r="G52" s="206" t="e">
        <f>IRAG!E49/IRAG!D49</f>
        <v>#DIV/0!</v>
      </c>
      <c r="H52" s="267">
        <v>42</v>
      </c>
      <c r="I52" s="104">
        <f>IRAG!J49</f>
        <v>0</v>
      </c>
      <c r="J52" s="104">
        <f>IRAG!K49</f>
        <v>0</v>
      </c>
      <c r="K52" s="270" t="e">
        <f>IRAG!K49/IRAG!J49</f>
        <v>#DIV/0!</v>
      </c>
    </row>
    <row r="53" spans="2:14" x14ac:dyDescent="0.25">
      <c r="B53" s="267">
        <v>43</v>
      </c>
      <c r="C53" s="268"/>
      <c r="D53" s="116">
        <f>IRAG!E50</f>
        <v>0</v>
      </c>
      <c r="E53" s="267">
        <v>43</v>
      </c>
      <c r="F53" s="269"/>
      <c r="G53" s="206" t="e">
        <f>IRAG!E50/IRAG!D50</f>
        <v>#DIV/0!</v>
      </c>
      <c r="H53" s="267">
        <v>43</v>
      </c>
      <c r="I53" s="104">
        <f>IRAG!J50</f>
        <v>0</v>
      </c>
      <c r="J53" s="104">
        <f>IRAG!K50</f>
        <v>0</v>
      </c>
      <c r="K53" s="270" t="e">
        <f>IRAG!K50/IRAG!J50</f>
        <v>#DIV/0!</v>
      </c>
    </row>
    <row r="54" spans="2:14" x14ac:dyDescent="0.25">
      <c r="B54" s="267">
        <v>44</v>
      </c>
      <c r="C54" s="268"/>
      <c r="D54" s="116">
        <f>IRAG!E51</f>
        <v>0</v>
      </c>
      <c r="E54" s="267">
        <v>44</v>
      </c>
      <c r="F54" s="269"/>
      <c r="G54" s="206" t="e">
        <f>IRAG!E51/IRAG!D51</f>
        <v>#DIV/0!</v>
      </c>
      <c r="H54" s="267">
        <v>44</v>
      </c>
      <c r="I54" s="104">
        <f>IRAG!J51</f>
        <v>0</v>
      </c>
      <c r="J54" s="104">
        <f>IRAG!K51</f>
        <v>0</v>
      </c>
      <c r="K54" s="270" t="e">
        <f>IRAG!K51/IRAG!J51</f>
        <v>#DIV/0!</v>
      </c>
    </row>
    <row r="55" spans="2:14" x14ac:dyDescent="0.25">
      <c r="B55" s="267">
        <v>45</v>
      </c>
      <c r="C55" s="268"/>
      <c r="D55" s="116">
        <f>IRAG!E52</f>
        <v>0</v>
      </c>
      <c r="E55" s="267">
        <v>45</v>
      </c>
      <c r="F55" s="269"/>
      <c r="G55" s="206" t="e">
        <f>IRAG!E52/IRAG!D52</f>
        <v>#DIV/0!</v>
      </c>
      <c r="H55" s="267">
        <v>45</v>
      </c>
      <c r="I55" s="104">
        <f>IRAG!J52</f>
        <v>0</v>
      </c>
      <c r="J55" s="104">
        <f>IRAG!K52</f>
        <v>0</v>
      </c>
      <c r="K55" s="270" t="e">
        <f>IRAG!K52/IRAG!J52</f>
        <v>#DIV/0!</v>
      </c>
    </row>
    <row r="56" spans="2:14" x14ac:dyDescent="0.25">
      <c r="B56" s="267">
        <v>46</v>
      </c>
      <c r="C56" s="268"/>
      <c r="D56" s="116">
        <f>IRAG!E53</f>
        <v>0</v>
      </c>
      <c r="E56" s="267">
        <v>46</v>
      </c>
      <c r="F56" s="269"/>
      <c r="G56" s="206" t="e">
        <f>IRAG!E53/IRAG!D53</f>
        <v>#DIV/0!</v>
      </c>
      <c r="H56" s="267">
        <v>46</v>
      </c>
      <c r="I56" s="104">
        <f>IRAG!J53</f>
        <v>0</v>
      </c>
      <c r="J56" s="104">
        <f>IRAG!K53</f>
        <v>0</v>
      </c>
      <c r="K56" s="270" t="e">
        <f>IRAG!K53/IRAG!J53</f>
        <v>#DIV/0!</v>
      </c>
    </row>
    <row r="57" spans="2:14" x14ac:dyDescent="0.25">
      <c r="B57" s="267">
        <v>47</v>
      </c>
      <c r="C57" s="268"/>
      <c r="D57" s="116">
        <f>IRAG!E54</f>
        <v>0</v>
      </c>
      <c r="E57" s="267">
        <v>47</v>
      </c>
      <c r="F57" s="269"/>
      <c r="G57" s="206" t="e">
        <f>IRAG!E54/IRAG!D54</f>
        <v>#DIV/0!</v>
      </c>
      <c r="H57" s="267">
        <v>47</v>
      </c>
      <c r="I57" s="104">
        <f>IRAG!J54</f>
        <v>0</v>
      </c>
      <c r="J57" s="104">
        <f>IRAG!K54</f>
        <v>0</v>
      </c>
      <c r="K57" s="270" t="e">
        <f>IRAG!K54/IRAG!J54</f>
        <v>#DIV/0!</v>
      </c>
    </row>
    <row r="58" spans="2:14" x14ac:dyDescent="0.25">
      <c r="B58" s="267">
        <v>48</v>
      </c>
      <c r="C58" s="268"/>
      <c r="D58" s="116">
        <f>IRAG!E55</f>
        <v>0</v>
      </c>
      <c r="E58" s="267">
        <v>48</v>
      </c>
      <c r="F58" s="269"/>
      <c r="G58" s="206" t="e">
        <f>IRAG!E55/IRAG!D55</f>
        <v>#DIV/0!</v>
      </c>
      <c r="H58" s="267">
        <v>48</v>
      </c>
      <c r="I58" s="104">
        <f>IRAG!J55</f>
        <v>0</v>
      </c>
      <c r="J58" s="104">
        <f>IRAG!K55</f>
        <v>0</v>
      </c>
      <c r="K58" s="270" t="e">
        <f>IRAG!K55/IRAG!J55</f>
        <v>#DIV/0!</v>
      </c>
    </row>
    <row r="59" spans="2:14" x14ac:dyDescent="0.25">
      <c r="B59" s="267">
        <v>49</v>
      </c>
      <c r="C59" s="268"/>
      <c r="D59" s="116">
        <f>IRAG!E56</f>
        <v>0</v>
      </c>
      <c r="E59" s="267">
        <v>49</v>
      </c>
      <c r="F59" s="269"/>
      <c r="G59" s="206" t="e">
        <f>IRAG!E56/IRAG!D56</f>
        <v>#DIV/0!</v>
      </c>
      <c r="H59" s="267">
        <v>49</v>
      </c>
      <c r="I59" s="104">
        <f>IRAG!J56</f>
        <v>0</v>
      </c>
      <c r="J59" s="104">
        <f>IRAG!K56</f>
        <v>0</v>
      </c>
      <c r="K59" s="270" t="e">
        <f>IRAG!K56/IRAG!J56</f>
        <v>#DIV/0!</v>
      </c>
    </row>
    <row r="60" spans="2:14" x14ac:dyDescent="0.25">
      <c r="B60" s="267">
        <v>50</v>
      </c>
      <c r="C60" s="268"/>
      <c r="D60" s="116">
        <f>IRAG!E57</f>
        <v>0</v>
      </c>
      <c r="E60" s="267">
        <v>50</v>
      </c>
      <c r="F60" s="269"/>
      <c r="G60" s="206" t="e">
        <f>IRAG!E57/IRAG!D57</f>
        <v>#DIV/0!</v>
      </c>
      <c r="H60" s="267">
        <v>50</v>
      </c>
      <c r="I60" s="104">
        <f>IRAG!J57</f>
        <v>0</v>
      </c>
      <c r="J60" s="104">
        <f>IRAG!K57</f>
        <v>0</v>
      </c>
      <c r="K60" s="270" t="e">
        <f>IRAG!K57/IRAG!J57</f>
        <v>#DIV/0!</v>
      </c>
    </row>
    <row r="61" spans="2:14" x14ac:dyDescent="0.25">
      <c r="B61" s="267">
        <v>51</v>
      </c>
      <c r="C61" s="268"/>
      <c r="D61" s="116">
        <f>IRAG!E58</f>
        <v>0</v>
      </c>
      <c r="E61" s="267">
        <v>51</v>
      </c>
      <c r="F61" s="269"/>
      <c r="G61" s="206" t="e">
        <f>IRAG!E58/IRAG!D58</f>
        <v>#DIV/0!</v>
      </c>
      <c r="H61" s="267">
        <v>51</v>
      </c>
      <c r="I61" s="104">
        <f>IRAG!J58</f>
        <v>0</v>
      </c>
      <c r="J61" s="104">
        <f>IRAG!K58</f>
        <v>0</v>
      </c>
      <c r="K61" s="270" t="e">
        <f>IRAG!K58/IRAG!J58</f>
        <v>#DIV/0!</v>
      </c>
    </row>
    <row r="62" spans="2:14" x14ac:dyDescent="0.25">
      <c r="B62" s="267">
        <v>52</v>
      </c>
      <c r="C62" s="268"/>
      <c r="D62" s="116">
        <f>IRAG!E59</f>
        <v>0</v>
      </c>
      <c r="E62" s="267">
        <v>52</v>
      </c>
      <c r="F62" s="269"/>
      <c r="G62" s="206" t="e">
        <f>IRAG!E59/IRAG!D59</f>
        <v>#DIV/0!</v>
      </c>
      <c r="H62" s="267">
        <v>52</v>
      </c>
      <c r="I62" s="104">
        <f>IRAG!J59</f>
        <v>0</v>
      </c>
      <c r="J62" s="104">
        <f>IRAG!K59</f>
        <v>0</v>
      </c>
      <c r="K62" s="270" t="e">
        <f>IRAG!K59/IRAG!J59</f>
        <v>#DIV/0!</v>
      </c>
    </row>
    <row r="63" spans="2:14" x14ac:dyDescent="0.25">
      <c r="M63" s="109"/>
      <c r="N63" s="109"/>
    </row>
    <row r="81" spans="1:17" x14ac:dyDescent="0.25">
      <c r="A81" s="425" t="s">
        <v>344</v>
      </c>
      <c r="B81" s="425"/>
      <c r="C81" s="425"/>
      <c r="D81" s="425"/>
      <c r="E81" s="425"/>
      <c r="F81" s="425"/>
      <c r="G81" s="425"/>
      <c r="H81" s="425"/>
      <c r="J81" s="425" t="s">
        <v>345</v>
      </c>
      <c r="K81" s="425"/>
      <c r="L81" s="425"/>
      <c r="M81" s="425"/>
      <c r="N81" s="425"/>
      <c r="O81" s="425"/>
      <c r="P81" s="425"/>
      <c r="Q81" s="425"/>
    </row>
    <row r="82" spans="1:17" x14ac:dyDescent="0.25">
      <c r="A82" s="425"/>
      <c r="B82" s="425"/>
      <c r="C82" s="425"/>
      <c r="D82" s="425"/>
      <c r="E82" s="425"/>
      <c r="F82" s="425"/>
      <c r="G82" s="425"/>
      <c r="H82" s="425"/>
      <c r="J82" s="425"/>
      <c r="K82" s="425"/>
      <c r="L82" s="425"/>
      <c r="M82" s="425"/>
      <c r="N82" s="425"/>
      <c r="O82" s="425"/>
      <c r="P82" s="425"/>
      <c r="Q82" s="425"/>
    </row>
    <row r="83" spans="1:17" x14ac:dyDescent="0.25">
      <c r="A83" s="425"/>
      <c r="B83" s="425"/>
      <c r="C83" s="425"/>
      <c r="D83" s="425"/>
      <c r="E83" s="425"/>
      <c r="F83" s="425"/>
      <c r="G83" s="425"/>
      <c r="H83" s="425"/>
      <c r="J83" s="425"/>
      <c r="K83" s="425"/>
      <c r="L83" s="425"/>
      <c r="M83" s="425"/>
      <c r="N83" s="425"/>
      <c r="O83" s="425"/>
      <c r="P83" s="425"/>
      <c r="Q83" s="425"/>
    </row>
    <row r="86" spans="1:17" s="171" customFormat="1" ht="120" x14ac:dyDescent="0.25">
      <c r="B86" s="271" t="s">
        <v>12</v>
      </c>
      <c r="C86" s="272" t="s">
        <v>16</v>
      </c>
      <c r="D86" s="273" t="s">
        <v>362</v>
      </c>
      <c r="E86" s="273" t="s">
        <v>346</v>
      </c>
      <c r="F86" s="274" t="s">
        <v>375</v>
      </c>
      <c r="G86" s="274" t="s">
        <v>376</v>
      </c>
      <c r="H86" s="275"/>
      <c r="I86" s="173"/>
      <c r="J86" s="164" t="s">
        <v>282</v>
      </c>
      <c r="K86" s="164" t="s">
        <v>361</v>
      </c>
      <c r="L86" s="210" t="s">
        <v>347</v>
      </c>
      <c r="M86" s="164" t="s">
        <v>348</v>
      </c>
      <c r="N86" s="163" t="s">
        <v>349</v>
      </c>
      <c r="O86" s="163" t="s">
        <v>350</v>
      </c>
      <c r="P86" s="162" t="s">
        <v>351</v>
      </c>
      <c r="Q86" s="162" t="s">
        <v>352</v>
      </c>
    </row>
    <row r="87" spans="1:17" x14ac:dyDescent="0.25">
      <c r="B87" s="205">
        <f>Leyendas!$A$2</f>
        <v>2019</v>
      </c>
      <c r="C87" s="108">
        <v>1</v>
      </c>
      <c r="D87" s="198">
        <f>IRAG!G8</f>
        <v>0</v>
      </c>
      <c r="E87" s="198" t="e">
        <f>IRAG!G8/IRAG!F8</f>
        <v>#DIV/0!</v>
      </c>
      <c r="F87" s="198">
        <f>IRAG!H8</f>
        <v>0</v>
      </c>
      <c r="G87" s="276" t="e">
        <f>IRAG!H8/IRAG!F8</f>
        <v>#DIV/0!</v>
      </c>
      <c r="J87" s="223">
        <f>ETI!E8</f>
        <v>0</v>
      </c>
      <c r="K87" s="223">
        <f>ETI!D8</f>
        <v>0</v>
      </c>
      <c r="L87" s="224" t="e">
        <f>J87/K87</f>
        <v>#DIV/0!</v>
      </c>
      <c r="M87" s="222" t="e">
        <f>ETI!E8/ETI!F8</f>
        <v>#DIV/0!</v>
      </c>
      <c r="N87" s="223">
        <f>ETI!G8</f>
        <v>0</v>
      </c>
      <c r="O87" s="222" t="e">
        <f>ETI!G8/ETI!F8</f>
        <v>#DIV/0!</v>
      </c>
      <c r="P87" s="223">
        <f>ETI!H8</f>
        <v>0</v>
      </c>
      <c r="Q87" s="222" t="e">
        <f>ETI!H8/ETI!F8</f>
        <v>#DIV/0!</v>
      </c>
    </row>
    <row r="88" spans="1:17" x14ac:dyDescent="0.25">
      <c r="B88" s="205">
        <f>Leyendas!$A$2</f>
        <v>2019</v>
      </c>
      <c r="C88" s="108">
        <v>2</v>
      </c>
      <c r="D88" s="198">
        <f>IRAG!G9</f>
        <v>0</v>
      </c>
      <c r="E88" s="198" t="e">
        <f>IRAG!G9/IRAG!F9</f>
        <v>#DIV/0!</v>
      </c>
      <c r="F88" s="198">
        <f>IRAG!H9</f>
        <v>0</v>
      </c>
      <c r="G88" s="276" t="e">
        <f>IRAG!H9/IRAG!F9</f>
        <v>#DIV/0!</v>
      </c>
      <c r="J88" s="223">
        <f>ETI!E9</f>
        <v>0</v>
      </c>
      <c r="K88" s="223">
        <f>ETI!D9</f>
        <v>0</v>
      </c>
      <c r="L88" s="224" t="e">
        <f t="shared" ref="L88:L138" si="0">J88/K88</f>
        <v>#DIV/0!</v>
      </c>
      <c r="M88" s="222" t="e">
        <f>ETI!E9/ETI!F9</f>
        <v>#DIV/0!</v>
      </c>
      <c r="N88" s="223">
        <f>ETI!G9</f>
        <v>0</v>
      </c>
      <c r="O88" s="222" t="e">
        <f>ETI!G9/ETI!F9</f>
        <v>#DIV/0!</v>
      </c>
      <c r="P88" s="223">
        <f>ETI!H9</f>
        <v>0</v>
      </c>
      <c r="Q88" s="222" t="e">
        <f>ETI!H9/ETI!F9</f>
        <v>#DIV/0!</v>
      </c>
    </row>
    <row r="89" spans="1:17" x14ac:dyDescent="0.25">
      <c r="B89" s="205">
        <f>Leyendas!$A$2</f>
        <v>2019</v>
      </c>
      <c r="C89" s="108">
        <v>3</v>
      </c>
      <c r="D89" s="198">
        <f>IRAG!G10</f>
        <v>0</v>
      </c>
      <c r="E89" s="198" t="e">
        <f>IRAG!G10/IRAG!F10</f>
        <v>#DIV/0!</v>
      </c>
      <c r="F89" s="198">
        <f>IRAG!H10</f>
        <v>0</v>
      </c>
      <c r="G89" s="276" t="e">
        <f>IRAG!H10/IRAG!F10</f>
        <v>#DIV/0!</v>
      </c>
      <c r="J89" s="223">
        <f>ETI!E10</f>
        <v>0</v>
      </c>
      <c r="K89" s="223">
        <f>ETI!D10</f>
        <v>0</v>
      </c>
      <c r="L89" s="224" t="e">
        <f t="shared" si="0"/>
        <v>#DIV/0!</v>
      </c>
      <c r="M89" s="222" t="e">
        <f>ETI!E10/ETI!F10</f>
        <v>#DIV/0!</v>
      </c>
      <c r="N89" s="223">
        <f>ETI!G10</f>
        <v>0</v>
      </c>
      <c r="O89" s="222" t="e">
        <f>ETI!G10/ETI!F10</f>
        <v>#DIV/0!</v>
      </c>
      <c r="P89" s="223">
        <f>ETI!H10</f>
        <v>0</v>
      </c>
      <c r="Q89" s="222" t="e">
        <f>ETI!H10/ETI!F10</f>
        <v>#DIV/0!</v>
      </c>
    </row>
    <row r="90" spans="1:17" x14ac:dyDescent="0.25">
      <c r="B90" s="205">
        <f>Leyendas!$A$2</f>
        <v>2019</v>
      </c>
      <c r="C90" s="108">
        <v>4</v>
      </c>
      <c r="D90" s="198">
        <f>IRAG!G11</f>
        <v>0</v>
      </c>
      <c r="E90" s="198" t="e">
        <f>IRAG!G11/IRAG!F11</f>
        <v>#DIV/0!</v>
      </c>
      <c r="F90" s="198">
        <f>IRAG!H11</f>
        <v>0</v>
      </c>
      <c r="G90" s="276" t="e">
        <f>IRAG!H11/IRAG!F11</f>
        <v>#DIV/0!</v>
      </c>
      <c r="J90" s="223">
        <f>ETI!E11</f>
        <v>0</v>
      </c>
      <c r="K90" s="223">
        <f>ETI!D11</f>
        <v>0</v>
      </c>
      <c r="L90" s="224" t="e">
        <f t="shared" si="0"/>
        <v>#DIV/0!</v>
      </c>
      <c r="M90" s="222" t="e">
        <f>ETI!E11/ETI!F11</f>
        <v>#DIV/0!</v>
      </c>
      <c r="N90" s="223">
        <f>ETI!G11</f>
        <v>0</v>
      </c>
      <c r="O90" s="222" t="e">
        <f>ETI!G11/ETI!F11</f>
        <v>#DIV/0!</v>
      </c>
      <c r="P90" s="223">
        <f>ETI!H11</f>
        <v>0</v>
      </c>
      <c r="Q90" s="222" t="e">
        <f>ETI!H11/ETI!F11</f>
        <v>#DIV/0!</v>
      </c>
    </row>
    <row r="91" spans="1:17" x14ac:dyDescent="0.25">
      <c r="B91" s="205">
        <f>Leyendas!$A$2</f>
        <v>2019</v>
      </c>
      <c r="C91" s="108">
        <v>5</v>
      </c>
      <c r="D91" s="198">
        <f>IRAG!G12</f>
        <v>0</v>
      </c>
      <c r="E91" s="198" t="e">
        <f>IRAG!G12/IRAG!F12</f>
        <v>#DIV/0!</v>
      </c>
      <c r="F91" s="198">
        <f>IRAG!H12</f>
        <v>0</v>
      </c>
      <c r="G91" s="276" t="e">
        <f>IRAG!H12/IRAG!F12</f>
        <v>#DIV/0!</v>
      </c>
      <c r="J91" s="223">
        <f>ETI!E12</f>
        <v>0</v>
      </c>
      <c r="K91" s="223">
        <f>ETI!D12</f>
        <v>0</v>
      </c>
      <c r="L91" s="224" t="e">
        <f t="shared" si="0"/>
        <v>#DIV/0!</v>
      </c>
      <c r="M91" s="222" t="e">
        <f>ETI!E12/ETI!F12</f>
        <v>#DIV/0!</v>
      </c>
      <c r="N91" s="223">
        <f>ETI!G12</f>
        <v>0</v>
      </c>
      <c r="O91" s="222" t="e">
        <f>ETI!G12/ETI!F12</f>
        <v>#DIV/0!</v>
      </c>
      <c r="P91" s="223">
        <f>ETI!H12</f>
        <v>0</v>
      </c>
      <c r="Q91" s="222" t="e">
        <f>ETI!H12/ETI!F12</f>
        <v>#DIV/0!</v>
      </c>
    </row>
    <row r="92" spans="1:17" x14ac:dyDescent="0.25">
      <c r="B92" s="205">
        <f>Leyendas!$A$2</f>
        <v>2019</v>
      </c>
      <c r="C92" s="108">
        <v>6</v>
      </c>
      <c r="D92" s="198">
        <f>IRAG!G13</f>
        <v>0</v>
      </c>
      <c r="E92" s="198" t="e">
        <f>IRAG!G13/IRAG!F13</f>
        <v>#DIV/0!</v>
      </c>
      <c r="F92" s="198">
        <f>IRAG!H13</f>
        <v>0</v>
      </c>
      <c r="G92" s="276" t="e">
        <f>IRAG!H13/IRAG!F13</f>
        <v>#DIV/0!</v>
      </c>
      <c r="J92" s="223">
        <f>ETI!E13</f>
        <v>0</v>
      </c>
      <c r="K92" s="223">
        <f>ETI!D13</f>
        <v>0</v>
      </c>
      <c r="L92" s="224" t="e">
        <f t="shared" si="0"/>
        <v>#DIV/0!</v>
      </c>
      <c r="M92" s="222" t="e">
        <f>ETI!E13/ETI!F13</f>
        <v>#DIV/0!</v>
      </c>
      <c r="N92" s="223">
        <f>ETI!G13</f>
        <v>0</v>
      </c>
      <c r="O92" s="222" t="e">
        <f>ETI!G13/ETI!F13</f>
        <v>#DIV/0!</v>
      </c>
      <c r="P92" s="223">
        <f>ETI!H13</f>
        <v>0</v>
      </c>
      <c r="Q92" s="222" t="e">
        <f>ETI!H13/ETI!F13</f>
        <v>#DIV/0!</v>
      </c>
    </row>
    <row r="93" spans="1:17" x14ac:dyDescent="0.25">
      <c r="B93" s="205">
        <f>Leyendas!$A$2</f>
        <v>2019</v>
      </c>
      <c r="C93" s="108">
        <v>7</v>
      </c>
      <c r="D93" s="198">
        <f>IRAG!G14</f>
        <v>0</v>
      </c>
      <c r="E93" s="198" t="e">
        <f>IRAG!G14/IRAG!F14</f>
        <v>#DIV/0!</v>
      </c>
      <c r="F93" s="198">
        <f>IRAG!H14</f>
        <v>0</v>
      </c>
      <c r="G93" s="276" t="e">
        <f>IRAG!H14/IRAG!F14</f>
        <v>#DIV/0!</v>
      </c>
      <c r="J93" s="223">
        <f>ETI!E14</f>
        <v>0</v>
      </c>
      <c r="K93" s="223">
        <f>ETI!D14</f>
        <v>0</v>
      </c>
      <c r="L93" s="224" t="e">
        <f t="shared" si="0"/>
        <v>#DIV/0!</v>
      </c>
      <c r="M93" s="222" t="e">
        <f>ETI!E14/ETI!F14</f>
        <v>#DIV/0!</v>
      </c>
      <c r="N93" s="223">
        <f>ETI!G14</f>
        <v>0</v>
      </c>
      <c r="O93" s="222" t="e">
        <f>ETI!G14/ETI!F14</f>
        <v>#DIV/0!</v>
      </c>
      <c r="P93" s="223">
        <f>ETI!H14</f>
        <v>0</v>
      </c>
      <c r="Q93" s="222" t="e">
        <f>ETI!H14/ETI!F14</f>
        <v>#DIV/0!</v>
      </c>
    </row>
    <row r="94" spans="1:17" x14ac:dyDescent="0.25">
      <c r="B94" s="205">
        <f>Leyendas!$A$2</f>
        <v>2019</v>
      </c>
      <c r="C94" s="108">
        <v>8</v>
      </c>
      <c r="D94" s="198">
        <f>IRAG!G15</f>
        <v>0</v>
      </c>
      <c r="E94" s="198" t="e">
        <f>IRAG!G15/IRAG!F15</f>
        <v>#DIV/0!</v>
      </c>
      <c r="F94" s="198">
        <f>IRAG!H15</f>
        <v>0</v>
      </c>
      <c r="G94" s="276" t="e">
        <f>IRAG!H15/IRAG!F15</f>
        <v>#DIV/0!</v>
      </c>
      <c r="J94" s="223">
        <f>ETI!E15</f>
        <v>0</v>
      </c>
      <c r="K94" s="223">
        <f>ETI!D15</f>
        <v>0</v>
      </c>
      <c r="L94" s="224" t="e">
        <f t="shared" si="0"/>
        <v>#DIV/0!</v>
      </c>
      <c r="M94" s="222" t="e">
        <f>ETI!E15/ETI!F15</f>
        <v>#DIV/0!</v>
      </c>
      <c r="N94" s="223">
        <f>ETI!G15</f>
        <v>0</v>
      </c>
      <c r="O94" s="222" t="e">
        <f>ETI!G15/ETI!F15</f>
        <v>#DIV/0!</v>
      </c>
      <c r="P94" s="223">
        <f>ETI!H15</f>
        <v>0</v>
      </c>
      <c r="Q94" s="222" t="e">
        <f>ETI!H15/ETI!F15</f>
        <v>#DIV/0!</v>
      </c>
    </row>
    <row r="95" spans="1:17" x14ac:dyDescent="0.25">
      <c r="B95" s="205">
        <f>Leyendas!$A$2</f>
        <v>2019</v>
      </c>
      <c r="C95" s="108">
        <v>9</v>
      </c>
      <c r="D95" s="198">
        <f>IRAG!G16</f>
        <v>0</v>
      </c>
      <c r="E95" s="198" t="e">
        <f>IRAG!G16/IRAG!F16</f>
        <v>#DIV/0!</v>
      </c>
      <c r="F95" s="198">
        <f>IRAG!H16</f>
        <v>0</v>
      </c>
      <c r="G95" s="276" t="e">
        <f>IRAG!H16/IRAG!F16</f>
        <v>#DIV/0!</v>
      </c>
      <c r="J95" s="223">
        <f>ETI!E16</f>
        <v>0</v>
      </c>
      <c r="K95" s="223">
        <f>ETI!D16</f>
        <v>0</v>
      </c>
      <c r="L95" s="224" t="e">
        <f t="shared" si="0"/>
        <v>#DIV/0!</v>
      </c>
      <c r="M95" s="222" t="e">
        <f>ETI!E16/ETI!F16</f>
        <v>#DIV/0!</v>
      </c>
      <c r="N95" s="223">
        <f>ETI!G16</f>
        <v>0</v>
      </c>
      <c r="O95" s="222" t="e">
        <f>ETI!G16/ETI!F16</f>
        <v>#DIV/0!</v>
      </c>
      <c r="P95" s="223">
        <f>ETI!H16</f>
        <v>0</v>
      </c>
      <c r="Q95" s="222" t="e">
        <f>ETI!H16/ETI!F16</f>
        <v>#DIV/0!</v>
      </c>
    </row>
    <row r="96" spans="1:17" x14ac:dyDescent="0.25">
      <c r="B96" s="205">
        <f>Leyendas!$A$2</f>
        <v>2019</v>
      </c>
      <c r="C96" s="108">
        <v>10</v>
      </c>
      <c r="D96" s="198">
        <f>IRAG!G17</f>
        <v>0</v>
      </c>
      <c r="E96" s="198" t="e">
        <f>IRAG!G17/IRAG!F17</f>
        <v>#DIV/0!</v>
      </c>
      <c r="F96" s="198">
        <f>IRAG!H17</f>
        <v>0</v>
      </c>
      <c r="G96" s="276" t="e">
        <f>IRAG!H17/IRAG!F17</f>
        <v>#DIV/0!</v>
      </c>
      <c r="J96" s="223">
        <f>ETI!E17</f>
        <v>0</v>
      </c>
      <c r="K96" s="223">
        <f>ETI!D17</f>
        <v>0</v>
      </c>
      <c r="L96" s="224" t="e">
        <f t="shared" si="0"/>
        <v>#DIV/0!</v>
      </c>
      <c r="M96" s="222" t="e">
        <f>ETI!E17/ETI!F17</f>
        <v>#DIV/0!</v>
      </c>
      <c r="N96" s="223">
        <f>ETI!G17</f>
        <v>0</v>
      </c>
      <c r="O96" s="222" t="e">
        <f>ETI!G17/ETI!F17</f>
        <v>#DIV/0!</v>
      </c>
      <c r="P96" s="223">
        <f>ETI!H17</f>
        <v>0</v>
      </c>
      <c r="Q96" s="222" t="e">
        <f>ETI!H17/ETI!F17</f>
        <v>#DIV/0!</v>
      </c>
    </row>
    <row r="97" spans="2:17" x14ac:dyDescent="0.25">
      <c r="B97" s="205">
        <f>Leyendas!$A$2</f>
        <v>2019</v>
      </c>
      <c r="C97" s="108">
        <v>11</v>
      </c>
      <c r="D97" s="198">
        <f>IRAG!G18</f>
        <v>0</v>
      </c>
      <c r="E97" s="198" t="e">
        <f>IRAG!G18/IRAG!F18</f>
        <v>#DIV/0!</v>
      </c>
      <c r="F97" s="198">
        <f>IRAG!H18</f>
        <v>0</v>
      </c>
      <c r="G97" s="276" t="e">
        <f>IRAG!H18/IRAG!F18</f>
        <v>#DIV/0!</v>
      </c>
      <c r="J97" s="223">
        <f>ETI!E18</f>
        <v>0</v>
      </c>
      <c r="K97" s="223">
        <f>ETI!D18</f>
        <v>0</v>
      </c>
      <c r="L97" s="224" t="e">
        <f t="shared" si="0"/>
        <v>#DIV/0!</v>
      </c>
      <c r="M97" s="222" t="e">
        <f>ETI!E18/ETI!F18</f>
        <v>#DIV/0!</v>
      </c>
      <c r="N97" s="223">
        <f>ETI!G18</f>
        <v>0</v>
      </c>
      <c r="O97" s="222" t="e">
        <f>ETI!G18/ETI!F18</f>
        <v>#DIV/0!</v>
      </c>
      <c r="P97" s="223">
        <f>ETI!H18</f>
        <v>0</v>
      </c>
      <c r="Q97" s="222" t="e">
        <f>ETI!H18/ETI!F18</f>
        <v>#DIV/0!</v>
      </c>
    </row>
    <row r="98" spans="2:17" x14ac:dyDescent="0.25">
      <c r="B98" s="205">
        <f>Leyendas!$A$2</f>
        <v>2019</v>
      </c>
      <c r="C98" s="108">
        <v>12</v>
      </c>
      <c r="D98" s="198">
        <f>IRAG!G19</f>
        <v>0</v>
      </c>
      <c r="E98" s="198" t="e">
        <f>IRAG!G19/IRAG!F19</f>
        <v>#DIV/0!</v>
      </c>
      <c r="F98" s="198">
        <f>IRAG!H19</f>
        <v>0</v>
      </c>
      <c r="G98" s="276" t="e">
        <f>IRAG!H19/IRAG!F19</f>
        <v>#DIV/0!</v>
      </c>
      <c r="J98" s="223">
        <f>ETI!E19</f>
        <v>0</v>
      </c>
      <c r="K98" s="223">
        <f>ETI!D19</f>
        <v>0</v>
      </c>
      <c r="L98" s="224" t="e">
        <f t="shared" si="0"/>
        <v>#DIV/0!</v>
      </c>
      <c r="M98" s="222" t="e">
        <f>ETI!E19/ETI!F19</f>
        <v>#DIV/0!</v>
      </c>
      <c r="N98" s="223">
        <f>ETI!G19</f>
        <v>0</v>
      </c>
      <c r="O98" s="222" t="e">
        <f>ETI!G19/ETI!F19</f>
        <v>#DIV/0!</v>
      </c>
      <c r="P98" s="223">
        <f>ETI!H19</f>
        <v>0</v>
      </c>
      <c r="Q98" s="222" t="e">
        <f>ETI!H19/ETI!F19</f>
        <v>#DIV/0!</v>
      </c>
    </row>
    <row r="99" spans="2:17" x14ac:dyDescent="0.25">
      <c r="B99" s="205">
        <f>Leyendas!$A$2</f>
        <v>2019</v>
      </c>
      <c r="C99" s="108">
        <v>13</v>
      </c>
      <c r="D99" s="198">
        <f>IRAG!G20</f>
        <v>0</v>
      </c>
      <c r="E99" s="198" t="e">
        <f>IRAG!G20/IRAG!F20</f>
        <v>#DIV/0!</v>
      </c>
      <c r="F99" s="198">
        <f>IRAG!H20</f>
        <v>0</v>
      </c>
      <c r="G99" s="276" t="e">
        <f>IRAG!H20/IRAG!F20</f>
        <v>#DIV/0!</v>
      </c>
      <c r="J99" s="223">
        <f>ETI!E20</f>
        <v>0</v>
      </c>
      <c r="K99" s="223">
        <f>ETI!D20</f>
        <v>0</v>
      </c>
      <c r="L99" s="224" t="e">
        <f t="shared" si="0"/>
        <v>#DIV/0!</v>
      </c>
      <c r="M99" s="222" t="e">
        <f>ETI!E20/ETI!F20</f>
        <v>#DIV/0!</v>
      </c>
      <c r="N99" s="223">
        <f>ETI!G20</f>
        <v>0</v>
      </c>
      <c r="O99" s="222" t="e">
        <f>ETI!G20/ETI!F20</f>
        <v>#DIV/0!</v>
      </c>
      <c r="P99" s="223">
        <f>ETI!H20</f>
        <v>0</v>
      </c>
      <c r="Q99" s="222" t="e">
        <f>ETI!H20/ETI!F20</f>
        <v>#DIV/0!</v>
      </c>
    </row>
    <row r="100" spans="2:17" x14ac:dyDescent="0.25">
      <c r="B100" s="205">
        <f>Leyendas!$A$2</f>
        <v>2019</v>
      </c>
      <c r="C100" s="108">
        <v>14</v>
      </c>
      <c r="D100" s="198">
        <f>IRAG!G21</f>
        <v>0</v>
      </c>
      <c r="E100" s="198" t="e">
        <f>IRAG!G21/IRAG!F21</f>
        <v>#DIV/0!</v>
      </c>
      <c r="F100" s="198">
        <f>IRAG!H21</f>
        <v>0</v>
      </c>
      <c r="G100" s="276" t="e">
        <f>IRAG!H21/IRAG!F21</f>
        <v>#DIV/0!</v>
      </c>
      <c r="J100" s="223">
        <f>ETI!E21</f>
        <v>0</v>
      </c>
      <c r="K100" s="223">
        <f>ETI!D21</f>
        <v>0</v>
      </c>
      <c r="L100" s="224" t="e">
        <f t="shared" si="0"/>
        <v>#DIV/0!</v>
      </c>
      <c r="M100" s="222" t="e">
        <f>ETI!E21/ETI!F21</f>
        <v>#DIV/0!</v>
      </c>
      <c r="N100" s="223">
        <f>ETI!G21</f>
        <v>0</v>
      </c>
      <c r="O100" s="222" t="e">
        <f>ETI!G21/ETI!F21</f>
        <v>#DIV/0!</v>
      </c>
      <c r="P100" s="223">
        <f>ETI!H21</f>
        <v>0</v>
      </c>
      <c r="Q100" s="222" t="e">
        <f>ETI!H21/ETI!F21</f>
        <v>#DIV/0!</v>
      </c>
    </row>
    <row r="101" spans="2:17" x14ac:dyDescent="0.25">
      <c r="B101" s="205">
        <f>Leyendas!$A$2</f>
        <v>2019</v>
      </c>
      <c r="C101" s="108">
        <v>15</v>
      </c>
      <c r="D101" s="198">
        <f>IRAG!G22</f>
        <v>0</v>
      </c>
      <c r="E101" s="198" t="e">
        <f>IRAG!G22/IRAG!F22</f>
        <v>#DIV/0!</v>
      </c>
      <c r="F101" s="198">
        <f>IRAG!H22</f>
        <v>0</v>
      </c>
      <c r="G101" s="276" t="e">
        <f>IRAG!H22/IRAG!F22</f>
        <v>#DIV/0!</v>
      </c>
      <c r="J101" s="223">
        <f>ETI!E22</f>
        <v>0</v>
      </c>
      <c r="K101" s="223">
        <f>ETI!D22</f>
        <v>0</v>
      </c>
      <c r="L101" s="224" t="e">
        <f t="shared" si="0"/>
        <v>#DIV/0!</v>
      </c>
      <c r="M101" s="222" t="e">
        <f>ETI!E22/ETI!F22</f>
        <v>#DIV/0!</v>
      </c>
      <c r="N101" s="223">
        <f>ETI!G22</f>
        <v>0</v>
      </c>
      <c r="O101" s="222" t="e">
        <f>ETI!G22/ETI!F22</f>
        <v>#DIV/0!</v>
      </c>
      <c r="P101" s="223">
        <f>ETI!H22</f>
        <v>0</v>
      </c>
      <c r="Q101" s="222" t="e">
        <f>ETI!H22/ETI!F22</f>
        <v>#DIV/0!</v>
      </c>
    </row>
    <row r="102" spans="2:17" x14ac:dyDescent="0.25">
      <c r="B102" s="205">
        <f>Leyendas!$A$2</f>
        <v>2019</v>
      </c>
      <c r="C102" s="108">
        <v>16</v>
      </c>
      <c r="D102" s="198">
        <f>IRAG!G23</f>
        <v>0</v>
      </c>
      <c r="E102" s="198" t="e">
        <f>IRAG!G23/IRAG!F23</f>
        <v>#DIV/0!</v>
      </c>
      <c r="F102" s="198">
        <f>IRAG!H23</f>
        <v>0</v>
      </c>
      <c r="G102" s="276" t="e">
        <f>IRAG!H23/IRAG!F23</f>
        <v>#DIV/0!</v>
      </c>
      <c r="J102" s="223">
        <f>ETI!E23</f>
        <v>0</v>
      </c>
      <c r="K102" s="223">
        <f>ETI!D23</f>
        <v>0</v>
      </c>
      <c r="L102" s="224" t="e">
        <f t="shared" si="0"/>
        <v>#DIV/0!</v>
      </c>
      <c r="M102" s="222" t="e">
        <f>ETI!E23/ETI!F23</f>
        <v>#DIV/0!</v>
      </c>
      <c r="N102" s="223">
        <f>ETI!G23</f>
        <v>0</v>
      </c>
      <c r="O102" s="222" t="e">
        <f>ETI!G23/ETI!F23</f>
        <v>#DIV/0!</v>
      </c>
      <c r="P102" s="223">
        <f>ETI!H23</f>
        <v>0</v>
      </c>
      <c r="Q102" s="222" t="e">
        <f>ETI!H23/ETI!F23</f>
        <v>#DIV/0!</v>
      </c>
    </row>
    <row r="103" spans="2:17" x14ac:dyDescent="0.25">
      <c r="B103" s="205">
        <f>Leyendas!$A$2</f>
        <v>2019</v>
      </c>
      <c r="C103" s="108">
        <v>17</v>
      </c>
      <c r="D103" s="198">
        <f>IRAG!G24</f>
        <v>0</v>
      </c>
      <c r="E103" s="198" t="e">
        <f>IRAG!G24/IRAG!F24</f>
        <v>#DIV/0!</v>
      </c>
      <c r="F103" s="198">
        <f>IRAG!H24</f>
        <v>0</v>
      </c>
      <c r="G103" s="276" t="e">
        <f>IRAG!H24/IRAG!F24</f>
        <v>#DIV/0!</v>
      </c>
      <c r="J103" s="223">
        <f>ETI!E24</f>
        <v>0</v>
      </c>
      <c r="K103" s="223">
        <f>ETI!D24</f>
        <v>0</v>
      </c>
      <c r="L103" s="224" t="e">
        <f t="shared" si="0"/>
        <v>#DIV/0!</v>
      </c>
      <c r="M103" s="222" t="e">
        <f>ETI!E24/ETI!F24</f>
        <v>#DIV/0!</v>
      </c>
      <c r="N103" s="223">
        <f>ETI!G24</f>
        <v>0</v>
      </c>
      <c r="O103" s="222" t="e">
        <f>ETI!G24/ETI!F24</f>
        <v>#DIV/0!</v>
      </c>
      <c r="P103" s="223">
        <f>ETI!H24</f>
        <v>0</v>
      </c>
      <c r="Q103" s="222" t="e">
        <f>ETI!H24/ETI!F24</f>
        <v>#DIV/0!</v>
      </c>
    </row>
    <row r="104" spans="2:17" x14ac:dyDescent="0.25">
      <c r="B104" s="205">
        <f>Leyendas!$A$2</f>
        <v>2019</v>
      </c>
      <c r="C104" s="108">
        <v>18</v>
      </c>
      <c r="D104" s="198">
        <f>IRAG!G25</f>
        <v>0</v>
      </c>
      <c r="E104" s="198" t="e">
        <f>IRAG!G25/IRAG!F25</f>
        <v>#DIV/0!</v>
      </c>
      <c r="F104" s="198">
        <f>IRAG!H25</f>
        <v>0</v>
      </c>
      <c r="G104" s="276" t="e">
        <f>IRAG!H25/IRAG!F25</f>
        <v>#DIV/0!</v>
      </c>
      <c r="J104" s="223">
        <f>ETI!E25</f>
        <v>0</v>
      </c>
      <c r="K104" s="223">
        <f>ETI!D25</f>
        <v>0</v>
      </c>
      <c r="L104" s="224" t="e">
        <f t="shared" si="0"/>
        <v>#DIV/0!</v>
      </c>
      <c r="M104" s="222" t="e">
        <f>ETI!E25/ETI!F25</f>
        <v>#DIV/0!</v>
      </c>
      <c r="N104" s="223">
        <f>ETI!G25</f>
        <v>0</v>
      </c>
      <c r="O104" s="222" t="e">
        <f>ETI!G25/ETI!F25</f>
        <v>#DIV/0!</v>
      </c>
      <c r="P104" s="223">
        <f>ETI!H25</f>
        <v>0</v>
      </c>
      <c r="Q104" s="222" t="e">
        <f>ETI!H25/ETI!F25</f>
        <v>#DIV/0!</v>
      </c>
    </row>
    <row r="105" spans="2:17" x14ac:dyDescent="0.25">
      <c r="B105" s="205">
        <f>Leyendas!$A$2</f>
        <v>2019</v>
      </c>
      <c r="C105" s="108">
        <v>19</v>
      </c>
      <c r="D105" s="198">
        <f>IRAG!G26</f>
        <v>0</v>
      </c>
      <c r="E105" s="198" t="e">
        <f>IRAG!G26/IRAG!F26</f>
        <v>#DIV/0!</v>
      </c>
      <c r="F105" s="198">
        <f>IRAG!H26</f>
        <v>0</v>
      </c>
      <c r="G105" s="276" t="e">
        <f>IRAG!H26/IRAG!F26</f>
        <v>#DIV/0!</v>
      </c>
      <c r="J105" s="223">
        <f>ETI!E26</f>
        <v>0</v>
      </c>
      <c r="K105" s="223">
        <f>ETI!D26</f>
        <v>0</v>
      </c>
      <c r="L105" s="224" t="e">
        <f t="shared" si="0"/>
        <v>#DIV/0!</v>
      </c>
      <c r="M105" s="222" t="e">
        <f>ETI!E26/ETI!F26</f>
        <v>#DIV/0!</v>
      </c>
      <c r="N105" s="223">
        <f>ETI!G26</f>
        <v>0</v>
      </c>
      <c r="O105" s="222" t="e">
        <f>ETI!G26/ETI!F26</f>
        <v>#DIV/0!</v>
      </c>
      <c r="P105" s="223">
        <f>ETI!H26</f>
        <v>0</v>
      </c>
      <c r="Q105" s="222" t="e">
        <f>ETI!H26/ETI!F26</f>
        <v>#DIV/0!</v>
      </c>
    </row>
    <row r="106" spans="2:17" x14ac:dyDescent="0.25">
      <c r="B106" s="205">
        <f>Leyendas!$A$2</f>
        <v>2019</v>
      </c>
      <c r="C106" s="108">
        <v>20</v>
      </c>
      <c r="D106" s="198">
        <f>IRAG!G27</f>
        <v>0</v>
      </c>
      <c r="E106" s="198" t="e">
        <f>IRAG!G27/IRAG!F27</f>
        <v>#DIV/0!</v>
      </c>
      <c r="F106" s="198">
        <f>IRAG!H27</f>
        <v>0</v>
      </c>
      <c r="G106" s="276" t="e">
        <f>IRAG!H27/IRAG!F27</f>
        <v>#DIV/0!</v>
      </c>
      <c r="J106" s="223">
        <f>ETI!E27</f>
        <v>0</v>
      </c>
      <c r="K106" s="223">
        <f>ETI!D27</f>
        <v>0</v>
      </c>
      <c r="L106" s="224" t="e">
        <f t="shared" si="0"/>
        <v>#DIV/0!</v>
      </c>
      <c r="M106" s="222" t="e">
        <f>ETI!E27/ETI!F27</f>
        <v>#DIV/0!</v>
      </c>
      <c r="N106" s="223">
        <f>ETI!G27</f>
        <v>0</v>
      </c>
      <c r="O106" s="222" t="e">
        <f>ETI!G27/ETI!F27</f>
        <v>#DIV/0!</v>
      </c>
      <c r="P106" s="223">
        <f>ETI!H27</f>
        <v>0</v>
      </c>
      <c r="Q106" s="222" t="e">
        <f>ETI!H27/ETI!F27</f>
        <v>#DIV/0!</v>
      </c>
    </row>
    <row r="107" spans="2:17" x14ac:dyDescent="0.25">
      <c r="B107" s="205">
        <f>Leyendas!$A$2</f>
        <v>2019</v>
      </c>
      <c r="C107" s="108">
        <v>21</v>
      </c>
      <c r="D107" s="198">
        <f>IRAG!G28</f>
        <v>0</v>
      </c>
      <c r="E107" s="198" t="e">
        <f>IRAG!G28/IRAG!F28</f>
        <v>#DIV/0!</v>
      </c>
      <c r="F107" s="198">
        <f>IRAG!H28</f>
        <v>0</v>
      </c>
      <c r="G107" s="276" t="e">
        <f>IRAG!H28/IRAG!F28</f>
        <v>#DIV/0!</v>
      </c>
      <c r="J107" s="223">
        <f>ETI!E28</f>
        <v>0</v>
      </c>
      <c r="K107" s="223">
        <f>ETI!D28</f>
        <v>0</v>
      </c>
      <c r="L107" s="224" t="e">
        <f t="shared" si="0"/>
        <v>#DIV/0!</v>
      </c>
      <c r="M107" s="222" t="e">
        <f>ETI!E28/ETI!F28</f>
        <v>#DIV/0!</v>
      </c>
      <c r="N107" s="223">
        <f>ETI!G28</f>
        <v>0</v>
      </c>
      <c r="O107" s="222" t="e">
        <f>ETI!G28/ETI!F28</f>
        <v>#DIV/0!</v>
      </c>
      <c r="P107" s="223">
        <f>ETI!H28</f>
        <v>0</v>
      </c>
      <c r="Q107" s="222" t="e">
        <f>ETI!H28/ETI!F28</f>
        <v>#DIV/0!</v>
      </c>
    </row>
    <row r="108" spans="2:17" x14ac:dyDescent="0.25">
      <c r="B108" s="205">
        <f>Leyendas!$A$2</f>
        <v>2019</v>
      </c>
      <c r="C108" s="108">
        <v>22</v>
      </c>
      <c r="D108" s="198">
        <f>IRAG!G29</f>
        <v>0</v>
      </c>
      <c r="E108" s="198" t="e">
        <f>IRAG!G29/IRAG!F29</f>
        <v>#DIV/0!</v>
      </c>
      <c r="F108" s="198">
        <f>IRAG!H29</f>
        <v>0</v>
      </c>
      <c r="G108" s="276" t="e">
        <f>IRAG!H29/IRAG!F29</f>
        <v>#DIV/0!</v>
      </c>
      <c r="J108" s="223">
        <f>ETI!E29</f>
        <v>0</v>
      </c>
      <c r="K108" s="223">
        <f>ETI!D29</f>
        <v>0</v>
      </c>
      <c r="L108" s="224" t="e">
        <f t="shared" si="0"/>
        <v>#DIV/0!</v>
      </c>
      <c r="M108" s="222" t="e">
        <f>ETI!E29/ETI!F29</f>
        <v>#DIV/0!</v>
      </c>
      <c r="N108" s="223">
        <f>ETI!G29</f>
        <v>0</v>
      </c>
      <c r="O108" s="222" t="e">
        <f>ETI!G29/ETI!F29</f>
        <v>#DIV/0!</v>
      </c>
      <c r="P108" s="223">
        <f>ETI!H29</f>
        <v>0</v>
      </c>
      <c r="Q108" s="222" t="e">
        <f>ETI!H29/ETI!F29</f>
        <v>#DIV/0!</v>
      </c>
    </row>
    <row r="109" spans="2:17" x14ac:dyDescent="0.25">
      <c r="B109" s="205">
        <f>Leyendas!$A$2</f>
        <v>2019</v>
      </c>
      <c r="C109" s="108">
        <v>23</v>
      </c>
      <c r="D109" s="198">
        <f>IRAG!G30</f>
        <v>0</v>
      </c>
      <c r="E109" s="198" t="e">
        <f>IRAG!G30/IRAG!F30</f>
        <v>#DIV/0!</v>
      </c>
      <c r="F109" s="198">
        <f>IRAG!H30</f>
        <v>0</v>
      </c>
      <c r="G109" s="276" t="e">
        <f>IRAG!H30/IRAG!F30</f>
        <v>#DIV/0!</v>
      </c>
      <c r="J109" s="223">
        <f>ETI!E30</f>
        <v>0</v>
      </c>
      <c r="K109" s="223">
        <f>ETI!D30</f>
        <v>0</v>
      </c>
      <c r="L109" s="224" t="e">
        <f t="shared" si="0"/>
        <v>#DIV/0!</v>
      </c>
      <c r="M109" s="222" t="e">
        <f>ETI!E30/ETI!F30</f>
        <v>#DIV/0!</v>
      </c>
      <c r="N109" s="223">
        <f>ETI!G30</f>
        <v>0</v>
      </c>
      <c r="O109" s="222" t="e">
        <f>ETI!G30/ETI!F30</f>
        <v>#DIV/0!</v>
      </c>
      <c r="P109" s="223">
        <f>ETI!H30</f>
        <v>0</v>
      </c>
      <c r="Q109" s="222" t="e">
        <f>ETI!H30/ETI!F30</f>
        <v>#DIV/0!</v>
      </c>
    </row>
    <row r="110" spans="2:17" x14ac:dyDescent="0.25">
      <c r="B110" s="205">
        <f>Leyendas!$A$2</f>
        <v>2019</v>
      </c>
      <c r="C110" s="108">
        <v>24</v>
      </c>
      <c r="D110" s="198">
        <f>IRAG!G31</f>
        <v>0</v>
      </c>
      <c r="E110" s="198" t="e">
        <f>IRAG!G31/IRAG!F31</f>
        <v>#DIV/0!</v>
      </c>
      <c r="F110" s="198">
        <f>IRAG!H31</f>
        <v>0</v>
      </c>
      <c r="G110" s="276" t="e">
        <f>IRAG!H31/IRAG!F31</f>
        <v>#DIV/0!</v>
      </c>
      <c r="J110" s="223">
        <f>ETI!E31</f>
        <v>0</v>
      </c>
      <c r="K110" s="223">
        <f>ETI!D31</f>
        <v>0</v>
      </c>
      <c r="L110" s="224" t="e">
        <f t="shared" si="0"/>
        <v>#DIV/0!</v>
      </c>
      <c r="M110" s="222" t="e">
        <f>ETI!E31/ETI!F31</f>
        <v>#DIV/0!</v>
      </c>
      <c r="N110" s="223">
        <f>ETI!G31</f>
        <v>0</v>
      </c>
      <c r="O110" s="222" t="e">
        <f>ETI!G31/ETI!F31</f>
        <v>#DIV/0!</v>
      </c>
      <c r="P110" s="223">
        <f>ETI!H31</f>
        <v>0</v>
      </c>
      <c r="Q110" s="222" t="e">
        <f>ETI!H31/ETI!F31</f>
        <v>#DIV/0!</v>
      </c>
    </row>
    <row r="111" spans="2:17" x14ac:dyDescent="0.25">
      <c r="B111" s="205">
        <f>Leyendas!$A$2</f>
        <v>2019</v>
      </c>
      <c r="C111" s="108">
        <v>25</v>
      </c>
      <c r="D111" s="198">
        <f>IRAG!G32</f>
        <v>0</v>
      </c>
      <c r="E111" s="198" t="e">
        <f>IRAG!G32/IRAG!F32</f>
        <v>#DIV/0!</v>
      </c>
      <c r="F111" s="198">
        <f>IRAG!H32</f>
        <v>0</v>
      </c>
      <c r="G111" s="276" t="e">
        <f>IRAG!H32/IRAG!F32</f>
        <v>#DIV/0!</v>
      </c>
      <c r="J111" s="223">
        <f>ETI!E32</f>
        <v>0</v>
      </c>
      <c r="K111" s="223">
        <f>ETI!D32</f>
        <v>0</v>
      </c>
      <c r="L111" s="224" t="e">
        <f t="shared" si="0"/>
        <v>#DIV/0!</v>
      </c>
      <c r="M111" s="222" t="e">
        <f>ETI!E32/ETI!F32</f>
        <v>#DIV/0!</v>
      </c>
      <c r="N111" s="223">
        <f>ETI!G32</f>
        <v>0</v>
      </c>
      <c r="O111" s="222" t="e">
        <f>ETI!G32/ETI!F32</f>
        <v>#DIV/0!</v>
      </c>
      <c r="P111" s="223">
        <f>ETI!H32</f>
        <v>0</v>
      </c>
      <c r="Q111" s="222" t="e">
        <f>ETI!H32/ETI!F32</f>
        <v>#DIV/0!</v>
      </c>
    </row>
    <row r="112" spans="2:17" x14ac:dyDescent="0.25">
      <c r="B112" s="205">
        <f>Leyendas!$A$2</f>
        <v>2019</v>
      </c>
      <c r="C112" s="108">
        <v>26</v>
      </c>
      <c r="D112" s="198">
        <f>IRAG!G33</f>
        <v>0</v>
      </c>
      <c r="E112" s="198" t="e">
        <f>IRAG!G33/IRAG!F33</f>
        <v>#DIV/0!</v>
      </c>
      <c r="F112" s="198">
        <f>IRAG!H33</f>
        <v>0</v>
      </c>
      <c r="G112" s="276" t="e">
        <f>IRAG!H33/IRAG!F33</f>
        <v>#DIV/0!</v>
      </c>
      <c r="J112" s="223">
        <f>ETI!E33</f>
        <v>0</v>
      </c>
      <c r="K112" s="223">
        <f>ETI!D33</f>
        <v>0</v>
      </c>
      <c r="L112" s="224" t="e">
        <f t="shared" si="0"/>
        <v>#DIV/0!</v>
      </c>
      <c r="M112" s="222" t="e">
        <f>ETI!E33/ETI!F33</f>
        <v>#DIV/0!</v>
      </c>
      <c r="N112" s="223">
        <f>ETI!G33</f>
        <v>0</v>
      </c>
      <c r="O112" s="222" t="e">
        <f>ETI!G33/ETI!F33</f>
        <v>#DIV/0!</v>
      </c>
      <c r="P112" s="223">
        <f>ETI!H33</f>
        <v>0</v>
      </c>
      <c r="Q112" s="222" t="e">
        <f>ETI!H33/ETI!F33</f>
        <v>#DIV/0!</v>
      </c>
    </row>
    <row r="113" spans="2:17" x14ac:dyDescent="0.25">
      <c r="B113" s="205">
        <f>Leyendas!$A$2</f>
        <v>2019</v>
      </c>
      <c r="C113" s="108">
        <v>27</v>
      </c>
      <c r="D113" s="198">
        <f>IRAG!G34</f>
        <v>0</v>
      </c>
      <c r="E113" s="198" t="e">
        <f>IRAG!G34/IRAG!F34</f>
        <v>#DIV/0!</v>
      </c>
      <c r="F113" s="198">
        <f>IRAG!H34</f>
        <v>0</v>
      </c>
      <c r="G113" s="276" t="e">
        <f>IRAG!H34/IRAG!F34</f>
        <v>#DIV/0!</v>
      </c>
      <c r="J113" s="223">
        <f>ETI!E34</f>
        <v>0</v>
      </c>
      <c r="K113" s="223">
        <f>ETI!D34</f>
        <v>0</v>
      </c>
      <c r="L113" s="224" t="e">
        <f t="shared" si="0"/>
        <v>#DIV/0!</v>
      </c>
      <c r="M113" s="222" t="e">
        <f>ETI!E34/ETI!F34</f>
        <v>#DIV/0!</v>
      </c>
      <c r="N113" s="223">
        <f>ETI!G34</f>
        <v>0</v>
      </c>
      <c r="O113" s="222" t="e">
        <f>ETI!G34/ETI!F34</f>
        <v>#DIV/0!</v>
      </c>
      <c r="P113" s="223">
        <f>ETI!H34</f>
        <v>0</v>
      </c>
      <c r="Q113" s="222" t="e">
        <f>ETI!H34/ETI!F34</f>
        <v>#DIV/0!</v>
      </c>
    </row>
    <row r="114" spans="2:17" x14ac:dyDescent="0.25">
      <c r="B114" s="205">
        <f>Leyendas!$A$2</f>
        <v>2019</v>
      </c>
      <c r="C114" s="108">
        <v>28</v>
      </c>
      <c r="D114" s="198">
        <f>IRAG!G35</f>
        <v>0</v>
      </c>
      <c r="E114" s="198" t="e">
        <f>IRAG!G35/IRAG!F35</f>
        <v>#DIV/0!</v>
      </c>
      <c r="F114" s="198">
        <f>IRAG!H35</f>
        <v>0</v>
      </c>
      <c r="G114" s="276" t="e">
        <f>IRAG!H35/IRAG!F35</f>
        <v>#DIV/0!</v>
      </c>
      <c r="J114" s="223">
        <f>ETI!E35</f>
        <v>0</v>
      </c>
      <c r="K114" s="223">
        <f>ETI!D35</f>
        <v>0</v>
      </c>
      <c r="L114" s="224" t="e">
        <f t="shared" si="0"/>
        <v>#DIV/0!</v>
      </c>
      <c r="M114" s="222" t="e">
        <f>ETI!E35/ETI!F35</f>
        <v>#DIV/0!</v>
      </c>
      <c r="N114" s="223">
        <f>ETI!G35</f>
        <v>0</v>
      </c>
      <c r="O114" s="222" t="e">
        <f>ETI!G35/ETI!F35</f>
        <v>#DIV/0!</v>
      </c>
      <c r="P114" s="223">
        <f>ETI!H35</f>
        <v>0</v>
      </c>
      <c r="Q114" s="222" t="e">
        <f>ETI!H35/ETI!F35</f>
        <v>#DIV/0!</v>
      </c>
    </row>
    <row r="115" spans="2:17" x14ac:dyDescent="0.25">
      <c r="B115" s="205">
        <f>Leyendas!$A$2</f>
        <v>2019</v>
      </c>
      <c r="C115" s="108">
        <v>29</v>
      </c>
      <c r="D115" s="198">
        <f>IRAG!G36</f>
        <v>0</v>
      </c>
      <c r="E115" s="198" t="e">
        <f>IRAG!G36/IRAG!F36</f>
        <v>#DIV/0!</v>
      </c>
      <c r="F115" s="198">
        <f>IRAG!H36</f>
        <v>0</v>
      </c>
      <c r="G115" s="276" t="e">
        <f>IRAG!H36/IRAG!F36</f>
        <v>#DIV/0!</v>
      </c>
      <c r="J115" s="223">
        <f>ETI!E36</f>
        <v>0</v>
      </c>
      <c r="K115" s="223">
        <f>ETI!D36</f>
        <v>0</v>
      </c>
      <c r="L115" s="224" t="e">
        <f t="shared" si="0"/>
        <v>#DIV/0!</v>
      </c>
      <c r="M115" s="222" t="e">
        <f>ETI!E36/ETI!F36</f>
        <v>#DIV/0!</v>
      </c>
      <c r="N115" s="223">
        <f>ETI!G36</f>
        <v>0</v>
      </c>
      <c r="O115" s="222" t="e">
        <f>ETI!G36/ETI!F36</f>
        <v>#DIV/0!</v>
      </c>
      <c r="P115" s="223">
        <f>ETI!H36</f>
        <v>0</v>
      </c>
      <c r="Q115" s="222" t="e">
        <f>ETI!H36/ETI!F36</f>
        <v>#DIV/0!</v>
      </c>
    </row>
    <row r="116" spans="2:17" x14ac:dyDescent="0.25">
      <c r="B116" s="205">
        <f>Leyendas!$A$2</f>
        <v>2019</v>
      </c>
      <c r="C116" s="108">
        <v>30</v>
      </c>
      <c r="D116" s="198">
        <f>IRAG!G37</f>
        <v>0</v>
      </c>
      <c r="E116" s="198" t="e">
        <f>IRAG!G37/IRAG!F37</f>
        <v>#DIV/0!</v>
      </c>
      <c r="F116" s="198">
        <f>IRAG!H37</f>
        <v>0</v>
      </c>
      <c r="G116" s="276" t="e">
        <f>IRAG!H37/IRAG!F37</f>
        <v>#DIV/0!</v>
      </c>
      <c r="J116" s="223">
        <f>ETI!E37</f>
        <v>0</v>
      </c>
      <c r="K116" s="223">
        <f>ETI!D37</f>
        <v>0</v>
      </c>
      <c r="L116" s="224" t="e">
        <f t="shared" si="0"/>
        <v>#DIV/0!</v>
      </c>
      <c r="M116" s="222" t="e">
        <f>ETI!E37/ETI!F37</f>
        <v>#DIV/0!</v>
      </c>
      <c r="N116" s="223">
        <f>ETI!G37</f>
        <v>0</v>
      </c>
      <c r="O116" s="222" t="e">
        <f>ETI!G37/ETI!F37</f>
        <v>#DIV/0!</v>
      </c>
      <c r="P116" s="223">
        <f>ETI!H37</f>
        <v>0</v>
      </c>
      <c r="Q116" s="222" t="e">
        <f>ETI!H37/ETI!F37</f>
        <v>#DIV/0!</v>
      </c>
    </row>
    <row r="117" spans="2:17" x14ac:dyDescent="0.25">
      <c r="B117" s="205">
        <f>Leyendas!$A$2</f>
        <v>2019</v>
      </c>
      <c r="C117" s="108">
        <v>31</v>
      </c>
      <c r="D117" s="198">
        <f>IRAG!G38</f>
        <v>0</v>
      </c>
      <c r="E117" s="198" t="e">
        <f>IRAG!G38/IRAG!F38</f>
        <v>#DIV/0!</v>
      </c>
      <c r="F117" s="198">
        <f>IRAG!H38</f>
        <v>0</v>
      </c>
      <c r="G117" s="276" t="e">
        <f>IRAG!H38/IRAG!F38</f>
        <v>#DIV/0!</v>
      </c>
      <c r="J117" s="223">
        <f>ETI!E38</f>
        <v>0</v>
      </c>
      <c r="K117" s="223">
        <f>ETI!D38</f>
        <v>0</v>
      </c>
      <c r="L117" s="224" t="e">
        <f t="shared" si="0"/>
        <v>#DIV/0!</v>
      </c>
      <c r="M117" s="222" t="e">
        <f>ETI!E38/ETI!F38</f>
        <v>#DIV/0!</v>
      </c>
      <c r="N117" s="223">
        <f>ETI!G38</f>
        <v>0</v>
      </c>
      <c r="O117" s="222" t="e">
        <f>ETI!G38/ETI!F38</f>
        <v>#DIV/0!</v>
      </c>
      <c r="P117" s="223">
        <f>ETI!H38</f>
        <v>0</v>
      </c>
      <c r="Q117" s="222" t="e">
        <f>ETI!H38/ETI!F38</f>
        <v>#DIV/0!</v>
      </c>
    </row>
    <row r="118" spans="2:17" x14ac:dyDescent="0.25">
      <c r="B118" s="205">
        <f>Leyendas!$A$2</f>
        <v>2019</v>
      </c>
      <c r="C118" s="108">
        <v>32</v>
      </c>
      <c r="D118" s="198">
        <f>IRAG!G39</f>
        <v>0</v>
      </c>
      <c r="E118" s="198" t="e">
        <f>IRAG!G39/IRAG!F39</f>
        <v>#DIV/0!</v>
      </c>
      <c r="F118" s="198">
        <f>IRAG!H39</f>
        <v>0</v>
      </c>
      <c r="G118" s="276" t="e">
        <f>IRAG!H39/IRAG!F39</f>
        <v>#DIV/0!</v>
      </c>
      <c r="J118" s="223">
        <f>ETI!E39</f>
        <v>0</v>
      </c>
      <c r="K118" s="223">
        <f>ETI!D39</f>
        <v>0</v>
      </c>
      <c r="L118" s="224" t="e">
        <f t="shared" si="0"/>
        <v>#DIV/0!</v>
      </c>
      <c r="M118" s="222" t="e">
        <f>ETI!E39/ETI!F39</f>
        <v>#DIV/0!</v>
      </c>
      <c r="N118" s="223">
        <f>ETI!G39</f>
        <v>0</v>
      </c>
      <c r="O118" s="222" t="e">
        <f>ETI!G39/ETI!F39</f>
        <v>#DIV/0!</v>
      </c>
      <c r="P118" s="223">
        <f>ETI!H39</f>
        <v>0</v>
      </c>
      <c r="Q118" s="222" t="e">
        <f>ETI!H39/ETI!F39</f>
        <v>#DIV/0!</v>
      </c>
    </row>
    <row r="119" spans="2:17" x14ac:dyDescent="0.25">
      <c r="B119" s="205">
        <f>Leyendas!$A$2</f>
        <v>2019</v>
      </c>
      <c r="C119" s="108">
        <v>33</v>
      </c>
      <c r="D119" s="198">
        <f>IRAG!G40</f>
        <v>0</v>
      </c>
      <c r="E119" s="198" t="e">
        <f>IRAG!G40/IRAG!F40</f>
        <v>#DIV/0!</v>
      </c>
      <c r="F119" s="198">
        <f>IRAG!H40</f>
        <v>0</v>
      </c>
      <c r="G119" s="276" t="e">
        <f>IRAG!H40/IRAG!F40</f>
        <v>#DIV/0!</v>
      </c>
      <c r="J119" s="223">
        <f>ETI!E40</f>
        <v>0</v>
      </c>
      <c r="K119" s="223">
        <f>ETI!D40</f>
        <v>0</v>
      </c>
      <c r="L119" s="224" t="e">
        <f t="shared" si="0"/>
        <v>#DIV/0!</v>
      </c>
      <c r="M119" s="222" t="e">
        <f>ETI!E40/ETI!F40</f>
        <v>#DIV/0!</v>
      </c>
      <c r="N119" s="223">
        <f>ETI!G40</f>
        <v>0</v>
      </c>
      <c r="O119" s="222" t="e">
        <f>ETI!G40/ETI!F40</f>
        <v>#DIV/0!</v>
      </c>
      <c r="P119" s="223">
        <f>ETI!H40</f>
        <v>0</v>
      </c>
      <c r="Q119" s="222" t="e">
        <f>ETI!H40/ETI!F40</f>
        <v>#DIV/0!</v>
      </c>
    </row>
    <row r="120" spans="2:17" x14ac:dyDescent="0.25">
      <c r="B120" s="205">
        <f>Leyendas!$A$2</f>
        <v>2019</v>
      </c>
      <c r="C120" s="108">
        <v>34</v>
      </c>
      <c r="D120" s="198">
        <f>IRAG!G41</f>
        <v>0</v>
      </c>
      <c r="E120" s="198" t="e">
        <f>IRAG!G41/IRAG!F41</f>
        <v>#DIV/0!</v>
      </c>
      <c r="F120" s="198">
        <f>IRAG!H41</f>
        <v>0</v>
      </c>
      <c r="G120" s="276" t="e">
        <f>IRAG!H41/IRAG!F41</f>
        <v>#DIV/0!</v>
      </c>
      <c r="J120" s="223">
        <f>ETI!E41</f>
        <v>0</v>
      </c>
      <c r="K120" s="223">
        <f>ETI!D41</f>
        <v>0</v>
      </c>
      <c r="L120" s="224" t="e">
        <f t="shared" si="0"/>
        <v>#DIV/0!</v>
      </c>
      <c r="M120" s="222" t="e">
        <f>ETI!E41/ETI!F41</f>
        <v>#DIV/0!</v>
      </c>
      <c r="N120" s="223">
        <f>ETI!G41</f>
        <v>0</v>
      </c>
      <c r="O120" s="222" t="e">
        <f>ETI!G41/ETI!F41</f>
        <v>#DIV/0!</v>
      </c>
      <c r="P120" s="223">
        <f>ETI!H41</f>
        <v>0</v>
      </c>
      <c r="Q120" s="222" t="e">
        <f>ETI!H41/ETI!F41</f>
        <v>#DIV/0!</v>
      </c>
    </row>
    <row r="121" spans="2:17" x14ac:dyDescent="0.25">
      <c r="B121" s="205">
        <f>Leyendas!$A$2</f>
        <v>2019</v>
      </c>
      <c r="C121" s="108">
        <v>35</v>
      </c>
      <c r="D121" s="198">
        <f>IRAG!G42</f>
        <v>0</v>
      </c>
      <c r="E121" s="198" t="e">
        <f>IRAG!G42/IRAG!F42</f>
        <v>#DIV/0!</v>
      </c>
      <c r="F121" s="198">
        <f>IRAG!H42</f>
        <v>0</v>
      </c>
      <c r="G121" s="276" t="e">
        <f>IRAG!H42/IRAG!F42</f>
        <v>#DIV/0!</v>
      </c>
      <c r="J121" s="223">
        <f>ETI!E42</f>
        <v>0</v>
      </c>
      <c r="K121" s="223">
        <f>ETI!D42</f>
        <v>0</v>
      </c>
      <c r="L121" s="224" t="e">
        <f t="shared" si="0"/>
        <v>#DIV/0!</v>
      </c>
      <c r="M121" s="222" t="e">
        <f>ETI!E42/ETI!F42</f>
        <v>#DIV/0!</v>
      </c>
      <c r="N121" s="223">
        <f>ETI!G42</f>
        <v>0</v>
      </c>
      <c r="O121" s="222" t="e">
        <f>ETI!G42/ETI!F42</f>
        <v>#DIV/0!</v>
      </c>
      <c r="P121" s="223">
        <f>ETI!H42</f>
        <v>0</v>
      </c>
      <c r="Q121" s="222" t="e">
        <f>ETI!H42/ETI!F42</f>
        <v>#DIV/0!</v>
      </c>
    </row>
    <row r="122" spans="2:17" x14ac:dyDescent="0.25">
      <c r="B122" s="205">
        <f>Leyendas!$A$2</f>
        <v>2019</v>
      </c>
      <c r="C122" s="108">
        <v>36</v>
      </c>
      <c r="D122" s="198">
        <f>IRAG!G43</f>
        <v>0</v>
      </c>
      <c r="E122" s="198" t="e">
        <f>IRAG!G43/IRAG!F43</f>
        <v>#DIV/0!</v>
      </c>
      <c r="F122" s="198">
        <f>IRAG!H43</f>
        <v>0</v>
      </c>
      <c r="G122" s="276" t="e">
        <f>IRAG!H43/IRAG!F43</f>
        <v>#DIV/0!</v>
      </c>
      <c r="J122" s="223">
        <f>ETI!E43</f>
        <v>0</v>
      </c>
      <c r="K122" s="223">
        <f>ETI!D43</f>
        <v>0</v>
      </c>
      <c r="L122" s="224" t="e">
        <f t="shared" si="0"/>
        <v>#DIV/0!</v>
      </c>
      <c r="M122" s="222" t="e">
        <f>ETI!E43/ETI!F43</f>
        <v>#DIV/0!</v>
      </c>
      <c r="N122" s="223">
        <f>ETI!G43</f>
        <v>0</v>
      </c>
      <c r="O122" s="222" t="e">
        <f>ETI!G43/ETI!F43</f>
        <v>#DIV/0!</v>
      </c>
      <c r="P122" s="223">
        <f>ETI!H43</f>
        <v>0</v>
      </c>
      <c r="Q122" s="222" t="e">
        <f>ETI!H43/ETI!F43</f>
        <v>#DIV/0!</v>
      </c>
    </row>
    <row r="123" spans="2:17" x14ac:dyDescent="0.25">
      <c r="B123" s="205">
        <f>Leyendas!$A$2</f>
        <v>2019</v>
      </c>
      <c r="C123" s="108">
        <v>37</v>
      </c>
      <c r="D123" s="198">
        <f>IRAG!G44</f>
        <v>0</v>
      </c>
      <c r="E123" s="198" t="e">
        <f>IRAG!G44/IRAG!F44</f>
        <v>#DIV/0!</v>
      </c>
      <c r="F123" s="198">
        <f>IRAG!H44</f>
        <v>0</v>
      </c>
      <c r="G123" s="276" t="e">
        <f>IRAG!H44/IRAG!F44</f>
        <v>#DIV/0!</v>
      </c>
      <c r="J123" s="223">
        <f>ETI!E44</f>
        <v>0</v>
      </c>
      <c r="K123" s="223">
        <f>ETI!D44</f>
        <v>0</v>
      </c>
      <c r="L123" s="224" t="e">
        <f t="shared" si="0"/>
        <v>#DIV/0!</v>
      </c>
      <c r="M123" s="222" t="e">
        <f>ETI!E44/ETI!F44</f>
        <v>#DIV/0!</v>
      </c>
      <c r="N123" s="223">
        <f>ETI!G44</f>
        <v>0</v>
      </c>
      <c r="O123" s="222" t="e">
        <f>ETI!G44/ETI!F44</f>
        <v>#DIV/0!</v>
      </c>
      <c r="P123" s="223">
        <f>ETI!H44</f>
        <v>0</v>
      </c>
      <c r="Q123" s="222" t="e">
        <f>ETI!H44/ETI!F44</f>
        <v>#DIV/0!</v>
      </c>
    </row>
    <row r="124" spans="2:17" x14ac:dyDescent="0.25">
      <c r="B124" s="205">
        <f>Leyendas!$A$2</f>
        <v>2019</v>
      </c>
      <c r="C124" s="108">
        <v>38</v>
      </c>
      <c r="D124" s="198">
        <f>IRAG!G45</f>
        <v>0</v>
      </c>
      <c r="E124" s="198" t="e">
        <f>IRAG!G45/IRAG!F45</f>
        <v>#DIV/0!</v>
      </c>
      <c r="F124" s="198">
        <f>IRAG!H45</f>
        <v>0</v>
      </c>
      <c r="G124" s="276" t="e">
        <f>IRAG!H45/IRAG!F45</f>
        <v>#DIV/0!</v>
      </c>
      <c r="J124" s="223">
        <f>ETI!E45</f>
        <v>0</v>
      </c>
      <c r="K124" s="223">
        <f>ETI!D45</f>
        <v>0</v>
      </c>
      <c r="L124" s="224" t="e">
        <f t="shared" si="0"/>
        <v>#DIV/0!</v>
      </c>
      <c r="M124" s="222" t="e">
        <f>ETI!E45/ETI!F45</f>
        <v>#DIV/0!</v>
      </c>
      <c r="N124" s="223">
        <f>ETI!G45</f>
        <v>0</v>
      </c>
      <c r="O124" s="222" t="e">
        <f>ETI!G45/ETI!F45</f>
        <v>#DIV/0!</v>
      </c>
      <c r="P124" s="223">
        <f>ETI!H45</f>
        <v>0</v>
      </c>
      <c r="Q124" s="222" t="e">
        <f>ETI!H45/ETI!F45</f>
        <v>#DIV/0!</v>
      </c>
    </row>
    <row r="125" spans="2:17" x14ac:dyDescent="0.25">
      <c r="B125" s="205">
        <f>Leyendas!$A$2</f>
        <v>2019</v>
      </c>
      <c r="C125" s="108">
        <v>39</v>
      </c>
      <c r="D125" s="198">
        <f>IRAG!G46</f>
        <v>0</v>
      </c>
      <c r="E125" s="198" t="e">
        <f>IRAG!G46/IRAG!F46</f>
        <v>#DIV/0!</v>
      </c>
      <c r="F125" s="198">
        <f>IRAG!H46</f>
        <v>0</v>
      </c>
      <c r="G125" s="276" t="e">
        <f>IRAG!H46/IRAG!F46</f>
        <v>#DIV/0!</v>
      </c>
      <c r="J125" s="223">
        <f>ETI!E46</f>
        <v>0</v>
      </c>
      <c r="K125" s="223">
        <f>ETI!D46</f>
        <v>0</v>
      </c>
      <c r="L125" s="224" t="e">
        <f t="shared" si="0"/>
        <v>#DIV/0!</v>
      </c>
      <c r="M125" s="222" t="e">
        <f>ETI!E46/ETI!F46</f>
        <v>#DIV/0!</v>
      </c>
      <c r="N125" s="223">
        <f>ETI!G46</f>
        <v>0</v>
      </c>
      <c r="O125" s="222" t="e">
        <f>ETI!G46/ETI!F46</f>
        <v>#DIV/0!</v>
      </c>
      <c r="P125" s="223">
        <f>ETI!H46</f>
        <v>0</v>
      </c>
      <c r="Q125" s="222" t="e">
        <f>ETI!H46/ETI!F46</f>
        <v>#DIV/0!</v>
      </c>
    </row>
    <row r="126" spans="2:17" x14ac:dyDescent="0.25">
      <c r="B126" s="205">
        <f>Leyendas!$A$2</f>
        <v>2019</v>
      </c>
      <c r="C126" s="108">
        <v>40</v>
      </c>
      <c r="D126" s="198">
        <f>IRAG!G47</f>
        <v>0</v>
      </c>
      <c r="E126" s="198" t="e">
        <f>IRAG!G47/IRAG!F47</f>
        <v>#DIV/0!</v>
      </c>
      <c r="F126" s="198">
        <f>IRAG!H47</f>
        <v>0</v>
      </c>
      <c r="G126" s="276" t="e">
        <f>IRAG!H47/IRAG!F47</f>
        <v>#DIV/0!</v>
      </c>
      <c r="J126" s="223">
        <f>ETI!E47</f>
        <v>0</v>
      </c>
      <c r="K126" s="223">
        <f>ETI!D47</f>
        <v>0</v>
      </c>
      <c r="L126" s="224" t="e">
        <f t="shared" si="0"/>
        <v>#DIV/0!</v>
      </c>
      <c r="M126" s="222" t="e">
        <f>ETI!E47/ETI!F47</f>
        <v>#DIV/0!</v>
      </c>
      <c r="N126" s="223">
        <f>ETI!G47</f>
        <v>0</v>
      </c>
      <c r="O126" s="222" t="e">
        <f>ETI!G47/ETI!F47</f>
        <v>#DIV/0!</v>
      </c>
      <c r="P126" s="223">
        <f>ETI!H47</f>
        <v>0</v>
      </c>
      <c r="Q126" s="222" t="e">
        <f>ETI!H47/ETI!F47</f>
        <v>#DIV/0!</v>
      </c>
    </row>
    <row r="127" spans="2:17" x14ac:dyDescent="0.25">
      <c r="B127" s="205">
        <f>Leyendas!$A$2</f>
        <v>2019</v>
      </c>
      <c r="C127" s="108">
        <v>41</v>
      </c>
      <c r="D127" s="198">
        <f>IRAG!G48</f>
        <v>0</v>
      </c>
      <c r="E127" s="198" t="e">
        <f>IRAG!G48/IRAG!F48</f>
        <v>#DIV/0!</v>
      </c>
      <c r="F127" s="198">
        <f>IRAG!H48</f>
        <v>0</v>
      </c>
      <c r="G127" s="276" t="e">
        <f>IRAG!H48/IRAG!F48</f>
        <v>#DIV/0!</v>
      </c>
      <c r="J127" s="223">
        <f>ETI!E48</f>
        <v>0</v>
      </c>
      <c r="K127" s="223">
        <f>ETI!D48</f>
        <v>0</v>
      </c>
      <c r="L127" s="224" t="e">
        <f t="shared" si="0"/>
        <v>#DIV/0!</v>
      </c>
      <c r="M127" s="222" t="e">
        <f>ETI!E48/ETI!F48</f>
        <v>#DIV/0!</v>
      </c>
      <c r="N127" s="223">
        <f>ETI!G48</f>
        <v>0</v>
      </c>
      <c r="O127" s="222" t="e">
        <f>ETI!G48/ETI!F48</f>
        <v>#DIV/0!</v>
      </c>
      <c r="P127" s="223">
        <f>ETI!H48</f>
        <v>0</v>
      </c>
      <c r="Q127" s="222" t="e">
        <f>ETI!H48/ETI!F48</f>
        <v>#DIV/0!</v>
      </c>
    </row>
    <row r="128" spans="2:17" x14ac:dyDescent="0.25">
      <c r="B128" s="205">
        <f>Leyendas!$A$2</f>
        <v>2019</v>
      </c>
      <c r="C128" s="108">
        <v>42</v>
      </c>
      <c r="D128" s="198">
        <f>IRAG!G49</f>
        <v>0</v>
      </c>
      <c r="E128" s="198" t="e">
        <f>IRAG!G49/IRAG!F49</f>
        <v>#DIV/0!</v>
      </c>
      <c r="F128" s="198">
        <f>IRAG!H49</f>
        <v>0</v>
      </c>
      <c r="G128" s="276" t="e">
        <f>IRAG!H49/IRAG!F49</f>
        <v>#DIV/0!</v>
      </c>
      <c r="J128" s="223">
        <f>ETI!E49</f>
        <v>0</v>
      </c>
      <c r="K128" s="223">
        <f>ETI!D49</f>
        <v>0</v>
      </c>
      <c r="L128" s="224" t="e">
        <f t="shared" si="0"/>
        <v>#DIV/0!</v>
      </c>
      <c r="M128" s="222" t="e">
        <f>ETI!E49/ETI!F49</f>
        <v>#DIV/0!</v>
      </c>
      <c r="N128" s="223">
        <f>ETI!G49</f>
        <v>0</v>
      </c>
      <c r="O128" s="222" t="e">
        <f>ETI!G49/ETI!F49</f>
        <v>#DIV/0!</v>
      </c>
      <c r="P128" s="223">
        <f>ETI!H49</f>
        <v>0</v>
      </c>
      <c r="Q128" s="222" t="e">
        <f>ETI!H49/ETI!F49</f>
        <v>#DIV/0!</v>
      </c>
    </row>
    <row r="129" spans="2:17" x14ac:dyDescent="0.25">
      <c r="B129" s="205">
        <f>Leyendas!$A$2</f>
        <v>2019</v>
      </c>
      <c r="C129" s="108">
        <v>43</v>
      </c>
      <c r="D129" s="198">
        <f>IRAG!G50</f>
        <v>0</v>
      </c>
      <c r="E129" s="198" t="e">
        <f>IRAG!G50/IRAG!F50</f>
        <v>#DIV/0!</v>
      </c>
      <c r="F129" s="198">
        <f>IRAG!H50</f>
        <v>0</v>
      </c>
      <c r="G129" s="276" t="e">
        <f>IRAG!H50/IRAG!F50</f>
        <v>#DIV/0!</v>
      </c>
      <c r="J129" s="223">
        <f>ETI!E50</f>
        <v>0</v>
      </c>
      <c r="K129" s="223">
        <f>ETI!D50</f>
        <v>0</v>
      </c>
      <c r="L129" s="224" t="e">
        <f t="shared" si="0"/>
        <v>#DIV/0!</v>
      </c>
      <c r="M129" s="222" t="e">
        <f>ETI!E50/ETI!F50</f>
        <v>#DIV/0!</v>
      </c>
      <c r="N129" s="223">
        <f>ETI!G50</f>
        <v>0</v>
      </c>
      <c r="O129" s="222" t="e">
        <f>ETI!G50/ETI!F50</f>
        <v>#DIV/0!</v>
      </c>
      <c r="P129" s="223">
        <f>ETI!H50</f>
        <v>0</v>
      </c>
      <c r="Q129" s="222" t="e">
        <f>ETI!H50/ETI!F50</f>
        <v>#DIV/0!</v>
      </c>
    </row>
    <row r="130" spans="2:17" x14ac:dyDescent="0.25">
      <c r="B130" s="205">
        <f>Leyendas!$A$2</f>
        <v>2019</v>
      </c>
      <c r="C130" s="108">
        <v>44</v>
      </c>
      <c r="D130" s="198">
        <f>IRAG!G51</f>
        <v>0</v>
      </c>
      <c r="E130" s="198" t="e">
        <f>IRAG!G51/IRAG!F51</f>
        <v>#DIV/0!</v>
      </c>
      <c r="F130" s="198">
        <f>IRAG!H51</f>
        <v>0</v>
      </c>
      <c r="G130" s="276" t="e">
        <f>IRAG!H51/IRAG!F51</f>
        <v>#DIV/0!</v>
      </c>
      <c r="J130" s="223">
        <f>ETI!E51</f>
        <v>0</v>
      </c>
      <c r="K130" s="223">
        <f>ETI!D51</f>
        <v>0</v>
      </c>
      <c r="L130" s="224" t="e">
        <f t="shared" si="0"/>
        <v>#DIV/0!</v>
      </c>
      <c r="M130" s="222" t="e">
        <f>ETI!E51/ETI!F51</f>
        <v>#DIV/0!</v>
      </c>
      <c r="N130" s="223">
        <f>ETI!G51</f>
        <v>0</v>
      </c>
      <c r="O130" s="222" t="e">
        <f>ETI!G51/ETI!F51</f>
        <v>#DIV/0!</v>
      </c>
      <c r="P130" s="223">
        <f>ETI!H51</f>
        <v>0</v>
      </c>
      <c r="Q130" s="222" t="e">
        <f>ETI!H51/ETI!F51</f>
        <v>#DIV/0!</v>
      </c>
    </row>
    <row r="131" spans="2:17" x14ac:dyDescent="0.25">
      <c r="B131" s="205">
        <f>Leyendas!$A$2</f>
        <v>2019</v>
      </c>
      <c r="C131" s="108">
        <v>45</v>
      </c>
      <c r="D131" s="198">
        <f>IRAG!G52</f>
        <v>0</v>
      </c>
      <c r="E131" s="198" t="e">
        <f>IRAG!G52/IRAG!F52</f>
        <v>#DIV/0!</v>
      </c>
      <c r="F131" s="198">
        <f>IRAG!H52</f>
        <v>0</v>
      </c>
      <c r="G131" s="276" t="e">
        <f>IRAG!H52/IRAG!F52</f>
        <v>#DIV/0!</v>
      </c>
      <c r="J131" s="223">
        <f>ETI!E52</f>
        <v>0</v>
      </c>
      <c r="K131" s="223">
        <f>ETI!D52</f>
        <v>0</v>
      </c>
      <c r="L131" s="224" t="e">
        <f t="shared" si="0"/>
        <v>#DIV/0!</v>
      </c>
      <c r="M131" s="222" t="e">
        <f>ETI!E52/ETI!F52</f>
        <v>#DIV/0!</v>
      </c>
      <c r="N131" s="223">
        <f>ETI!G52</f>
        <v>0</v>
      </c>
      <c r="O131" s="222" t="e">
        <f>ETI!G52/ETI!F52</f>
        <v>#DIV/0!</v>
      </c>
      <c r="P131" s="223">
        <f>ETI!H52</f>
        <v>0</v>
      </c>
      <c r="Q131" s="222" t="e">
        <f>ETI!H52/ETI!F52</f>
        <v>#DIV/0!</v>
      </c>
    </row>
    <row r="132" spans="2:17" x14ac:dyDescent="0.25">
      <c r="B132" s="205">
        <f>Leyendas!$A$2</f>
        <v>2019</v>
      </c>
      <c r="C132" s="108">
        <v>46</v>
      </c>
      <c r="D132" s="198">
        <f>IRAG!G53</f>
        <v>0</v>
      </c>
      <c r="E132" s="198" t="e">
        <f>IRAG!G53/IRAG!F53</f>
        <v>#DIV/0!</v>
      </c>
      <c r="F132" s="198">
        <f>IRAG!H53</f>
        <v>0</v>
      </c>
      <c r="G132" s="276" t="e">
        <f>IRAG!H53/IRAG!F53</f>
        <v>#DIV/0!</v>
      </c>
      <c r="J132" s="223">
        <f>ETI!E53</f>
        <v>0</v>
      </c>
      <c r="K132" s="223">
        <f>ETI!D53</f>
        <v>0</v>
      </c>
      <c r="L132" s="224" t="e">
        <f t="shared" si="0"/>
        <v>#DIV/0!</v>
      </c>
      <c r="M132" s="222" t="e">
        <f>ETI!E53/ETI!F53</f>
        <v>#DIV/0!</v>
      </c>
      <c r="N132" s="223">
        <f>ETI!G53</f>
        <v>0</v>
      </c>
      <c r="O132" s="222" t="e">
        <f>ETI!G53/ETI!F53</f>
        <v>#DIV/0!</v>
      </c>
      <c r="P132" s="223">
        <f>ETI!H53</f>
        <v>0</v>
      </c>
      <c r="Q132" s="222" t="e">
        <f>ETI!H53/ETI!F53</f>
        <v>#DIV/0!</v>
      </c>
    </row>
    <row r="133" spans="2:17" x14ac:dyDescent="0.25">
      <c r="B133" s="205">
        <f>Leyendas!$A$2</f>
        <v>2019</v>
      </c>
      <c r="C133" s="108">
        <v>47</v>
      </c>
      <c r="D133" s="198">
        <f>IRAG!G54</f>
        <v>0</v>
      </c>
      <c r="E133" s="198" t="e">
        <f>IRAG!G54/IRAG!F54</f>
        <v>#DIV/0!</v>
      </c>
      <c r="F133" s="198">
        <f>IRAG!H54</f>
        <v>0</v>
      </c>
      <c r="G133" s="276" t="e">
        <f>IRAG!H54/IRAG!F54</f>
        <v>#DIV/0!</v>
      </c>
      <c r="J133" s="223">
        <f>ETI!E54</f>
        <v>0</v>
      </c>
      <c r="K133" s="223">
        <f>ETI!D54</f>
        <v>0</v>
      </c>
      <c r="L133" s="224" t="e">
        <f t="shared" si="0"/>
        <v>#DIV/0!</v>
      </c>
      <c r="M133" s="222" t="e">
        <f>ETI!E54/ETI!F54</f>
        <v>#DIV/0!</v>
      </c>
      <c r="N133" s="223">
        <f>ETI!G54</f>
        <v>0</v>
      </c>
      <c r="O133" s="222" t="e">
        <f>ETI!G54/ETI!F54</f>
        <v>#DIV/0!</v>
      </c>
      <c r="P133" s="223">
        <f>ETI!H54</f>
        <v>0</v>
      </c>
      <c r="Q133" s="222" t="e">
        <f>ETI!H54/ETI!F54</f>
        <v>#DIV/0!</v>
      </c>
    </row>
    <row r="134" spans="2:17" x14ac:dyDescent="0.25">
      <c r="B134" s="205">
        <f>Leyendas!$A$2</f>
        <v>2019</v>
      </c>
      <c r="C134" s="108">
        <v>48</v>
      </c>
      <c r="D134" s="198">
        <f>IRAG!G55</f>
        <v>0</v>
      </c>
      <c r="E134" s="198" t="e">
        <f>IRAG!G55/IRAG!F55</f>
        <v>#DIV/0!</v>
      </c>
      <c r="F134" s="198">
        <f>IRAG!H55</f>
        <v>0</v>
      </c>
      <c r="G134" s="276" t="e">
        <f>IRAG!H55/IRAG!F55</f>
        <v>#DIV/0!</v>
      </c>
      <c r="J134" s="223">
        <f>ETI!E55</f>
        <v>0</v>
      </c>
      <c r="K134" s="223">
        <f>ETI!D55</f>
        <v>0</v>
      </c>
      <c r="L134" s="224" t="e">
        <f t="shared" si="0"/>
        <v>#DIV/0!</v>
      </c>
      <c r="M134" s="222" t="e">
        <f>ETI!E55/ETI!F55</f>
        <v>#DIV/0!</v>
      </c>
      <c r="N134" s="223">
        <f>ETI!G55</f>
        <v>0</v>
      </c>
      <c r="O134" s="222" t="e">
        <f>ETI!G55/ETI!F55</f>
        <v>#DIV/0!</v>
      </c>
      <c r="P134" s="223">
        <f>ETI!H55</f>
        <v>0</v>
      </c>
      <c r="Q134" s="222" t="e">
        <f>ETI!H55/ETI!F55</f>
        <v>#DIV/0!</v>
      </c>
    </row>
    <row r="135" spans="2:17" x14ac:dyDescent="0.25">
      <c r="B135" s="205">
        <f>Leyendas!$A$2</f>
        <v>2019</v>
      </c>
      <c r="C135" s="108">
        <v>49</v>
      </c>
      <c r="D135" s="198">
        <f>IRAG!G56</f>
        <v>0</v>
      </c>
      <c r="E135" s="198" t="e">
        <f>IRAG!G56/IRAG!F56</f>
        <v>#DIV/0!</v>
      </c>
      <c r="F135" s="198">
        <f>IRAG!H56</f>
        <v>0</v>
      </c>
      <c r="G135" s="276" t="e">
        <f>IRAG!H56/IRAG!F56</f>
        <v>#DIV/0!</v>
      </c>
      <c r="J135" s="223">
        <f>ETI!E56</f>
        <v>0</v>
      </c>
      <c r="K135" s="223">
        <f>ETI!D56</f>
        <v>0</v>
      </c>
      <c r="L135" s="224" t="e">
        <f t="shared" si="0"/>
        <v>#DIV/0!</v>
      </c>
      <c r="M135" s="222" t="e">
        <f>ETI!E56/ETI!F56</f>
        <v>#DIV/0!</v>
      </c>
      <c r="N135" s="223">
        <f>ETI!G56</f>
        <v>0</v>
      </c>
      <c r="O135" s="222" t="e">
        <f>ETI!G56/ETI!F56</f>
        <v>#DIV/0!</v>
      </c>
      <c r="P135" s="223">
        <f>ETI!H56</f>
        <v>0</v>
      </c>
      <c r="Q135" s="222" t="e">
        <f>ETI!H56/ETI!F56</f>
        <v>#DIV/0!</v>
      </c>
    </row>
    <row r="136" spans="2:17" x14ac:dyDescent="0.25">
      <c r="B136" s="205">
        <f>Leyendas!$A$2</f>
        <v>2019</v>
      </c>
      <c r="C136" s="108">
        <v>50</v>
      </c>
      <c r="D136" s="198">
        <f>IRAG!G57</f>
        <v>0</v>
      </c>
      <c r="E136" s="198" t="e">
        <f>IRAG!G57/IRAG!F57</f>
        <v>#DIV/0!</v>
      </c>
      <c r="F136" s="198">
        <f>IRAG!H57</f>
        <v>0</v>
      </c>
      <c r="G136" s="276" t="e">
        <f>IRAG!H57/IRAG!F57</f>
        <v>#DIV/0!</v>
      </c>
      <c r="J136" s="223">
        <f>ETI!E57</f>
        <v>0</v>
      </c>
      <c r="K136" s="223">
        <f>ETI!D57</f>
        <v>0</v>
      </c>
      <c r="L136" s="224" t="e">
        <f t="shared" si="0"/>
        <v>#DIV/0!</v>
      </c>
      <c r="M136" s="222" t="e">
        <f>ETI!E57/ETI!F57</f>
        <v>#DIV/0!</v>
      </c>
      <c r="N136" s="223">
        <f>ETI!G57</f>
        <v>0</v>
      </c>
      <c r="O136" s="222" t="e">
        <f>ETI!G57/ETI!F57</f>
        <v>#DIV/0!</v>
      </c>
      <c r="P136" s="223">
        <f>ETI!H57</f>
        <v>0</v>
      </c>
      <c r="Q136" s="222" t="e">
        <f>ETI!H57/ETI!F57</f>
        <v>#DIV/0!</v>
      </c>
    </row>
    <row r="137" spans="2:17" x14ac:dyDescent="0.25">
      <c r="B137" s="205">
        <f>Leyendas!$A$2</f>
        <v>2019</v>
      </c>
      <c r="C137" s="108">
        <v>51</v>
      </c>
      <c r="D137" s="198">
        <f>IRAG!G58</f>
        <v>0</v>
      </c>
      <c r="E137" s="198" t="e">
        <f>IRAG!G58/IRAG!F58</f>
        <v>#DIV/0!</v>
      </c>
      <c r="F137" s="198">
        <f>IRAG!H58</f>
        <v>0</v>
      </c>
      <c r="G137" s="276" t="e">
        <f>IRAG!H58/IRAG!F58</f>
        <v>#DIV/0!</v>
      </c>
      <c r="J137" s="223">
        <f>ETI!E58</f>
        <v>0</v>
      </c>
      <c r="K137" s="223">
        <f>ETI!D58</f>
        <v>0</v>
      </c>
      <c r="L137" s="224" t="e">
        <f t="shared" si="0"/>
        <v>#DIV/0!</v>
      </c>
      <c r="M137" s="222" t="e">
        <f>ETI!E58/ETI!F58</f>
        <v>#DIV/0!</v>
      </c>
      <c r="N137" s="223">
        <f>ETI!G58</f>
        <v>0</v>
      </c>
      <c r="O137" s="222" t="e">
        <f>ETI!G58/ETI!F58</f>
        <v>#DIV/0!</v>
      </c>
      <c r="P137" s="223">
        <f>ETI!H58</f>
        <v>0</v>
      </c>
      <c r="Q137" s="222" t="e">
        <f>ETI!H58/ETI!F58</f>
        <v>#DIV/0!</v>
      </c>
    </row>
    <row r="138" spans="2:17" x14ac:dyDescent="0.25">
      <c r="B138" s="205">
        <f>Leyendas!$A$2</f>
        <v>2019</v>
      </c>
      <c r="C138" s="108">
        <v>52</v>
      </c>
      <c r="D138" s="198">
        <f>IRAG!G59</f>
        <v>0</v>
      </c>
      <c r="E138" s="198" t="e">
        <f>IRAG!G59/IRAG!F59</f>
        <v>#DIV/0!</v>
      </c>
      <c r="F138" s="198">
        <f>IRAG!H59</f>
        <v>0</v>
      </c>
      <c r="G138" s="276" t="e">
        <f>IRAG!H59/IRAG!F59</f>
        <v>#DIV/0!</v>
      </c>
      <c r="J138" s="223">
        <f>ETI!E59</f>
        <v>0</v>
      </c>
      <c r="K138" s="223">
        <f>ETI!D59</f>
        <v>0</v>
      </c>
      <c r="L138" s="224" t="e">
        <f t="shared" si="0"/>
        <v>#DIV/0!</v>
      </c>
      <c r="M138" s="222" t="e">
        <f>ETI!E59/ETI!F59</f>
        <v>#DIV/0!</v>
      </c>
      <c r="N138" s="223">
        <f>ETI!G59</f>
        <v>0</v>
      </c>
      <c r="O138" s="222" t="e">
        <f>ETI!G59/ETI!F59</f>
        <v>#DIV/0!</v>
      </c>
      <c r="P138" s="223">
        <f>ETI!H59</f>
        <v>0</v>
      </c>
      <c r="Q138" s="222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33" customWidth="1"/>
    <col min="15" max="20" width="8" customWidth="1"/>
  </cols>
  <sheetData>
    <row r="1" spans="1:21" x14ac:dyDescent="0.25">
      <c r="G1" s="14"/>
      <c r="H1" s="106"/>
      <c r="I1" s="106"/>
      <c r="J1" s="106"/>
      <c r="K1" s="106"/>
      <c r="L1" s="106"/>
      <c r="M1" s="106"/>
      <c r="N1" s="132"/>
      <c r="O1" s="106"/>
      <c r="P1" s="106"/>
      <c r="Q1" s="106"/>
      <c r="R1" s="106"/>
      <c r="S1" s="106"/>
      <c r="T1" s="106"/>
    </row>
    <row r="2" spans="1:21" s="171" customFormat="1" ht="135" x14ac:dyDescent="0.25">
      <c r="A2" s="175" t="s">
        <v>12</v>
      </c>
      <c r="B2" s="174" t="s">
        <v>16</v>
      </c>
      <c r="C2" s="166" t="s">
        <v>296</v>
      </c>
      <c r="D2" s="166" t="s">
        <v>297</v>
      </c>
      <c r="E2" s="165" t="s">
        <v>298</v>
      </c>
      <c r="F2" s="165" t="s">
        <v>299</v>
      </c>
      <c r="G2" s="168" t="s">
        <v>300</v>
      </c>
      <c r="H2" s="167" t="s">
        <v>281</v>
      </c>
      <c r="I2" s="169" t="s">
        <v>301</v>
      </c>
      <c r="J2" s="169" t="s">
        <v>302</v>
      </c>
      <c r="K2" s="173"/>
      <c r="L2" s="164" t="s">
        <v>282</v>
      </c>
      <c r="M2" s="164" t="s">
        <v>311</v>
      </c>
      <c r="N2" s="210" t="s">
        <v>312</v>
      </c>
      <c r="O2" s="164" t="s">
        <v>283</v>
      </c>
      <c r="P2" s="163" t="s">
        <v>303</v>
      </c>
      <c r="Q2" s="163" t="s">
        <v>304</v>
      </c>
      <c r="R2" s="162" t="s">
        <v>305</v>
      </c>
      <c r="S2" s="162" t="s">
        <v>306</v>
      </c>
      <c r="T2" s="173"/>
      <c r="U2" s="172" t="s">
        <v>275</v>
      </c>
    </row>
    <row r="3" spans="1:21" x14ac:dyDescent="0.25">
      <c r="A3" s="170">
        <f>Leyendas!$A$2</f>
        <v>2019</v>
      </c>
      <c r="B3" s="211">
        <v>1</v>
      </c>
      <c r="C3" s="107">
        <f>IRAG!G8</f>
        <v>0</v>
      </c>
      <c r="D3" s="115" t="e">
        <f>IRAG!G8/IRAG!F8</f>
        <v>#DIV/0!</v>
      </c>
      <c r="E3" s="107">
        <f>IRAG!H8</f>
        <v>0</v>
      </c>
      <c r="F3" s="115" t="e">
        <f>IRAG!H8/IRAG!F8</f>
        <v>#DIV/0!</v>
      </c>
      <c r="G3" s="14">
        <f>IRAG!E8</f>
        <v>0</v>
      </c>
      <c r="H3" s="106" t="e">
        <f>IRAG!E8/IRAG!D8</f>
        <v>#DIV/0!</v>
      </c>
      <c r="I3" s="128">
        <f>IRAG!K8</f>
        <v>0</v>
      </c>
      <c r="J3" s="106" t="e">
        <f>IRAG!K8/IRAG!J8</f>
        <v>#DIV/0!</v>
      </c>
      <c r="K3" s="106"/>
      <c r="L3" s="128">
        <f>ETI!E8</f>
        <v>0</v>
      </c>
      <c r="M3" s="128">
        <f>ETI!D8</f>
        <v>0</v>
      </c>
      <c r="N3" s="132" t="e">
        <f>ETI!E8/ETI!D8</f>
        <v>#DIV/0!</v>
      </c>
      <c r="O3" s="106" t="e">
        <f>ETI!F8/ETI!E8</f>
        <v>#DIV/0!</v>
      </c>
      <c r="P3" s="128">
        <f>ETI!G8</f>
        <v>0</v>
      </c>
      <c r="Q3" s="106" t="e">
        <f>ETI!G8/ETI!F8</f>
        <v>#DIV/0!</v>
      </c>
      <c r="R3" s="128">
        <f>ETI!H8</f>
        <v>0</v>
      </c>
      <c r="S3" s="106" t="e">
        <f>ETI!H8/ETI!F8</f>
        <v>#DIV/0!</v>
      </c>
      <c r="T3" s="106"/>
    </row>
    <row r="4" spans="1:21" x14ac:dyDescent="0.25">
      <c r="A4" s="170">
        <f>Leyendas!$A$2</f>
        <v>2019</v>
      </c>
      <c r="B4" s="211">
        <v>2</v>
      </c>
      <c r="C4" s="205">
        <f>IRAG!G9</f>
        <v>0</v>
      </c>
      <c r="D4" s="206" t="e">
        <f>IRAG!G9/IRAG!F9</f>
        <v>#DIV/0!</v>
      </c>
      <c r="E4" s="205">
        <f>IRAG!H9</f>
        <v>0</v>
      </c>
      <c r="F4" s="206" t="e">
        <f>IRAG!H9/IRAG!F9</f>
        <v>#DIV/0!</v>
      </c>
      <c r="G4" s="199">
        <f>IRAG!E9</f>
        <v>0</v>
      </c>
      <c r="H4" s="204" t="e">
        <f>IRAG!E9/IRAG!D9</f>
        <v>#DIV/0!</v>
      </c>
      <c r="I4" s="207">
        <f>IRAG!K9</f>
        <v>0</v>
      </c>
      <c r="J4" s="204" t="e">
        <f>IRAG!K9/IRAG!J9</f>
        <v>#DIV/0!</v>
      </c>
      <c r="K4" s="106"/>
      <c r="L4" s="223">
        <f>ETI!E9</f>
        <v>0</v>
      </c>
      <c r="M4" s="223">
        <f>ETI!D9</f>
        <v>0</v>
      </c>
      <c r="N4" s="224" t="e">
        <f>ETI!E9/ETI!D9</f>
        <v>#DIV/0!</v>
      </c>
      <c r="O4" s="222" t="e">
        <f>ETI!F9/ETI!E9</f>
        <v>#DIV/0!</v>
      </c>
      <c r="P4" s="223">
        <f>ETI!G9</f>
        <v>0</v>
      </c>
      <c r="Q4" s="222" t="e">
        <f>ETI!G9/ETI!F9</f>
        <v>#DIV/0!</v>
      </c>
      <c r="R4" s="223">
        <f>ETI!H9</f>
        <v>0</v>
      </c>
      <c r="S4" s="222" t="e">
        <f>ETI!H9/ETI!F9</f>
        <v>#DIV/0!</v>
      </c>
      <c r="T4" s="106"/>
    </row>
    <row r="5" spans="1:21" x14ac:dyDescent="0.25">
      <c r="A5" s="170">
        <f>Leyendas!$A$2</f>
        <v>2019</v>
      </c>
      <c r="B5" s="211">
        <v>3</v>
      </c>
      <c r="C5" s="205">
        <f>IRAG!G10</f>
        <v>0</v>
      </c>
      <c r="D5" s="206" t="e">
        <f>IRAG!G10/IRAG!F10</f>
        <v>#DIV/0!</v>
      </c>
      <c r="E5" s="205">
        <f>IRAG!H10</f>
        <v>0</v>
      </c>
      <c r="F5" s="206" t="e">
        <f>IRAG!H10/IRAG!F10</f>
        <v>#DIV/0!</v>
      </c>
      <c r="G5" s="199">
        <f>IRAG!E10</f>
        <v>0</v>
      </c>
      <c r="H5" s="204" t="e">
        <f>IRAG!E10/IRAG!D10</f>
        <v>#DIV/0!</v>
      </c>
      <c r="I5" s="207">
        <f>IRAG!K10</f>
        <v>0</v>
      </c>
      <c r="J5" s="204" t="e">
        <f>IRAG!K10/IRAG!J10</f>
        <v>#DIV/0!</v>
      </c>
      <c r="K5" s="106"/>
      <c r="L5" s="223">
        <f>ETI!E10</f>
        <v>0</v>
      </c>
      <c r="M5" s="223">
        <f>ETI!D10</f>
        <v>0</v>
      </c>
      <c r="N5" s="224" t="e">
        <f>ETI!E10/ETI!D10</f>
        <v>#DIV/0!</v>
      </c>
      <c r="O5" s="222" t="e">
        <f>ETI!F10/ETI!E10</f>
        <v>#DIV/0!</v>
      </c>
      <c r="P5" s="223">
        <f>ETI!G10</f>
        <v>0</v>
      </c>
      <c r="Q5" s="222" t="e">
        <f>ETI!G10/ETI!F10</f>
        <v>#DIV/0!</v>
      </c>
      <c r="R5" s="223">
        <f>ETI!H10</f>
        <v>0</v>
      </c>
      <c r="S5" s="222" t="e">
        <f>ETI!H10/ETI!F10</f>
        <v>#DIV/0!</v>
      </c>
      <c r="T5" s="106"/>
    </row>
    <row r="6" spans="1:21" x14ac:dyDescent="0.25">
      <c r="A6" s="170">
        <f>Leyendas!$A$2</f>
        <v>2019</v>
      </c>
      <c r="B6" s="211">
        <v>4</v>
      </c>
      <c r="C6" s="205">
        <f>IRAG!G11</f>
        <v>0</v>
      </c>
      <c r="D6" s="206" t="e">
        <f>IRAG!G11/IRAG!F11</f>
        <v>#DIV/0!</v>
      </c>
      <c r="E6" s="205">
        <f>IRAG!H11</f>
        <v>0</v>
      </c>
      <c r="F6" s="206" t="e">
        <f>IRAG!H11/IRAG!F11</f>
        <v>#DIV/0!</v>
      </c>
      <c r="G6" s="199">
        <f>IRAG!E11</f>
        <v>0</v>
      </c>
      <c r="H6" s="204" t="e">
        <f>IRAG!E11/IRAG!D11</f>
        <v>#DIV/0!</v>
      </c>
      <c r="I6" s="207">
        <f>IRAG!K11</f>
        <v>0</v>
      </c>
      <c r="J6" s="204" t="e">
        <f>IRAG!K11/IRAG!J11</f>
        <v>#DIV/0!</v>
      </c>
      <c r="K6" s="106"/>
      <c r="L6" s="223">
        <f>ETI!E11</f>
        <v>0</v>
      </c>
      <c r="M6" s="223">
        <f>ETI!D11</f>
        <v>0</v>
      </c>
      <c r="N6" s="224" t="e">
        <f>ETI!E11/ETI!D11</f>
        <v>#DIV/0!</v>
      </c>
      <c r="O6" s="222" t="e">
        <f>ETI!F11/ETI!E11</f>
        <v>#DIV/0!</v>
      </c>
      <c r="P6" s="223">
        <f>ETI!G11</f>
        <v>0</v>
      </c>
      <c r="Q6" s="222" t="e">
        <f>ETI!G11/ETI!F11</f>
        <v>#DIV/0!</v>
      </c>
      <c r="R6" s="223">
        <f>ETI!H11</f>
        <v>0</v>
      </c>
      <c r="S6" s="222" t="e">
        <f>ETI!H11/ETI!F11</f>
        <v>#DIV/0!</v>
      </c>
      <c r="T6" s="106"/>
    </row>
    <row r="7" spans="1:21" x14ac:dyDescent="0.25">
      <c r="A7" s="170">
        <f>Leyendas!$A$2</f>
        <v>2019</v>
      </c>
      <c r="B7" s="211">
        <v>5</v>
      </c>
      <c r="C7" s="205">
        <f>IRAG!G12</f>
        <v>0</v>
      </c>
      <c r="D7" s="206" t="e">
        <f>IRAG!G12/IRAG!F12</f>
        <v>#DIV/0!</v>
      </c>
      <c r="E7" s="205">
        <f>IRAG!H12</f>
        <v>0</v>
      </c>
      <c r="F7" s="206" t="e">
        <f>IRAG!H12/IRAG!F12</f>
        <v>#DIV/0!</v>
      </c>
      <c r="G7" s="199">
        <f>IRAG!E12</f>
        <v>0</v>
      </c>
      <c r="H7" s="204" t="e">
        <f>IRAG!E12/IRAG!D12</f>
        <v>#DIV/0!</v>
      </c>
      <c r="I7" s="207">
        <f>IRAG!K12</f>
        <v>0</v>
      </c>
      <c r="J7" s="204" t="e">
        <f>IRAG!K12/IRAG!J12</f>
        <v>#DIV/0!</v>
      </c>
      <c r="K7" s="106"/>
      <c r="L7" s="223">
        <f>ETI!E12</f>
        <v>0</v>
      </c>
      <c r="M7" s="223">
        <f>ETI!D12</f>
        <v>0</v>
      </c>
      <c r="N7" s="224" t="e">
        <f>ETI!E12/ETI!D12</f>
        <v>#DIV/0!</v>
      </c>
      <c r="O7" s="222" t="e">
        <f>ETI!F12/ETI!E12</f>
        <v>#DIV/0!</v>
      </c>
      <c r="P7" s="223">
        <f>ETI!G12</f>
        <v>0</v>
      </c>
      <c r="Q7" s="222" t="e">
        <f>ETI!G12/ETI!F12</f>
        <v>#DIV/0!</v>
      </c>
      <c r="R7" s="223">
        <f>ETI!H12</f>
        <v>0</v>
      </c>
      <c r="S7" s="222" t="e">
        <f>ETI!H12/ETI!F12</f>
        <v>#DIV/0!</v>
      </c>
      <c r="T7" s="106"/>
    </row>
    <row r="8" spans="1:21" x14ac:dyDescent="0.25">
      <c r="A8" s="170">
        <f>Leyendas!$A$2</f>
        <v>2019</v>
      </c>
      <c r="B8" s="211">
        <v>6</v>
      </c>
      <c r="C8" s="205">
        <f>IRAG!G13</f>
        <v>0</v>
      </c>
      <c r="D8" s="206" t="e">
        <f>IRAG!G13/IRAG!F13</f>
        <v>#DIV/0!</v>
      </c>
      <c r="E8" s="205">
        <f>IRAG!H13</f>
        <v>0</v>
      </c>
      <c r="F8" s="206" t="e">
        <f>IRAG!H13/IRAG!F13</f>
        <v>#DIV/0!</v>
      </c>
      <c r="G8" s="199">
        <f>IRAG!E13</f>
        <v>0</v>
      </c>
      <c r="H8" s="204" t="e">
        <f>IRAG!E13/IRAG!D13</f>
        <v>#DIV/0!</v>
      </c>
      <c r="I8" s="207">
        <f>IRAG!K13</f>
        <v>0</v>
      </c>
      <c r="J8" s="204" t="e">
        <f>IRAG!K13/IRAG!J13</f>
        <v>#DIV/0!</v>
      </c>
      <c r="K8" s="106"/>
      <c r="L8" s="223">
        <f>ETI!E13</f>
        <v>0</v>
      </c>
      <c r="M8" s="223">
        <f>ETI!D13</f>
        <v>0</v>
      </c>
      <c r="N8" s="224" t="e">
        <f>ETI!E13/ETI!D13</f>
        <v>#DIV/0!</v>
      </c>
      <c r="O8" s="222" t="e">
        <f>ETI!F13/ETI!E13</f>
        <v>#DIV/0!</v>
      </c>
      <c r="P8" s="223">
        <f>ETI!G13</f>
        <v>0</v>
      </c>
      <c r="Q8" s="222" t="e">
        <f>ETI!G13/ETI!F13</f>
        <v>#DIV/0!</v>
      </c>
      <c r="R8" s="223">
        <f>ETI!H13</f>
        <v>0</v>
      </c>
      <c r="S8" s="222" t="e">
        <f>ETI!H13/ETI!F13</f>
        <v>#DIV/0!</v>
      </c>
      <c r="T8" s="106"/>
    </row>
    <row r="9" spans="1:21" x14ac:dyDescent="0.25">
      <c r="A9" s="170">
        <f>Leyendas!$A$2</f>
        <v>2019</v>
      </c>
      <c r="B9" s="211">
        <v>7</v>
      </c>
      <c r="C9" s="205">
        <f>IRAG!G14</f>
        <v>0</v>
      </c>
      <c r="D9" s="206" t="e">
        <f>IRAG!G14/IRAG!F14</f>
        <v>#DIV/0!</v>
      </c>
      <c r="E9" s="205">
        <f>IRAG!H14</f>
        <v>0</v>
      </c>
      <c r="F9" s="206" t="e">
        <f>IRAG!H14/IRAG!F14</f>
        <v>#DIV/0!</v>
      </c>
      <c r="G9" s="199">
        <f>IRAG!E14</f>
        <v>0</v>
      </c>
      <c r="H9" s="204" t="e">
        <f>IRAG!E14/IRAG!D14</f>
        <v>#DIV/0!</v>
      </c>
      <c r="I9" s="207">
        <f>IRAG!K14</f>
        <v>0</v>
      </c>
      <c r="J9" s="204" t="e">
        <f>IRAG!K14/IRAG!J14</f>
        <v>#DIV/0!</v>
      </c>
      <c r="K9" s="106"/>
      <c r="L9" s="223">
        <f>ETI!E14</f>
        <v>0</v>
      </c>
      <c r="M9" s="223">
        <f>ETI!D14</f>
        <v>0</v>
      </c>
      <c r="N9" s="224" t="e">
        <f>ETI!E14/ETI!D14</f>
        <v>#DIV/0!</v>
      </c>
      <c r="O9" s="222" t="e">
        <f>ETI!F14/ETI!E14</f>
        <v>#DIV/0!</v>
      </c>
      <c r="P9" s="223">
        <f>ETI!G14</f>
        <v>0</v>
      </c>
      <c r="Q9" s="222" t="e">
        <f>ETI!G14/ETI!F14</f>
        <v>#DIV/0!</v>
      </c>
      <c r="R9" s="223">
        <f>ETI!H14</f>
        <v>0</v>
      </c>
      <c r="S9" s="222" t="e">
        <f>ETI!H14/ETI!F14</f>
        <v>#DIV/0!</v>
      </c>
      <c r="T9" s="106"/>
    </row>
    <row r="10" spans="1:21" x14ac:dyDescent="0.25">
      <c r="A10" s="170">
        <f>Leyendas!$A$2</f>
        <v>2019</v>
      </c>
      <c r="B10" s="211">
        <v>8</v>
      </c>
      <c r="C10" s="205">
        <f>IRAG!G15</f>
        <v>0</v>
      </c>
      <c r="D10" s="206" t="e">
        <f>IRAG!G15/IRAG!F15</f>
        <v>#DIV/0!</v>
      </c>
      <c r="E10" s="205">
        <f>IRAG!H15</f>
        <v>0</v>
      </c>
      <c r="F10" s="206" t="e">
        <f>IRAG!H15/IRAG!F15</f>
        <v>#DIV/0!</v>
      </c>
      <c r="G10" s="199">
        <f>IRAG!E15</f>
        <v>0</v>
      </c>
      <c r="H10" s="204" t="e">
        <f>IRAG!E15/IRAG!D15</f>
        <v>#DIV/0!</v>
      </c>
      <c r="I10" s="207">
        <f>IRAG!K15</f>
        <v>0</v>
      </c>
      <c r="J10" s="204" t="e">
        <f>IRAG!K15/IRAG!J15</f>
        <v>#DIV/0!</v>
      </c>
      <c r="K10" s="106"/>
      <c r="L10" s="223">
        <f>ETI!E15</f>
        <v>0</v>
      </c>
      <c r="M10" s="223">
        <f>ETI!D15</f>
        <v>0</v>
      </c>
      <c r="N10" s="224" t="e">
        <f>ETI!E15/ETI!D15</f>
        <v>#DIV/0!</v>
      </c>
      <c r="O10" s="222" t="e">
        <f>ETI!F15/ETI!E15</f>
        <v>#DIV/0!</v>
      </c>
      <c r="P10" s="223">
        <f>ETI!G15</f>
        <v>0</v>
      </c>
      <c r="Q10" s="222" t="e">
        <f>ETI!G15/ETI!F15</f>
        <v>#DIV/0!</v>
      </c>
      <c r="R10" s="223">
        <f>ETI!H15</f>
        <v>0</v>
      </c>
      <c r="S10" s="222" t="e">
        <f>ETI!H15/ETI!F15</f>
        <v>#DIV/0!</v>
      </c>
      <c r="T10" s="106"/>
    </row>
    <row r="11" spans="1:21" x14ac:dyDescent="0.25">
      <c r="A11" s="170">
        <f>Leyendas!$A$2</f>
        <v>2019</v>
      </c>
      <c r="B11" s="211">
        <v>9</v>
      </c>
      <c r="C11" s="205">
        <f>IRAG!G16</f>
        <v>0</v>
      </c>
      <c r="D11" s="206" t="e">
        <f>IRAG!G16/IRAG!F16</f>
        <v>#DIV/0!</v>
      </c>
      <c r="E11" s="205">
        <f>IRAG!H16</f>
        <v>0</v>
      </c>
      <c r="F11" s="206" t="e">
        <f>IRAG!H16/IRAG!F16</f>
        <v>#DIV/0!</v>
      </c>
      <c r="G11" s="199">
        <f>IRAG!E16</f>
        <v>0</v>
      </c>
      <c r="H11" s="204" t="e">
        <f>IRAG!E16/IRAG!D16</f>
        <v>#DIV/0!</v>
      </c>
      <c r="I11" s="207">
        <f>IRAG!K16</f>
        <v>0</v>
      </c>
      <c r="J11" s="204" t="e">
        <f>IRAG!K16/IRAG!J16</f>
        <v>#DIV/0!</v>
      </c>
      <c r="K11" s="106"/>
      <c r="L11" s="223">
        <f>ETI!E16</f>
        <v>0</v>
      </c>
      <c r="M11" s="223">
        <f>ETI!D16</f>
        <v>0</v>
      </c>
      <c r="N11" s="224" t="e">
        <f>ETI!E16/ETI!D16</f>
        <v>#DIV/0!</v>
      </c>
      <c r="O11" s="222" t="e">
        <f>ETI!F16/ETI!E16</f>
        <v>#DIV/0!</v>
      </c>
      <c r="P11" s="223">
        <f>ETI!G16</f>
        <v>0</v>
      </c>
      <c r="Q11" s="222" t="e">
        <f>ETI!G16/ETI!F16</f>
        <v>#DIV/0!</v>
      </c>
      <c r="R11" s="223">
        <f>ETI!H16</f>
        <v>0</v>
      </c>
      <c r="S11" s="222" t="e">
        <f>ETI!H16/ETI!F16</f>
        <v>#DIV/0!</v>
      </c>
      <c r="T11" s="106"/>
    </row>
    <row r="12" spans="1:21" x14ac:dyDescent="0.25">
      <c r="A12" s="170">
        <f>Leyendas!$A$2</f>
        <v>2019</v>
      </c>
      <c r="B12" s="211">
        <v>10</v>
      </c>
      <c r="C12" s="205">
        <f>IRAG!G17</f>
        <v>0</v>
      </c>
      <c r="D12" s="206" t="e">
        <f>IRAG!G17/IRAG!F17</f>
        <v>#DIV/0!</v>
      </c>
      <c r="E12" s="205">
        <f>IRAG!H17</f>
        <v>0</v>
      </c>
      <c r="F12" s="206" t="e">
        <f>IRAG!H17/IRAG!F17</f>
        <v>#DIV/0!</v>
      </c>
      <c r="G12" s="199">
        <f>IRAG!E17</f>
        <v>0</v>
      </c>
      <c r="H12" s="204" t="e">
        <f>IRAG!E17/IRAG!D17</f>
        <v>#DIV/0!</v>
      </c>
      <c r="I12" s="207">
        <f>IRAG!K17</f>
        <v>0</v>
      </c>
      <c r="J12" s="204" t="e">
        <f>IRAG!K17/IRAG!J17</f>
        <v>#DIV/0!</v>
      </c>
      <c r="K12" s="106"/>
      <c r="L12" s="223">
        <f>ETI!E17</f>
        <v>0</v>
      </c>
      <c r="M12" s="223">
        <f>ETI!D17</f>
        <v>0</v>
      </c>
      <c r="N12" s="224" t="e">
        <f>ETI!E17/ETI!D17</f>
        <v>#DIV/0!</v>
      </c>
      <c r="O12" s="222" t="e">
        <f>ETI!F17/ETI!E17</f>
        <v>#DIV/0!</v>
      </c>
      <c r="P12" s="223">
        <f>ETI!G17</f>
        <v>0</v>
      </c>
      <c r="Q12" s="222" t="e">
        <f>ETI!G17/ETI!F17</f>
        <v>#DIV/0!</v>
      </c>
      <c r="R12" s="223">
        <f>ETI!H17</f>
        <v>0</v>
      </c>
      <c r="S12" s="222" t="e">
        <f>ETI!H17/ETI!F17</f>
        <v>#DIV/0!</v>
      </c>
      <c r="T12" s="106"/>
    </row>
    <row r="13" spans="1:21" x14ac:dyDescent="0.25">
      <c r="A13" s="170">
        <f>Leyendas!$A$2</f>
        <v>2019</v>
      </c>
      <c r="B13" s="211">
        <v>11</v>
      </c>
      <c r="C13" s="205">
        <f>IRAG!G18</f>
        <v>0</v>
      </c>
      <c r="D13" s="206" t="e">
        <f>IRAG!G18/IRAG!F18</f>
        <v>#DIV/0!</v>
      </c>
      <c r="E13" s="205">
        <f>IRAG!H18</f>
        <v>0</v>
      </c>
      <c r="F13" s="206" t="e">
        <f>IRAG!H18/IRAG!F18</f>
        <v>#DIV/0!</v>
      </c>
      <c r="G13" s="199">
        <f>IRAG!E18</f>
        <v>0</v>
      </c>
      <c r="H13" s="204" t="e">
        <f>IRAG!E18/IRAG!D18</f>
        <v>#DIV/0!</v>
      </c>
      <c r="I13" s="207">
        <f>IRAG!K18</f>
        <v>0</v>
      </c>
      <c r="J13" s="204" t="e">
        <f>IRAG!K18/IRAG!J18</f>
        <v>#DIV/0!</v>
      </c>
      <c r="K13" s="106"/>
      <c r="L13" s="223">
        <f>ETI!E18</f>
        <v>0</v>
      </c>
      <c r="M13" s="223">
        <f>ETI!D18</f>
        <v>0</v>
      </c>
      <c r="N13" s="224" t="e">
        <f>ETI!E18/ETI!D18</f>
        <v>#DIV/0!</v>
      </c>
      <c r="O13" s="222" t="e">
        <f>ETI!F18/ETI!E18</f>
        <v>#DIV/0!</v>
      </c>
      <c r="P13" s="223">
        <f>ETI!G18</f>
        <v>0</v>
      </c>
      <c r="Q13" s="222" t="e">
        <f>ETI!G18/ETI!F18</f>
        <v>#DIV/0!</v>
      </c>
      <c r="R13" s="223">
        <f>ETI!H18</f>
        <v>0</v>
      </c>
      <c r="S13" s="222" t="e">
        <f>ETI!H18/ETI!F18</f>
        <v>#DIV/0!</v>
      </c>
      <c r="T13" s="106"/>
    </row>
    <row r="14" spans="1:21" x14ac:dyDescent="0.25">
      <c r="A14" s="170">
        <f>Leyendas!$A$2</f>
        <v>2019</v>
      </c>
      <c r="B14" s="211">
        <v>12</v>
      </c>
      <c r="C14" s="205">
        <f>IRAG!G19</f>
        <v>0</v>
      </c>
      <c r="D14" s="206" t="e">
        <f>IRAG!G19/IRAG!F19</f>
        <v>#DIV/0!</v>
      </c>
      <c r="E14" s="205">
        <f>IRAG!H19</f>
        <v>0</v>
      </c>
      <c r="F14" s="206" t="e">
        <f>IRAG!H19/IRAG!F19</f>
        <v>#DIV/0!</v>
      </c>
      <c r="G14" s="199">
        <f>IRAG!E19</f>
        <v>0</v>
      </c>
      <c r="H14" s="204" t="e">
        <f>IRAG!E19/IRAG!D19</f>
        <v>#DIV/0!</v>
      </c>
      <c r="I14" s="207">
        <f>IRAG!K19</f>
        <v>0</v>
      </c>
      <c r="J14" s="204" t="e">
        <f>IRAG!K19/IRAG!J19</f>
        <v>#DIV/0!</v>
      </c>
      <c r="K14" s="106"/>
      <c r="L14" s="223">
        <f>ETI!E19</f>
        <v>0</v>
      </c>
      <c r="M14" s="223">
        <f>ETI!D19</f>
        <v>0</v>
      </c>
      <c r="N14" s="224" t="e">
        <f>ETI!E19/ETI!D19</f>
        <v>#DIV/0!</v>
      </c>
      <c r="O14" s="222" t="e">
        <f>ETI!F19/ETI!E19</f>
        <v>#DIV/0!</v>
      </c>
      <c r="P14" s="223">
        <f>ETI!G19</f>
        <v>0</v>
      </c>
      <c r="Q14" s="222" t="e">
        <f>ETI!G19/ETI!F19</f>
        <v>#DIV/0!</v>
      </c>
      <c r="R14" s="223">
        <f>ETI!H19</f>
        <v>0</v>
      </c>
      <c r="S14" s="222" t="e">
        <f>ETI!H19/ETI!F19</f>
        <v>#DIV/0!</v>
      </c>
      <c r="T14" s="106"/>
    </row>
    <row r="15" spans="1:21" x14ac:dyDescent="0.25">
      <c r="A15" s="170">
        <f>Leyendas!$A$2</f>
        <v>2019</v>
      </c>
      <c r="B15" s="211">
        <v>13</v>
      </c>
      <c r="C15" s="205">
        <f>IRAG!G20</f>
        <v>0</v>
      </c>
      <c r="D15" s="206" t="e">
        <f>IRAG!G20/IRAG!F20</f>
        <v>#DIV/0!</v>
      </c>
      <c r="E15" s="205">
        <f>IRAG!H20</f>
        <v>0</v>
      </c>
      <c r="F15" s="206" t="e">
        <f>IRAG!H20/IRAG!F20</f>
        <v>#DIV/0!</v>
      </c>
      <c r="G15" s="199">
        <f>IRAG!E20</f>
        <v>0</v>
      </c>
      <c r="H15" s="204" t="e">
        <f>IRAG!E20/IRAG!D20</f>
        <v>#DIV/0!</v>
      </c>
      <c r="I15" s="207">
        <f>IRAG!K20</f>
        <v>0</v>
      </c>
      <c r="J15" s="204" t="e">
        <f>IRAG!K20/IRAG!J20</f>
        <v>#DIV/0!</v>
      </c>
      <c r="K15" s="106"/>
      <c r="L15" s="223">
        <f>ETI!E20</f>
        <v>0</v>
      </c>
      <c r="M15" s="223">
        <f>ETI!D20</f>
        <v>0</v>
      </c>
      <c r="N15" s="224" t="e">
        <f>ETI!E20/ETI!D20</f>
        <v>#DIV/0!</v>
      </c>
      <c r="O15" s="222" t="e">
        <f>ETI!F20/ETI!E20</f>
        <v>#DIV/0!</v>
      </c>
      <c r="P15" s="223">
        <f>ETI!G20</f>
        <v>0</v>
      </c>
      <c r="Q15" s="222" t="e">
        <f>ETI!G20/ETI!F20</f>
        <v>#DIV/0!</v>
      </c>
      <c r="R15" s="223">
        <f>ETI!H20</f>
        <v>0</v>
      </c>
      <c r="S15" s="222" t="e">
        <f>ETI!H20/ETI!F20</f>
        <v>#DIV/0!</v>
      </c>
      <c r="T15" s="106"/>
    </row>
    <row r="16" spans="1:21" x14ac:dyDescent="0.25">
      <c r="A16" s="170">
        <f>Leyendas!$A$2</f>
        <v>2019</v>
      </c>
      <c r="B16" s="211">
        <v>14</v>
      </c>
      <c r="C16" s="205">
        <f>IRAG!G21</f>
        <v>0</v>
      </c>
      <c r="D16" s="206" t="e">
        <f>IRAG!G21/IRAG!F21</f>
        <v>#DIV/0!</v>
      </c>
      <c r="E16" s="205">
        <f>IRAG!H21</f>
        <v>0</v>
      </c>
      <c r="F16" s="206" t="e">
        <f>IRAG!H21/IRAG!F21</f>
        <v>#DIV/0!</v>
      </c>
      <c r="G16" s="199">
        <f>IRAG!E21</f>
        <v>0</v>
      </c>
      <c r="H16" s="204" t="e">
        <f>IRAG!E21/IRAG!D21</f>
        <v>#DIV/0!</v>
      </c>
      <c r="I16" s="207">
        <f>IRAG!K21</f>
        <v>0</v>
      </c>
      <c r="J16" s="204" t="e">
        <f>IRAG!K21/IRAG!J21</f>
        <v>#DIV/0!</v>
      </c>
      <c r="K16" s="106"/>
      <c r="L16" s="223">
        <f>ETI!E21</f>
        <v>0</v>
      </c>
      <c r="M16" s="223">
        <f>ETI!D21</f>
        <v>0</v>
      </c>
      <c r="N16" s="224" t="e">
        <f>ETI!E21/ETI!D21</f>
        <v>#DIV/0!</v>
      </c>
      <c r="O16" s="222" t="e">
        <f>ETI!F21/ETI!E21</f>
        <v>#DIV/0!</v>
      </c>
      <c r="P16" s="223">
        <f>ETI!G21</f>
        <v>0</v>
      </c>
      <c r="Q16" s="222" t="e">
        <f>ETI!G21/ETI!F21</f>
        <v>#DIV/0!</v>
      </c>
      <c r="R16" s="223">
        <f>ETI!H21</f>
        <v>0</v>
      </c>
      <c r="S16" s="222" t="e">
        <f>ETI!H21/ETI!F21</f>
        <v>#DIV/0!</v>
      </c>
      <c r="T16" s="106"/>
    </row>
    <row r="17" spans="1:20" x14ac:dyDescent="0.25">
      <c r="A17" s="170">
        <f>Leyendas!$A$2</f>
        <v>2019</v>
      </c>
      <c r="B17" s="211">
        <v>15</v>
      </c>
      <c r="C17" s="205">
        <f>IRAG!G22</f>
        <v>0</v>
      </c>
      <c r="D17" s="206" t="e">
        <f>IRAG!G22/IRAG!F22</f>
        <v>#DIV/0!</v>
      </c>
      <c r="E17" s="205">
        <f>IRAG!H22</f>
        <v>0</v>
      </c>
      <c r="F17" s="206" t="e">
        <f>IRAG!H22/IRAG!F22</f>
        <v>#DIV/0!</v>
      </c>
      <c r="G17" s="199">
        <f>IRAG!E22</f>
        <v>0</v>
      </c>
      <c r="H17" s="204" t="e">
        <f>IRAG!E22/IRAG!D22</f>
        <v>#DIV/0!</v>
      </c>
      <c r="I17" s="207">
        <f>IRAG!K22</f>
        <v>0</v>
      </c>
      <c r="J17" s="204" t="e">
        <f>IRAG!K22/IRAG!J22</f>
        <v>#DIV/0!</v>
      </c>
      <c r="K17" s="106"/>
      <c r="L17" s="223">
        <f>ETI!E22</f>
        <v>0</v>
      </c>
      <c r="M17" s="223">
        <f>ETI!D22</f>
        <v>0</v>
      </c>
      <c r="N17" s="224" t="e">
        <f>ETI!E22/ETI!D22</f>
        <v>#DIV/0!</v>
      </c>
      <c r="O17" s="222" t="e">
        <f>ETI!F22/ETI!E22</f>
        <v>#DIV/0!</v>
      </c>
      <c r="P17" s="223">
        <f>ETI!G22</f>
        <v>0</v>
      </c>
      <c r="Q17" s="222" t="e">
        <f>ETI!G22/ETI!F22</f>
        <v>#DIV/0!</v>
      </c>
      <c r="R17" s="223">
        <f>ETI!H22</f>
        <v>0</v>
      </c>
      <c r="S17" s="222" t="e">
        <f>ETI!H22/ETI!F22</f>
        <v>#DIV/0!</v>
      </c>
      <c r="T17" s="106"/>
    </row>
    <row r="18" spans="1:20" x14ac:dyDescent="0.25">
      <c r="A18" s="170">
        <f>Leyendas!$A$2</f>
        <v>2019</v>
      </c>
      <c r="B18" s="211">
        <v>16</v>
      </c>
      <c r="C18" s="205">
        <f>IRAG!G23</f>
        <v>0</v>
      </c>
      <c r="D18" s="206" t="e">
        <f>IRAG!G23/IRAG!F23</f>
        <v>#DIV/0!</v>
      </c>
      <c r="E18" s="205">
        <f>IRAG!H23</f>
        <v>0</v>
      </c>
      <c r="F18" s="206" t="e">
        <f>IRAG!H23/IRAG!F23</f>
        <v>#DIV/0!</v>
      </c>
      <c r="G18" s="199">
        <f>IRAG!E23</f>
        <v>0</v>
      </c>
      <c r="H18" s="204" t="e">
        <f>IRAG!E23/IRAG!D23</f>
        <v>#DIV/0!</v>
      </c>
      <c r="I18" s="207">
        <f>IRAG!K23</f>
        <v>0</v>
      </c>
      <c r="J18" s="204" t="e">
        <f>IRAG!K23/IRAG!J23</f>
        <v>#DIV/0!</v>
      </c>
      <c r="K18" s="106"/>
      <c r="L18" s="223">
        <f>ETI!E23</f>
        <v>0</v>
      </c>
      <c r="M18" s="223">
        <f>ETI!D23</f>
        <v>0</v>
      </c>
      <c r="N18" s="224" t="e">
        <f>ETI!E23/ETI!D23</f>
        <v>#DIV/0!</v>
      </c>
      <c r="O18" s="222" t="e">
        <f>ETI!F23/ETI!E23</f>
        <v>#DIV/0!</v>
      </c>
      <c r="P18" s="223">
        <f>ETI!G23</f>
        <v>0</v>
      </c>
      <c r="Q18" s="222" t="e">
        <f>ETI!G23/ETI!F23</f>
        <v>#DIV/0!</v>
      </c>
      <c r="R18" s="223">
        <f>ETI!H23</f>
        <v>0</v>
      </c>
      <c r="S18" s="222" t="e">
        <f>ETI!H23/ETI!F23</f>
        <v>#DIV/0!</v>
      </c>
      <c r="T18" s="106"/>
    </row>
    <row r="19" spans="1:20" x14ac:dyDescent="0.25">
      <c r="A19" s="170">
        <f>Leyendas!$A$2</f>
        <v>2019</v>
      </c>
      <c r="B19" s="211">
        <v>17</v>
      </c>
      <c r="C19" s="205">
        <f>IRAG!G24</f>
        <v>0</v>
      </c>
      <c r="D19" s="206" t="e">
        <f>IRAG!G24/IRAG!F24</f>
        <v>#DIV/0!</v>
      </c>
      <c r="E19" s="205">
        <f>IRAG!H24</f>
        <v>0</v>
      </c>
      <c r="F19" s="206" t="e">
        <f>IRAG!H24/IRAG!F24</f>
        <v>#DIV/0!</v>
      </c>
      <c r="G19" s="199">
        <f>IRAG!E24</f>
        <v>0</v>
      </c>
      <c r="H19" s="204" t="e">
        <f>IRAG!E24/IRAG!D24</f>
        <v>#DIV/0!</v>
      </c>
      <c r="I19" s="207">
        <f>IRAG!K24</f>
        <v>0</v>
      </c>
      <c r="J19" s="204" t="e">
        <f>IRAG!K24/IRAG!J24</f>
        <v>#DIV/0!</v>
      </c>
      <c r="K19" s="106"/>
      <c r="L19" s="223">
        <f>ETI!E24</f>
        <v>0</v>
      </c>
      <c r="M19" s="223">
        <f>ETI!D24</f>
        <v>0</v>
      </c>
      <c r="N19" s="224" t="e">
        <f>ETI!E24/ETI!D24</f>
        <v>#DIV/0!</v>
      </c>
      <c r="O19" s="222" t="e">
        <f>ETI!F24/ETI!E24</f>
        <v>#DIV/0!</v>
      </c>
      <c r="P19" s="223">
        <f>ETI!G24</f>
        <v>0</v>
      </c>
      <c r="Q19" s="222" t="e">
        <f>ETI!G24/ETI!F24</f>
        <v>#DIV/0!</v>
      </c>
      <c r="R19" s="223">
        <f>ETI!H24</f>
        <v>0</v>
      </c>
      <c r="S19" s="222" t="e">
        <f>ETI!H24/ETI!F24</f>
        <v>#DIV/0!</v>
      </c>
      <c r="T19" s="106"/>
    </row>
    <row r="20" spans="1:20" x14ac:dyDescent="0.25">
      <c r="A20" s="170">
        <f>Leyendas!$A$2</f>
        <v>2019</v>
      </c>
      <c r="B20" s="211">
        <v>18</v>
      </c>
      <c r="C20" s="205">
        <f>IRAG!G25</f>
        <v>0</v>
      </c>
      <c r="D20" s="206" t="e">
        <f>IRAG!G25/IRAG!F25</f>
        <v>#DIV/0!</v>
      </c>
      <c r="E20" s="205">
        <f>IRAG!H25</f>
        <v>0</v>
      </c>
      <c r="F20" s="206" t="e">
        <f>IRAG!H25/IRAG!F25</f>
        <v>#DIV/0!</v>
      </c>
      <c r="G20" s="199">
        <f>IRAG!E25</f>
        <v>0</v>
      </c>
      <c r="H20" s="204" t="e">
        <f>IRAG!E25/IRAG!D25</f>
        <v>#DIV/0!</v>
      </c>
      <c r="I20" s="207">
        <f>IRAG!K25</f>
        <v>0</v>
      </c>
      <c r="J20" s="204" t="e">
        <f>IRAG!K25/IRAG!J25</f>
        <v>#DIV/0!</v>
      </c>
      <c r="K20" s="106"/>
      <c r="L20" s="223">
        <f>ETI!E25</f>
        <v>0</v>
      </c>
      <c r="M20" s="223">
        <f>ETI!D25</f>
        <v>0</v>
      </c>
      <c r="N20" s="224" t="e">
        <f>ETI!E25/ETI!D25</f>
        <v>#DIV/0!</v>
      </c>
      <c r="O20" s="222" t="e">
        <f>ETI!F25/ETI!E25</f>
        <v>#DIV/0!</v>
      </c>
      <c r="P20" s="223">
        <f>ETI!G25</f>
        <v>0</v>
      </c>
      <c r="Q20" s="222" t="e">
        <f>ETI!G25/ETI!F25</f>
        <v>#DIV/0!</v>
      </c>
      <c r="R20" s="223">
        <f>ETI!H25</f>
        <v>0</v>
      </c>
      <c r="S20" s="222" t="e">
        <f>ETI!H25/ETI!F25</f>
        <v>#DIV/0!</v>
      </c>
      <c r="T20" s="106"/>
    </row>
    <row r="21" spans="1:20" x14ac:dyDescent="0.25">
      <c r="A21" s="170">
        <f>Leyendas!$A$2</f>
        <v>2019</v>
      </c>
      <c r="B21" s="211">
        <v>19</v>
      </c>
      <c r="C21" s="205">
        <f>IRAG!G26</f>
        <v>0</v>
      </c>
      <c r="D21" s="206" t="e">
        <f>IRAG!G26/IRAG!F26</f>
        <v>#DIV/0!</v>
      </c>
      <c r="E21" s="205">
        <f>IRAG!H26</f>
        <v>0</v>
      </c>
      <c r="F21" s="206" t="e">
        <f>IRAG!H26/IRAG!F26</f>
        <v>#DIV/0!</v>
      </c>
      <c r="G21" s="199">
        <f>IRAG!E26</f>
        <v>0</v>
      </c>
      <c r="H21" s="204" t="e">
        <f>IRAG!E26/IRAG!D26</f>
        <v>#DIV/0!</v>
      </c>
      <c r="I21" s="207">
        <f>IRAG!K26</f>
        <v>0</v>
      </c>
      <c r="J21" s="204" t="e">
        <f>IRAG!K26/IRAG!J26</f>
        <v>#DIV/0!</v>
      </c>
      <c r="K21" s="106"/>
      <c r="L21" s="223">
        <f>ETI!E26</f>
        <v>0</v>
      </c>
      <c r="M21" s="223">
        <f>ETI!D26</f>
        <v>0</v>
      </c>
      <c r="N21" s="224" t="e">
        <f>ETI!E26/ETI!D26</f>
        <v>#DIV/0!</v>
      </c>
      <c r="O21" s="222" t="e">
        <f>ETI!F26/ETI!E26</f>
        <v>#DIV/0!</v>
      </c>
      <c r="P21" s="223">
        <f>ETI!G26</f>
        <v>0</v>
      </c>
      <c r="Q21" s="222" t="e">
        <f>ETI!G26/ETI!F26</f>
        <v>#DIV/0!</v>
      </c>
      <c r="R21" s="223">
        <f>ETI!H26</f>
        <v>0</v>
      </c>
      <c r="S21" s="222" t="e">
        <f>ETI!H26/ETI!F26</f>
        <v>#DIV/0!</v>
      </c>
      <c r="T21" s="106"/>
    </row>
    <row r="22" spans="1:20" x14ac:dyDescent="0.25">
      <c r="A22" s="170">
        <f>Leyendas!$A$2</f>
        <v>2019</v>
      </c>
      <c r="B22" s="211">
        <v>20</v>
      </c>
      <c r="C22" s="205">
        <f>IRAG!G27</f>
        <v>0</v>
      </c>
      <c r="D22" s="206" t="e">
        <f>IRAG!G27/IRAG!F27</f>
        <v>#DIV/0!</v>
      </c>
      <c r="E22" s="205">
        <f>IRAG!H27</f>
        <v>0</v>
      </c>
      <c r="F22" s="206" t="e">
        <f>IRAG!H27/IRAG!F27</f>
        <v>#DIV/0!</v>
      </c>
      <c r="G22" s="199">
        <f>IRAG!E27</f>
        <v>0</v>
      </c>
      <c r="H22" s="204" t="e">
        <f>IRAG!E27/IRAG!D27</f>
        <v>#DIV/0!</v>
      </c>
      <c r="I22" s="207">
        <f>IRAG!K27</f>
        <v>0</v>
      </c>
      <c r="J22" s="204" t="e">
        <f>IRAG!K27/IRAG!J27</f>
        <v>#DIV/0!</v>
      </c>
      <c r="K22" s="106"/>
      <c r="L22" s="223">
        <f>ETI!E27</f>
        <v>0</v>
      </c>
      <c r="M22" s="223">
        <f>ETI!D27</f>
        <v>0</v>
      </c>
      <c r="N22" s="224" t="e">
        <f>ETI!E27/ETI!D27</f>
        <v>#DIV/0!</v>
      </c>
      <c r="O22" s="222" t="e">
        <f>ETI!F27/ETI!E27</f>
        <v>#DIV/0!</v>
      </c>
      <c r="P22" s="223">
        <f>ETI!G27</f>
        <v>0</v>
      </c>
      <c r="Q22" s="222" t="e">
        <f>ETI!G27/ETI!F27</f>
        <v>#DIV/0!</v>
      </c>
      <c r="R22" s="223">
        <f>ETI!H27</f>
        <v>0</v>
      </c>
      <c r="S22" s="222" t="e">
        <f>ETI!H27/ETI!F27</f>
        <v>#DIV/0!</v>
      </c>
      <c r="T22" s="106"/>
    </row>
    <row r="23" spans="1:20" x14ac:dyDescent="0.25">
      <c r="A23" s="170">
        <f>Leyendas!$A$2</f>
        <v>2019</v>
      </c>
      <c r="B23" s="211">
        <v>21</v>
      </c>
      <c r="C23" s="205">
        <f>IRAG!G28</f>
        <v>0</v>
      </c>
      <c r="D23" s="206" t="e">
        <f>IRAG!G28/IRAG!F28</f>
        <v>#DIV/0!</v>
      </c>
      <c r="E23" s="205">
        <f>IRAG!H28</f>
        <v>0</v>
      </c>
      <c r="F23" s="206" t="e">
        <f>IRAG!H28/IRAG!F28</f>
        <v>#DIV/0!</v>
      </c>
      <c r="G23" s="199">
        <f>IRAG!E28</f>
        <v>0</v>
      </c>
      <c r="H23" s="204" t="e">
        <f>IRAG!E28/IRAG!D28</f>
        <v>#DIV/0!</v>
      </c>
      <c r="I23" s="207">
        <f>IRAG!K28</f>
        <v>0</v>
      </c>
      <c r="J23" s="204" t="e">
        <f>IRAG!K28/IRAG!J28</f>
        <v>#DIV/0!</v>
      </c>
      <c r="K23" s="106"/>
      <c r="L23" s="223">
        <f>ETI!E28</f>
        <v>0</v>
      </c>
      <c r="M23" s="223">
        <f>ETI!D28</f>
        <v>0</v>
      </c>
      <c r="N23" s="224" t="e">
        <f>ETI!E28/ETI!D28</f>
        <v>#DIV/0!</v>
      </c>
      <c r="O23" s="222" t="e">
        <f>ETI!F28/ETI!E28</f>
        <v>#DIV/0!</v>
      </c>
      <c r="P23" s="223">
        <f>ETI!G28</f>
        <v>0</v>
      </c>
      <c r="Q23" s="222" t="e">
        <f>ETI!G28/ETI!F28</f>
        <v>#DIV/0!</v>
      </c>
      <c r="R23" s="223">
        <f>ETI!H28</f>
        <v>0</v>
      </c>
      <c r="S23" s="222" t="e">
        <f>ETI!H28/ETI!F28</f>
        <v>#DIV/0!</v>
      </c>
      <c r="T23" s="106"/>
    </row>
    <row r="24" spans="1:20" x14ac:dyDescent="0.25">
      <c r="A24" s="170">
        <f>Leyendas!$A$2</f>
        <v>2019</v>
      </c>
      <c r="B24" s="211">
        <v>22</v>
      </c>
      <c r="C24" s="205">
        <f>IRAG!G29</f>
        <v>0</v>
      </c>
      <c r="D24" s="206" t="e">
        <f>IRAG!G29/IRAG!F29</f>
        <v>#DIV/0!</v>
      </c>
      <c r="E24" s="205">
        <f>IRAG!H29</f>
        <v>0</v>
      </c>
      <c r="F24" s="206" t="e">
        <f>IRAG!H29/IRAG!F29</f>
        <v>#DIV/0!</v>
      </c>
      <c r="G24" s="199">
        <f>IRAG!E29</f>
        <v>0</v>
      </c>
      <c r="H24" s="204" t="e">
        <f>IRAG!E29/IRAG!D29</f>
        <v>#DIV/0!</v>
      </c>
      <c r="I24" s="207">
        <f>IRAG!K29</f>
        <v>0</v>
      </c>
      <c r="J24" s="204" t="e">
        <f>IRAG!K29/IRAG!J29</f>
        <v>#DIV/0!</v>
      </c>
      <c r="K24" s="106"/>
      <c r="L24" s="223">
        <f>ETI!E29</f>
        <v>0</v>
      </c>
      <c r="M24" s="223">
        <f>ETI!D29</f>
        <v>0</v>
      </c>
      <c r="N24" s="224" t="e">
        <f>ETI!E29/ETI!D29</f>
        <v>#DIV/0!</v>
      </c>
      <c r="O24" s="222" t="e">
        <f>ETI!F29/ETI!E29</f>
        <v>#DIV/0!</v>
      </c>
      <c r="P24" s="223">
        <f>ETI!G29</f>
        <v>0</v>
      </c>
      <c r="Q24" s="222" t="e">
        <f>ETI!G29/ETI!F29</f>
        <v>#DIV/0!</v>
      </c>
      <c r="R24" s="223">
        <f>ETI!H29</f>
        <v>0</v>
      </c>
      <c r="S24" s="222" t="e">
        <f>ETI!H29/ETI!F29</f>
        <v>#DIV/0!</v>
      </c>
      <c r="T24" s="106"/>
    </row>
    <row r="25" spans="1:20" x14ac:dyDescent="0.25">
      <c r="A25" s="170">
        <f>Leyendas!$A$2</f>
        <v>2019</v>
      </c>
      <c r="B25" s="211">
        <v>23</v>
      </c>
      <c r="C25" s="205">
        <f>IRAG!G30</f>
        <v>0</v>
      </c>
      <c r="D25" s="206" t="e">
        <f>IRAG!G30/IRAG!F30</f>
        <v>#DIV/0!</v>
      </c>
      <c r="E25" s="205">
        <f>IRAG!H30</f>
        <v>0</v>
      </c>
      <c r="F25" s="206" t="e">
        <f>IRAG!H30/IRAG!F30</f>
        <v>#DIV/0!</v>
      </c>
      <c r="G25" s="199">
        <f>IRAG!E30</f>
        <v>0</v>
      </c>
      <c r="H25" s="204" t="e">
        <f>IRAG!E30/IRAG!D30</f>
        <v>#DIV/0!</v>
      </c>
      <c r="I25" s="207">
        <f>IRAG!K30</f>
        <v>0</v>
      </c>
      <c r="J25" s="204" t="e">
        <f>IRAG!K30/IRAG!J30</f>
        <v>#DIV/0!</v>
      </c>
      <c r="K25" s="106"/>
      <c r="L25" s="223">
        <f>ETI!E30</f>
        <v>0</v>
      </c>
      <c r="M25" s="223">
        <f>ETI!D30</f>
        <v>0</v>
      </c>
      <c r="N25" s="224" t="e">
        <f>ETI!E30/ETI!D30</f>
        <v>#DIV/0!</v>
      </c>
      <c r="O25" s="222" t="e">
        <f>ETI!F30/ETI!E30</f>
        <v>#DIV/0!</v>
      </c>
      <c r="P25" s="223">
        <f>ETI!G30</f>
        <v>0</v>
      </c>
      <c r="Q25" s="222" t="e">
        <f>ETI!G30/ETI!F30</f>
        <v>#DIV/0!</v>
      </c>
      <c r="R25" s="223">
        <f>ETI!H30</f>
        <v>0</v>
      </c>
      <c r="S25" s="222" t="e">
        <f>ETI!H30/ETI!F30</f>
        <v>#DIV/0!</v>
      </c>
      <c r="T25" s="106"/>
    </row>
    <row r="26" spans="1:20" x14ac:dyDescent="0.25">
      <c r="A26" s="170">
        <f>Leyendas!$A$2</f>
        <v>2019</v>
      </c>
      <c r="B26" s="211">
        <v>24</v>
      </c>
      <c r="C26" s="205">
        <f>IRAG!G31</f>
        <v>0</v>
      </c>
      <c r="D26" s="206" t="e">
        <f>IRAG!G31/IRAG!F31</f>
        <v>#DIV/0!</v>
      </c>
      <c r="E26" s="205">
        <f>IRAG!H31</f>
        <v>0</v>
      </c>
      <c r="F26" s="206" t="e">
        <f>IRAG!H31/IRAG!F31</f>
        <v>#DIV/0!</v>
      </c>
      <c r="G26" s="199">
        <f>IRAG!E31</f>
        <v>0</v>
      </c>
      <c r="H26" s="204" t="e">
        <f>IRAG!E31/IRAG!D31</f>
        <v>#DIV/0!</v>
      </c>
      <c r="I26" s="207">
        <f>IRAG!K31</f>
        <v>0</v>
      </c>
      <c r="J26" s="204" t="e">
        <f>IRAG!K31/IRAG!J31</f>
        <v>#DIV/0!</v>
      </c>
      <c r="K26" s="106"/>
      <c r="L26" s="223">
        <f>ETI!E31</f>
        <v>0</v>
      </c>
      <c r="M26" s="223">
        <f>ETI!D31</f>
        <v>0</v>
      </c>
      <c r="N26" s="224" t="e">
        <f>ETI!E31/ETI!D31</f>
        <v>#DIV/0!</v>
      </c>
      <c r="O26" s="222" t="e">
        <f>ETI!F31/ETI!E31</f>
        <v>#DIV/0!</v>
      </c>
      <c r="P26" s="223">
        <f>ETI!G31</f>
        <v>0</v>
      </c>
      <c r="Q26" s="222" t="e">
        <f>ETI!G31/ETI!F31</f>
        <v>#DIV/0!</v>
      </c>
      <c r="R26" s="223">
        <f>ETI!H31</f>
        <v>0</v>
      </c>
      <c r="S26" s="222" t="e">
        <f>ETI!H31/ETI!F31</f>
        <v>#DIV/0!</v>
      </c>
      <c r="T26" s="106"/>
    </row>
    <row r="27" spans="1:20" x14ac:dyDescent="0.25">
      <c r="A27" s="170">
        <f>Leyendas!$A$2</f>
        <v>2019</v>
      </c>
      <c r="B27" s="211">
        <v>25</v>
      </c>
      <c r="C27" s="205">
        <f>IRAG!G32</f>
        <v>0</v>
      </c>
      <c r="D27" s="206" t="e">
        <f>IRAG!G32/IRAG!F32</f>
        <v>#DIV/0!</v>
      </c>
      <c r="E27" s="205">
        <f>IRAG!H32</f>
        <v>0</v>
      </c>
      <c r="F27" s="206" t="e">
        <f>IRAG!H32/IRAG!F32</f>
        <v>#DIV/0!</v>
      </c>
      <c r="G27" s="199">
        <f>IRAG!E32</f>
        <v>0</v>
      </c>
      <c r="H27" s="204" t="e">
        <f>IRAG!E32/IRAG!D32</f>
        <v>#DIV/0!</v>
      </c>
      <c r="I27" s="207">
        <f>IRAG!K32</f>
        <v>0</v>
      </c>
      <c r="J27" s="204" t="e">
        <f>IRAG!K32/IRAG!J32</f>
        <v>#DIV/0!</v>
      </c>
      <c r="K27" s="106"/>
      <c r="L27" s="223">
        <f>ETI!E32</f>
        <v>0</v>
      </c>
      <c r="M27" s="223">
        <f>ETI!D32</f>
        <v>0</v>
      </c>
      <c r="N27" s="224" t="e">
        <f>ETI!E32/ETI!D32</f>
        <v>#DIV/0!</v>
      </c>
      <c r="O27" s="222" t="e">
        <f>ETI!F32/ETI!E32</f>
        <v>#DIV/0!</v>
      </c>
      <c r="P27" s="223">
        <f>ETI!G32</f>
        <v>0</v>
      </c>
      <c r="Q27" s="222" t="e">
        <f>ETI!G32/ETI!F32</f>
        <v>#DIV/0!</v>
      </c>
      <c r="R27" s="223">
        <f>ETI!H32</f>
        <v>0</v>
      </c>
      <c r="S27" s="222" t="e">
        <f>ETI!H32/ETI!F32</f>
        <v>#DIV/0!</v>
      </c>
      <c r="T27" s="106"/>
    </row>
    <row r="28" spans="1:20" x14ac:dyDescent="0.25">
      <c r="A28" s="170">
        <f>Leyendas!$A$2</f>
        <v>2019</v>
      </c>
      <c r="B28" s="211">
        <v>26</v>
      </c>
      <c r="C28" s="205">
        <f>IRAG!G33</f>
        <v>0</v>
      </c>
      <c r="D28" s="206" t="e">
        <f>IRAG!G33/IRAG!F33</f>
        <v>#DIV/0!</v>
      </c>
      <c r="E28" s="205">
        <f>IRAG!H33</f>
        <v>0</v>
      </c>
      <c r="F28" s="206" t="e">
        <f>IRAG!H33/IRAG!F33</f>
        <v>#DIV/0!</v>
      </c>
      <c r="G28" s="199">
        <f>IRAG!E33</f>
        <v>0</v>
      </c>
      <c r="H28" s="204" t="e">
        <f>IRAG!E33/IRAG!D33</f>
        <v>#DIV/0!</v>
      </c>
      <c r="I28" s="207">
        <f>IRAG!K33</f>
        <v>0</v>
      </c>
      <c r="J28" s="204" t="e">
        <f>IRAG!K33/IRAG!J33</f>
        <v>#DIV/0!</v>
      </c>
      <c r="K28" s="106"/>
      <c r="L28" s="223">
        <f>ETI!E33</f>
        <v>0</v>
      </c>
      <c r="M28" s="223">
        <f>ETI!D33</f>
        <v>0</v>
      </c>
      <c r="N28" s="224" t="e">
        <f>ETI!E33/ETI!D33</f>
        <v>#DIV/0!</v>
      </c>
      <c r="O28" s="222" t="e">
        <f>ETI!F33/ETI!E33</f>
        <v>#DIV/0!</v>
      </c>
      <c r="P28" s="223">
        <f>ETI!G33</f>
        <v>0</v>
      </c>
      <c r="Q28" s="222" t="e">
        <f>ETI!G33/ETI!F33</f>
        <v>#DIV/0!</v>
      </c>
      <c r="R28" s="223">
        <f>ETI!H33</f>
        <v>0</v>
      </c>
      <c r="S28" s="222" t="e">
        <f>ETI!H33/ETI!F33</f>
        <v>#DIV/0!</v>
      </c>
      <c r="T28" s="106"/>
    </row>
    <row r="29" spans="1:20" x14ac:dyDescent="0.25">
      <c r="A29" s="170">
        <f>Leyendas!$A$2</f>
        <v>2019</v>
      </c>
      <c r="B29" s="211">
        <v>27</v>
      </c>
      <c r="C29" s="205">
        <f>IRAG!G34</f>
        <v>0</v>
      </c>
      <c r="D29" s="206" t="e">
        <f>IRAG!G34/IRAG!F34</f>
        <v>#DIV/0!</v>
      </c>
      <c r="E29" s="205">
        <f>IRAG!H34</f>
        <v>0</v>
      </c>
      <c r="F29" s="206" t="e">
        <f>IRAG!H34/IRAG!F34</f>
        <v>#DIV/0!</v>
      </c>
      <c r="G29" s="199">
        <f>IRAG!E34</f>
        <v>0</v>
      </c>
      <c r="H29" s="204" t="e">
        <f>IRAG!E34/IRAG!D34</f>
        <v>#DIV/0!</v>
      </c>
      <c r="I29" s="207">
        <f>IRAG!K34</f>
        <v>0</v>
      </c>
      <c r="J29" s="204" t="e">
        <f>IRAG!K34/IRAG!J34</f>
        <v>#DIV/0!</v>
      </c>
      <c r="K29" s="106"/>
      <c r="L29" s="223">
        <f>ETI!E34</f>
        <v>0</v>
      </c>
      <c r="M29" s="223">
        <f>ETI!D34</f>
        <v>0</v>
      </c>
      <c r="N29" s="224" t="e">
        <f>ETI!E34/ETI!D34</f>
        <v>#DIV/0!</v>
      </c>
      <c r="O29" s="222" t="e">
        <f>ETI!F34/ETI!E34</f>
        <v>#DIV/0!</v>
      </c>
      <c r="P29" s="223">
        <f>ETI!G34</f>
        <v>0</v>
      </c>
      <c r="Q29" s="222" t="e">
        <f>ETI!G34/ETI!F34</f>
        <v>#DIV/0!</v>
      </c>
      <c r="R29" s="223">
        <f>ETI!H34</f>
        <v>0</v>
      </c>
      <c r="S29" s="222" t="e">
        <f>ETI!H34/ETI!F34</f>
        <v>#DIV/0!</v>
      </c>
      <c r="T29" s="106"/>
    </row>
    <row r="30" spans="1:20" x14ac:dyDescent="0.25">
      <c r="A30" s="170">
        <f>Leyendas!$A$2</f>
        <v>2019</v>
      </c>
      <c r="B30" s="211">
        <v>28</v>
      </c>
      <c r="C30" s="205">
        <f>IRAG!G35</f>
        <v>0</v>
      </c>
      <c r="D30" s="206" t="e">
        <f>IRAG!G35/IRAG!F35</f>
        <v>#DIV/0!</v>
      </c>
      <c r="E30" s="205">
        <f>IRAG!H35</f>
        <v>0</v>
      </c>
      <c r="F30" s="206" t="e">
        <f>IRAG!H35/IRAG!F35</f>
        <v>#DIV/0!</v>
      </c>
      <c r="G30" s="199">
        <f>IRAG!E35</f>
        <v>0</v>
      </c>
      <c r="H30" s="204" t="e">
        <f>IRAG!E35/IRAG!D35</f>
        <v>#DIV/0!</v>
      </c>
      <c r="I30" s="207">
        <f>IRAG!K35</f>
        <v>0</v>
      </c>
      <c r="J30" s="204" t="e">
        <f>IRAG!K35/IRAG!J35</f>
        <v>#DIV/0!</v>
      </c>
      <c r="K30" s="106"/>
      <c r="L30" s="223">
        <f>ETI!E35</f>
        <v>0</v>
      </c>
      <c r="M30" s="223">
        <f>ETI!D35</f>
        <v>0</v>
      </c>
      <c r="N30" s="224" t="e">
        <f>ETI!E35/ETI!D35</f>
        <v>#DIV/0!</v>
      </c>
      <c r="O30" s="222" t="e">
        <f>ETI!F35/ETI!E35</f>
        <v>#DIV/0!</v>
      </c>
      <c r="P30" s="223">
        <f>ETI!G35</f>
        <v>0</v>
      </c>
      <c r="Q30" s="222" t="e">
        <f>ETI!G35/ETI!F35</f>
        <v>#DIV/0!</v>
      </c>
      <c r="R30" s="223">
        <f>ETI!H35</f>
        <v>0</v>
      </c>
      <c r="S30" s="222" t="e">
        <f>ETI!H35/ETI!F35</f>
        <v>#DIV/0!</v>
      </c>
      <c r="T30" s="106"/>
    </row>
    <row r="31" spans="1:20" x14ac:dyDescent="0.25">
      <c r="A31" s="170">
        <f>Leyendas!$A$2</f>
        <v>2019</v>
      </c>
      <c r="B31" s="211">
        <v>29</v>
      </c>
      <c r="C31" s="205">
        <f>IRAG!G36</f>
        <v>0</v>
      </c>
      <c r="D31" s="206" t="e">
        <f>IRAG!G36/IRAG!F36</f>
        <v>#DIV/0!</v>
      </c>
      <c r="E31" s="205">
        <f>IRAG!H36</f>
        <v>0</v>
      </c>
      <c r="F31" s="206" t="e">
        <f>IRAG!H36/IRAG!F36</f>
        <v>#DIV/0!</v>
      </c>
      <c r="G31" s="199">
        <f>IRAG!E36</f>
        <v>0</v>
      </c>
      <c r="H31" s="204" t="e">
        <f>IRAG!E36/IRAG!D36</f>
        <v>#DIV/0!</v>
      </c>
      <c r="I31" s="207">
        <f>IRAG!K36</f>
        <v>0</v>
      </c>
      <c r="J31" s="204" t="e">
        <f>IRAG!K36/IRAG!J36</f>
        <v>#DIV/0!</v>
      </c>
      <c r="K31" s="106"/>
      <c r="L31" s="223">
        <f>ETI!E36</f>
        <v>0</v>
      </c>
      <c r="M31" s="223">
        <f>ETI!D36</f>
        <v>0</v>
      </c>
      <c r="N31" s="224" t="e">
        <f>ETI!E36/ETI!D36</f>
        <v>#DIV/0!</v>
      </c>
      <c r="O31" s="222" t="e">
        <f>ETI!F36/ETI!E36</f>
        <v>#DIV/0!</v>
      </c>
      <c r="P31" s="223">
        <f>ETI!G36</f>
        <v>0</v>
      </c>
      <c r="Q31" s="222" t="e">
        <f>ETI!G36/ETI!F36</f>
        <v>#DIV/0!</v>
      </c>
      <c r="R31" s="223">
        <f>ETI!H36</f>
        <v>0</v>
      </c>
      <c r="S31" s="222" t="e">
        <f>ETI!H36/ETI!F36</f>
        <v>#DIV/0!</v>
      </c>
      <c r="T31" s="106"/>
    </row>
    <row r="32" spans="1:20" x14ac:dyDescent="0.25">
      <c r="A32" s="170">
        <f>Leyendas!$A$2</f>
        <v>2019</v>
      </c>
      <c r="B32" s="211">
        <v>30</v>
      </c>
      <c r="C32" s="205">
        <f>IRAG!G37</f>
        <v>0</v>
      </c>
      <c r="D32" s="206" t="e">
        <f>IRAG!G37/IRAG!F37</f>
        <v>#DIV/0!</v>
      </c>
      <c r="E32" s="205">
        <f>IRAG!H37</f>
        <v>0</v>
      </c>
      <c r="F32" s="206" t="e">
        <f>IRAG!H37/IRAG!F37</f>
        <v>#DIV/0!</v>
      </c>
      <c r="G32" s="199">
        <f>IRAG!E37</f>
        <v>0</v>
      </c>
      <c r="H32" s="204" t="e">
        <f>IRAG!E37/IRAG!D37</f>
        <v>#DIV/0!</v>
      </c>
      <c r="I32" s="207">
        <f>IRAG!K37</f>
        <v>0</v>
      </c>
      <c r="J32" s="204" t="e">
        <f>IRAG!K37/IRAG!J37</f>
        <v>#DIV/0!</v>
      </c>
      <c r="K32" s="106"/>
      <c r="L32" s="223">
        <f>ETI!E37</f>
        <v>0</v>
      </c>
      <c r="M32" s="223">
        <f>ETI!D37</f>
        <v>0</v>
      </c>
      <c r="N32" s="224" t="e">
        <f>ETI!E37/ETI!D37</f>
        <v>#DIV/0!</v>
      </c>
      <c r="O32" s="222" t="e">
        <f>ETI!F37/ETI!E37</f>
        <v>#DIV/0!</v>
      </c>
      <c r="P32" s="223">
        <f>ETI!G37</f>
        <v>0</v>
      </c>
      <c r="Q32" s="222" t="e">
        <f>ETI!G37/ETI!F37</f>
        <v>#DIV/0!</v>
      </c>
      <c r="R32" s="223">
        <f>ETI!H37</f>
        <v>0</v>
      </c>
      <c r="S32" s="222" t="e">
        <f>ETI!H37/ETI!F37</f>
        <v>#DIV/0!</v>
      </c>
      <c r="T32" s="106"/>
    </row>
    <row r="33" spans="1:20" x14ac:dyDescent="0.25">
      <c r="A33" s="170">
        <f>Leyendas!$A$2</f>
        <v>2019</v>
      </c>
      <c r="B33" s="211">
        <v>31</v>
      </c>
      <c r="C33" s="205">
        <f>IRAG!G38</f>
        <v>0</v>
      </c>
      <c r="D33" s="206" t="e">
        <f>IRAG!G38/IRAG!F38</f>
        <v>#DIV/0!</v>
      </c>
      <c r="E33" s="205">
        <f>IRAG!H38</f>
        <v>0</v>
      </c>
      <c r="F33" s="206" t="e">
        <f>IRAG!H38/IRAG!F38</f>
        <v>#DIV/0!</v>
      </c>
      <c r="G33" s="199">
        <f>IRAG!E38</f>
        <v>0</v>
      </c>
      <c r="H33" s="204" t="e">
        <f>IRAG!E38/IRAG!D38</f>
        <v>#DIV/0!</v>
      </c>
      <c r="I33" s="207">
        <f>IRAG!K38</f>
        <v>0</v>
      </c>
      <c r="J33" s="204" t="e">
        <f>IRAG!K38/IRAG!J38</f>
        <v>#DIV/0!</v>
      </c>
      <c r="K33" s="106"/>
      <c r="L33" s="223">
        <f>ETI!E38</f>
        <v>0</v>
      </c>
      <c r="M33" s="223">
        <f>ETI!D38</f>
        <v>0</v>
      </c>
      <c r="N33" s="224" t="e">
        <f>ETI!E38/ETI!D38</f>
        <v>#DIV/0!</v>
      </c>
      <c r="O33" s="222" t="e">
        <f>ETI!F38/ETI!E38</f>
        <v>#DIV/0!</v>
      </c>
      <c r="P33" s="223">
        <f>ETI!G38</f>
        <v>0</v>
      </c>
      <c r="Q33" s="222" t="e">
        <f>ETI!G38/ETI!F38</f>
        <v>#DIV/0!</v>
      </c>
      <c r="R33" s="223">
        <f>ETI!H38</f>
        <v>0</v>
      </c>
      <c r="S33" s="222" t="e">
        <f>ETI!H38/ETI!F38</f>
        <v>#DIV/0!</v>
      </c>
      <c r="T33" s="106"/>
    </row>
    <row r="34" spans="1:20" x14ac:dyDescent="0.25">
      <c r="A34" s="170">
        <f>Leyendas!$A$2</f>
        <v>2019</v>
      </c>
      <c r="B34" s="211">
        <v>32</v>
      </c>
      <c r="C34" s="205">
        <f>IRAG!G39</f>
        <v>0</v>
      </c>
      <c r="D34" s="206" t="e">
        <f>IRAG!G39/IRAG!F39</f>
        <v>#DIV/0!</v>
      </c>
      <c r="E34" s="205">
        <f>IRAG!H39</f>
        <v>0</v>
      </c>
      <c r="F34" s="206" t="e">
        <f>IRAG!H39/IRAG!F39</f>
        <v>#DIV/0!</v>
      </c>
      <c r="G34" s="199">
        <f>IRAG!E39</f>
        <v>0</v>
      </c>
      <c r="H34" s="204" t="e">
        <f>IRAG!E39/IRAG!D39</f>
        <v>#DIV/0!</v>
      </c>
      <c r="I34" s="207">
        <f>IRAG!K39</f>
        <v>0</v>
      </c>
      <c r="J34" s="204" t="e">
        <f>IRAG!K39/IRAG!J39</f>
        <v>#DIV/0!</v>
      </c>
      <c r="K34" s="106"/>
      <c r="L34" s="223">
        <f>ETI!E39</f>
        <v>0</v>
      </c>
      <c r="M34" s="223">
        <f>ETI!D39</f>
        <v>0</v>
      </c>
      <c r="N34" s="224" t="e">
        <f>ETI!E39/ETI!D39</f>
        <v>#DIV/0!</v>
      </c>
      <c r="O34" s="222" t="e">
        <f>ETI!F39/ETI!E39</f>
        <v>#DIV/0!</v>
      </c>
      <c r="P34" s="223">
        <f>ETI!G39</f>
        <v>0</v>
      </c>
      <c r="Q34" s="222" t="e">
        <f>ETI!G39/ETI!F39</f>
        <v>#DIV/0!</v>
      </c>
      <c r="R34" s="223">
        <f>ETI!H39</f>
        <v>0</v>
      </c>
      <c r="S34" s="222" t="e">
        <f>ETI!H39/ETI!F39</f>
        <v>#DIV/0!</v>
      </c>
      <c r="T34" s="106"/>
    </row>
    <row r="35" spans="1:20" x14ac:dyDescent="0.25">
      <c r="A35" s="170">
        <f>Leyendas!$A$2</f>
        <v>2019</v>
      </c>
      <c r="B35" s="211">
        <v>33</v>
      </c>
      <c r="C35" s="205">
        <f>IRAG!G40</f>
        <v>0</v>
      </c>
      <c r="D35" s="206" t="e">
        <f>IRAG!G40/IRAG!F40</f>
        <v>#DIV/0!</v>
      </c>
      <c r="E35" s="205">
        <f>IRAG!H40</f>
        <v>0</v>
      </c>
      <c r="F35" s="206" t="e">
        <f>IRAG!H40/IRAG!F40</f>
        <v>#DIV/0!</v>
      </c>
      <c r="G35" s="199">
        <f>IRAG!E40</f>
        <v>0</v>
      </c>
      <c r="H35" s="204" t="e">
        <f>IRAG!E40/IRAG!D40</f>
        <v>#DIV/0!</v>
      </c>
      <c r="I35" s="207">
        <f>IRAG!K40</f>
        <v>0</v>
      </c>
      <c r="J35" s="204" t="e">
        <f>IRAG!K40/IRAG!J40</f>
        <v>#DIV/0!</v>
      </c>
      <c r="K35" s="106"/>
      <c r="L35" s="223">
        <f>ETI!E40</f>
        <v>0</v>
      </c>
      <c r="M35" s="223">
        <f>ETI!D40</f>
        <v>0</v>
      </c>
      <c r="N35" s="224" t="e">
        <f>ETI!E40/ETI!D40</f>
        <v>#DIV/0!</v>
      </c>
      <c r="O35" s="222" t="e">
        <f>ETI!F40/ETI!E40</f>
        <v>#DIV/0!</v>
      </c>
      <c r="P35" s="223">
        <f>ETI!G40</f>
        <v>0</v>
      </c>
      <c r="Q35" s="222" t="e">
        <f>ETI!G40/ETI!F40</f>
        <v>#DIV/0!</v>
      </c>
      <c r="R35" s="223">
        <f>ETI!H40</f>
        <v>0</v>
      </c>
      <c r="S35" s="222" t="e">
        <f>ETI!H40/ETI!F40</f>
        <v>#DIV/0!</v>
      </c>
      <c r="T35" s="106"/>
    </row>
    <row r="36" spans="1:20" x14ac:dyDescent="0.25">
      <c r="A36" s="170">
        <f>Leyendas!$A$2</f>
        <v>2019</v>
      </c>
      <c r="B36" s="211">
        <v>34</v>
      </c>
      <c r="C36" s="205">
        <f>IRAG!G41</f>
        <v>0</v>
      </c>
      <c r="D36" s="206" t="e">
        <f>IRAG!G41/IRAG!F41</f>
        <v>#DIV/0!</v>
      </c>
      <c r="E36" s="205">
        <f>IRAG!H41</f>
        <v>0</v>
      </c>
      <c r="F36" s="206" t="e">
        <f>IRAG!H41/IRAG!F41</f>
        <v>#DIV/0!</v>
      </c>
      <c r="G36" s="199">
        <f>IRAG!E41</f>
        <v>0</v>
      </c>
      <c r="H36" s="204" t="e">
        <f>IRAG!E41/IRAG!D41</f>
        <v>#DIV/0!</v>
      </c>
      <c r="I36" s="207">
        <f>IRAG!K41</f>
        <v>0</v>
      </c>
      <c r="J36" s="204" t="e">
        <f>IRAG!K41/IRAG!J41</f>
        <v>#DIV/0!</v>
      </c>
      <c r="K36" s="106"/>
      <c r="L36" s="223">
        <f>ETI!E41</f>
        <v>0</v>
      </c>
      <c r="M36" s="223">
        <f>ETI!D41</f>
        <v>0</v>
      </c>
      <c r="N36" s="224" t="e">
        <f>ETI!E41/ETI!D41</f>
        <v>#DIV/0!</v>
      </c>
      <c r="O36" s="222" t="e">
        <f>ETI!F41/ETI!E41</f>
        <v>#DIV/0!</v>
      </c>
      <c r="P36" s="223">
        <f>ETI!G41</f>
        <v>0</v>
      </c>
      <c r="Q36" s="222" t="e">
        <f>ETI!G41/ETI!F41</f>
        <v>#DIV/0!</v>
      </c>
      <c r="R36" s="223">
        <f>ETI!H41</f>
        <v>0</v>
      </c>
      <c r="S36" s="222" t="e">
        <f>ETI!H41/ETI!F41</f>
        <v>#DIV/0!</v>
      </c>
      <c r="T36" s="106"/>
    </row>
    <row r="37" spans="1:20" x14ac:dyDescent="0.25">
      <c r="A37" s="170">
        <f>Leyendas!$A$2</f>
        <v>2019</v>
      </c>
      <c r="B37" s="211">
        <v>35</v>
      </c>
      <c r="C37" s="205">
        <f>IRAG!G42</f>
        <v>0</v>
      </c>
      <c r="D37" s="206" t="e">
        <f>IRAG!G42/IRAG!F42</f>
        <v>#DIV/0!</v>
      </c>
      <c r="E37" s="205">
        <f>IRAG!H42</f>
        <v>0</v>
      </c>
      <c r="F37" s="206" t="e">
        <f>IRAG!H42/IRAG!F42</f>
        <v>#DIV/0!</v>
      </c>
      <c r="G37" s="199">
        <f>IRAG!E42</f>
        <v>0</v>
      </c>
      <c r="H37" s="204" t="e">
        <f>IRAG!E42/IRAG!D42</f>
        <v>#DIV/0!</v>
      </c>
      <c r="I37" s="207">
        <f>IRAG!K42</f>
        <v>0</v>
      </c>
      <c r="J37" s="204" t="e">
        <f>IRAG!K42/IRAG!J42</f>
        <v>#DIV/0!</v>
      </c>
      <c r="K37" s="106"/>
      <c r="L37" s="223">
        <f>ETI!E42</f>
        <v>0</v>
      </c>
      <c r="M37" s="223">
        <f>ETI!D42</f>
        <v>0</v>
      </c>
      <c r="N37" s="224" t="e">
        <f>ETI!E42/ETI!D42</f>
        <v>#DIV/0!</v>
      </c>
      <c r="O37" s="222" t="e">
        <f>ETI!F42/ETI!E42</f>
        <v>#DIV/0!</v>
      </c>
      <c r="P37" s="223">
        <f>ETI!G42</f>
        <v>0</v>
      </c>
      <c r="Q37" s="222" t="e">
        <f>ETI!G42/ETI!F42</f>
        <v>#DIV/0!</v>
      </c>
      <c r="R37" s="223">
        <f>ETI!H42</f>
        <v>0</v>
      </c>
      <c r="S37" s="222" t="e">
        <f>ETI!H42/ETI!F42</f>
        <v>#DIV/0!</v>
      </c>
      <c r="T37" s="106"/>
    </row>
    <row r="38" spans="1:20" x14ac:dyDescent="0.25">
      <c r="A38" s="170">
        <f>Leyendas!$A$2</f>
        <v>2019</v>
      </c>
      <c r="B38" s="211">
        <v>36</v>
      </c>
      <c r="C38" s="205">
        <f>IRAG!G43</f>
        <v>0</v>
      </c>
      <c r="D38" s="206" t="e">
        <f>IRAG!G43/IRAG!F43</f>
        <v>#DIV/0!</v>
      </c>
      <c r="E38" s="205">
        <f>IRAG!H43</f>
        <v>0</v>
      </c>
      <c r="F38" s="206" t="e">
        <f>IRAG!H43/IRAG!F43</f>
        <v>#DIV/0!</v>
      </c>
      <c r="G38" s="199">
        <f>IRAG!E43</f>
        <v>0</v>
      </c>
      <c r="H38" s="204" t="e">
        <f>IRAG!E43/IRAG!D43</f>
        <v>#DIV/0!</v>
      </c>
      <c r="I38" s="207">
        <f>IRAG!K43</f>
        <v>0</v>
      </c>
      <c r="J38" s="204" t="e">
        <f>IRAG!K43/IRAG!J43</f>
        <v>#DIV/0!</v>
      </c>
      <c r="K38" s="106"/>
      <c r="L38" s="223">
        <f>ETI!E43</f>
        <v>0</v>
      </c>
      <c r="M38" s="223">
        <f>ETI!D43</f>
        <v>0</v>
      </c>
      <c r="N38" s="224" t="e">
        <f>ETI!E43/ETI!D43</f>
        <v>#DIV/0!</v>
      </c>
      <c r="O38" s="222" t="e">
        <f>ETI!F43/ETI!E43</f>
        <v>#DIV/0!</v>
      </c>
      <c r="P38" s="223">
        <f>ETI!G43</f>
        <v>0</v>
      </c>
      <c r="Q38" s="222" t="e">
        <f>ETI!G43/ETI!F43</f>
        <v>#DIV/0!</v>
      </c>
      <c r="R38" s="223">
        <f>ETI!H43</f>
        <v>0</v>
      </c>
      <c r="S38" s="222" t="e">
        <f>ETI!H43/ETI!F43</f>
        <v>#DIV/0!</v>
      </c>
      <c r="T38" s="106"/>
    </row>
    <row r="39" spans="1:20" x14ac:dyDescent="0.25">
      <c r="A39" s="170">
        <f>Leyendas!$A$2</f>
        <v>2019</v>
      </c>
      <c r="B39" s="211">
        <v>37</v>
      </c>
      <c r="C39" s="205">
        <f>IRAG!G44</f>
        <v>0</v>
      </c>
      <c r="D39" s="206" t="e">
        <f>IRAG!G44/IRAG!F44</f>
        <v>#DIV/0!</v>
      </c>
      <c r="E39" s="205">
        <f>IRAG!H44</f>
        <v>0</v>
      </c>
      <c r="F39" s="206" t="e">
        <f>IRAG!H44/IRAG!F44</f>
        <v>#DIV/0!</v>
      </c>
      <c r="G39" s="199">
        <f>IRAG!E44</f>
        <v>0</v>
      </c>
      <c r="H39" s="204" t="e">
        <f>IRAG!E44/IRAG!D44</f>
        <v>#DIV/0!</v>
      </c>
      <c r="I39" s="207">
        <f>IRAG!K44</f>
        <v>0</v>
      </c>
      <c r="J39" s="204" t="e">
        <f>IRAG!K44/IRAG!J44</f>
        <v>#DIV/0!</v>
      </c>
      <c r="K39" s="106"/>
      <c r="L39" s="223">
        <f>ETI!E44</f>
        <v>0</v>
      </c>
      <c r="M39" s="223">
        <f>ETI!D44</f>
        <v>0</v>
      </c>
      <c r="N39" s="224" t="e">
        <f>ETI!E44/ETI!D44</f>
        <v>#DIV/0!</v>
      </c>
      <c r="O39" s="222" t="e">
        <f>ETI!F44/ETI!E44</f>
        <v>#DIV/0!</v>
      </c>
      <c r="P39" s="223">
        <f>ETI!G44</f>
        <v>0</v>
      </c>
      <c r="Q39" s="222" t="e">
        <f>ETI!G44/ETI!F44</f>
        <v>#DIV/0!</v>
      </c>
      <c r="R39" s="223">
        <f>ETI!H44</f>
        <v>0</v>
      </c>
      <c r="S39" s="222" t="e">
        <f>ETI!H44/ETI!F44</f>
        <v>#DIV/0!</v>
      </c>
      <c r="T39" s="106"/>
    </row>
    <row r="40" spans="1:20" x14ac:dyDescent="0.25">
      <c r="A40" s="170">
        <f>Leyendas!$A$2</f>
        <v>2019</v>
      </c>
      <c r="B40" s="211">
        <v>38</v>
      </c>
      <c r="C40" s="205">
        <f>IRAG!G45</f>
        <v>0</v>
      </c>
      <c r="D40" s="206" t="e">
        <f>IRAG!G45/IRAG!F45</f>
        <v>#DIV/0!</v>
      </c>
      <c r="E40" s="205">
        <f>IRAG!H45</f>
        <v>0</v>
      </c>
      <c r="F40" s="206" t="e">
        <f>IRAG!H45/IRAG!F45</f>
        <v>#DIV/0!</v>
      </c>
      <c r="G40" s="199">
        <f>IRAG!E45</f>
        <v>0</v>
      </c>
      <c r="H40" s="204" t="e">
        <f>IRAG!E45/IRAG!D45</f>
        <v>#DIV/0!</v>
      </c>
      <c r="I40" s="207">
        <f>IRAG!K45</f>
        <v>0</v>
      </c>
      <c r="J40" s="204" t="e">
        <f>IRAG!K45/IRAG!J45</f>
        <v>#DIV/0!</v>
      </c>
      <c r="K40" s="106"/>
      <c r="L40" s="223">
        <f>ETI!E45</f>
        <v>0</v>
      </c>
      <c r="M40" s="223">
        <f>ETI!D45</f>
        <v>0</v>
      </c>
      <c r="N40" s="224" t="e">
        <f>ETI!E45/ETI!D45</f>
        <v>#DIV/0!</v>
      </c>
      <c r="O40" s="222" t="e">
        <f>ETI!F45/ETI!E45</f>
        <v>#DIV/0!</v>
      </c>
      <c r="P40" s="223">
        <f>ETI!G45</f>
        <v>0</v>
      </c>
      <c r="Q40" s="222" t="e">
        <f>ETI!G45/ETI!F45</f>
        <v>#DIV/0!</v>
      </c>
      <c r="R40" s="223">
        <f>ETI!H45</f>
        <v>0</v>
      </c>
      <c r="S40" s="222" t="e">
        <f>ETI!H45/ETI!F45</f>
        <v>#DIV/0!</v>
      </c>
      <c r="T40" s="106"/>
    </row>
    <row r="41" spans="1:20" x14ac:dyDescent="0.25">
      <c r="A41" s="170">
        <f>Leyendas!$A$2</f>
        <v>2019</v>
      </c>
      <c r="B41" s="211">
        <v>39</v>
      </c>
      <c r="C41" s="205">
        <f>IRAG!G46</f>
        <v>0</v>
      </c>
      <c r="D41" s="206" t="e">
        <f>IRAG!G46/IRAG!F46</f>
        <v>#DIV/0!</v>
      </c>
      <c r="E41" s="205">
        <f>IRAG!H46</f>
        <v>0</v>
      </c>
      <c r="F41" s="206" t="e">
        <f>IRAG!H46/IRAG!F46</f>
        <v>#DIV/0!</v>
      </c>
      <c r="G41" s="199">
        <f>IRAG!E46</f>
        <v>0</v>
      </c>
      <c r="H41" s="204" t="e">
        <f>IRAG!E46/IRAG!D46</f>
        <v>#DIV/0!</v>
      </c>
      <c r="I41" s="207">
        <f>IRAG!K46</f>
        <v>0</v>
      </c>
      <c r="J41" s="204" t="e">
        <f>IRAG!K46/IRAG!J46</f>
        <v>#DIV/0!</v>
      </c>
      <c r="K41" s="106"/>
      <c r="L41" s="223">
        <f>ETI!E46</f>
        <v>0</v>
      </c>
      <c r="M41" s="223">
        <f>ETI!D46</f>
        <v>0</v>
      </c>
      <c r="N41" s="224" t="e">
        <f>ETI!E46/ETI!D46</f>
        <v>#DIV/0!</v>
      </c>
      <c r="O41" s="222" t="e">
        <f>ETI!F46/ETI!E46</f>
        <v>#DIV/0!</v>
      </c>
      <c r="P41" s="223">
        <f>ETI!G46</f>
        <v>0</v>
      </c>
      <c r="Q41" s="222" t="e">
        <f>ETI!G46/ETI!F46</f>
        <v>#DIV/0!</v>
      </c>
      <c r="R41" s="223">
        <f>ETI!H46</f>
        <v>0</v>
      </c>
      <c r="S41" s="222" t="e">
        <f>ETI!H46/ETI!F46</f>
        <v>#DIV/0!</v>
      </c>
      <c r="T41" s="106"/>
    </row>
    <row r="42" spans="1:20" x14ac:dyDescent="0.25">
      <c r="A42" s="170">
        <f>Leyendas!$A$2</f>
        <v>2019</v>
      </c>
      <c r="B42" s="211">
        <v>40</v>
      </c>
      <c r="C42" s="205">
        <f>IRAG!G47</f>
        <v>0</v>
      </c>
      <c r="D42" s="206" t="e">
        <f>IRAG!G47/IRAG!F47</f>
        <v>#DIV/0!</v>
      </c>
      <c r="E42" s="205">
        <f>IRAG!H47</f>
        <v>0</v>
      </c>
      <c r="F42" s="206" t="e">
        <f>IRAG!H47/IRAG!F47</f>
        <v>#DIV/0!</v>
      </c>
      <c r="G42" s="199">
        <f>IRAG!E47</f>
        <v>0</v>
      </c>
      <c r="H42" s="204" t="e">
        <f>IRAG!E47/IRAG!D47</f>
        <v>#DIV/0!</v>
      </c>
      <c r="I42" s="207">
        <f>IRAG!K47</f>
        <v>0</v>
      </c>
      <c r="J42" s="204" t="e">
        <f>IRAG!K47/IRAG!J47</f>
        <v>#DIV/0!</v>
      </c>
      <c r="K42" s="106"/>
      <c r="L42" s="223">
        <f>ETI!E47</f>
        <v>0</v>
      </c>
      <c r="M42" s="223">
        <f>ETI!D47</f>
        <v>0</v>
      </c>
      <c r="N42" s="224" t="e">
        <f>ETI!E47/ETI!D47</f>
        <v>#DIV/0!</v>
      </c>
      <c r="O42" s="222" t="e">
        <f>ETI!F47/ETI!E47</f>
        <v>#DIV/0!</v>
      </c>
      <c r="P42" s="223">
        <f>ETI!G47</f>
        <v>0</v>
      </c>
      <c r="Q42" s="222" t="e">
        <f>ETI!G47/ETI!F47</f>
        <v>#DIV/0!</v>
      </c>
      <c r="R42" s="223">
        <f>ETI!H47</f>
        <v>0</v>
      </c>
      <c r="S42" s="222" t="e">
        <f>ETI!H47/ETI!F47</f>
        <v>#DIV/0!</v>
      </c>
      <c r="T42" s="106"/>
    </row>
    <row r="43" spans="1:20" x14ac:dyDescent="0.25">
      <c r="A43" s="170">
        <f>Leyendas!$A$2</f>
        <v>2019</v>
      </c>
      <c r="B43" s="211">
        <v>41</v>
      </c>
      <c r="C43" s="205">
        <f>IRAG!G48</f>
        <v>0</v>
      </c>
      <c r="D43" s="206" t="e">
        <f>IRAG!G48/IRAG!F48</f>
        <v>#DIV/0!</v>
      </c>
      <c r="E43" s="205">
        <f>IRAG!H48</f>
        <v>0</v>
      </c>
      <c r="F43" s="206" t="e">
        <f>IRAG!H48/IRAG!F48</f>
        <v>#DIV/0!</v>
      </c>
      <c r="G43" s="199">
        <f>IRAG!E48</f>
        <v>0</v>
      </c>
      <c r="H43" s="204" t="e">
        <f>IRAG!E48/IRAG!D48</f>
        <v>#DIV/0!</v>
      </c>
      <c r="I43" s="207">
        <f>IRAG!K48</f>
        <v>0</v>
      </c>
      <c r="J43" s="204" t="e">
        <f>IRAG!K48/IRAG!J48</f>
        <v>#DIV/0!</v>
      </c>
      <c r="K43" s="106"/>
      <c r="L43" s="223">
        <f>ETI!E48</f>
        <v>0</v>
      </c>
      <c r="M43" s="223">
        <f>ETI!D48</f>
        <v>0</v>
      </c>
      <c r="N43" s="224" t="e">
        <f>ETI!E48/ETI!D48</f>
        <v>#DIV/0!</v>
      </c>
      <c r="O43" s="222" t="e">
        <f>ETI!F48/ETI!E48</f>
        <v>#DIV/0!</v>
      </c>
      <c r="P43" s="223">
        <f>ETI!G48</f>
        <v>0</v>
      </c>
      <c r="Q43" s="222" t="e">
        <f>ETI!G48/ETI!F48</f>
        <v>#DIV/0!</v>
      </c>
      <c r="R43" s="223">
        <f>ETI!H48</f>
        <v>0</v>
      </c>
      <c r="S43" s="222" t="e">
        <f>ETI!H48/ETI!F48</f>
        <v>#DIV/0!</v>
      </c>
      <c r="T43" s="106"/>
    </row>
    <row r="44" spans="1:20" x14ac:dyDescent="0.25">
      <c r="A44" s="170">
        <f>Leyendas!$A$2</f>
        <v>2019</v>
      </c>
      <c r="B44" s="211">
        <v>42</v>
      </c>
      <c r="C44" s="205">
        <f>IRAG!G49</f>
        <v>0</v>
      </c>
      <c r="D44" s="206" t="e">
        <f>IRAG!G49/IRAG!F49</f>
        <v>#DIV/0!</v>
      </c>
      <c r="E44" s="205">
        <f>IRAG!H49</f>
        <v>0</v>
      </c>
      <c r="F44" s="206" t="e">
        <f>IRAG!H49/IRAG!F49</f>
        <v>#DIV/0!</v>
      </c>
      <c r="G44" s="199">
        <f>IRAG!E49</f>
        <v>0</v>
      </c>
      <c r="H44" s="204" t="e">
        <f>IRAG!E49/IRAG!D49</f>
        <v>#DIV/0!</v>
      </c>
      <c r="I44" s="207">
        <f>IRAG!K49</f>
        <v>0</v>
      </c>
      <c r="J44" s="204" t="e">
        <f>IRAG!K49/IRAG!J49</f>
        <v>#DIV/0!</v>
      </c>
      <c r="K44" s="106"/>
      <c r="L44" s="223">
        <f>ETI!E49</f>
        <v>0</v>
      </c>
      <c r="M44" s="223">
        <f>ETI!D49</f>
        <v>0</v>
      </c>
      <c r="N44" s="224" t="e">
        <f>ETI!E49/ETI!D49</f>
        <v>#DIV/0!</v>
      </c>
      <c r="O44" s="222" t="e">
        <f>ETI!F49/ETI!E49</f>
        <v>#DIV/0!</v>
      </c>
      <c r="P44" s="223">
        <f>ETI!G49</f>
        <v>0</v>
      </c>
      <c r="Q44" s="222" t="e">
        <f>ETI!G49/ETI!F49</f>
        <v>#DIV/0!</v>
      </c>
      <c r="R44" s="223">
        <f>ETI!H49</f>
        <v>0</v>
      </c>
      <c r="S44" s="222" t="e">
        <f>ETI!H49/ETI!F49</f>
        <v>#DIV/0!</v>
      </c>
      <c r="T44" s="106"/>
    </row>
    <row r="45" spans="1:20" x14ac:dyDescent="0.25">
      <c r="A45" s="170">
        <f>Leyendas!$A$2</f>
        <v>2019</v>
      </c>
      <c r="B45" s="211">
        <v>43</v>
      </c>
      <c r="C45" s="205">
        <f>IRAG!G50</f>
        <v>0</v>
      </c>
      <c r="D45" s="206" t="e">
        <f>IRAG!G50/IRAG!F50</f>
        <v>#DIV/0!</v>
      </c>
      <c r="E45" s="205">
        <f>IRAG!H50</f>
        <v>0</v>
      </c>
      <c r="F45" s="206" t="e">
        <f>IRAG!H50/IRAG!F50</f>
        <v>#DIV/0!</v>
      </c>
      <c r="G45" s="199">
        <f>IRAG!E50</f>
        <v>0</v>
      </c>
      <c r="H45" s="204" t="e">
        <f>IRAG!E50/IRAG!D50</f>
        <v>#DIV/0!</v>
      </c>
      <c r="I45" s="207">
        <f>IRAG!K50</f>
        <v>0</v>
      </c>
      <c r="J45" s="204" t="e">
        <f>IRAG!K50/IRAG!J50</f>
        <v>#DIV/0!</v>
      </c>
      <c r="K45" s="106"/>
      <c r="L45" s="223">
        <f>ETI!E50</f>
        <v>0</v>
      </c>
      <c r="M45" s="223">
        <f>ETI!D50</f>
        <v>0</v>
      </c>
      <c r="N45" s="224" t="e">
        <f>ETI!E50/ETI!D50</f>
        <v>#DIV/0!</v>
      </c>
      <c r="O45" s="222" t="e">
        <f>ETI!F50/ETI!E50</f>
        <v>#DIV/0!</v>
      </c>
      <c r="P45" s="223">
        <f>ETI!G50</f>
        <v>0</v>
      </c>
      <c r="Q45" s="222" t="e">
        <f>ETI!G50/ETI!F50</f>
        <v>#DIV/0!</v>
      </c>
      <c r="R45" s="223">
        <f>ETI!H50</f>
        <v>0</v>
      </c>
      <c r="S45" s="222" t="e">
        <f>ETI!H50/ETI!F50</f>
        <v>#DIV/0!</v>
      </c>
      <c r="T45" s="106"/>
    </row>
    <row r="46" spans="1:20" x14ac:dyDescent="0.25">
      <c r="A46" s="170">
        <f>Leyendas!$A$2</f>
        <v>2019</v>
      </c>
      <c r="B46" s="211">
        <v>44</v>
      </c>
      <c r="C46" s="205">
        <f>IRAG!G51</f>
        <v>0</v>
      </c>
      <c r="D46" s="206" t="e">
        <f>IRAG!G51/IRAG!F51</f>
        <v>#DIV/0!</v>
      </c>
      <c r="E46" s="205">
        <f>IRAG!H51</f>
        <v>0</v>
      </c>
      <c r="F46" s="206" t="e">
        <f>IRAG!H51/IRAG!F51</f>
        <v>#DIV/0!</v>
      </c>
      <c r="G46" s="199">
        <f>IRAG!E51</f>
        <v>0</v>
      </c>
      <c r="H46" s="204" t="e">
        <f>IRAG!E51/IRAG!D51</f>
        <v>#DIV/0!</v>
      </c>
      <c r="I46" s="207">
        <f>IRAG!K51</f>
        <v>0</v>
      </c>
      <c r="J46" s="204" t="e">
        <f>IRAG!K51/IRAG!J51</f>
        <v>#DIV/0!</v>
      </c>
      <c r="K46" s="106"/>
      <c r="L46" s="223">
        <f>ETI!E51</f>
        <v>0</v>
      </c>
      <c r="M46" s="223">
        <f>ETI!D51</f>
        <v>0</v>
      </c>
      <c r="N46" s="224" t="e">
        <f>ETI!E51/ETI!D51</f>
        <v>#DIV/0!</v>
      </c>
      <c r="O46" s="222" t="e">
        <f>ETI!F51/ETI!E51</f>
        <v>#DIV/0!</v>
      </c>
      <c r="P46" s="223">
        <f>ETI!G51</f>
        <v>0</v>
      </c>
      <c r="Q46" s="222" t="e">
        <f>ETI!G51/ETI!F51</f>
        <v>#DIV/0!</v>
      </c>
      <c r="R46" s="223">
        <f>ETI!H51</f>
        <v>0</v>
      </c>
      <c r="S46" s="222" t="e">
        <f>ETI!H51/ETI!F51</f>
        <v>#DIV/0!</v>
      </c>
      <c r="T46" s="106"/>
    </row>
    <row r="47" spans="1:20" x14ac:dyDescent="0.25">
      <c r="A47" s="170">
        <f>Leyendas!$A$2</f>
        <v>2019</v>
      </c>
      <c r="B47" s="211">
        <v>45</v>
      </c>
      <c r="C47" s="205">
        <f>IRAG!G52</f>
        <v>0</v>
      </c>
      <c r="D47" s="206" t="e">
        <f>IRAG!G52/IRAG!F52</f>
        <v>#DIV/0!</v>
      </c>
      <c r="E47" s="205">
        <f>IRAG!H52</f>
        <v>0</v>
      </c>
      <c r="F47" s="206" t="e">
        <f>IRAG!H52/IRAG!F52</f>
        <v>#DIV/0!</v>
      </c>
      <c r="G47" s="199">
        <f>IRAG!E52</f>
        <v>0</v>
      </c>
      <c r="H47" s="204" t="e">
        <f>IRAG!E52/IRAG!D52</f>
        <v>#DIV/0!</v>
      </c>
      <c r="I47" s="207">
        <f>IRAG!K52</f>
        <v>0</v>
      </c>
      <c r="J47" s="204" t="e">
        <f>IRAG!K52/IRAG!J52</f>
        <v>#DIV/0!</v>
      </c>
      <c r="K47" s="106"/>
      <c r="L47" s="223">
        <f>ETI!E52</f>
        <v>0</v>
      </c>
      <c r="M47" s="223">
        <f>ETI!D52</f>
        <v>0</v>
      </c>
      <c r="N47" s="224" t="e">
        <f>ETI!E52/ETI!D52</f>
        <v>#DIV/0!</v>
      </c>
      <c r="O47" s="222" t="e">
        <f>ETI!F52/ETI!E52</f>
        <v>#DIV/0!</v>
      </c>
      <c r="P47" s="223">
        <f>ETI!G52</f>
        <v>0</v>
      </c>
      <c r="Q47" s="222" t="e">
        <f>ETI!G52/ETI!F52</f>
        <v>#DIV/0!</v>
      </c>
      <c r="R47" s="223">
        <f>ETI!H52</f>
        <v>0</v>
      </c>
      <c r="S47" s="222" t="e">
        <f>ETI!H52/ETI!F52</f>
        <v>#DIV/0!</v>
      </c>
      <c r="T47" s="106"/>
    </row>
    <row r="48" spans="1:20" x14ac:dyDescent="0.25">
      <c r="A48" s="170">
        <f>Leyendas!$A$2</f>
        <v>2019</v>
      </c>
      <c r="B48" s="211">
        <v>46</v>
      </c>
      <c r="C48" s="205">
        <f>IRAG!G53</f>
        <v>0</v>
      </c>
      <c r="D48" s="206" t="e">
        <f>IRAG!G53/IRAG!F53</f>
        <v>#DIV/0!</v>
      </c>
      <c r="E48" s="205">
        <f>IRAG!H53</f>
        <v>0</v>
      </c>
      <c r="F48" s="206" t="e">
        <f>IRAG!H53/IRAG!F53</f>
        <v>#DIV/0!</v>
      </c>
      <c r="G48" s="199">
        <f>IRAG!E53</f>
        <v>0</v>
      </c>
      <c r="H48" s="204" t="e">
        <f>IRAG!E53/IRAG!D53</f>
        <v>#DIV/0!</v>
      </c>
      <c r="I48" s="207">
        <f>IRAG!K53</f>
        <v>0</v>
      </c>
      <c r="J48" s="204" t="e">
        <f>IRAG!K53/IRAG!J53</f>
        <v>#DIV/0!</v>
      </c>
      <c r="K48" s="106"/>
      <c r="L48" s="223">
        <f>ETI!E53</f>
        <v>0</v>
      </c>
      <c r="M48" s="223">
        <f>ETI!D53</f>
        <v>0</v>
      </c>
      <c r="N48" s="224" t="e">
        <f>ETI!E53/ETI!D53</f>
        <v>#DIV/0!</v>
      </c>
      <c r="O48" s="222" t="e">
        <f>ETI!F53/ETI!E53</f>
        <v>#DIV/0!</v>
      </c>
      <c r="P48" s="223">
        <f>ETI!G53</f>
        <v>0</v>
      </c>
      <c r="Q48" s="222" t="e">
        <f>ETI!G53/ETI!F53</f>
        <v>#DIV/0!</v>
      </c>
      <c r="R48" s="223">
        <f>ETI!H53</f>
        <v>0</v>
      </c>
      <c r="S48" s="222" t="e">
        <f>ETI!H53/ETI!F53</f>
        <v>#DIV/0!</v>
      </c>
      <c r="T48" s="106"/>
    </row>
    <row r="49" spans="1:20" x14ac:dyDescent="0.25">
      <c r="A49" s="170">
        <f>Leyendas!$A$2</f>
        <v>2019</v>
      </c>
      <c r="B49" s="211">
        <v>47</v>
      </c>
      <c r="C49" s="205">
        <f>IRAG!G54</f>
        <v>0</v>
      </c>
      <c r="D49" s="206" t="e">
        <f>IRAG!G54/IRAG!F54</f>
        <v>#DIV/0!</v>
      </c>
      <c r="E49" s="205">
        <f>IRAG!H54</f>
        <v>0</v>
      </c>
      <c r="F49" s="206" t="e">
        <f>IRAG!H54/IRAG!F54</f>
        <v>#DIV/0!</v>
      </c>
      <c r="G49" s="199">
        <f>IRAG!E54</f>
        <v>0</v>
      </c>
      <c r="H49" s="204" t="e">
        <f>IRAG!E54/IRAG!D54</f>
        <v>#DIV/0!</v>
      </c>
      <c r="I49" s="207">
        <f>IRAG!K54</f>
        <v>0</v>
      </c>
      <c r="J49" s="204" t="e">
        <f>IRAG!K54/IRAG!J54</f>
        <v>#DIV/0!</v>
      </c>
      <c r="K49" s="106"/>
      <c r="L49" s="223">
        <f>ETI!E54</f>
        <v>0</v>
      </c>
      <c r="M49" s="223">
        <f>ETI!D54</f>
        <v>0</v>
      </c>
      <c r="N49" s="224" t="e">
        <f>ETI!E54/ETI!D54</f>
        <v>#DIV/0!</v>
      </c>
      <c r="O49" s="222" t="e">
        <f>ETI!F54/ETI!E54</f>
        <v>#DIV/0!</v>
      </c>
      <c r="P49" s="223">
        <f>ETI!G54</f>
        <v>0</v>
      </c>
      <c r="Q49" s="222" t="e">
        <f>ETI!G54/ETI!F54</f>
        <v>#DIV/0!</v>
      </c>
      <c r="R49" s="223">
        <f>ETI!H54</f>
        <v>0</v>
      </c>
      <c r="S49" s="222" t="e">
        <f>ETI!H54/ETI!F54</f>
        <v>#DIV/0!</v>
      </c>
      <c r="T49" s="106"/>
    </row>
    <row r="50" spans="1:20" x14ac:dyDescent="0.25">
      <c r="A50" s="170">
        <f>Leyendas!$A$2</f>
        <v>2019</v>
      </c>
      <c r="B50" s="211">
        <v>48</v>
      </c>
      <c r="C50" s="205">
        <f>IRAG!G55</f>
        <v>0</v>
      </c>
      <c r="D50" s="206" t="e">
        <f>IRAG!G55/IRAG!F55</f>
        <v>#DIV/0!</v>
      </c>
      <c r="E50" s="205">
        <f>IRAG!H55</f>
        <v>0</v>
      </c>
      <c r="F50" s="206" t="e">
        <f>IRAG!H55/IRAG!F55</f>
        <v>#DIV/0!</v>
      </c>
      <c r="G50" s="199">
        <f>IRAG!E55</f>
        <v>0</v>
      </c>
      <c r="H50" s="204" t="e">
        <f>IRAG!E55/IRAG!D55</f>
        <v>#DIV/0!</v>
      </c>
      <c r="I50" s="207">
        <f>IRAG!K55</f>
        <v>0</v>
      </c>
      <c r="J50" s="204" t="e">
        <f>IRAG!K55/IRAG!J55</f>
        <v>#DIV/0!</v>
      </c>
      <c r="K50" s="106"/>
      <c r="L50" s="223">
        <f>ETI!E55</f>
        <v>0</v>
      </c>
      <c r="M50" s="223">
        <f>ETI!D55</f>
        <v>0</v>
      </c>
      <c r="N50" s="224" t="e">
        <f>ETI!E55/ETI!D55</f>
        <v>#DIV/0!</v>
      </c>
      <c r="O50" s="222" t="e">
        <f>ETI!F55/ETI!E55</f>
        <v>#DIV/0!</v>
      </c>
      <c r="P50" s="223">
        <f>ETI!G55</f>
        <v>0</v>
      </c>
      <c r="Q50" s="222" t="e">
        <f>ETI!G55/ETI!F55</f>
        <v>#DIV/0!</v>
      </c>
      <c r="R50" s="223">
        <f>ETI!H55</f>
        <v>0</v>
      </c>
      <c r="S50" s="222" t="e">
        <f>ETI!H55/ETI!F55</f>
        <v>#DIV/0!</v>
      </c>
      <c r="T50" s="106"/>
    </row>
    <row r="51" spans="1:20" x14ac:dyDescent="0.25">
      <c r="A51" s="170">
        <f>Leyendas!$A$2</f>
        <v>2019</v>
      </c>
      <c r="B51" s="211">
        <v>49</v>
      </c>
      <c r="C51" s="205">
        <f>IRAG!G56</f>
        <v>0</v>
      </c>
      <c r="D51" s="206" t="e">
        <f>IRAG!G56/IRAG!F56</f>
        <v>#DIV/0!</v>
      </c>
      <c r="E51" s="205">
        <f>IRAG!H56</f>
        <v>0</v>
      </c>
      <c r="F51" s="206" t="e">
        <f>IRAG!H56/IRAG!F56</f>
        <v>#DIV/0!</v>
      </c>
      <c r="G51" s="199">
        <f>IRAG!E56</f>
        <v>0</v>
      </c>
      <c r="H51" s="204" t="e">
        <f>IRAG!E56/IRAG!D56</f>
        <v>#DIV/0!</v>
      </c>
      <c r="I51" s="207">
        <f>IRAG!K56</f>
        <v>0</v>
      </c>
      <c r="J51" s="204" t="e">
        <f>IRAG!K56/IRAG!J56</f>
        <v>#DIV/0!</v>
      </c>
      <c r="K51" s="106"/>
      <c r="L51" s="223">
        <f>ETI!E56</f>
        <v>0</v>
      </c>
      <c r="M51" s="223">
        <f>ETI!D56</f>
        <v>0</v>
      </c>
      <c r="N51" s="224" t="e">
        <f>ETI!E56/ETI!D56</f>
        <v>#DIV/0!</v>
      </c>
      <c r="O51" s="222" t="e">
        <f>ETI!F56/ETI!E56</f>
        <v>#DIV/0!</v>
      </c>
      <c r="P51" s="223">
        <f>ETI!G56</f>
        <v>0</v>
      </c>
      <c r="Q51" s="222" t="e">
        <f>ETI!G56/ETI!F56</f>
        <v>#DIV/0!</v>
      </c>
      <c r="R51" s="223">
        <f>ETI!H56</f>
        <v>0</v>
      </c>
      <c r="S51" s="222" t="e">
        <f>ETI!H56/ETI!F56</f>
        <v>#DIV/0!</v>
      </c>
      <c r="T51" s="106"/>
    </row>
    <row r="52" spans="1:20" x14ac:dyDescent="0.25">
      <c r="A52" s="170">
        <f>Leyendas!$A$2</f>
        <v>2019</v>
      </c>
      <c r="B52" s="211">
        <v>50</v>
      </c>
      <c r="C52" s="205">
        <f>IRAG!G57</f>
        <v>0</v>
      </c>
      <c r="D52" s="206" t="e">
        <f>IRAG!G57/IRAG!F57</f>
        <v>#DIV/0!</v>
      </c>
      <c r="E52" s="205">
        <f>IRAG!H57</f>
        <v>0</v>
      </c>
      <c r="F52" s="206" t="e">
        <f>IRAG!H57/IRAG!F57</f>
        <v>#DIV/0!</v>
      </c>
      <c r="G52" s="199">
        <f>IRAG!E57</f>
        <v>0</v>
      </c>
      <c r="H52" s="204" t="e">
        <f>IRAG!E57/IRAG!D57</f>
        <v>#DIV/0!</v>
      </c>
      <c r="I52" s="207">
        <f>IRAG!K57</f>
        <v>0</v>
      </c>
      <c r="J52" s="204" t="e">
        <f>IRAG!K57/IRAG!J57</f>
        <v>#DIV/0!</v>
      </c>
      <c r="K52" s="106"/>
      <c r="L52" s="223">
        <f>ETI!E57</f>
        <v>0</v>
      </c>
      <c r="M52" s="223">
        <f>ETI!D57</f>
        <v>0</v>
      </c>
      <c r="N52" s="224" t="e">
        <f>ETI!E57/ETI!D57</f>
        <v>#DIV/0!</v>
      </c>
      <c r="O52" s="222" t="e">
        <f>ETI!F57/ETI!E57</f>
        <v>#DIV/0!</v>
      </c>
      <c r="P52" s="223">
        <f>ETI!G57</f>
        <v>0</v>
      </c>
      <c r="Q52" s="222" t="e">
        <f>ETI!G57/ETI!F57</f>
        <v>#DIV/0!</v>
      </c>
      <c r="R52" s="223">
        <f>ETI!H57</f>
        <v>0</v>
      </c>
      <c r="S52" s="222" t="e">
        <f>ETI!H57/ETI!F57</f>
        <v>#DIV/0!</v>
      </c>
      <c r="T52" s="106"/>
    </row>
    <row r="53" spans="1:20" x14ac:dyDescent="0.25">
      <c r="A53" s="170">
        <f>Leyendas!$A$2</f>
        <v>2019</v>
      </c>
      <c r="B53" s="211">
        <v>51</v>
      </c>
      <c r="C53" s="205">
        <f>IRAG!G58</f>
        <v>0</v>
      </c>
      <c r="D53" s="206" t="e">
        <f>IRAG!G58/IRAG!F58</f>
        <v>#DIV/0!</v>
      </c>
      <c r="E53" s="205">
        <f>IRAG!H58</f>
        <v>0</v>
      </c>
      <c r="F53" s="206" t="e">
        <f>IRAG!H58/IRAG!F58</f>
        <v>#DIV/0!</v>
      </c>
      <c r="G53" s="199">
        <f>IRAG!E58</f>
        <v>0</v>
      </c>
      <c r="H53" s="204" t="e">
        <f>IRAG!E58/IRAG!D58</f>
        <v>#DIV/0!</v>
      </c>
      <c r="I53" s="207">
        <f>IRAG!K58</f>
        <v>0</v>
      </c>
      <c r="J53" s="204" t="e">
        <f>IRAG!K58/IRAG!J58</f>
        <v>#DIV/0!</v>
      </c>
      <c r="K53" s="106"/>
      <c r="L53" s="223">
        <f>ETI!E58</f>
        <v>0</v>
      </c>
      <c r="M53" s="223">
        <f>ETI!D58</f>
        <v>0</v>
      </c>
      <c r="N53" s="224" t="e">
        <f>ETI!E58/ETI!D58</f>
        <v>#DIV/0!</v>
      </c>
      <c r="O53" s="222" t="e">
        <f>ETI!F58/ETI!E58</f>
        <v>#DIV/0!</v>
      </c>
      <c r="P53" s="223">
        <f>ETI!G58</f>
        <v>0</v>
      </c>
      <c r="Q53" s="222" t="e">
        <f>ETI!G58/ETI!F58</f>
        <v>#DIV/0!</v>
      </c>
      <c r="R53" s="223">
        <f>ETI!H58</f>
        <v>0</v>
      </c>
      <c r="S53" s="222" t="e">
        <f>ETI!H58/ETI!F58</f>
        <v>#DIV/0!</v>
      </c>
      <c r="T53" s="106"/>
    </row>
    <row r="54" spans="1:20" x14ac:dyDescent="0.25">
      <c r="A54" s="170">
        <f>Leyendas!$A$2</f>
        <v>2019</v>
      </c>
      <c r="B54" s="211">
        <v>52</v>
      </c>
      <c r="C54" s="205">
        <f>IRAG!G59</f>
        <v>0</v>
      </c>
      <c r="D54" s="206" t="e">
        <f>IRAG!G59/IRAG!F59</f>
        <v>#DIV/0!</v>
      </c>
      <c r="E54" s="205">
        <f>IRAG!H59</f>
        <v>0</v>
      </c>
      <c r="F54" s="206" t="e">
        <f>IRAG!H59/IRAG!F59</f>
        <v>#DIV/0!</v>
      </c>
      <c r="G54" s="199">
        <f>IRAG!E59</f>
        <v>0</v>
      </c>
      <c r="H54" s="204" t="e">
        <f>IRAG!E59/IRAG!D59</f>
        <v>#DIV/0!</v>
      </c>
      <c r="I54" s="207">
        <f>IRAG!K59</f>
        <v>0</v>
      </c>
      <c r="J54" s="204" t="e">
        <f>IRAG!K59/IRAG!J59</f>
        <v>#DIV/0!</v>
      </c>
      <c r="K54" s="106"/>
      <c r="L54" s="223">
        <f>ETI!E59</f>
        <v>0</v>
      </c>
      <c r="M54" s="223">
        <f>ETI!D59</f>
        <v>0</v>
      </c>
      <c r="N54" s="224" t="e">
        <f>ETI!E59/ETI!D59</f>
        <v>#DIV/0!</v>
      </c>
      <c r="O54" s="222" t="e">
        <f>ETI!F59/ETI!E59</f>
        <v>#DIV/0!</v>
      </c>
      <c r="P54" s="223">
        <f>ETI!G59</f>
        <v>0</v>
      </c>
      <c r="Q54" s="222" t="e">
        <f>ETI!G59/ETI!F59</f>
        <v>#DIV/0!</v>
      </c>
      <c r="R54" s="223">
        <f>ETI!H59</f>
        <v>0</v>
      </c>
      <c r="S54" s="222" t="e">
        <f>ETI!H59/ETI!F59</f>
        <v>#DIV/0!</v>
      </c>
      <c r="T54" s="106"/>
    </row>
    <row r="55" spans="1:20" x14ac:dyDescent="0.25">
      <c r="A55" s="107"/>
      <c r="B55" s="108"/>
      <c r="C55" s="107"/>
      <c r="D55" s="115"/>
      <c r="E55" s="107"/>
      <c r="F55" s="115"/>
      <c r="G55" s="14"/>
      <c r="H55" s="106"/>
      <c r="I55" s="128"/>
      <c r="J55" s="106"/>
      <c r="K55" s="106"/>
      <c r="L55" s="106"/>
      <c r="M55" s="106"/>
      <c r="N55" s="132"/>
      <c r="O55" s="106"/>
      <c r="P55" s="106"/>
      <c r="Q55" s="106"/>
      <c r="R55" s="106"/>
      <c r="S55" s="106"/>
      <c r="T55" s="106"/>
    </row>
    <row r="56" spans="1:20" x14ac:dyDescent="0.25">
      <c r="A56" s="107"/>
      <c r="B56" s="108"/>
      <c r="C56" s="107"/>
      <c r="D56" s="107"/>
      <c r="E56" s="107"/>
      <c r="F56" s="107"/>
      <c r="G56" s="14"/>
      <c r="H56" s="106"/>
      <c r="I56" s="106"/>
      <c r="J56" s="106"/>
      <c r="K56" s="106"/>
      <c r="L56" s="106"/>
      <c r="M56" s="106"/>
      <c r="N56" s="132"/>
      <c r="O56" s="106"/>
      <c r="P56" s="106"/>
      <c r="Q56" s="106"/>
      <c r="R56" s="106"/>
      <c r="S56" s="106"/>
      <c r="T56" s="106"/>
    </row>
    <row r="58" spans="1:20" x14ac:dyDescent="0.25">
      <c r="C58" s="131" t="s">
        <v>294</v>
      </c>
    </row>
    <row r="59" spans="1:20" x14ac:dyDescent="0.25">
      <c r="C59" t="s">
        <v>274</v>
      </c>
      <c r="D59">
        <f>SUM(IRAG!E8:E59)</f>
        <v>0</v>
      </c>
    </row>
    <row r="60" spans="1:20" x14ac:dyDescent="0.25">
      <c r="C60" t="s">
        <v>292</v>
      </c>
      <c r="D60">
        <f>SUM(IRAG!F8:F56)</f>
        <v>0</v>
      </c>
    </row>
    <row r="61" spans="1:20" x14ac:dyDescent="0.25">
      <c r="C61" t="s">
        <v>293</v>
      </c>
      <c r="D61">
        <f>D59-D60</f>
        <v>0</v>
      </c>
    </row>
    <row r="64" spans="1:20" x14ac:dyDescent="0.25">
      <c r="C64" s="131" t="s">
        <v>307</v>
      </c>
    </row>
    <row r="65" spans="3:4" x14ac:dyDescent="0.25">
      <c r="C65" t="s">
        <v>308</v>
      </c>
      <c r="D65" s="212">
        <f>SUM(ETI!E8:E59)</f>
        <v>0</v>
      </c>
    </row>
    <row r="66" spans="3:4" x14ac:dyDescent="0.25">
      <c r="C66" t="s">
        <v>309</v>
      </c>
      <c r="D66">
        <f>SUM(ETI!F8:F59)</f>
        <v>0</v>
      </c>
    </row>
    <row r="67" spans="3:4" x14ac:dyDescent="0.25">
      <c r="C67" t="s">
        <v>310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K38"/>
  <sheetViews>
    <sheetView workbookViewId="0"/>
  </sheetViews>
  <sheetFormatPr baseColWidth="10" defaultColWidth="11.42578125" defaultRowHeight="15" x14ac:dyDescent="0.25"/>
  <cols>
    <col min="1" max="1" width="11.42578125" style="198"/>
    <col min="2" max="2" width="19.85546875" style="198" bestFit="1" customWidth="1"/>
    <col min="3" max="16384" width="11.42578125" style="198"/>
  </cols>
  <sheetData>
    <row r="1" spans="1:11" x14ac:dyDescent="0.25">
      <c r="A1" s="199" t="s">
        <v>12</v>
      </c>
      <c r="B1" s="198" t="s">
        <v>319</v>
      </c>
      <c r="C1" s="198" t="s">
        <v>318</v>
      </c>
      <c r="D1" s="198" t="s">
        <v>330</v>
      </c>
      <c r="E1" s="198" t="s">
        <v>320</v>
      </c>
      <c r="G1" s="198" t="s">
        <v>319</v>
      </c>
      <c r="J1" s="198" t="s">
        <v>333</v>
      </c>
      <c r="K1" s="198" t="s">
        <v>334</v>
      </c>
    </row>
    <row r="2" spans="1:11" x14ac:dyDescent="0.25">
      <c r="A2" s="237">
        <v>2019</v>
      </c>
      <c r="B2" s="198" t="s">
        <v>274</v>
      </c>
      <c r="C2" s="237" t="s">
        <v>377</v>
      </c>
      <c r="D2" s="238"/>
      <c r="E2" s="238"/>
      <c r="G2" s="198" t="s">
        <v>308</v>
      </c>
      <c r="J2" s="198">
        <v>2019</v>
      </c>
      <c r="K2" s="198">
        <v>2019</v>
      </c>
    </row>
    <row r="3" spans="1:11" x14ac:dyDescent="0.25">
      <c r="A3" s="198" t="s">
        <v>321</v>
      </c>
      <c r="B3" s="198" t="s">
        <v>322</v>
      </c>
      <c r="C3" s="198" t="s">
        <v>323</v>
      </c>
    </row>
    <row r="4" spans="1:11" x14ac:dyDescent="0.25">
      <c r="A4" s="198">
        <v>1</v>
      </c>
      <c r="B4" s="198" t="s">
        <v>335</v>
      </c>
      <c r="C4" s="198" t="str">
        <f>"INDICADORES ACUMULADOS PARA EL AÑO "  &amp; $A$2 &amp; "
(para el cálculo se utilizaron muestras totales) "</f>
        <v xml:space="preserve">INDICADORES ACUMULADOS PARA EL AÑO 2019
(para el cálculo se utilizaron muestras totales) </v>
      </c>
    </row>
    <row r="5" spans="1:11" x14ac:dyDescent="0.25">
      <c r="A5" s="198">
        <v>1</v>
      </c>
      <c r="B5" s="198" t="s">
        <v>324</v>
      </c>
      <c r="C5" s="198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Costa Rica 2019</v>
      </c>
    </row>
    <row r="6" spans="1:11" x14ac:dyDescent="0.25">
      <c r="A6" s="198">
        <v>2</v>
      </c>
      <c r="B6" s="198" t="s">
        <v>324</v>
      </c>
      <c r="C6" s="198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Costa Rica 2019</v>
      </c>
    </row>
    <row r="7" spans="1:11" x14ac:dyDescent="0.25">
      <c r="A7" s="198">
        <v>3</v>
      </c>
      <c r="B7" s="198" t="s">
        <v>324</v>
      </c>
      <c r="C7" s="198" t="str">
        <f>"Distribución de influenza (tipos y subtipos) por semana epidemiológica. " &amp; IF($E$2 &lt;&gt; "",$E$2,IF($D$2 &lt;&gt; "",$D$2,$C$2)) &amp; " " &amp; $A$2</f>
        <v>Distribución de influenza (tipos y subtipos) por semana epidemiológica. Costa Rica 2019</v>
      </c>
    </row>
    <row r="8" spans="1:11" x14ac:dyDescent="0.25">
      <c r="A8" s="198">
        <v>4</v>
      </c>
      <c r="B8" s="198" t="s">
        <v>324</v>
      </c>
      <c r="C8" s="198" t="str">
        <f>"Distribución de influenza B según linaje y semana epidemiológica. "&amp; IF($E$2 &lt;&gt; "",$E$2,IF($D$2 &lt;&gt; "",$D$2,$C$2)) &amp; " " &amp; $A$2</f>
        <v>Distribución de influenza B según linaje y semana epidemiológica. Costa Rica 2019</v>
      </c>
    </row>
    <row r="9" spans="1:11" x14ac:dyDescent="0.25">
      <c r="A9" s="198">
        <v>5</v>
      </c>
      <c r="B9" s="198" t="s">
        <v>324</v>
      </c>
      <c r="C9" s="199" t="s">
        <v>325</v>
      </c>
      <c r="K9" s="241"/>
    </row>
    <row r="10" spans="1:11" x14ac:dyDescent="0.25">
      <c r="A10" s="198">
        <v>6</v>
      </c>
      <c r="B10" s="198" t="s">
        <v>324</v>
      </c>
      <c r="C10" s="198" t="s">
        <v>326</v>
      </c>
      <c r="D10" s="240"/>
      <c r="K10" s="239"/>
    </row>
    <row r="11" spans="1:11" x14ac:dyDescent="0.25">
      <c r="A11" s="198">
        <v>0</v>
      </c>
      <c r="B11" s="198" t="s">
        <v>327</v>
      </c>
      <c r="C11" s="239" t="str">
        <f>IF($E$2 &lt;&gt; "",$E$2,IF($D$2 &lt;&gt; "",$D$2,$C$2)) &amp; " - Vigilancia centinela de IRAG " &amp; " " &amp;$A$2 &amp;
" 
Número de casos IRAG (en comparación con el(los) último(s) año(s))"</f>
        <v>Costa Rica - Vigilancia centinela de IRAG  2019 
Número de casos IRAG (en comparación con el(los) último(s) año(s))</v>
      </c>
      <c r="K11" s="239"/>
    </row>
    <row r="12" spans="1:11" x14ac:dyDescent="0.25">
      <c r="A12" s="198">
        <v>1</v>
      </c>
      <c r="B12" s="198" t="s">
        <v>327</v>
      </c>
      <c r="C12" s="239" t="str">
        <f>"Vigilancia centinela de IRAG
 % de IRAG entre las hospitalizaciones por todas las causas,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 por semana epidemiológica. Costa Rica 2019
(porcentaje de casos de IRAG de hospitalizaciones totales) </v>
      </c>
      <c r="K12" s="239"/>
    </row>
    <row r="13" spans="1:11" x14ac:dyDescent="0.25">
      <c r="A13" s="198">
        <v>2</v>
      </c>
      <c r="B13" s="198" t="s">
        <v>327</v>
      </c>
      <c r="C13" s="239" t="str">
        <f xml:space="preserve"> IF($E$2 &lt;&gt; "",$E$2,IF($D$2 &lt;&gt; "",$D$2,$C$2)) &amp;" - vigilancia centinela de IRAG
Casos IRAG con/sin muestra "</f>
        <v xml:space="preserve">Costa Rica - vigilancia centinela de IRAG
Casos IRAG con/sin muestra </v>
      </c>
      <c r="K13" s="239"/>
    </row>
    <row r="14" spans="1:11" x14ac:dyDescent="0.25">
      <c r="A14" s="198">
        <v>3</v>
      </c>
      <c r="B14" s="198" t="s">
        <v>327</v>
      </c>
      <c r="C14" s="239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Costa Rica 2019</v>
      </c>
      <c r="K14" s="239"/>
    </row>
    <row r="15" spans="1:11" x14ac:dyDescent="0.25">
      <c r="A15" s="198">
        <v>4</v>
      </c>
      <c r="B15" s="198" t="s">
        <v>327</v>
      </c>
      <c r="C15" s="239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Costa Rica 2019</v>
      </c>
      <c r="K15" s="239"/>
    </row>
    <row r="16" spans="1:11" x14ac:dyDescent="0.25">
      <c r="A16" s="198">
        <v>5</v>
      </c>
      <c r="B16" s="198" t="s">
        <v>327</v>
      </c>
      <c r="C16" s="239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Costa Rica 2019</v>
      </c>
      <c r="K16" s="239"/>
    </row>
    <row r="17" spans="1:11" x14ac:dyDescent="0.25">
      <c r="A17" s="198">
        <v>6</v>
      </c>
      <c r="B17" s="198" t="s">
        <v>327</v>
      </c>
      <c r="C17" s="239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Costa Rica 2019</v>
      </c>
      <c r="K17" s="239"/>
    </row>
    <row r="18" spans="1:11" x14ac:dyDescent="0.25">
      <c r="A18" s="198">
        <v>7</v>
      </c>
      <c r="B18" s="198" t="s">
        <v>327</v>
      </c>
      <c r="C18" s="241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Costa Rica 2019 
 (porcentaje de casos de IRAG de todas las admisiones a la UCI)</v>
      </c>
      <c r="K18" s="241"/>
    </row>
    <row r="19" spans="1:11" x14ac:dyDescent="0.25">
      <c r="A19" s="198">
        <v>8</v>
      </c>
      <c r="B19" s="198" t="s">
        <v>327</v>
      </c>
      <c r="C19" s="241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Costa Rica 2019</v>
      </c>
      <c r="K19" s="241"/>
    </row>
    <row r="20" spans="1:11" x14ac:dyDescent="0.25">
      <c r="A20" s="198">
        <v>9</v>
      </c>
      <c r="B20" s="198" t="s">
        <v>327</v>
      </c>
      <c r="C20" s="241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Costa Rica 2019</v>
      </c>
      <c r="K20" s="241"/>
    </row>
    <row r="21" spans="1:11" x14ac:dyDescent="0.25">
      <c r="A21" s="198">
        <v>1</v>
      </c>
      <c r="B21" s="198" t="s">
        <v>328</v>
      </c>
      <c r="C21" s="198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Costa Rica 2019</v>
      </c>
    </row>
    <row r="22" spans="1:11" x14ac:dyDescent="0.25">
      <c r="A22" s="198">
        <v>1</v>
      </c>
      <c r="B22" s="198" t="s">
        <v>329</v>
      </c>
      <c r="C22" s="241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Costa Rica 2019</v>
      </c>
      <c r="K22" s="241"/>
    </row>
    <row r="23" spans="1:11" x14ac:dyDescent="0.25">
      <c r="A23" s="198">
        <v>2</v>
      </c>
      <c r="B23" s="198" t="s">
        <v>329</v>
      </c>
      <c r="C23" s="241" t="str">
        <f>"Vigilancia centinela de IRAG
 Distribución de fallecidos de IRAG por grupos de edad por semana epidemiológica.
 " &amp; IF($E$2 &lt;&gt; "",$E$2,IF($D$2 &lt;&gt; "",$D$2,$C$2)) &amp; " " &amp;$A$2</f>
        <v>Vigilancia centinela de IRAG
 Distribución de fallecidos de IRAG por grupos de edad por semana epidemiológica.
 Costa Rica 2019</v>
      </c>
      <c r="K23" s="241"/>
    </row>
    <row r="24" spans="1:11" x14ac:dyDescent="0.25">
      <c r="A24" s="198">
        <v>2</v>
      </c>
      <c r="B24" s="198" t="s">
        <v>329</v>
      </c>
      <c r="C24" s="239" t="str">
        <f>IF($E$2 &lt;&gt; "",$E$2,IF($D$2 &lt;&gt; "",$D$2,$C$2)) &amp; " - Vigilancia centinela de IRAG " &amp; " " &amp;$A$2 &amp;
" 
Número de casos fallecidos de IRAG (en comparación con el(los) último(s) año(s))"</f>
        <v>Costa Rica - Vigilancia centinela de IRAG  2019 
Número de casos fallecidos de IRAG (en comparación con el(los) último(s) año(s))</v>
      </c>
      <c r="K24" s="241"/>
    </row>
    <row r="25" spans="1:11" x14ac:dyDescent="0.25">
      <c r="A25" s="198">
        <v>1</v>
      </c>
      <c r="B25" s="198" t="s">
        <v>336</v>
      </c>
      <c r="C25" s="239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Costa Rica 2019</v>
      </c>
      <c r="K25" s="239"/>
    </row>
    <row r="26" spans="1:11" x14ac:dyDescent="0.25">
      <c r="A26" s="198">
        <v>2</v>
      </c>
      <c r="B26" s="198" t="s">
        <v>336</v>
      </c>
      <c r="C26" s="239" t="str">
        <f xml:space="preserve"> IF($E$2 &lt;&gt; "",$E$2,IF($D$2 &lt;&gt; "",$D$2,$C$2)) &amp;" - Vigilancia centinela de ETI
casos ETI con/sin muestra "</f>
        <v xml:space="preserve">Costa Rica - Vigilancia centinela de ETI
casos ETI con/sin muestra </v>
      </c>
      <c r="K26" s="239"/>
    </row>
    <row r="27" spans="1:11" x14ac:dyDescent="0.25">
      <c r="A27" s="198">
        <v>3</v>
      </c>
      <c r="B27" s="198" t="s">
        <v>336</v>
      </c>
      <c r="C27" s="239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Costa Rica 2019</v>
      </c>
      <c r="K27" s="239"/>
    </row>
    <row r="28" spans="1:11" x14ac:dyDescent="0.25">
      <c r="A28" s="198">
        <v>4</v>
      </c>
      <c r="B28" s="198" t="s">
        <v>336</v>
      </c>
      <c r="C28" s="239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Costa Rica 2019</v>
      </c>
      <c r="K28" s="239"/>
    </row>
    <row r="29" spans="1:11" x14ac:dyDescent="0.25">
      <c r="B29" s="198" t="s">
        <v>337</v>
      </c>
      <c r="C29" s="198" t="str">
        <f>IF($E$2 &lt;&gt; "",$E$2,IF($D$2 &lt;&gt; "",$D$2,$C$2)) &amp; " (Informe nacional)"</f>
        <v>Costa Rica (Informe nacional)</v>
      </c>
    </row>
    <row r="30" spans="1:11" x14ac:dyDescent="0.25">
      <c r="B30" s="198" t="s">
        <v>338</v>
      </c>
      <c r="C30" s="198" t="str">
        <f>IF($E$2 &lt;&gt; "",$E$2,IF($D$2 &lt;&gt; "",$D$2,$C$2)) &amp; " - FluID"</f>
        <v>Costa Rica - FluID</v>
      </c>
    </row>
    <row r="31" spans="1:11" x14ac:dyDescent="0.25">
      <c r="B31" s="198" t="s">
        <v>339</v>
      </c>
      <c r="C31" s="198" t="str">
        <f>IF($E$2 &lt;&gt; "",$E$2,IF($D$2 &lt;&gt; "",$D$2,$C$2)) &amp; " - FluID - ETI"</f>
        <v>Costa Rica - FluID - ETI</v>
      </c>
    </row>
    <row r="32" spans="1:11" x14ac:dyDescent="0.25">
      <c r="B32" s="198" t="s">
        <v>340</v>
      </c>
      <c r="C32" s="198" t="str">
        <f>"Gráficas "&amp;$A$2</f>
        <v>Gráficas 2019</v>
      </c>
    </row>
    <row r="33" spans="1:3" x14ac:dyDescent="0.25">
      <c r="A33" s="198">
        <v>1</v>
      </c>
      <c r="B33" s="198" t="s">
        <v>367</v>
      </c>
      <c r="C33" s="198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Costa Rica 2019</v>
      </c>
    </row>
    <row r="34" spans="1:3" x14ac:dyDescent="0.25">
      <c r="A34" s="198">
        <v>2</v>
      </c>
      <c r="B34" s="198" t="s">
        <v>367</v>
      </c>
      <c r="C34" s="198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Costa Rica 2019</v>
      </c>
    </row>
    <row r="35" spans="1:3" x14ac:dyDescent="0.25">
      <c r="A35" s="198">
        <v>3</v>
      </c>
      <c r="B35" s="198" t="s">
        <v>367</v>
      </c>
      <c r="C35" s="198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Costa Rica 2019</v>
      </c>
    </row>
    <row r="36" spans="1:3" x14ac:dyDescent="0.25">
      <c r="A36" s="198">
        <v>4</v>
      </c>
      <c r="B36" s="198" t="s">
        <v>367</v>
      </c>
      <c r="C36" s="198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Costa Rica 2019</v>
      </c>
    </row>
    <row r="37" spans="1:3" x14ac:dyDescent="0.25">
      <c r="A37" s="198">
        <v>5</v>
      </c>
      <c r="B37" s="198" t="s">
        <v>367</v>
      </c>
      <c r="C37" s="199" t="s">
        <v>368</v>
      </c>
    </row>
    <row r="38" spans="1:3" x14ac:dyDescent="0.25">
      <c r="A38" s="198">
        <v>6</v>
      </c>
      <c r="B38" s="198" t="s">
        <v>367</v>
      </c>
      <c r="C38" s="198" t="s">
        <v>369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52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56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7" t="s">
        <v>53</v>
      </c>
      <c r="B5" s="38"/>
      <c r="C5" s="38"/>
      <c r="D5" s="39"/>
      <c r="E5" s="39"/>
      <c r="F5" s="39"/>
      <c r="G5" s="39"/>
      <c r="H5" s="39"/>
      <c r="I5" s="39"/>
      <c r="J5" s="39"/>
      <c r="K5" s="39"/>
    </row>
    <row r="6" spans="1:25" ht="129" customHeight="1" x14ac:dyDescent="0.25">
      <c r="A6" s="22" t="s">
        <v>54</v>
      </c>
      <c r="B6" s="22" t="s">
        <v>12</v>
      </c>
      <c r="C6" s="19" t="s">
        <v>1</v>
      </c>
      <c r="D6" s="40" t="s">
        <v>80</v>
      </c>
      <c r="E6" s="40" t="s">
        <v>81</v>
      </c>
      <c r="F6" s="40" t="s">
        <v>82</v>
      </c>
      <c r="G6" s="40" t="s">
        <v>83</v>
      </c>
      <c r="H6" s="40" t="s">
        <v>84</v>
      </c>
      <c r="I6" s="40" t="s">
        <v>85</v>
      </c>
      <c r="J6" s="40" t="s">
        <v>86</v>
      </c>
      <c r="K6" s="40" t="s">
        <v>87</v>
      </c>
      <c r="L6" s="65" t="s">
        <v>124</v>
      </c>
      <c r="M6" s="65" t="s">
        <v>146</v>
      </c>
      <c r="N6" s="65" t="s">
        <v>137</v>
      </c>
      <c r="O6" s="65" t="s">
        <v>147</v>
      </c>
      <c r="P6" s="65" t="s">
        <v>145</v>
      </c>
      <c r="Q6" s="65" t="s">
        <v>138</v>
      </c>
      <c r="R6" s="65" t="s">
        <v>143</v>
      </c>
      <c r="S6" s="65" t="s">
        <v>140</v>
      </c>
      <c r="T6" s="65" t="s">
        <v>139</v>
      </c>
      <c r="U6" s="65" t="s">
        <v>141</v>
      </c>
      <c r="V6" s="65" t="s">
        <v>144</v>
      </c>
      <c r="W6" s="65" t="s">
        <v>142</v>
      </c>
      <c r="X6" s="65" t="s">
        <v>136</v>
      </c>
      <c r="Y6" s="65" t="s">
        <v>127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57</v>
      </c>
      <c r="E7" s="44" t="s">
        <v>58</v>
      </c>
      <c r="F7" s="44" t="s">
        <v>59</v>
      </c>
      <c r="G7" s="44" t="s">
        <v>60</v>
      </c>
      <c r="H7" s="44" t="s">
        <v>61</v>
      </c>
      <c r="I7" s="44" t="s">
        <v>62</v>
      </c>
      <c r="J7" s="44" t="s">
        <v>88</v>
      </c>
      <c r="K7" s="44" t="s">
        <v>89</v>
      </c>
      <c r="L7" s="64" t="s">
        <v>148</v>
      </c>
      <c r="M7" s="64" t="s">
        <v>149</v>
      </c>
      <c r="N7" s="64" t="s">
        <v>150</v>
      </c>
      <c r="O7" s="64" t="s">
        <v>151</v>
      </c>
      <c r="P7" s="64" t="s">
        <v>152</v>
      </c>
      <c r="Q7" s="64" t="s">
        <v>153</v>
      </c>
      <c r="R7" s="64" t="s">
        <v>154</v>
      </c>
      <c r="S7" s="64" t="s">
        <v>155</v>
      </c>
      <c r="T7" s="64" t="s">
        <v>156</v>
      </c>
      <c r="U7" s="64" t="s">
        <v>166</v>
      </c>
      <c r="V7" s="64" t="s">
        <v>157</v>
      </c>
      <c r="W7" s="64" t="s">
        <v>158</v>
      </c>
      <c r="X7" s="64" t="s">
        <v>159</v>
      </c>
      <c r="Y7" s="64" t="s">
        <v>160</v>
      </c>
    </row>
    <row r="8" spans="1:25" x14ac:dyDescent="0.25">
      <c r="A8" s="66" t="s">
        <v>109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109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109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109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109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109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109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109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109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109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109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109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109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109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109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109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109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109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109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109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109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109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109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109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109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109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109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109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109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109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109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109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109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109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109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109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109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109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109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109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109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109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109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109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109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109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109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109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109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109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109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109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  <row r="74" spans="22:22" x14ac:dyDescent="0.25">
      <c r="V74" t="s">
        <v>123</v>
      </c>
    </row>
    <row r="75" spans="22:22" x14ac:dyDescent="0.25">
      <c r="V75" t="s">
        <v>124</v>
      </c>
    </row>
    <row r="76" spans="22:22" x14ac:dyDescent="0.25">
      <c r="V76" t="s">
        <v>125</v>
      </c>
    </row>
    <row r="77" spans="22:22" x14ac:dyDescent="0.25">
      <c r="V77" t="s">
        <v>126</v>
      </c>
    </row>
    <row r="78" spans="22:22" x14ac:dyDescent="0.25">
      <c r="V78" t="s">
        <v>127</v>
      </c>
    </row>
    <row r="79" spans="22:22" x14ac:dyDescent="0.25">
      <c r="V79" t="s">
        <v>128</v>
      </c>
    </row>
    <row r="80" spans="22:22" x14ac:dyDescent="0.25">
      <c r="V80" t="s">
        <v>129</v>
      </c>
    </row>
    <row r="81" spans="22:22" x14ac:dyDescent="0.25">
      <c r="V81" t="s">
        <v>130</v>
      </c>
    </row>
    <row r="82" spans="22:22" x14ac:dyDescent="0.25">
      <c r="V82" t="s">
        <v>131</v>
      </c>
    </row>
    <row r="83" spans="22:22" x14ac:dyDescent="0.25">
      <c r="V83" t="s">
        <v>132</v>
      </c>
    </row>
    <row r="84" spans="22:22" x14ac:dyDescent="0.25">
      <c r="V84" t="s">
        <v>133</v>
      </c>
    </row>
    <row r="85" spans="22:22" x14ac:dyDescent="0.25">
      <c r="V85" t="s">
        <v>134</v>
      </c>
    </row>
    <row r="86" spans="22:22" x14ac:dyDescent="0.25">
      <c r="V86" t="s">
        <v>135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68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56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69</v>
      </c>
      <c r="B5" s="45"/>
      <c r="C5" s="45"/>
      <c r="D5" s="39"/>
      <c r="E5" s="39"/>
      <c r="F5" s="39"/>
      <c r="G5" s="39"/>
      <c r="H5" s="39"/>
      <c r="I5" s="39"/>
      <c r="J5" s="39"/>
      <c r="K5" s="39"/>
    </row>
    <row r="6" spans="1:25" ht="121.5" customHeight="1" x14ac:dyDescent="0.25">
      <c r="A6" s="46" t="s">
        <v>54</v>
      </c>
      <c r="B6" s="46" t="s">
        <v>12</v>
      </c>
      <c r="C6" s="47" t="s">
        <v>1</v>
      </c>
      <c r="D6" s="40" t="s">
        <v>64</v>
      </c>
      <c r="E6" s="40" t="s">
        <v>65</v>
      </c>
      <c r="F6" s="40" t="s">
        <v>66</v>
      </c>
      <c r="G6" s="40" t="s">
        <v>72</v>
      </c>
      <c r="H6" s="40" t="s">
        <v>67</v>
      </c>
      <c r="I6" s="40" t="s">
        <v>63</v>
      </c>
      <c r="J6" s="40" t="s">
        <v>14</v>
      </c>
      <c r="K6" s="40" t="s">
        <v>55</v>
      </c>
      <c r="L6" s="65" t="s">
        <v>124</v>
      </c>
      <c r="M6" s="65" t="s">
        <v>146</v>
      </c>
      <c r="N6" s="65" t="s">
        <v>137</v>
      </c>
      <c r="O6" s="65" t="s">
        <v>147</v>
      </c>
      <c r="P6" s="65" t="s">
        <v>145</v>
      </c>
      <c r="Q6" s="65" t="s">
        <v>138</v>
      </c>
      <c r="R6" s="65" t="s">
        <v>143</v>
      </c>
      <c r="S6" s="65" t="s">
        <v>140</v>
      </c>
      <c r="T6" s="65" t="s">
        <v>139</v>
      </c>
      <c r="U6" s="65" t="s">
        <v>141</v>
      </c>
      <c r="V6" s="65" t="s">
        <v>144</v>
      </c>
      <c r="W6" s="65" t="s">
        <v>142</v>
      </c>
      <c r="X6" s="65" t="s">
        <v>136</v>
      </c>
      <c r="Y6" s="65" t="s">
        <v>127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73</v>
      </c>
      <c r="E7" s="44" t="s">
        <v>74</v>
      </c>
      <c r="F7" s="44" t="s">
        <v>75</v>
      </c>
      <c r="G7" s="44" t="s">
        <v>76</v>
      </c>
      <c r="H7" s="44" t="s">
        <v>77</v>
      </c>
      <c r="I7" s="44" t="s">
        <v>78</v>
      </c>
      <c r="J7" s="44" t="s">
        <v>70</v>
      </c>
      <c r="K7" s="44" t="s">
        <v>71</v>
      </c>
      <c r="L7" s="64" t="s">
        <v>175</v>
      </c>
      <c r="M7" s="64" t="s">
        <v>174</v>
      </c>
      <c r="N7" s="64" t="s">
        <v>173</v>
      </c>
      <c r="O7" s="64" t="s">
        <v>172</v>
      </c>
      <c r="P7" s="64" t="s">
        <v>171</v>
      </c>
      <c r="Q7" s="64" t="s">
        <v>170</v>
      </c>
      <c r="R7" s="64" t="s">
        <v>169</v>
      </c>
      <c r="S7" s="64" t="s">
        <v>168</v>
      </c>
      <c r="T7" s="64" t="s">
        <v>167</v>
      </c>
      <c r="U7" s="64" t="s">
        <v>165</v>
      </c>
      <c r="V7" s="64" t="s">
        <v>164</v>
      </c>
      <c r="W7" s="64" t="s">
        <v>163</v>
      </c>
      <c r="X7" s="64" t="s">
        <v>162</v>
      </c>
      <c r="Y7" s="64" t="s">
        <v>161</v>
      </c>
    </row>
    <row r="8" spans="1:25" ht="15" customHeight="1" x14ac:dyDescent="0.25">
      <c r="A8" s="66" t="s">
        <v>109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109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41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109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1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109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109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1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109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1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109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109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1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109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1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109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109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1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109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1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109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109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1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109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1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109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109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1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109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1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109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109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1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109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1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109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109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1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109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1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109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109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1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109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1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109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109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1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109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1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109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109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1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109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1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109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109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1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109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1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109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109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1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109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1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109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109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1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109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1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109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109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1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109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1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109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109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1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109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1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109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109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1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109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1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109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4"/>
  </sheetPr>
  <dimension ref="A1:AR75"/>
  <sheetViews>
    <sheetView zoomScale="60" zoomScaleNormal="60" workbookViewId="0">
      <selection sqref="A1:U1"/>
    </sheetView>
  </sheetViews>
  <sheetFormatPr baseColWidth="10" defaultColWidth="11.42578125" defaultRowHeight="15" x14ac:dyDescent="0.25"/>
  <cols>
    <col min="1" max="1" width="16.140625" style="198" customWidth="1"/>
    <col min="2" max="2" width="11.42578125" style="198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28515625" style="198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1" customFormat="1" ht="35.25" customHeight="1" x14ac:dyDescent="0.25">
      <c r="A1" s="344" t="str">
        <f>CONCATENATE(Leyendas!$C$30)</f>
        <v>Costa Rica - FluID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5"/>
      <c r="V1" s="346" t="s">
        <v>423</v>
      </c>
      <c r="W1" s="347"/>
      <c r="X1" s="347"/>
      <c r="Y1" s="347"/>
      <c r="Z1" s="348"/>
      <c r="AA1" s="346" t="s">
        <v>424</v>
      </c>
      <c r="AB1" s="347"/>
      <c r="AC1" s="347"/>
      <c r="AD1" s="347"/>
      <c r="AE1" s="347"/>
      <c r="AF1" s="347"/>
      <c r="AG1" s="347"/>
      <c r="AH1" s="347"/>
      <c r="AI1" s="347"/>
      <c r="AJ1" s="347"/>
      <c r="AK1" s="347"/>
      <c r="AL1" s="347"/>
      <c r="AM1" s="347"/>
      <c r="AN1" s="347"/>
      <c r="AO1" s="347"/>
      <c r="AP1" s="347"/>
      <c r="AQ1" s="348"/>
    </row>
    <row r="2" spans="1:44" s="72" customFormat="1" ht="18.75" x14ac:dyDescent="0.2">
      <c r="A2" s="344" t="str">
        <f>"Vigilancia de Influenza y otros Virus Respiratorios - " &amp; Leyendas!$B$2 &amp; " " &amp; Leyendas!$A$2</f>
        <v>Vigilancia de Influenza y otros Virus Respiratorios - IRAG 2019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5"/>
      <c r="V2" s="349"/>
      <c r="W2" s="350"/>
      <c r="X2" s="350"/>
      <c r="Y2" s="350"/>
      <c r="Z2" s="351"/>
      <c r="AA2" s="349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0"/>
      <c r="AN2" s="350"/>
      <c r="AO2" s="350"/>
      <c r="AP2" s="350"/>
      <c r="AQ2" s="351"/>
    </row>
    <row r="3" spans="1:44" s="72" customFormat="1" ht="38.25" customHeight="1" thickBot="1" x14ac:dyDescent="0.25">
      <c r="A3" s="357" t="s">
        <v>425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8"/>
      <c r="V3" s="352"/>
      <c r="W3" s="353"/>
      <c r="X3" s="353"/>
      <c r="Y3" s="353"/>
      <c r="Z3" s="354"/>
      <c r="AA3" s="352"/>
      <c r="AB3" s="353"/>
      <c r="AC3" s="353"/>
      <c r="AD3" s="353"/>
      <c r="AE3" s="353"/>
      <c r="AF3" s="353"/>
      <c r="AG3" s="353"/>
      <c r="AH3" s="353"/>
      <c r="AI3" s="353"/>
      <c r="AJ3" s="353"/>
      <c r="AK3" s="353"/>
      <c r="AL3" s="353"/>
      <c r="AM3" s="353"/>
      <c r="AN3" s="353"/>
      <c r="AO3" s="353"/>
      <c r="AP3" s="353"/>
      <c r="AQ3" s="354"/>
    </row>
    <row r="4" spans="1:44" ht="42.75" customHeight="1" x14ac:dyDescent="0.25">
      <c r="A4" s="325" t="s">
        <v>318</v>
      </c>
      <c r="B4" s="325" t="s">
        <v>12</v>
      </c>
      <c r="C4" s="325" t="s">
        <v>16</v>
      </c>
      <c r="D4" s="327" t="s">
        <v>426</v>
      </c>
      <c r="E4" s="328"/>
      <c r="F4" s="328"/>
      <c r="G4" s="328"/>
      <c r="H4" s="328"/>
      <c r="I4" s="329" t="s">
        <v>178</v>
      </c>
      <c r="J4" s="329"/>
      <c r="K4" s="329"/>
      <c r="L4" s="329"/>
      <c r="M4" s="330" t="s">
        <v>179</v>
      </c>
      <c r="N4" s="330"/>
      <c r="O4" s="330"/>
      <c r="P4" s="330"/>
      <c r="Q4" s="330"/>
      <c r="R4" s="330"/>
      <c r="S4" s="330"/>
      <c r="T4" s="330"/>
      <c r="U4" s="331" t="s">
        <v>180</v>
      </c>
      <c r="V4" s="333" t="s">
        <v>181</v>
      </c>
      <c r="W4" s="323" t="s">
        <v>182</v>
      </c>
      <c r="X4" s="323" t="s">
        <v>183</v>
      </c>
      <c r="Y4" s="323" t="s">
        <v>184</v>
      </c>
      <c r="Z4" s="335" t="s">
        <v>185</v>
      </c>
      <c r="AA4" s="333" t="s">
        <v>210</v>
      </c>
      <c r="AB4" s="337" t="s">
        <v>186</v>
      </c>
      <c r="AC4" s="339" t="s">
        <v>187</v>
      </c>
      <c r="AD4" s="341" t="s">
        <v>188</v>
      </c>
      <c r="AE4" s="342"/>
      <c r="AF4" s="342"/>
      <c r="AG4" s="342"/>
      <c r="AH4" s="343"/>
      <c r="AI4" s="323" t="s">
        <v>427</v>
      </c>
      <c r="AJ4" s="323" t="s">
        <v>189</v>
      </c>
      <c r="AK4" s="323" t="s">
        <v>190</v>
      </c>
      <c r="AL4" s="323" t="s">
        <v>191</v>
      </c>
      <c r="AM4" s="323" t="s">
        <v>192</v>
      </c>
      <c r="AN4" s="323" t="s">
        <v>193</v>
      </c>
      <c r="AO4" s="323" t="s">
        <v>194</v>
      </c>
      <c r="AP4" s="323" t="s">
        <v>195</v>
      </c>
      <c r="AQ4" s="335" t="s">
        <v>196</v>
      </c>
    </row>
    <row r="5" spans="1:44" s="68" customFormat="1" ht="60.75" customHeight="1" thickBot="1" x14ac:dyDescent="0.3">
      <c r="A5" s="326"/>
      <c r="B5" s="326"/>
      <c r="C5" s="326"/>
      <c r="D5" s="287" t="s">
        <v>197</v>
      </c>
      <c r="E5" s="288" t="s">
        <v>198</v>
      </c>
      <c r="F5" s="289" t="s">
        <v>199</v>
      </c>
      <c r="G5" s="289" t="s">
        <v>200</v>
      </c>
      <c r="H5" s="288" t="s">
        <v>201</v>
      </c>
      <c r="I5" s="290" t="s">
        <v>202</v>
      </c>
      <c r="J5" s="290" t="s">
        <v>422</v>
      </c>
      <c r="K5" s="290" t="s">
        <v>203</v>
      </c>
      <c r="L5" s="290" t="s">
        <v>204</v>
      </c>
      <c r="M5" s="291" t="s">
        <v>205</v>
      </c>
      <c r="N5" s="291" t="s">
        <v>206</v>
      </c>
      <c r="O5" s="291" t="s">
        <v>4</v>
      </c>
      <c r="P5" s="291" t="s">
        <v>207</v>
      </c>
      <c r="Q5" s="291" t="s">
        <v>208</v>
      </c>
      <c r="R5" s="291" t="s">
        <v>194</v>
      </c>
      <c r="S5" s="291" t="s">
        <v>195</v>
      </c>
      <c r="T5" s="292" t="s">
        <v>209</v>
      </c>
      <c r="U5" s="332"/>
      <c r="V5" s="334"/>
      <c r="W5" s="324"/>
      <c r="X5" s="324"/>
      <c r="Y5" s="324"/>
      <c r="Z5" s="336"/>
      <c r="AA5" s="334"/>
      <c r="AB5" s="338"/>
      <c r="AC5" s="340"/>
      <c r="AD5" s="293" t="s">
        <v>428</v>
      </c>
      <c r="AE5" s="294" t="s">
        <v>429</v>
      </c>
      <c r="AF5" s="294" t="s">
        <v>430</v>
      </c>
      <c r="AG5" s="293" t="s">
        <v>431</v>
      </c>
      <c r="AH5" s="293" t="s">
        <v>432</v>
      </c>
      <c r="AI5" s="324"/>
      <c r="AJ5" s="324"/>
      <c r="AK5" s="324"/>
      <c r="AL5" s="324"/>
      <c r="AM5" s="324"/>
      <c r="AN5" s="324"/>
      <c r="AO5" s="324"/>
      <c r="AP5" s="324"/>
      <c r="AQ5" s="336"/>
    </row>
    <row r="6" spans="1:44" s="71" customFormat="1" ht="16.5" customHeight="1" x14ac:dyDescent="0.25">
      <c r="A6" s="71" t="str">
        <f>Leyendas!$C$2</f>
        <v>Costa Rica</v>
      </c>
      <c r="B6" s="71">
        <f>Leyendas!$K$2</f>
        <v>2019</v>
      </c>
      <c r="C6" s="80" t="s">
        <v>212</v>
      </c>
      <c r="D6" s="226"/>
      <c r="E6" s="226"/>
      <c r="F6" s="226"/>
      <c r="G6" s="226"/>
      <c r="H6" s="226"/>
      <c r="I6" s="227"/>
      <c r="J6" s="227"/>
      <c r="K6" s="227"/>
      <c r="L6" s="227"/>
      <c r="M6" s="228"/>
      <c r="N6" s="228"/>
      <c r="O6" s="228"/>
      <c r="P6" s="228"/>
      <c r="Q6" s="228"/>
      <c r="R6" s="228"/>
      <c r="S6" s="228"/>
      <c r="T6" s="228"/>
      <c r="U6" s="228"/>
      <c r="V6" s="229"/>
      <c r="W6" s="229"/>
      <c r="X6" s="229"/>
      <c r="Y6" s="229"/>
      <c r="Z6" s="229"/>
      <c r="AA6" s="84" t="str">
        <f t="shared" ref="AA6:AA12" si="0">IF(V6=0,"",W6/V6)</f>
        <v/>
      </c>
      <c r="AB6" s="84" t="str">
        <f t="shared" ref="AB6:AB12" si="1">IF(V6=0,"",X6/V6)</f>
        <v/>
      </c>
      <c r="AC6" s="84" t="str">
        <f t="shared" ref="AC6:AC12" si="2">IF(V6=0,"",Y6/V6)</f>
        <v/>
      </c>
      <c r="AD6" s="84" t="str">
        <f t="shared" ref="AD6:AD12" si="3">IF($Y6=0,"",D6/$Y6)</f>
        <v/>
      </c>
      <c r="AE6" s="84" t="str">
        <f t="shared" ref="AE6:AE12" si="4">IF($Y6=0,"",E6/$Y6)</f>
        <v/>
      </c>
      <c r="AF6" s="84" t="str">
        <f t="shared" ref="AF6:AF12" si="5">IF($Y6=0,"",F6/$Y6)</f>
        <v/>
      </c>
      <c r="AG6" s="84" t="str">
        <f t="shared" ref="AG6:AG12" si="6">IF($Y6=0,"",G6/$Y6)</f>
        <v/>
      </c>
      <c r="AH6" s="84" t="str">
        <f t="shared" ref="AH6:AH12" si="7">IF($Y6=0,"",H6/$Y6)</f>
        <v/>
      </c>
      <c r="AI6" s="85" t="str">
        <f t="shared" ref="AI6:AI12" si="8">IF($V6=0,"",Z6/$V6)</f>
        <v/>
      </c>
      <c r="AJ6" s="84" t="str">
        <f t="shared" ref="AJ6:AJ12" si="9">IF($V6=0,"",M6/$V6)</f>
        <v/>
      </c>
      <c r="AK6" s="84" t="str">
        <f t="shared" ref="AK6:AK12" si="10">IF($V6=0,"",N6/$V6)</f>
        <v/>
      </c>
      <c r="AL6" s="84" t="str">
        <f t="shared" ref="AL6:AL12" si="11">IF($V6=0,"",O6/$V6)</f>
        <v/>
      </c>
      <c r="AM6" s="84" t="str">
        <f t="shared" ref="AM6:AM12" si="12">IF($V6=0,"",P6/$V6)</f>
        <v/>
      </c>
      <c r="AN6" s="84" t="str">
        <f t="shared" ref="AN6:AN12" si="13">IF($V6=0,"",Q6/$V6)</f>
        <v/>
      </c>
      <c r="AO6" s="84" t="str">
        <f t="shared" ref="AO6:AO12" si="14">IF($V6=0,"",R6/$V6)</f>
        <v/>
      </c>
      <c r="AP6" s="84" t="str">
        <f t="shared" ref="AP6:AP12" si="15">IF($V6=0,"",S6/$V6)</f>
        <v/>
      </c>
      <c r="AQ6" s="84" t="str">
        <f t="shared" ref="AQ6:AQ12" si="16">IF($V6=0,"",T6/$V6)</f>
        <v/>
      </c>
      <c r="AR6" s="86"/>
    </row>
    <row r="7" spans="1:44" s="71" customFormat="1" ht="16.5" customHeight="1" x14ac:dyDescent="0.25">
      <c r="A7" s="71" t="str">
        <f>Leyendas!$C$2</f>
        <v>Costa Rica</v>
      </c>
      <c r="B7" s="71">
        <f>Leyendas!$K$2</f>
        <v>2019</v>
      </c>
      <c r="C7" s="80" t="s">
        <v>213</v>
      </c>
      <c r="D7" s="226"/>
      <c r="E7" s="226"/>
      <c r="F7" s="226"/>
      <c r="G7" s="226"/>
      <c r="H7" s="226"/>
      <c r="I7" s="227"/>
      <c r="J7" s="227"/>
      <c r="K7" s="227"/>
      <c r="L7" s="227"/>
      <c r="M7" s="228"/>
      <c r="N7" s="228"/>
      <c r="O7" s="228"/>
      <c r="P7" s="228"/>
      <c r="Q7" s="228"/>
      <c r="R7" s="228"/>
      <c r="S7" s="228"/>
      <c r="T7" s="228"/>
      <c r="U7" s="228"/>
      <c r="V7" s="229"/>
      <c r="W7" s="229"/>
      <c r="X7" s="229"/>
      <c r="Y7" s="229"/>
      <c r="Z7" s="229"/>
      <c r="AA7" s="84" t="str">
        <f t="shared" si="0"/>
        <v/>
      </c>
      <c r="AB7" s="84" t="str">
        <f t="shared" si="1"/>
        <v/>
      </c>
      <c r="AC7" s="84" t="str">
        <f t="shared" si="2"/>
        <v/>
      </c>
      <c r="AD7" s="84" t="str">
        <f t="shared" si="3"/>
        <v/>
      </c>
      <c r="AE7" s="84" t="str">
        <f t="shared" si="4"/>
        <v/>
      </c>
      <c r="AF7" s="84" t="str">
        <f t="shared" si="5"/>
        <v/>
      </c>
      <c r="AG7" s="84" t="str">
        <f t="shared" si="6"/>
        <v/>
      </c>
      <c r="AH7" s="84" t="str">
        <f t="shared" si="7"/>
        <v/>
      </c>
      <c r="AI7" s="85" t="str">
        <f t="shared" si="8"/>
        <v/>
      </c>
      <c r="AJ7" s="84" t="str">
        <f t="shared" si="9"/>
        <v/>
      </c>
      <c r="AK7" s="84" t="str">
        <f t="shared" si="10"/>
        <v/>
      </c>
      <c r="AL7" s="84" t="str">
        <f t="shared" si="11"/>
        <v/>
      </c>
      <c r="AM7" s="84" t="str">
        <f t="shared" si="12"/>
        <v/>
      </c>
      <c r="AN7" s="84" t="str">
        <f t="shared" si="13"/>
        <v/>
      </c>
      <c r="AO7" s="84" t="str">
        <f t="shared" si="14"/>
        <v/>
      </c>
      <c r="AP7" s="84" t="str">
        <f t="shared" si="15"/>
        <v/>
      </c>
      <c r="AQ7" s="84" t="str">
        <f t="shared" si="16"/>
        <v/>
      </c>
      <c r="AR7" s="86"/>
    </row>
    <row r="8" spans="1:44" s="71" customFormat="1" ht="16.5" customHeight="1" x14ac:dyDescent="0.25">
      <c r="A8" s="71" t="str">
        <f>Leyendas!$C$2</f>
        <v>Costa Rica</v>
      </c>
      <c r="B8" s="71">
        <f>Leyendas!$K$2</f>
        <v>2019</v>
      </c>
      <c r="C8" s="80" t="s">
        <v>214</v>
      </c>
      <c r="D8" s="226"/>
      <c r="E8" s="226"/>
      <c r="F8" s="226"/>
      <c r="G8" s="226"/>
      <c r="H8" s="226"/>
      <c r="I8" s="227"/>
      <c r="J8" s="227"/>
      <c r="K8" s="227"/>
      <c r="L8" s="227"/>
      <c r="M8" s="228"/>
      <c r="N8" s="228"/>
      <c r="O8" s="228"/>
      <c r="P8" s="228"/>
      <c r="Q8" s="228"/>
      <c r="R8" s="228"/>
      <c r="S8" s="228"/>
      <c r="T8" s="228"/>
      <c r="U8" s="228"/>
      <c r="V8" s="229"/>
      <c r="W8" s="229"/>
      <c r="X8" s="229"/>
      <c r="Y8" s="229"/>
      <c r="Z8" s="229"/>
      <c r="AA8" s="84" t="str">
        <f t="shared" si="0"/>
        <v/>
      </c>
      <c r="AB8" s="84" t="str">
        <f t="shared" si="1"/>
        <v/>
      </c>
      <c r="AC8" s="84" t="str">
        <f t="shared" si="2"/>
        <v/>
      </c>
      <c r="AD8" s="84" t="str">
        <f t="shared" si="3"/>
        <v/>
      </c>
      <c r="AE8" s="84" t="str">
        <f t="shared" si="4"/>
        <v/>
      </c>
      <c r="AF8" s="84" t="str">
        <f t="shared" si="5"/>
        <v/>
      </c>
      <c r="AG8" s="84" t="str">
        <f t="shared" si="6"/>
        <v/>
      </c>
      <c r="AH8" s="84" t="str">
        <f t="shared" si="7"/>
        <v/>
      </c>
      <c r="AI8" s="85" t="str">
        <f t="shared" si="8"/>
        <v/>
      </c>
      <c r="AJ8" s="84" t="str">
        <f t="shared" si="9"/>
        <v/>
      </c>
      <c r="AK8" s="84" t="str">
        <f t="shared" si="10"/>
        <v/>
      </c>
      <c r="AL8" s="84" t="str">
        <f t="shared" si="11"/>
        <v/>
      </c>
      <c r="AM8" s="84" t="str">
        <f t="shared" si="12"/>
        <v/>
      </c>
      <c r="AN8" s="84" t="str">
        <f t="shared" si="13"/>
        <v/>
      </c>
      <c r="AO8" s="84" t="str">
        <f t="shared" si="14"/>
        <v/>
      </c>
      <c r="AP8" s="84" t="str">
        <f t="shared" si="15"/>
        <v/>
      </c>
      <c r="AQ8" s="84" t="str">
        <f t="shared" si="16"/>
        <v/>
      </c>
      <c r="AR8" s="86"/>
    </row>
    <row r="9" spans="1:44" s="71" customFormat="1" ht="16.5" customHeight="1" x14ac:dyDescent="0.25">
      <c r="A9" s="71" t="str">
        <f>Leyendas!$C$2</f>
        <v>Costa Rica</v>
      </c>
      <c r="B9" s="71">
        <f>Leyendas!$K$2</f>
        <v>2019</v>
      </c>
      <c r="C9" s="80" t="s">
        <v>215</v>
      </c>
      <c r="D9" s="226"/>
      <c r="E9" s="226"/>
      <c r="F9" s="226"/>
      <c r="G9" s="226"/>
      <c r="H9" s="226"/>
      <c r="I9" s="227"/>
      <c r="J9" s="227"/>
      <c r="K9" s="227"/>
      <c r="L9" s="227"/>
      <c r="M9" s="228"/>
      <c r="N9" s="228"/>
      <c r="O9" s="228"/>
      <c r="P9" s="228"/>
      <c r="Q9" s="228"/>
      <c r="R9" s="228"/>
      <c r="S9" s="228"/>
      <c r="T9" s="228"/>
      <c r="U9" s="228"/>
      <c r="V9" s="229"/>
      <c r="W9" s="229"/>
      <c r="X9" s="229"/>
      <c r="Y9" s="229"/>
      <c r="Z9" s="229"/>
      <c r="AA9" s="84" t="str">
        <f t="shared" si="0"/>
        <v/>
      </c>
      <c r="AB9" s="84" t="str">
        <f t="shared" si="1"/>
        <v/>
      </c>
      <c r="AC9" s="84" t="str">
        <f t="shared" si="2"/>
        <v/>
      </c>
      <c r="AD9" s="84" t="str">
        <f t="shared" si="3"/>
        <v/>
      </c>
      <c r="AE9" s="84" t="str">
        <f t="shared" si="4"/>
        <v/>
      </c>
      <c r="AF9" s="84" t="str">
        <f t="shared" si="5"/>
        <v/>
      </c>
      <c r="AG9" s="84" t="str">
        <f t="shared" si="6"/>
        <v/>
      </c>
      <c r="AH9" s="84" t="str">
        <f t="shared" si="7"/>
        <v/>
      </c>
      <c r="AI9" s="85" t="str">
        <f t="shared" si="8"/>
        <v/>
      </c>
      <c r="AJ9" s="84" t="str">
        <f t="shared" si="9"/>
        <v/>
      </c>
      <c r="AK9" s="84" t="str">
        <f t="shared" si="10"/>
        <v/>
      </c>
      <c r="AL9" s="84" t="str">
        <f t="shared" si="11"/>
        <v/>
      </c>
      <c r="AM9" s="84" t="str">
        <f t="shared" si="12"/>
        <v/>
      </c>
      <c r="AN9" s="84" t="str">
        <f t="shared" si="13"/>
        <v/>
      </c>
      <c r="AO9" s="84" t="str">
        <f t="shared" si="14"/>
        <v/>
      </c>
      <c r="AP9" s="84" t="str">
        <f t="shared" si="15"/>
        <v/>
      </c>
      <c r="AQ9" s="84" t="str">
        <f t="shared" si="16"/>
        <v/>
      </c>
      <c r="AR9" s="86"/>
    </row>
    <row r="10" spans="1:44" s="71" customFormat="1" ht="16.5" customHeight="1" x14ac:dyDescent="0.25">
      <c r="A10" s="71" t="str">
        <f>Leyendas!$C$2</f>
        <v>Costa Rica</v>
      </c>
      <c r="B10" s="71">
        <f>Leyendas!$K$2</f>
        <v>2019</v>
      </c>
      <c r="C10" s="80" t="s">
        <v>216</v>
      </c>
      <c r="D10" s="159"/>
      <c r="E10" s="159"/>
      <c r="F10" s="159"/>
      <c r="G10" s="159"/>
      <c r="H10" s="159"/>
      <c r="I10" s="135"/>
      <c r="J10" s="228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53"/>
      <c r="V10" s="158"/>
      <c r="W10" s="83"/>
      <c r="X10" s="83"/>
      <c r="Y10" s="83"/>
      <c r="Z10" s="83"/>
      <c r="AA10" s="84" t="str">
        <f t="shared" si="0"/>
        <v/>
      </c>
      <c r="AB10" s="84" t="str">
        <f t="shared" si="1"/>
        <v/>
      </c>
      <c r="AC10" s="84" t="str">
        <f t="shared" si="2"/>
        <v/>
      </c>
      <c r="AD10" s="84" t="str">
        <f t="shared" si="3"/>
        <v/>
      </c>
      <c r="AE10" s="84" t="str">
        <f t="shared" si="4"/>
        <v/>
      </c>
      <c r="AF10" s="84" t="str">
        <f t="shared" si="5"/>
        <v/>
      </c>
      <c r="AG10" s="84" t="str">
        <f t="shared" si="6"/>
        <v/>
      </c>
      <c r="AH10" s="84" t="str">
        <f t="shared" si="7"/>
        <v/>
      </c>
      <c r="AI10" s="85" t="str">
        <f t="shared" si="8"/>
        <v/>
      </c>
      <c r="AJ10" s="84" t="str">
        <f t="shared" si="9"/>
        <v/>
      </c>
      <c r="AK10" s="84" t="str">
        <f t="shared" si="10"/>
        <v/>
      </c>
      <c r="AL10" s="84" t="str">
        <f t="shared" si="11"/>
        <v/>
      </c>
      <c r="AM10" s="84" t="str">
        <f t="shared" si="12"/>
        <v/>
      </c>
      <c r="AN10" s="84" t="str">
        <f t="shared" si="13"/>
        <v/>
      </c>
      <c r="AO10" s="84" t="str">
        <f t="shared" si="14"/>
        <v/>
      </c>
      <c r="AP10" s="84" t="str">
        <f t="shared" si="15"/>
        <v/>
      </c>
      <c r="AQ10" s="84" t="str">
        <f t="shared" si="16"/>
        <v/>
      </c>
      <c r="AR10" s="86"/>
    </row>
    <row r="11" spans="1:44" s="71" customFormat="1" ht="16.5" customHeight="1" x14ac:dyDescent="0.25">
      <c r="A11" s="71" t="str">
        <f>Leyendas!$C$2</f>
        <v>Costa Rica</v>
      </c>
      <c r="B11" s="71">
        <f>Leyendas!$K$2</f>
        <v>2019</v>
      </c>
      <c r="C11" s="80" t="s">
        <v>217</v>
      </c>
      <c r="D11" s="159"/>
      <c r="E11" s="159"/>
      <c r="F11" s="159"/>
      <c r="G11" s="159"/>
      <c r="H11" s="159"/>
      <c r="I11" s="135"/>
      <c r="J11" s="228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53"/>
      <c r="V11" s="158"/>
      <c r="W11" s="83"/>
      <c r="X11" s="83"/>
      <c r="Y11" s="83"/>
      <c r="Z11" s="83"/>
      <c r="AA11" s="84" t="str">
        <f t="shared" si="0"/>
        <v/>
      </c>
      <c r="AB11" s="84" t="str">
        <f t="shared" si="1"/>
        <v/>
      </c>
      <c r="AC11" s="84" t="str">
        <f t="shared" si="2"/>
        <v/>
      </c>
      <c r="AD11" s="84" t="str">
        <f t="shared" si="3"/>
        <v/>
      </c>
      <c r="AE11" s="84" t="str">
        <f t="shared" si="4"/>
        <v/>
      </c>
      <c r="AF11" s="84" t="str">
        <f t="shared" si="5"/>
        <v/>
      </c>
      <c r="AG11" s="84" t="str">
        <f t="shared" si="6"/>
        <v/>
      </c>
      <c r="AH11" s="84" t="str">
        <f t="shared" si="7"/>
        <v/>
      </c>
      <c r="AI11" s="85" t="str">
        <f t="shared" si="8"/>
        <v/>
      </c>
      <c r="AJ11" s="84" t="str">
        <f t="shared" si="9"/>
        <v/>
      </c>
      <c r="AK11" s="84" t="str">
        <f t="shared" si="10"/>
        <v/>
      </c>
      <c r="AL11" s="84" t="str">
        <f t="shared" si="11"/>
        <v/>
      </c>
      <c r="AM11" s="84" t="str">
        <f t="shared" si="12"/>
        <v/>
      </c>
      <c r="AN11" s="84" t="str">
        <f t="shared" si="13"/>
        <v/>
      </c>
      <c r="AO11" s="84" t="str">
        <f t="shared" si="14"/>
        <v/>
      </c>
      <c r="AP11" s="84" t="str">
        <f t="shared" si="15"/>
        <v/>
      </c>
      <c r="AQ11" s="84" t="str">
        <f t="shared" si="16"/>
        <v/>
      </c>
      <c r="AR11" s="86"/>
    </row>
    <row r="12" spans="1:44" s="71" customFormat="1" ht="16.5" customHeight="1" x14ac:dyDescent="0.25">
      <c r="A12" s="71" t="str">
        <f>Leyendas!$C$2</f>
        <v>Costa Rica</v>
      </c>
      <c r="B12" s="71">
        <f>Leyendas!$K$2</f>
        <v>2019</v>
      </c>
      <c r="C12" s="80" t="s">
        <v>218</v>
      </c>
      <c r="D12" s="159"/>
      <c r="E12" s="159"/>
      <c r="F12" s="159"/>
      <c r="G12" s="159"/>
      <c r="H12" s="159"/>
      <c r="I12" s="135"/>
      <c r="J12" s="228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53"/>
      <c r="V12" s="158"/>
      <c r="W12" s="83"/>
      <c r="X12" s="83"/>
      <c r="Y12" s="83"/>
      <c r="Z12" s="83"/>
      <c r="AA12" s="84" t="str">
        <f t="shared" si="0"/>
        <v/>
      </c>
      <c r="AB12" s="84" t="str">
        <f t="shared" si="1"/>
        <v/>
      </c>
      <c r="AC12" s="84" t="str">
        <f t="shared" si="2"/>
        <v/>
      </c>
      <c r="AD12" s="84" t="str">
        <f t="shared" si="3"/>
        <v/>
      </c>
      <c r="AE12" s="84" t="str">
        <f t="shared" si="4"/>
        <v/>
      </c>
      <c r="AF12" s="84" t="str">
        <f t="shared" si="5"/>
        <v/>
      </c>
      <c r="AG12" s="84" t="str">
        <f t="shared" si="6"/>
        <v/>
      </c>
      <c r="AH12" s="84" t="str">
        <f t="shared" si="7"/>
        <v/>
      </c>
      <c r="AI12" s="85" t="str">
        <f t="shared" si="8"/>
        <v/>
      </c>
      <c r="AJ12" s="84" t="str">
        <f t="shared" si="9"/>
        <v/>
      </c>
      <c r="AK12" s="84" t="str">
        <f t="shared" si="10"/>
        <v/>
      </c>
      <c r="AL12" s="84" t="str">
        <f t="shared" si="11"/>
        <v/>
      </c>
      <c r="AM12" s="84" t="str">
        <f t="shared" si="12"/>
        <v/>
      </c>
      <c r="AN12" s="84" t="str">
        <f t="shared" si="13"/>
        <v/>
      </c>
      <c r="AO12" s="84" t="str">
        <f t="shared" si="14"/>
        <v/>
      </c>
      <c r="AP12" s="84" t="str">
        <f t="shared" si="15"/>
        <v/>
      </c>
      <c r="AQ12" s="84" t="str">
        <f t="shared" si="16"/>
        <v/>
      </c>
      <c r="AR12" s="86"/>
    </row>
    <row r="13" spans="1:44" s="71" customFormat="1" ht="16.5" customHeight="1" x14ac:dyDescent="0.25">
      <c r="A13" s="71" t="str">
        <f>Leyendas!$C$2</f>
        <v>Costa Rica</v>
      </c>
      <c r="B13" s="71">
        <f>Leyendas!$K$2</f>
        <v>2019</v>
      </c>
      <c r="C13" s="80" t="s">
        <v>219</v>
      </c>
      <c r="D13" s="159"/>
      <c r="E13" s="159"/>
      <c r="F13" s="159"/>
      <c r="G13" s="159"/>
      <c r="H13" s="159"/>
      <c r="I13" s="135"/>
      <c r="J13" s="228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53"/>
      <c r="V13" s="158"/>
      <c r="W13" s="83"/>
      <c r="X13" s="83"/>
      <c r="Y13" s="83"/>
      <c r="Z13" s="83"/>
      <c r="AA13" s="84" t="str">
        <f t="shared" ref="AA13:AA36" si="17">IF(V13=0,"",W13/V13)</f>
        <v/>
      </c>
      <c r="AB13" s="84" t="str">
        <f t="shared" ref="AB13:AB36" si="18">IF(V13=0,"",X13/V13)</f>
        <v/>
      </c>
      <c r="AC13" s="84" t="str">
        <f t="shared" ref="AC13:AC36" si="19">IF(V13=0,"",Y13/V13)</f>
        <v/>
      </c>
      <c r="AD13" s="84" t="str">
        <f t="shared" ref="AD13:AD36" si="20">IF($Y13=0,"",D13/$Y13)</f>
        <v/>
      </c>
      <c r="AE13" s="84" t="str">
        <f t="shared" ref="AE13:AE36" si="21">IF($Y13=0,"",E13/$Y13)</f>
        <v/>
      </c>
      <c r="AF13" s="84" t="str">
        <f t="shared" ref="AF13:AF36" si="22">IF($Y13=0,"",F13/$Y13)</f>
        <v/>
      </c>
      <c r="AG13" s="84" t="str">
        <f t="shared" ref="AG13:AG36" si="23">IF($Y13=0,"",G13/$Y13)</f>
        <v/>
      </c>
      <c r="AH13" s="84" t="str">
        <f t="shared" ref="AH13:AH36" si="24">IF($Y13=0,"",H13/$Y13)</f>
        <v/>
      </c>
      <c r="AI13" s="85" t="str">
        <f t="shared" ref="AI13:AI36" si="25">IF($V13=0,"",Z13/$V13)</f>
        <v/>
      </c>
      <c r="AJ13" s="84" t="str">
        <f t="shared" ref="AJ13:AJ36" si="26">IF($V13=0,"",M13/$V13)</f>
        <v/>
      </c>
      <c r="AK13" s="84" t="str">
        <f t="shared" ref="AK13:AK36" si="27">IF($V13=0,"",N13/$V13)</f>
        <v/>
      </c>
      <c r="AL13" s="84" t="str">
        <f t="shared" ref="AL13:AL36" si="28">IF($V13=0,"",O13/$V13)</f>
        <v/>
      </c>
      <c r="AM13" s="84" t="str">
        <f t="shared" ref="AM13:AM36" si="29">IF($V13=0,"",P13/$V13)</f>
        <v/>
      </c>
      <c r="AN13" s="84" t="str">
        <f t="shared" ref="AN13:AN36" si="30">IF($V13=0,"",Q13/$V13)</f>
        <v/>
      </c>
      <c r="AO13" s="84" t="str">
        <f t="shared" ref="AO13:AO36" si="31">IF($V13=0,"",R13/$V13)</f>
        <v/>
      </c>
      <c r="AP13" s="84" t="str">
        <f t="shared" ref="AP13:AP36" si="32">IF($V13=0,"",S13/$V13)</f>
        <v/>
      </c>
      <c r="AQ13" s="84" t="str">
        <f t="shared" ref="AQ13:AQ36" si="33">IF($V13=0,"",T13/$V13)</f>
        <v/>
      </c>
      <c r="AR13" s="86"/>
    </row>
    <row r="14" spans="1:44" s="71" customFormat="1" ht="16.5" customHeight="1" x14ac:dyDescent="0.25">
      <c r="A14" s="71" t="str">
        <f>Leyendas!$C$2</f>
        <v>Costa Rica</v>
      </c>
      <c r="B14" s="71">
        <f>Leyendas!$K$2</f>
        <v>2019</v>
      </c>
      <c r="C14" s="80" t="s">
        <v>220</v>
      </c>
      <c r="D14" s="159"/>
      <c r="E14" s="159"/>
      <c r="F14" s="159"/>
      <c r="G14" s="159"/>
      <c r="H14" s="159"/>
      <c r="I14" s="135"/>
      <c r="J14" s="228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53"/>
      <c r="V14" s="158"/>
      <c r="W14" s="83"/>
      <c r="X14" s="83"/>
      <c r="Y14" s="83"/>
      <c r="Z14" s="83"/>
      <c r="AA14" s="84" t="str">
        <f t="shared" si="17"/>
        <v/>
      </c>
      <c r="AB14" s="84" t="str">
        <f t="shared" si="18"/>
        <v/>
      </c>
      <c r="AC14" s="84" t="str">
        <f t="shared" si="19"/>
        <v/>
      </c>
      <c r="AD14" s="84" t="str">
        <f t="shared" si="20"/>
        <v/>
      </c>
      <c r="AE14" s="84" t="str">
        <f t="shared" si="21"/>
        <v/>
      </c>
      <c r="AF14" s="84" t="str">
        <f t="shared" si="22"/>
        <v/>
      </c>
      <c r="AG14" s="84" t="str">
        <f t="shared" si="23"/>
        <v/>
      </c>
      <c r="AH14" s="84" t="str">
        <f t="shared" si="24"/>
        <v/>
      </c>
      <c r="AI14" s="85" t="str">
        <f t="shared" si="25"/>
        <v/>
      </c>
      <c r="AJ14" s="84" t="str">
        <f t="shared" si="26"/>
        <v/>
      </c>
      <c r="AK14" s="84" t="str">
        <f t="shared" si="27"/>
        <v/>
      </c>
      <c r="AL14" s="84" t="str">
        <f t="shared" si="28"/>
        <v/>
      </c>
      <c r="AM14" s="84" t="str">
        <f t="shared" si="29"/>
        <v/>
      </c>
      <c r="AN14" s="84" t="str">
        <f t="shared" si="30"/>
        <v/>
      </c>
      <c r="AO14" s="84" t="str">
        <f t="shared" si="31"/>
        <v/>
      </c>
      <c r="AP14" s="84" t="str">
        <f t="shared" si="32"/>
        <v/>
      </c>
      <c r="AQ14" s="84" t="str">
        <f t="shared" si="33"/>
        <v/>
      </c>
      <c r="AR14" s="86"/>
    </row>
    <row r="15" spans="1:44" s="71" customFormat="1" ht="16.5" customHeight="1" x14ac:dyDescent="0.25">
      <c r="A15" s="71" t="str">
        <f>Leyendas!$C$2</f>
        <v>Costa Rica</v>
      </c>
      <c r="B15" s="71">
        <f>Leyendas!$K$2</f>
        <v>2019</v>
      </c>
      <c r="C15" s="80" t="s">
        <v>221</v>
      </c>
      <c r="D15" s="159"/>
      <c r="E15" s="159"/>
      <c r="F15" s="159"/>
      <c r="G15" s="159"/>
      <c r="H15" s="159"/>
      <c r="I15" s="135"/>
      <c r="J15" s="228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53"/>
      <c r="V15" s="158"/>
      <c r="W15" s="83"/>
      <c r="X15" s="83"/>
      <c r="Y15" s="83"/>
      <c r="Z15" s="83"/>
      <c r="AA15" s="84" t="str">
        <f t="shared" si="17"/>
        <v/>
      </c>
      <c r="AB15" s="84" t="str">
        <f t="shared" si="18"/>
        <v/>
      </c>
      <c r="AC15" s="84" t="str">
        <f t="shared" si="19"/>
        <v/>
      </c>
      <c r="AD15" s="84" t="str">
        <f t="shared" si="20"/>
        <v/>
      </c>
      <c r="AE15" s="84" t="str">
        <f t="shared" si="21"/>
        <v/>
      </c>
      <c r="AF15" s="84" t="str">
        <f t="shared" si="22"/>
        <v/>
      </c>
      <c r="AG15" s="84" t="str">
        <f t="shared" si="23"/>
        <v/>
      </c>
      <c r="AH15" s="84" t="str">
        <f t="shared" si="24"/>
        <v/>
      </c>
      <c r="AI15" s="85" t="str">
        <f t="shared" si="25"/>
        <v/>
      </c>
      <c r="AJ15" s="84" t="str">
        <f t="shared" si="26"/>
        <v/>
      </c>
      <c r="AK15" s="84" t="str">
        <f t="shared" si="27"/>
        <v/>
      </c>
      <c r="AL15" s="84" t="str">
        <f t="shared" si="28"/>
        <v/>
      </c>
      <c r="AM15" s="84" t="str">
        <f t="shared" si="29"/>
        <v/>
      </c>
      <c r="AN15" s="84" t="str">
        <f t="shared" si="30"/>
        <v/>
      </c>
      <c r="AO15" s="84" t="str">
        <f t="shared" si="31"/>
        <v/>
      </c>
      <c r="AP15" s="84" t="str">
        <f t="shared" si="32"/>
        <v/>
      </c>
      <c r="AQ15" s="84" t="str">
        <f t="shared" si="33"/>
        <v/>
      </c>
      <c r="AR15" s="86"/>
    </row>
    <row r="16" spans="1:44" s="71" customFormat="1" ht="16.5" customHeight="1" x14ac:dyDescent="0.25">
      <c r="A16" s="71" t="str">
        <f>Leyendas!$C$2</f>
        <v>Costa Rica</v>
      </c>
      <c r="B16" s="71">
        <f>Leyendas!$K$2</f>
        <v>2019</v>
      </c>
      <c r="C16" s="80" t="s">
        <v>222</v>
      </c>
      <c r="D16" s="159"/>
      <c r="E16" s="159"/>
      <c r="F16" s="159"/>
      <c r="G16" s="159"/>
      <c r="H16" s="159"/>
      <c r="I16" s="135"/>
      <c r="J16" s="228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58"/>
      <c r="W16" s="83"/>
      <c r="X16" s="83"/>
      <c r="Y16" s="83"/>
      <c r="Z16" s="83"/>
      <c r="AA16" s="84" t="str">
        <f t="shared" si="17"/>
        <v/>
      </c>
      <c r="AB16" s="84" t="str">
        <f t="shared" si="18"/>
        <v/>
      </c>
      <c r="AC16" s="84" t="str">
        <f t="shared" si="19"/>
        <v/>
      </c>
      <c r="AD16" s="84" t="str">
        <f t="shared" si="20"/>
        <v/>
      </c>
      <c r="AE16" s="84" t="str">
        <f t="shared" si="21"/>
        <v/>
      </c>
      <c r="AF16" s="84" t="str">
        <f t="shared" si="22"/>
        <v/>
      </c>
      <c r="AG16" s="84" t="str">
        <f t="shared" si="23"/>
        <v/>
      </c>
      <c r="AH16" s="84" t="str">
        <f t="shared" si="24"/>
        <v/>
      </c>
      <c r="AI16" s="85" t="str">
        <f t="shared" si="25"/>
        <v/>
      </c>
      <c r="AJ16" s="84" t="str">
        <f t="shared" si="26"/>
        <v/>
      </c>
      <c r="AK16" s="84" t="str">
        <f t="shared" si="27"/>
        <v/>
      </c>
      <c r="AL16" s="84" t="str">
        <f t="shared" si="28"/>
        <v/>
      </c>
      <c r="AM16" s="84" t="str">
        <f t="shared" si="29"/>
        <v/>
      </c>
      <c r="AN16" s="84" t="str">
        <f t="shared" si="30"/>
        <v/>
      </c>
      <c r="AO16" s="84" t="str">
        <f t="shared" si="31"/>
        <v/>
      </c>
      <c r="AP16" s="84" t="str">
        <f t="shared" si="32"/>
        <v/>
      </c>
      <c r="AQ16" s="84" t="str">
        <f t="shared" si="33"/>
        <v/>
      </c>
      <c r="AR16" s="86"/>
    </row>
    <row r="17" spans="1:44" s="71" customFormat="1" ht="16.5" customHeight="1" x14ac:dyDescent="0.25">
      <c r="A17" s="71" t="str">
        <f>Leyendas!$C$2</f>
        <v>Costa Rica</v>
      </c>
      <c r="B17" s="71">
        <f>Leyendas!$K$2</f>
        <v>2019</v>
      </c>
      <c r="C17" s="80" t="s">
        <v>223</v>
      </c>
      <c r="D17" s="159"/>
      <c r="E17" s="159"/>
      <c r="F17" s="159"/>
      <c r="G17" s="159"/>
      <c r="H17" s="159"/>
      <c r="I17" s="82"/>
      <c r="J17" s="228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158"/>
      <c r="W17" s="83"/>
      <c r="X17" s="83"/>
      <c r="Y17" s="83"/>
      <c r="Z17" s="83"/>
      <c r="AA17" s="84" t="str">
        <f t="shared" si="17"/>
        <v/>
      </c>
      <c r="AB17" s="84" t="str">
        <f t="shared" si="18"/>
        <v/>
      </c>
      <c r="AC17" s="84" t="str">
        <f t="shared" si="19"/>
        <v/>
      </c>
      <c r="AD17" s="84" t="str">
        <f t="shared" si="20"/>
        <v/>
      </c>
      <c r="AE17" s="84" t="str">
        <f t="shared" si="21"/>
        <v/>
      </c>
      <c r="AF17" s="84" t="str">
        <f t="shared" si="22"/>
        <v/>
      </c>
      <c r="AG17" s="84" t="str">
        <f t="shared" si="23"/>
        <v/>
      </c>
      <c r="AH17" s="84" t="str">
        <f t="shared" si="24"/>
        <v/>
      </c>
      <c r="AI17" s="85" t="str">
        <f t="shared" si="25"/>
        <v/>
      </c>
      <c r="AJ17" s="84" t="str">
        <f t="shared" si="26"/>
        <v/>
      </c>
      <c r="AK17" s="84" t="str">
        <f t="shared" si="27"/>
        <v/>
      </c>
      <c r="AL17" s="84" t="str">
        <f t="shared" si="28"/>
        <v/>
      </c>
      <c r="AM17" s="84" t="str">
        <f t="shared" si="29"/>
        <v/>
      </c>
      <c r="AN17" s="84" t="str">
        <f t="shared" si="30"/>
        <v/>
      </c>
      <c r="AO17" s="84" t="str">
        <f t="shared" si="31"/>
        <v/>
      </c>
      <c r="AP17" s="84" t="str">
        <f t="shared" si="32"/>
        <v/>
      </c>
      <c r="AQ17" s="84" t="str">
        <f t="shared" si="33"/>
        <v/>
      </c>
      <c r="AR17" s="86"/>
    </row>
    <row r="18" spans="1:44" s="71" customFormat="1" ht="16.5" customHeight="1" x14ac:dyDescent="0.25">
      <c r="A18" s="71" t="str">
        <f>Leyendas!$C$2</f>
        <v>Costa Rica</v>
      </c>
      <c r="B18" s="71">
        <f>Leyendas!$K$2</f>
        <v>2019</v>
      </c>
      <c r="C18" s="80" t="s">
        <v>224</v>
      </c>
      <c r="D18" s="160"/>
      <c r="E18" s="160"/>
      <c r="F18" s="160"/>
      <c r="G18" s="160"/>
      <c r="H18" s="160"/>
      <c r="I18" s="82"/>
      <c r="J18" s="228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158"/>
      <c r="W18" s="83"/>
      <c r="X18" s="83"/>
      <c r="Y18" s="83"/>
      <c r="Z18" s="83"/>
      <c r="AA18" s="84" t="str">
        <f t="shared" si="17"/>
        <v/>
      </c>
      <c r="AB18" s="84" t="str">
        <f t="shared" si="18"/>
        <v/>
      </c>
      <c r="AC18" s="84" t="str">
        <f t="shared" si="19"/>
        <v/>
      </c>
      <c r="AD18" s="84" t="str">
        <f t="shared" si="20"/>
        <v/>
      </c>
      <c r="AE18" s="84" t="str">
        <f t="shared" si="21"/>
        <v/>
      </c>
      <c r="AF18" s="84" t="str">
        <f t="shared" si="22"/>
        <v/>
      </c>
      <c r="AG18" s="84" t="str">
        <f t="shared" si="23"/>
        <v/>
      </c>
      <c r="AH18" s="84" t="str">
        <f t="shared" si="24"/>
        <v/>
      </c>
      <c r="AI18" s="85" t="str">
        <f t="shared" si="25"/>
        <v/>
      </c>
      <c r="AJ18" s="84" t="str">
        <f t="shared" si="26"/>
        <v/>
      </c>
      <c r="AK18" s="84" t="str">
        <f t="shared" si="27"/>
        <v/>
      </c>
      <c r="AL18" s="84" t="str">
        <f t="shared" si="28"/>
        <v/>
      </c>
      <c r="AM18" s="84" t="str">
        <f t="shared" si="29"/>
        <v/>
      </c>
      <c r="AN18" s="84" t="str">
        <f t="shared" si="30"/>
        <v/>
      </c>
      <c r="AO18" s="84" t="str">
        <f t="shared" si="31"/>
        <v/>
      </c>
      <c r="AP18" s="84" t="str">
        <f t="shared" si="32"/>
        <v/>
      </c>
      <c r="AQ18" s="84" t="str">
        <f t="shared" si="33"/>
        <v/>
      </c>
      <c r="AR18" s="86"/>
    </row>
    <row r="19" spans="1:44" s="71" customFormat="1" ht="16.5" customHeight="1" x14ac:dyDescent="0.25">
      <c r="A19" s="71" t="str">
        <f>Leyendas!$C$2</f>
        <v>Costa Rica</v>
      </c>
      <c r="B19" s="71">
        <f>Leyendas!$K$2</f>
        <v>2019</v>
      </c>
      <c r="C19" s="80" t="s">
        <v>225</v>
      </c>
      <c r="D19" s="159"/>
      <c r="E19" s="159"/>
      <c r="F19" s="159"/>
      <c r="G19" s="159"/>
      <c r="H19" s="159"/>
      <c r="I19" s="82"/>
      <c r="J19" s="228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158"/>
      <c r="W19" s="83"/>
      <c r="X19" s="83"/>
      <c r="Y19" s="83"/>
      <c r="Z19" s="83"/>
      <c r="AA19" s="84" t="str">
        <f t="shared" si="17"/>
        <v/>
      </c>
      <c r="AB19" s="84" t="str">
        <f t="shared" si="18"/>
        <v/>
      </c>
      <c r="AC19" s="84" t="str">
        <f t="shared" si="19"/>
        <v/>
      </c>
      <c r="AD19" s="84" t="str">
        <f t="shared" si="20"/>
        <v/>
      </c>
      <c r="AE19" s="84" t="str">
        <f t="shared" si="21"/>
        <v/>
      </c>
      <c r="AF19" s="84" t="str">
        <f t="shared" si="22"/>
        <v/>
      </c>
      <c r="AG19" s="84" t="str">
        <f t="shared" si="23"/>
        <v/>
      </c>
      <c r="AH19" s="84" t="str">
        <f t="shared" si="24"/>
        <v/>
      </c>
      <c r="AI19" s="85" t="str">
        <f t="shared" si="25"/>
        <v/>
      </c>
      <c r="AJ19" s="84" t="str">
        <f t="shared" si="26"/>
        <v/>
      </c>
      <c r="AK19" s="84" t="str">
        <f t="shared" si="27"/>
        <v/>
      </c>
      <c r="AL19" s="84" t="str">
        <f t="shared" si="28"/>
        <v/>
      </c>
      <c r="AM19" s="84" t="str">
        <f t="shared" si="29"/>
        <v/>
      </c>
      <c r="AN19" s="84" t="str">
        <f t="shared" si="30"/>
        <v/>
      </c>
      <c r="AO19" s="84" t="str">
        <f t="shared" si="31"/>
        <v/>
      </c>
      <c r="AP19" s="84" t="str">
        <f t="shared" si="32"/>
        <v/>
      </c>
      <c r="AQ19" s="84" t="str">
        <f t="shared" si="33"/>
        <v/>
      </c>
      <c r="AR19" s="86"/>
    </row>
    <row r="20" spans="1:44" s="71" customFormat="1" ht="16.5" customHeight="1" x14ac:dyDescent="0.25">
      <c r="A20" s="71" t="str">
        <f>Leyendas!$C$2</f>
        <v>Costa Rica</v>
      </c>
      <c r="B20" s="71">
        <f>Leyendas!$K$2</f>
        <v>2019</v>
      </c>
      <c r="C20" s="80" t="s">
        <v>226</v>
      </c>
      <c r="D20" s="159"/>
      <c r="E20" s="159"/>
      <c r="F20" s="159"/>
      <c r="G20" s="159"/>
      <c r="H20" s="159"/>
      <c r="I20" s="82"/>
      <c r="J20" s="228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158"/>
      <c r="W20" s="83"/>
      <c r="X20" s="83"/>
      <c r="Y20" s="83"/>
      <c r="Z20" s="83"/>
      <c r="AA20" s="84" t="str">
        <f t="shared" si="17"/>
        <v/>
      </c>
      <c r="AB20" s="84" t="str">
        <f t="shared" si="18"/>
        <v/>
      </c>
      <c r="AC20" s="84" t="str">
        <f t="shared" si="19"/>
        <v/>
      </c>
      <c r="AD20" s="84" t="str">
        <f t="shared" si="20"/>
        <v/>
      </c>
      <c r="AE20" s="84" t="str">
        <f t="shared" si="21"/>
        <v/>
      </c>
      <c r="AF20" s="84" t="str">
        <f t="shared" si="22"/>
        <v/>
      </c>
      <c r="AG20" s="84" t="str">
        <f t="shared" si="23"/>
        <v/>
      </c>
      <c r="AH20" s="84" t="str">
        <f t="shared" si="24"/>
        <v/>
      </c>
      <c r="AI20" s="85" t="str">
        <f t="shared" si="25"/>
        <v/>
      </c>
      <c r="AJ20" s="84" t="str">
        <f t="shared" si="26"/>
        <v/>
      </c>
      <c r="AK20" s="84" t="str">
        <f t="shared" si="27"/>
        <v/>
      </c>
      <c r="AL20" s="84" t="str">
        <f t="shared" si="28"/>
        <v/>
      </c>
      <c r="AM20" s="84" t="str">
        <f t="shared" si="29"/>
        <v/>
      </c>
      <c r="AN20" s="84" t="str">
        <f t="shared" si="30"/>
        <v/>
      </c>
      <c r="AO20" s="84" t="str">
        <f t="shared" si="31"/>
        <v/>
      </c>
      <c r="AP20" s="84" t="str">
        <f t="shared" si="32"/>
        <v/>
      </c>
      <c r="AQ20" s="84" t="str">
        <f t="shared" si="33"/>
        <v/>
      </c>
      <c r="AR20" s="86"/>
    </row>
    <row r="21" spans="1:44" s="157" customFormat="1" ht="16.5" customHeight="1" x14ac:dyDescent="0.25">
      <c r="A21" s="71" t="str">
        <f>Leyendas!$C$2</f>
        <v>Costa Rica</v>
      </c>
      <c r="B21" s="71">
        <f>Leyendas!$K$2</f>
        <v>2019</v>
      </c>
      <c r="C21" s="80" t="s">
        <v>227</v>
      </c>
      <c r="D21" s="159"/>
      <c r="E21" s="159"/>
      <c r="F21" s="159"/>
      <c r="G21" s="159"/>
      <c r="H21" s="159"/>
      <c r="I21" s="154"/>
      <c r="J21" s="286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8"/>
      <c r="W21" s="155"/>
      <c r="X21" s="155"/>
      <c r="Y21" s="155"/>
      <c r="Z21" s="155"/>
      <c r="AA21" s="84" t="str">
        <f t="shared" si="17"/>
        <v/>
      </c>
      <c r="AB21" s="84" t="str">
        <f t="shared" si="18"/>
        <v/>
      </c>
      <c r="AC21" s="84" t="str">
        <f t="shared" si="19"/>
        <v/>
      </c>
      <c r="AD21" s="84" t="str">
        <f t="shared" si="20"/>
        <v/>
      </c>
      <c r="AE21" s="84" t="str">
        <f t="shared" si="21"/>
        <v/>
      </c>
      <c r="AF21" s="84" t="str">
        <f t="shared" si="22"/>
        <v/>
      </c>
      <c r="AG21" s="84" t="str">
        <f t="shared" si="23"/>
        <v/>
      </c>
      <c r="AH21" s="84" t="str">
        <f t="shared" si="24"/>
        <v/>
      </c>
      <c r="AI21" s="85" t="str">
        <f t="shared" si="25"/>
        <v/>
      </c>
      <c r="AJ21" s="84" t="str">
        <f t="shared" si="26"/>
        <v/>
      </c>
      <c r="AK21" s="84" t="str">
        <f t="shared" si="27"/>
        <v/>
      </c>
      <c r="AL21" s="84" t="str">
        <f t="shared" si="28"/>
        <v/>
      </c>
      <c r="AM21" s="84" t="str">
        <f t="shared" si="29"/>
        <v/>
      </c>
      <c r="AN21" s="84" t="str">
        <f t="shared" si="30"/>
        <v/>
      </c>
      <c r="AO21" s="84" t="str">
        <f t="shared" si="31"/>
        <v/>
      </c>
      <c r="AP21" s="84" t="str">
        <f t="shared" si="32"/>
        <v/>
      </c>
      <c r="AQ21" s="84" t="str">
        <f t="shared" si="33"/>
        <v/>
      </c>
      <c r="AR21" s="156"/>
    </row>
    <row r="22" spans="1:44" s="71" customFormat="1" ht="16.5" customHeight="1" x14ac:dyDescent="0.25">
      <c r="A22" s="71" t="str">
        <f>Leyendas!$C$2</f>
        <v>Costa Rica</v>
      </c>
      <c r="B22" s="71">
        <f>Leyendas!$K$2</f>
        <v>2019</v>
      </c>
      <c r="C22" s="80" t="s">
        <v>228</v>
      </c>
      <c r="D22" s="159"/>
      <c r="E22" s="159"/>
      <c r="F22" s="159"/>
      <c r="G22" s="159"/>
      <c r="H22" s="159"/>
      <c r="I22" s="82"/>
      <c r="J22" s="228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158"/>
      <c r="W22" s="83"/>
      <c r="X22" s="83"/>
      <c r="Y22" s="83"/>
      <c r="Z22" s="83"/>
      <c r="AA22" s="84" t="str">
        <f t="shared" si="17"/>
        <v/>
      </c>
      <c r="AB22" s="84" t="str">
        <f t="shared" si="18"/>
        <v/>
      </c>
      <c r="AC22" s="84" t="str">
        <f t="shared" si="19"/>
        <v/>
      </c>
      <c r="AD22" s="84" t="str">
        <f t="shared" si="20"/>
        <v/>
      </c>
      <c r="AE22" s="84" t="str">
        <f t="shared" si="21"/>
        <v/>
      </c>
      <c r="AF22" s="84" t="str">
        <f t="shared" si="22"/>
        <v/>
      </c>
      <c r="AG22" s="84" t="str">
        <f t="shared" si="23"/>
        <v/>
      </c>
      <c r="AH22" s="84" t="str">
        <f t="shared" si="24"/>
        <v/>
      </c>
      <c r="AI22" s="85" t="str">
        <f t="shared" si="25"/>
        <v/>
      </c>
      <c r="AJ22" s="84" t="str">
        <f t="shared" si="26"/>
        <v/>
      </c>
      <c r="AK22" s="84" t="str">
        <f t="shared" si="27"/>
        <v/>
      </c>
      <c r="AL22" s="84" t="str">
        <f t="shared" si="28"/>
        <v/>
      </c>
      <c r="AM22" s="84" t="str">
        <f t="shared" si="29"/>
        <v/>
      </c>
      <c r="AN22" s="84" t="str">
        <f t="shared" si="30"/>
        <v/>
      </c>
      <c r="AO22" s="84" t="str">
        <f t="shared" si="31"/>
        <v/>
      </c>
      <c r="AP22" s="84" t="str">
        <f t="shared" si="32"/>
        <v/>
      </c>
      <c r="AQ22" s="84" t="str">
        <f t="shared" si="33"/>
        <v/>
      </c>
      <c r="AR22" s="86"/>
    </row>
    <row r="23" spans="1:44" s="71" customFormat="1" ht="16.5" customHeight="1" x14ac:dyDescent="0.25">
      <c r="A23" s="71" t="str">
        <f>Leyendas!$C$2</f>
        <v>Costa Rica</v>
      </c>
      <c r="B23" s="71">
        <f>Leyendas!$K$2</f>
        <v>2019</v>
      </c>
      <c r="C23" s="80" t="s">
        <v>229</v>
      </c>
      <c r="D23" s="159"/>
      <c r="E23" s="159"/>
      <c r="F23" s="159"/>
      <c r="G23" s="159"/>
      <c r="H23" s="159"/>
      <c r="I23" s="82"/>
      <c r="J23" s="22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158"/>
      <c r="W23" s="83"/>
      <c r="X23" s="83"/>
      <c r="Y23" s="83"/>
      <c r="Z23" s="83"/>
      <c r="AA23" s="84" t="str">
        <f t="shared" si="17"/>
        <v/>
      </c>
      <c r="AB23" s="84" t="str">
        <f t="shared" si="18"/>
        <v/>
      </c>
      <c r="AC23" s="84" t="str">
        <f t="shared" si="19"/>
        <v/>
      </c>
      <c r="AD23" s="84" t="str">
        <f t="shared" si="20"/>
        <v/>
      </c>
      <c r="AE23" s="84" t="str">
        <f t="shared" si="21"/>
        <v/>
      </c>
      <c r="AF23" s="84" t="str">
        <f t="shared" si="22"/>
        <v/>
      </c>
      <c r="AG23" s="84" t="str">
        <f t="shared" si="23"/>
        <v/>
      </c>
      <c r="AH23" s="84" t="str">
        <f t="shared" si="24"/>
        <v/>
      </c>
      <c r="AI23" s="85" t="str">
        <f t="shared" si="25"/>
        <v/>
      </c>
      <c r="AJ23" s="84" t="str">
        <f t="shared" si="26"/>
        <v/>
      </c>
      <c r="AK23" s="84" t="str">
        <f t="shared" si="27"/>
        <v/>
      </c>
      <c r="AL23" s="84" t="str">
        <f t="shared" si="28"/>
        <v/>
      </c>
      <c r="AM23" s="84" t="str">
        <f t="shared" si="29"/>
        <v/>
      </c>
      <c r="AN23" s="84" t="str">
        <f t="shared" si="30"/>
        <v/>
      </c>
      <c r="AO23" s="84" t="str">
        <f t="shared" si="31"/>
        <v/>
      </c>
      <c r="AP23" s="84" t="str">
        <f t="shared" si="32"/>
        <v/>
      </c>
      <c r="AQ23" s="84" t="str">
        <f t="shared" si="33"/>
        <v/>
      </c>
      <c r="AR23" s="86"/>
    </row>
    <row r="24" spans="1:44" s="71" customFormat="1" ht="16.5" customHeight="1" x14ac:dyDescent="0.25">
      <c r="A24" s="71" t="str">
        <f>Leyendas!$C$2</f>
        <v>Costa Rica</v>
      </c>
      <c r="B24" s="71">
        <f>Leyendas!$K$2</f>
        <v>2019</v>
      </c>
      <c r="C24" s="80" t="s">
        <v>230</v>
      </c>
      <c r="D24" s="159"/>
      <c r="E24" s="159"/>
      <c r="F24" s="159"/>
      <c r="G24" s="159"/>
      <c r="H24" s="159"/>
      <c r="I24" s="82"/>
      <c r="J24" s="228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158"/>
      <c r="W24" s="83"/>
      <c r="X24" s="83"/>
      <c r="Y24" s="83"/>
      <c r="Z24" s="83"/>
      <c r="AA24" s="84" t="str">
        <f t="shared" si="17"/>
        <v/>
      </c>
      <c r="AB24" s="84" t="str">
        <f t="shared" si="18"/>
        <v/>
      </c>
      <c r="AC24" s="84" t="str">
        <f t="shared" si="19"/>
        <v/>
      </c>
      <c r="AD24" s="84" t="str">
        <f t="shared" si="20"/>
        <v/>
      </c>
      <c r="AE24" s="84" t="str">
        <f t="shared" si="21"/>
        <v/>
      </c>
      <c r="AF24" s="84" t="str">
        <f t="shared" si="22"/>
        <v/>
      </c>
      <c r="AG24" s="84" t="str">
        <f t="shared" si="23"/>
        <v/>
      </c>
      <c r="AH24" s="84" t="str">
        <f t="shared" si="24"/>
        <v/>
      </c>
      <c r="AI24" s="85" t="str">
        <f t="shared" si="25"/>
        <v/>
      </c>
      <c r="AJ24" s="84" t="str">
        <f t="shared" si="26"/>
        <v/>
      </c>
      <c r="AK24" s="84" t="str">
        <f t="shared" si="27"/>
        <v/>
      </c>
      <c r="AL24" s="84" t="str">
        <f t="shared" si="28"/>
        <v/>
      </c>
      <c r="AM24" s="84" t="str">
        <f t="shared" si="29"/>
        <v/>
      </c>
      <c r="AN24" s="84" t="str">
        <f t="shared" si="30"/>
        <v/>
      </c>
      <c r="AO24" s="84" t="str">
        <f t="shared" si="31"/>
        <v/>
      </c>
      <c r="AP24" s="84" t="str">
        <f t="shared" si="32"/>
        <v/>
      </c>
      <c r="AQ24" s="84" t="str">
        <f t="shared" si="33"/>
        <v/>
      </c>
      <c r="AR24" s="86"/>
    </row>
    <row r="25" spans="1:44" s="71" customFormat="1" ht="16.5" customHeight="1" x14ac:dyDescent="0.25">
      <c r="A25" s="71" t="str">
        <f>Leyendas!$C$2</f>
        <v>Costa Rica</v>
      </c>
      <c r="B25" s="71">
        <f>Leyendas!$K$2</f>
        <v>2019</v>
      </c>
      <c r="C25" s="80" t="s">
        <v>231</v>
      </c>
      <c r="D25" s="159"/>
      <c r="E25" s="159"/>
      <c r="F25" s="159"/>
      <c r="G25" s="159"/>
      <c r="H25" s="159"/>
      <c r="I25" s="82"/>
      <c r="J25" s="228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158"/>
      <c r="W25" s="83"/>
      <c r="X25" s="83"/>
      <c r="Y25" s="83"/>
      <c r="Z25" s="83"/>
      <c r="AA25" s="84" t="str">
        <f t="shared" si="17"/>
        <v/>
      </c>
      <c r="AB25" s="84" t="str">
        <f t="shared" si="18"/>
        <v/>
      </c>
      <c r="AC25" s="84" t="str">
        <f t="shared" si="19"/>
        <v/>
      </c>
      <c r="AD25" s="84" t="str">
        <f t="shared" si="20"/>
        <v/>
      </c>
      <c r="AE25" s="84" t="str">
        <f t="shared" si="21"/>
        <v/>
      </c>
      <c r="AF25" s="84" t="str">
        <f t="shared" si="22"/>
        <v/>
      </c>
      <c r="AG25" s="84" t="str">
        <f t="shared" si="23"/>
        <v/>
      </c>
      <c r="AH25" s="84" t="str">
        <f t="shared" si="24"/>
        <v/>
      </c>
      <c r="AI25" s="85" t="str">
        <f t="shared" si="25"/>
        <v/>
      </c>
      <c r="AJ25" s="84" t="str">
        <f t="shared" si="26"/>
        <v/>
      </c>
      <c r="AK25" s="84" t="str">
        <f t="shared" si="27"/>
        <v/>
      </c>
      <c r="AL25" s="84" t="str">
        <f t="shared" si="28"/>
        <v/>
      </c>
      <c r="AM25" s="84" t="str">
        <f t="shared" si="29"/>
        <v/>
      </c>
      <c r="AN25" s="84" t="str">
        <f t="shared" si="30"/>
        <v/>
      </c>
      <c r="AO25" s="84" t="str">
        <f t="shared" si="31"/>
        <v/>
      </c>
      <c r="AP25" s="84" t="str">
        <f t="shared" si="32"/>
        <v/>
      </c>
      <c r="AQ25" s="84" t="str">
        <f t="shared" si="33"/>
        <v/>
      </c>
      <c r="AR25" s="86"/>
    </row>
    <row r="26" spans="1:44" s="71" customFormat="1" ht="15.75" x14ac:dyDescent="0.25">
      <c r="A26" s="71" t="str">
        <f>Leyendas!$C$2</f>
        <v>Costa Rica</v>
      </c>
      <c r="B26" s="71">
        <f>Leyendas!$K$2</f>
        <v>2019</v>
      </c>
      <c r="C26" s="80" t="s">
        <v>232</v>
      </c>
      <c r="D26" s="159"/>
      <c r="E26" s="159"/>
      <c r="F26" s="159"/>
      <c r="G26" s="159"/>
      <c r="H26" s="159"/>
      <c r="I26" s="81"/>
      <c r="J26" s="226"/>
      <c r="K26" s="81"/>
      <c r="L26" s="81"/>
      <c r="M26" s="82"/>
      <c r="N26" s="82"/>
      <c r="O26" s="82"/>
      <c r="P26" s="82"/>
      <c r="Q26" s="82"/>
      <c r="R26" s="82"/>
      <c r="S26" s="82"/>
      <c r="T26" s="82"/>
      <c r="U26" s="82"/>
      <c r="V26" s="158"/>
      <c r="W26" s="83"/>
      <c r="X26" s="83"/>
      <c r="Y26" s="83"/>
      <c r="Z26" s="83"/>
      <c r="AA26" s="84" t="str">
        <f t="shared" si="17"/>
        <v/>
      </c>
      <c r="AB26" s="84" t="str">
        <f t="shared" si="18"/>
        <v/>
      </c>
      <c r="AC26" s="84" t="str">
        <f t="shared" si="19"/>
        <v/>
      </c>
      <c r="AD26" s="84" t="str">
        <f t="shared" si="20"/>
        <v/>
      </c>
      <c r="AE26" s="84" t="str">
        <f t="shared" si="21"/>
        <v/>
      </c>
      <c r="AF26" s="84" t="str">
        <f t="shared" si="22"/>
        <v/>
      </c>
      <c r="AG26" s="84" t="str">
        <f t="shared" si="23"/>
        <v/>
      </c>
      <c r="AH26" s="84" t="str">
        <f t="shared" si="24"/>
        <v/>
      </c>
      <c r="AI26" s="85" t="str">
        <f t="shared" si="25"/>
        <v/>
      </c>
      <c r="AJ26" s="84" t="str">
        <f t="shared" si="26"/>
        <v/>
      </c>
      <c r="AK26" s="84" t="str">
        <f t="shared" si="27"/>
        <v/>
      </c>
      <c r="AL26" s="84" t="str">
        <f t="shared" si="28"/>
        <v/>
      </c>
      <c r="AM26" s="84" t="str">
        <f t="shared" si="29"/>
        <v/>
      </c>
      <c r="AN26" s="84" t="str">
        <f t="shared" si="30"/>
        <v/>
      </c>
      <c r="AO26" s="84" t="str">
        <f t="shared" si="31"/>
        <v/>
      </c>
      <c r="AP26" s="84" t="str">
        <f t="shared" si="32"/>
        <v/>
      </c>
      <c r="AQ26" s="84" t="str">
        <f t="shared" si="33"/>
        <v/>
      </c>
      <c r="AR26" s="86"/>
    </row>
    <row r="27" spans="1:44" s="71" customFormat="1" ht="15.75" x14ac:dyDescent="0.25">
      <c r="A27" s="71" t="str">
        <f>Leyendas!$C$2</f>
        <v>Costa Rica</v>
      </c>
      <c r="B27" s="71">
        <f>Leyendas!$K$2</f>
        <v>2019</v>
      </c>
      <c r="C27" s="80" t="s">
        <v>233</v>
      </c>
      <c r="D27" s="159"/>
      <c r="E27" s="159"/>
      <c r="F27" s="161"/>
      <c r="G27" s="161"/>
      <c r="H27" s="159"/>
      <c r="I27" s="81"/>
      <c r="J27" s="226"/>
      <c r="K27" s="81"/>
      <c r="L27" s="81"/>
      <c r="M27" s="82"/>
      <c r="N27" s="82"/>
      <c r="O27" s="82"/>
      <c r="P27" s="82"/>
      <c r="Q27" s="82"/>
      <c r="R27" s="82"/>
      <c r="S27" s="82"/>
      <c r="T27" s="82"/>
      <c r="U27" s="82"/>
      <c r="V27" s="158"/>
      <c r="W27" s="83"/>
      <c r="X27" s="83"/>
      <c r="Y27" s="83"/>
      <c r="Z27" s="83"/>
      <c r="AA27" s="84" t="str">
        <f t="shared" si="17"/>
        <v/>
      </c>
      <c r="AB27" s="84" t="str">
        <f t="shared" si="18"/>
        <v/>
      </c>
      <c r="AC27" s="84" t="str">
        <f t="shared" si="19"/>
        <v/>
      </c>
      <c r="AD27" s="84" t="str">
        <f t="shared" si="20"/>
        <v/>
      </c>
      <c r="AE27" s="84" t="str">
        <f t="shared" si="21"/>
        <v/>
      </c>
      <c r="AF27" s="84" t="str">
        <f t="shared" si="22"/>
        <v/>
      </c>
      <c r="AG27" s="84" t="str">
        <f t="shared" si="23"/>
        <v/>
      </c>
      <c r="AH27" s="84" t="str">
        <f t="shared" si="24"/>
        <v/>
      </c>
      <c r="AI27" s="85" t="str">
        <f t="shared" si="25"/>
        <v/>
      </c>
      <c r="AJ27" s="84" t="str">
        <f t="shared" si="26"/>
        <v/>
      </c>
      <c r="AK27" s="84" t="str">
        <f t="shared" si="27"/>
        <v/>
      </c>
      <c r="AL27" s="84" t="str">
        <f t="shared" si="28"/>
        <v/>
      </c>
      <c r="AM27" s="84" t="str">
        <f t="shared" si="29"/>
        <v/>
      </c>
      <c r="AN27" s="84" t="str">
        <f t="shared" si="30"/>
        <v/>
      </c>
      <c r="AO27" s="84" t="str">
        <f t="shared" si="31"/>
        <v/>
      </c>
      <c r="AP27" s="84" t="str">
        <f t="shared" si="32"/>
        <v/>
      </c>
      <c r="AQ27" s="84" t="str">
        <f t="shared" si="33"/>
        <v/>
      </c>
      <c r="AR27" s="86"/>
    </row>
    <row r="28" spans="1:44" s="71" customFormat="1" ht="15.75" x14ac:dyDescent="0.25">
      <c r="A28" s="71" t="str">
        <f>Leyendas!$C$2</f>
        <v>Costa Rica</v>
      </c>
      <c r="B28" s="71">
        <f>Leyendas!$K$2</f>
        <v>2019</v>
      </c>
      <c r="C28" s="80" t="s">
        <v>234</v>
      </c>
      <c r="D28" s="159"/>
      <c r="E28" s="159"/>
      <c r="F28" s="161"/>
      <c r="G28" s="161"/>
      <c r="H28" s="159"/>
      <c r="I28" s="81"/>
      <c r="J28" s="226"/>
      <c r="K28" s="81"/>
      <c r="L28" s="81"/>
      <c r="M28" s="82"/>
      <c r="N28" s="82"/>
      <c r="O28" s="82"/>
      <c r="P28" s="82"/>
      <c r="Q28" s="82"/>
      <c r="R28" s="82"/>
      <c r="S28" s="82"/>
      <c r="T28" s="82"/>
      <c r="U28" s="82"/>
      <c r="V28" s="158"/>
      <c r="W28" s="83"/>
      <c r="X28" s="83"/>
      <c r="Y28" s="83"/>
      <c r="Z28" s="83"/>
      <c r="AA28" s="84" t="str">
        <f t="shared" si="17"/>
        <v/>
      </c>
      <c r="AB28" s="84" t="str">
        <f t="shared" si="18"/>
        <v/>
      </c>
      <c r="AC28" s="84" t="str">
        <f t="shared" si="19"/>
        <v/>
      </c>
      <c r="AD28" s="84" t="str">
        <f t="shared" si="20"/>
        <v/>
      </c>
      <c r="AE28" s="84" t="str">
        <f t="shared" si="21"/>
        <v/>
      </c>
      <c r="AF28" s="84" t="str">
        <f t="shared" si="22"/>
        <v/>
      </c>
      <c r="AG28" s="84" t="str">
        <f t="shared" si="23"/>
        <v/>
      </c>
      <c r="AH28" s="84" t="str">
        <f t="shared" si="24"/>
        <v/>
      </c>
      <c r="AI28" s="85" t="str">
        <f t="shared" si="25"/>
        <v/>
      </c>
      <c r="AJ28" s="84" t="str">
        <f t="shared" si="26"/>
        <v/>
      </c>
      <c r="AK28" s="84" t="str">
        <f t="shared" si="27"/>
        <v/>
      </c>
      <c r="AL28" s="84" t="str">
        <f t="shared" si="28"/>
        <v/>
      </c>
      <c r="AM28" s="84" t="str">
        <f t="shared" si="29"/>
        <v/>
      </c>
      <c r="AN28" s="84" t="str">
        <f t="shared" si="30"/>
        <v/>
      </c>
      <c r="AO28" s="84" t="str">
        <f t="shared" si="31"/>
        <v/>
      </c>
      <c r="AP28" s="84" t="str">
        <f t="shared" si="32"/>
        <v/>
      </c>
      <c r="AQ28" s="84" t="str">
        <f t="shared" si="33"/>
        <v/>
      </c>
      <c r="AR28" s="86"/>
    </row>
    <row r="29" spans="1:44" s="71" customFormat="1" ht="15.75" x14ac:dyDescent="0.25">
      <c r="A29" s="71" t="str">
        <f>Leyendas!$C$2</f>
        <v>Costa Rica</v>
      </c>
      <c r="B29" s="71">
        <f>Leyendas!$K$2</f>
        <v>2019</v>
      </c>
      <c r="C29" s="80" t="s">
        <v>235</v>
      </c>
      <c r="D29" s="159"/>
      <c r="E29" s="159"/>
      <c r="F29" s="161"/>
      <c r="G29" s="161"/>
      <c r="H29" s="159"/>
      <c r="I29" s="81"/>
      <c r="J29" s="226"/>
      <c r="K29" s="81"/>
      <c r="L29" s="81"/>
      <c r="M29" s="82"/>
      <c r="N29" s="82"/>
      <c r="O29" s="82"/>
      <c r="P29" s="82"/>
      <c r="Q29" s="82"/>
      <c r="R29" s="82"/>
      <c r="S29" s="82"/>
      <c r="T29" s="82"/>
      <c r="U29" s="82"/>
      <c r="V29" s="158"/>
      <c r="W29" s="83"/>
      <c r="X29" s="83"/>
      <c r="Y29" s="83"/>
      <c r="Z29" s="83"/>
      <c r="AA29" s="84" t="str">
        <f t="shared" si="17"/>
        <v/>
      </c>
      <c r="AB29" s="84" t="str">
        <f t="shared" si="18"/>
        <v/>
      </c>
      <c r="AC29" s="84" t="str">
        <f t="shared" si="19"/>
        <v/>
      </c>
      <c r="AD29" s="84" t="str">
        <f t="shared" si="20"/>
        <v/>
      </c>
      <c r="AE29" s="84" t="str">
        <f t="shared" si="21"/>
        <v/>
      </c>
      <c r="AF29" s="84" t="str">
        <f t="shared" si="22"/>
        <v/>
      </c>
      <c r="AG29" s="84" t="str">
        <f t="shared" si="23"/>
        <v/>
      </c>
      <c r="AH29" s="84" t="str">
        <f t="shared" si="24"/>
        <v/>
      </c>
      <c r="AI29" s="85" t="str">
        <f t="shared" si="25"/>
        <v/>
      </c>
      <c r="AJ29" s="84" t="str">
        <f t="shared" si="26"/>
        <v/>
      </c>
      <c r="AK29" s="84" t="str">
        <f t="shared" si="27"/>
        <v/>
      </c>
      <c r="AL29" s="84" t="str">
        <f t="shared" si="28"/>
        <v/>
      </c>
      <c r="AM29" s="84" t="str">
        <f t="shared" si="29"/>
        <v/>
      </c>
      <c r="AN29" s="84" t="str">
        <f t="shared" si="30"/>
        <v/>
      </c>
      <c r="AO29" s="84" t="str">
        <f t="shared" si="31"/>
        <v/>
      </c>
      <c r="AP29" s="84" t="str">
        <f t="shared" si="32"/>
        <v/>
      </c>
      <c r="AQ29" s="84" t="str">
        <f t="shared" si="33"/>
        <v/>
      </c>
      <c r="AR29" s="86"/>
    </row>
    <row r="30" spans="1:44" s="71" customFormat="1" ht="15.75" x14ac:dyDescent="0.25">
      <c r="A30" s="71" t="str">
        <f>Leyendas!$C$2</f>
        <v>Costa Rica</v>
      </c>
      <c r="B30" s="71">
        <f>Leyendas!$K$2</f>
        <v>2019</v>
      </c>
      <c r="C30" s="80" t="s">
        <v>236</v>
      </c>
      <c r="D30" s="159"/>
      <c r="E30" s="159"/>
      <c r="F30" s="161"/>
      <c r="G30" s="161"/>
      <c r="H30" s="159"/>
      <c r="I30" s="82"/>
      <c r="J30" s="228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158"/>
      <c r="W30" s="83"/>
      <c r="X30" s="83"/>
      <c r="Y30" s="83"/>
      <c r="Z30" s="83"/>
      <c r="AA30" s="84" t="str">
        <f t="shared" si="17"/>
        <v/>
      </c>
      <c r="AB30" s="84" t="str">
        <f t="shared" si="18"/>
        <v/>
      </c>
      <c r="AC30" s="84" t="str">
        <f t="shared" si="19"/>
        <v/>
      </c>
      <c r="AD30" s="84" t="str">
        <f t="shared" si="20"/>
        <v/>
      </c>
      <c r="AE30" s="84" t="str">
        <f t="shared" si="21"/>
        <v/>
      </c>
      <c r="AF30" s="84" t="str">
        <f t="shared" si="22"/>
        <v/>
      </c>
      <c r="AG30" s="84" t="str">
        <f t="shared" si="23"/>
        <v/>
      </c>
      <c r="AH30" s="84" t="str">
        <f t="shared" si="24"/>
        <v/>
      </c>
      <c r="AI30" s="85" t="str">
        <f t="shared" si="25"/>
        <v/>
      </c>
      <c r="AJ30" s="84" t="str">
        <f t="shared" si="26"/>
        <v/>
      </c>
      <c r="AK30" s="84" t="str">
        <f t="shared" si="27"/>
        <v/>
      </c>
      <c r="AL30" s="84" t="str">
        <f t="shared" si="28"/>
        <v/>
      </c>
      <c r="AM30" s="84" t="str">
        <f t="shared" si="29"/>
        <v/>
      </c>
      <c r="AN30" s="84" t="str">
        <f t="shared" si="30"/>
        <v/>
      </c>
      <c r="AO30" s="84" t="str">
        <f t="shared" si="31"/>
        <v/>
      </c>
      <c r="AP30" s="84" t="str">
        <f t="shared" si="32"/>
        <v/>
      </c>
      <c r="AQ30" s="84" t="str">
        <f t="shared" si="33"/>
        <v/>
      </c>
      <c r="AR30" s="86"/>
    </row>
    <row r="31" spans="1:44" s="71" customFormat="1" ht="15.75" x14ac:dyDescent="0.25">
      <c r="A31" s="71" t="str">
        <f>Leyendas!$C$2</f>
        <v>Costa Rica</v>
      </c>
      <c r="B31" s="71">
        <f>Leyendas!$K$2</f>
        <v>2019</v>
      </c>
      <c r="C31" s="80" t="s">
        <v>237</v>
      </c>
      <c r="D31" s="159"/>
      <c r="E31" s="159"/>
      <c r="F31" s="159"/>
      <c r="G31" s="159"/>
      <c r="H31" s="159"/>
      <c r="I31" s="82"/>
      <c r="J31" s="228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158"/>
      <c r="W31" s="83"/>
      <c r="X31" s="83"/>
      <c r="Y31" s="83"/>
      <c r="Z31" s="83"/>
      <c r="AA31" s="84" t="str">
        <f t="shared" si="17"/>
        <v/>
      </c>
      <c r="AB31" s="84" t="str">
        <f t="shared" si="18"/>
        <v/>
      </c>
      <c r="AC31" s="84" t="str">
        <f t="shared" si="19"/>
        <v/>
      </c>
      <c r="AD31" s="84" t="str">
        <f t="shared" si="20"/>
        <v/>
      </c>
      <c r="AE31" s="84" t="str">
        <f t="shared" si="21"/>
        <v/>
      </c>
      <c r="AF31" s="84" t="str">
        <f t="shared" si="22"/>
        <v/>
      </c>
      <c r="AG31" s="84" t="str">
        <f t="shared" si="23"/>
        <v/>
      </c>
      <c r="AH31" s="84" t="str">
        <f t="shared" si="24"/>
        <v/>
      </c>
      <c r="AI31" s="85" t="str">
        <f t="shared" si="25"/>
        <v/>
      </c>
      <c r="AJ31" s="84" t="str">
        <f t="shared" si="26"/>
        <v/>
      </c>
      <c r="AK31" s="84" t="str">
        <f t="shared" si="27"/>
        <v/>
      </c>
      <c r="AL31" s="84" t="str">
        <f t="shared" si="28"/>
        <v/>
      </c>
      <c r="AM31" s="84" t="str">
        <f t="shared" si="29"/>
        <v/>
      </c>
      <c r="AN31" s="84" t="str">
        <f t="shared" si="30"/>
        <v/>
      </c>
      <c r="AO31" s="84" t="str">
        <f t="shared" si="31"/>
        <v/>
      </c>
      <c r="AP31" s="84" t="str">
        <f t="shared" si="32"/>
        <v/>
      </c>
      <c r="AQ31" s="84" t="str">
        <f t="shared" si="33"/>
        <v/>
      </c>
      <c r="AR31" s="86"/>
    </row>
    <row r="32" spans="1:44" s="71" customFormat="1" ht="15.75" x14ac:dyDescent="0.25">
      <c r="A32" s="71" t="str">
        <f>Leyendas!$C$2</f>
        <v>Costa Rica</v>
      </c>
      <c r="B32" s="71">
        <f>Leyendas!$K$2</f>
        <v>2019</v>
      </c>
      <c r="C32" s="80" t="s">
        <v>238</v>
      </c>
      <c r="D32" s="159"/>
      <c r="E32" s="159"/>
      <c r="F32" s="159"/>
      <c r="G32" s="159"/>
      <c r="H32" s="159"/>
      <c r="I32" s="82"/>
      <c r="J32" s="228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158"/>
      <c r="W32" s="83"/>
      <c r="X32" s="83"/>
      <c r="Y32" s="83"/>
      <c r="Z32" s="83"/>
      <c r="AA32" s="84" t="str">
        <f t="shared" si="17"/>
        <v/>
      </c>
      <c r="AB32" s="84" t="str">
        <f t="shared" si="18"/>
        <v/>
      </c>
      <c r="AC32" s="84" t="str">
        <f t="shared" si="19"/>
        <v/>
      </c>
      <c r="AD32" s="84" t="str">
        <f t="shared" si="20"/>
        <v/>
      </c>
      <c r="AE32" s="84" t="str">
        <f t="shared" si="21"/>
        <v/>
      </c>
      <c r="AF32" s="84" t="str">
        <f t="shared" si="22"/>
        <v/>
      </c>
      <c r="AG32" s="84" t="str">
        <f t="shared" si="23"/>
        <v/>
      </c>
      <c r="AH32" s="84" t="str">
        <f t="shared" si="24"/>
        <v/>
      </c>
      <c r="AI32" s="85" t="str">
        <f t="shared" si="25"/>
        <v/>
      </c>
      <c r="AJ32" s="84" t="str">
        <f t="shared" si="26"/>
        <v/>
      </c>
      <c r="AK32" s="84" t="str">
        <f t="shared" si="27"/>
        <v/>
      </c>
      <c r="AL32" s="84" t="str">
        <f t="shared" si="28"/>
        <v/>
      </c>
      <c r="AM32" s="84" t="str">
        <f t="shared" si="29"/>
        <v/>
      </c>
      <c r="AN32" s="84" t="str">
        <f t="shared" si="30"/>
        <v/>
      </c>
      <c r="AO32" s="84" t="str">
        <f t="shared" si="31"/>
        <v/>
      </c>
      <c r="AP32" s="84" t="str">
        <f t="shared" si="32"/>
        <v/>
      </c>
      <c r="AQ32" s="84" t="str">
        <f t="shared" si="33"/>
        <v/>
      </c>
      <c r="AR32" s="86"/>
    </row>
    <row r="33" spans="1:44" ht="15.75" x14ac:dyDescent="0.25">
      <c r="A33" s="71" t="str">
        <f>Leyendas!$C$2</f>
        <v>Costa Rica</v>
      </c>
      <c r="B33" s="71">
        <f>Leyendas!$K$2</f>
        <v>2019</v>
      </c>
      <c r="C33" s="80" t="s">
        <v>239</v>
      </c>
      <c r="D33" s="159"/>
      <c r="E33" s="159"/>
      <c r="F33" s="159"/>
      <c r="G33" s="159"/>
      <c r="H33" s="159"/>
      <c r="I33" s="82"/>
      <c r="J33" s="228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158"/>
      <c r="W33" s="83"/>
      <c r="X33" s="83"/>
      <c r="Y33" s="83"/>
      <c r="Z33" s="83"/>
      <c r="AA33" s="84" t="str">
        <f t="shared" si="17"/>
        <v/>
      </c>
      <c r="AB33" s="84" t="str">
        <f t="shared" si="18"/>
        <v/>
      </c>
      <c r="AC33" s="84" t="str">
        <f t="shared" si="19"/>
        <v/>
      </c>
      <c r="AD33" s="84" t="str">
        <f t="shared" si="20"/>
        <v/>
      </c>
      <c r="AE33" s="84" t="str">
        <f t="shared" si="21"/>
        <v/>
      </c>
      <c r="AF33" s="84" t="str">
        <f t="shared" si="22"/>
        <v/>
      </c>
      <c r="AG33" s="84" t="str">
        <f t="shared" si="23"/>
        <v/>
      </c>
      <c r="AH33" s="84" t="str">
        <f t="shared" si="24"/>
        <v/>
      </c>
      <c r="AI33" s="85" t="str">
        <f t="shared" si="25"/>
        <v/>
      </c>
      <c r="AJ33" s="84" t="str">
        <f t="shared" si="26"/>
        <v/>
      </c>
      <c r="AK33" s="84" t="str">
        <f t="shared" si="27"/>
        <v/>
      </c>
      <c r="AL33" s="84" t="str">
        <f t="shared" si="28"/>
        <v/>
      </c>
      <c r="AM33" s="84" t="str">
        <f t="shared" si="29"/>
        <v/>
      </c>
      <c r="AN33" s="84" t="str">
        <f t="shared" si="30"/>
        <v/>
      </c>
      <c r="AO33" s="84" t="str">
        <f t="shared" si="31"/>
        <v/>
      </c>
      <c r="AP33" s="84" t="str">
        <f t="shared" si="32"/>
        <v/>
      </c>
      <c r="AQ33" s="84" t="str">
        <f t="shared" si="33"/>
        <v/>
      </c>
      <c r="AR33" s="86"/>
    </row>
    <row r="34" spans="1:44" ht="15.75" x14ac:dyDescent="0.25">
      <c r="A34" s="71" t="str">
        <f>Leyendas!$C$2</f>
        <v>Costa Rica</v>
      </c>
      <c r="B34" s="71">
        <f>Leyendas!$K$2</f>
        <v>2019</v>
      </c>
      <c r="C34" s="80" t="s">
        <v>240</v>
      </c>
      <c r="D34" s="159"/>
      <c r="E34" s="159"/>
      <c r="F34" s="159"/>
      <c r="G34" s="159"/>
      <c r="H34" s="159"/>
      <c r="I34" s="82"/>
      <c r="J34" s="228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158"/>
      <c r="W34" s="83"/>
      <c r="X34" s="83"/>
      <c r="Y34" s="83"/>
      <c r="Z34" s="83"/>
      <c r="AA34" s="84" t="str">
        <f t="shared" si="17"/>
        <v/>
      </c>
      <c r="AB34" s="84" t="str">
        <f t="shared" si="18"/>
        <v/>
      </c>
      <c r="AC34" s="84" t="str">
        <f t="shared" si="19"/>
        <v/>
      </c>
      <c r="AD34" s="84" t="str">
        <f t="shared" si="20"/>
        <v/>
      </c>
      <c r="AE34" s="84" t="str">
        <f t="shared" si="21"/>
        <v/>
      </c>
      <c r="AF34" s="84" t="str">
        <f t="shared" si="22"/>
        <v/>
      </c>
      <c r="AG34" s="84" t="str">
        <f t="shared" si="23"/>
        <v/>
      </c>
      <c r="AH34" s="84" t="str">
        <f t="shared" si="24"/>
        <v/>
      </c>
      <c r="AI34" s="85" t="str">
        <f t="shared" si="25"/>
        <v/>
      </c>
      <c r="AJ34" s="84" t="str">
        <f t="shared" si="26"/>
        <v/>
      </c>
      <c r="AK34" s="84" t="str">
        <f t="shared" si="27"/>
        <v/>
      </c>
      <c r="AL34" s="84" t="str">
        <f t="shared" si="28"/>
        <v/>
      </c>
      <c r="AM34" s="84" t="str">
        <f t="shared" si="29"/>
        <v/>
      </c>
      <c r="AN34" s="84" t="str">
        <f t="shared" si="30"/>
        <v/>
      </c>
      <c r="AO34" s="84" t="str">
        <f t="shared" si="31"/>
        <v/>
      </c>
      <c r="AP34" s="84" t="str">
        <f t="shared" si="32"/>
        <v/>
      </c>
      <c r="AQ34" s="84" t="str">
        <f t="shared" si="33"/>
        <v/>
      </c>
      <c r="AR34" s="86"/>
    </row>
    <row r="35" spans="1:44" ht="15.75" x14ac:dyDescent="0.25">
      <c r="A35" s="71" t="str">
        <f>Leyendas!$C$2</f>
        <v>Costa Rica</v>
      </c>
      <c r="B35" s="71">
        <f>Leyendas!$K$2</f>
        <v>2019</v>
      </c>
      <c r="C35" s="80" t="s">
        <v>241</v>
      </c>
      <c r="D35" s="159"/>
      <c r="E35" s="159"/>
      <c r="F35" s="159"/>
      <c r="G35" s="159"/>
      <c r="H35" s="159"/>
      <c r="I35" s="82"/>
      <c r="J35" s="228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158"/>
      <c r="W35" s="83"/>
      <c r="X35" s="83"/>
      <c r="Y35" s="83"/>
      <c r="Z35" s="83"/>
      <c r="AA35" s="84" t="str">
        <f t="shared" si="17"/>
        <v/>
      </c>
      <c r="AB35" s="84" t="str">
        <f t="shared" si="18"/>
        <v/>
      </c>
      <c r="AC35" s="84" t="str">
        <f t="shared" si="19"/>
        <v/>
      </c>
      <c r="AD35" s="84" t="str">
        <f t="shared" si="20"/>
        <v/>
      </c>
      <c r="AE35" s="84" t="str">
        <f t="shared" si="21"/>
        <v/>
      </c>
      <c r="AF35" s="84" t="str">
        <f t="shared" si="22"/>
        <v/>
      </c>
      <c r="AG35" s="84" t="str">
        <f t="shared" si="23"/>
        <v/>
      </c>
      <c r="AH35" s="84" t="str">
        <f t="shared" si="24"/>
        <v/>
      </c>
      <c r="AI35" s="85" t="str">
        <f t="shared" si="25"/>
        <v/>
      </c>
      <c r="AJ35" s="84" t="str">
        <f t="shared" si="26"/>
        <v/>
      </c>
      <c r="AK35" s="84" t="str">
        <f t="shared" si="27"/>
        <v/>
      </c>
      <c r="AL35" s="84" t="str">
        <f t="shared" si="28"/>
        <v/>
      </c>
      <c r="AM35" s="84" t="str">
        <f t="shared" si="29"/>
        <v/>
      </c>
      <c r="AN35" s="84" t="str">
        <f t="shared" si="30"/>
        <v/>
      </c>
      <c r="AO35" s="84" t="str">
        <f t="shared" si="31"/>
        <v/>
      </c>
      <c r="AP35" s="84" t="str">
        <f t="shared" si="32"/>
        <v/>
      </c>
      <c r="AQ35" s="84" t="str">
        <f t="shared" si="33"/>
        <v/>
      </c>
      <c r="AR35" s="86"/>
    </row>
    <row r="36" spans="1:44" ht="15.75" x14ac:dyDescent="0.25">
      <c r="A36" s="71" t="str">
        <f>Leyendas!$C$2</f>
        <v>Costa Rica</v>
      </c>
      <c r="B36" s="71">
        <f>Leyendas!$K$2</f>
        <v>2019</v>
      </c>
      <c r="C36" s="80" t="s">
        <v>242</v>
      </c>
      <c r="D36" s="159"/>
      <c r="E36" s="159"/>
      <c r="F36" s="159"/>
      <c r="G36" s="159"/>
      <c r="H36" s="159"/>
      <c r="I36" s="82"/>
      <c r="J36" s="228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158"/>
      <c r="W36" s="83"/>
      <c r="X36" s="83"/>
      <c r="Y36" s="83"/>
      <c r="Z36" s="83"/>
      <c r="AA36" s="84" t="str">
        <f t="shared" si="17"/>
        <v/>
      </c>
      <c r="AB36" s="84" t="str">
        <f t="shared" si="18"/>
        <v/>
      </c>
      <c r="AC36" s="84" t="str">
        <f t="shared" si="19"/>
        <v/>
      </c>
      <c r="AD36" s="84" t="str">
        <f t="shared" si="20"/>
        <v/>
      </c>
      <c r="AE36" s="84" t="str">
        <f t="shared" si="21"/>
        <v/>
      </c>
      <c r="AF36" s="84" t="str">
        <f t="shared" si="22"/>
        <v/>
      </c>
      <c r="AG36" s="84" t="str">
        <f t="shared" si="23"/>
        <v/>
      </c>
      <c r="AH36" s="84" t="str">
        <f t="shared" si="24"/>
        <v/>
      </c>
      <c r="AI36" s="85" t="str">
        <f t="shared" si="25"/>
        <v/>
      </c>
      <c r="AJ36" s="84" t="str">
        <f t="shared" si="26"/>
        <v/>
      </c>
      <c r="AK36" s="84" t="str">
        <f t="shared" si="27"/>
        <v/>
      </c>
      <c r="AL36" s="84" t="str">
        <f t="shared" si="28"/>
        <v/>
      </c>
      <c r="AM36" s="84" t="str">
        <f t="shared" si="29"/>
        <v/>
      </c>
      <c r="AN36" s="84" t="str">
        <f t="shared" si="30"/>
        <v/>
      </c>
      <c r="AO36" s="84" t="str">
        <f t="shared" si="31"/>
        <v/>
      </c>
      <c r="AP36" s="84" t="str">
        <f t="shared" si="32"/>
        <v/>
      </c>
      <c r="AQ36" s="84" t="str">
        <f t="shared" si="33"/>
        <v/>
      </c>
      <c r="AR36" s="86"/>
    </row>
    <row r="37" spans="1:44" ht="15.75" x14ac:dyDescent="0.25">
      <c r="A37" s="71" t="str">
        <f>Leyendas!$C$2</f>
        <v>Costa Rica</v>
      </c>
      <c r="B37" s="71">
        <f>Leyendas!$K$2</f>
        <v>2019</v>
      </c>
      <c r="C37" s="80" t="s">
        <v>243</v>
      </c>
      <c r="D37" s="159"/>
      <c r="E37" s="159"/>
      <c r="F37" s="159"/>
      <c r="G37" s="159"/>
      <c r="H37" s="159"/>
      <c r="I37" s="82"/>
      <c r="J37" s="228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158"/>
      <c r="W37" s="83"/>
      <c r="X37" s="83"/>
      <c r="Y37" s="83"/>
      <c r="Z37" s="83"/>
      <c r="AA37" s="84" t="str">
        <f t="shared" ref="AA37:AA57" si="34">IF(V37=0,"",W37/V37)</f>
        <v/>
      </c>
      <c r="AB37" s="84" t="str">
        <f t="shared" ref="AB37:AB57" si="35">IF(V37=0,"",X37/V37)</f>
        <v/>
      </c>
      <c r="AC37" s="84" t="str">
        <f t="shared" ref="AC37:AC57" si="36">IF(V37=0,"",Y37/V37)</f>
        <v/>
      </c>
      <c r="AD37" s="84" t="str">
        <f t="shared" ref="AD37:AD58" si="37">IF($Y37=0,"",D37/$Y37)</f>
        <v/>
      </c>
      <c r="AE37" s="84" t="str">
        <f t="shared" ref="AE37:AE58" si="38">IF($Y37=0,"",E37/$Y37)</f>
        <v/>
      </c>
      <c r="AF37" s="84" t="str">
        <f t="shared" ref="AF37:AF58" si="39">IF($Y37=0,"",F37/$Y37)</f>
        <v/>
      </c>
      <c r="AG37" s="84" t="str">
        <f t="shared" ref="AG37:AG58" si="40">IF($Y37=0,"",G37/$Y37)</f>
        <v/>
      </c>
      <c r="AH37" s="84" t="str">
        <f t="shared" ref="AH37:AH58" si="41">IF($Y37=0,"",H37/$Y37)</f>
        <v/>
      </c>
      <c r="AI37" s="85" t="str">
        <f t="shared" ref="AI37:AI58" si="42">IF($V37=0,"",Z37/$V37)</f>
        <v/>
      </c>
      <c r="AJ37" s="84" t="str">
        <f t="shared" ref="AJ37:AQ48" si="43">IF($V37=0,"",M37/$V37)</f>
        <v/>
      </c>
      <c r="AK37" s="84" t="str">
        <f t="shared" si="43"/>
        <v/>
      </c>
      <c r="AL37" s="84" t="str">
        <f t="shared" si="43"/>
        <v/>
      </c>
      <c r="AM37" s="84" t="str">
        <f t="shared" si="43"/>
        <v/>
      </c>
      <c r="AN37" s="84" t="str">
        <f t="shared" si="43"/>
        <v/>
      </c>
      <c r="AO37" s="84" t="str">
        <f t="shared" si="43"/>
        <v/>
      </c>
      <c r="AP37" s="84" t="str">
        <f t="shared" si="43"/>
        <v/>
      </c>
      <c r="AQ37" s="84" t="str">
        <f t="shared" si="43"/>
        <v/>
      </c>
      <c r="AR37" s="86"/>
    </row>
    <row r="38" spans="1:44" ht="15.75" x14ac:dyDescent="0.25">
      <c r="A38" s="71" t="str">
        <f>Leyendas!$C$2</f>
        <v>Costa Rica</v>
      </c>
      <c r="B38" s="71">
        <f>Leyendas!$K$2</f>
        <v>2019</v>
      </c>
      <c r="C38" s="80" t="s">
        <v>244</v>
      </c>
      <c r="D38" s="159"/>
      <c r="E38" s="159"/>
      <c r="F38" s="159"/>
      <c r="G38" s="159"/>
      <c r="H38" s="159"/>
      <c r="I38" s="82"/>
      <c r="J38" s="228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158"/>
      <c r="W38" s="83"/>
      <c r="X38" s="83"/>
      <c r="Y38" s="83"/>
      <c r="Z38" s="83"/>
      <c r="AA38" s="84" t="str">
        <f t="shared" si="34"/>
        <v/>
      </c>
      <c r="AB38" s="84" t="str">
        <f t="shared" si="35"/>
        <v/>
      </c>
      <c r="AC38" s="84" t="str">
        <f t="shared" si="36"/>
        <v/>
      </c>
      <c r="AD38" s="84" t="str">
        <f t="shared" si="37"/>
        <v/>
      </c>
      <c r="AE38" s="84" t="str">
        <f t="shared" si="38"/>
        <v/>
      </c>
      <c r="AF38" s="84" t="str">
        <f t="shared" si="39"/>
        <v/>
      </c>
      <c r="AG38" s="84" t="str">
        <f t="shared" si="40"/>
        <v/>
      </c>
      <c r="AH38" s="84" t="str">
        <f t="shared" si="41"/>
        <v/>
      </c>
      <c r="AI38" s="85" t="str">
        <f t="shared" si="42"/>
        <v/>
      </c>
      <c r="AJ38" s="84" t="str">
        <f t="shared" si="43"/>
        <v/>
      </c>
      <c r="AK38" s="84" t="str">
        <f t="shared" si="43"/>
        <v/>
      </c>
      <c r="AL38" s="84" t="str">
        <f t="shared" si="43"/>
        <v/>
      </c>
      <c r="AM38" s="84" t="str">
        <f t="shared" si="43"/>
        <v/>
      </c>
      <c r="AN38" s="84" t="str">
        <f t="shared" si="43"/>
        <v/>
      </c>
      <c r="AO38" s="84" t="str">
        <f t="shared" si="43"/>
        <v/>
      </c>
      <c r="AP38" s="84" t="str">
        <f t="shared" si="43"/>
        <v/>
      </c>
      <c r="AQ38" s="84" t="str">
        <f t="shared" si="43"/>
        <v/>
      </c>
      <c r="AR38" s="86"/>
    </row>
    <row r="39" spans="1:44" ht="15.75" x14ac:dyDescent="0.25">
      <c r="A39" s="71" t="str">
        <f>Leyendas!$C$2</f>
        <v>Costa Rica</v>
      </c>
      <c r="B39" s="71">
        <f>Leyendas!$K$2</f>
        <v>2019</v>
      </c>
      <c r="C39" s="80" t="s">
        <v>245</v>
      </c>
      <c r="D39" s="159"/>
      <c r="E39" s="159"/>
      <c r="F39" s="159"/>
      <c r="G39" s="159"/>
      <c r="H39" s="159"/>
      <c r="I39" s="82"/>
      <c r="J39" s="228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145"/>
      <c r="W39" s="83"/>
      <c r="X39" s="83"/>
      <c r="Y39" s="83"/>
      <c r="Z39" s="83"/>
      <c r="AA39" s="84" t="str">
        <f t="shared" si="34"/>
        <v/>
      </c>
      <c r="AB39" s="84" t="str">
        <f t="shared" si="35"/>
        <v/>
      </c>
      <c r="AC39" s="84" t="str">
        <f t="shared" si="36"/>
        <v/>
      </c>
      <c r="AD39" s="84" t="str">
        <f t="shared" si="37"/>
        <v/>
      </c>
      <c r="AE39" s="84" t="str">
        <f t="shared" si="38"/>
        <v/>
      </c>
      <c r="AF39" s="84" t="str">
        <f t="shared" si="39"/>
        <v/>
      </c>
      <c r="AG39" s="84" t="str">
        <f t="shared" si="40"/>
        <v/>
      </c>
      <c r="AH39" s="84" t="str">
        <f t="shared" si="41"/>
        <v/>
      </c>
      <c r="AI39" s="85" t="str">
        <f t="shared" si="42"/>
        <v/>
      </c>
      <c r="AJ39" s="84" t="str">
        <f t="shared" si="43"/>
        <v/>
      </c>
      <c r="AK39" s="84" t="str">
        <f t="shared" si="43"/>
        <v/>
      </c>
      <c r="AL39" s="84" t="str">
        <f t="shared" si="43"/>
        <v/>
      </c>
      <c r="AM39" s="84" t="str">
        <f t="shared" si="43"/>
        <v/>
      </c>
      <c r="AN39" s="84" t="str">
        <f t="shared" si="43"/>
        <v/>
      </c>
      <c r="AO39" s="84" t="str">
        <f t="shared" si="43"/>
        <v/>
      </c>
      <c r="AP39" s="84" t="str">
        <f t="shared" si="43"/>
        <v/>
      </c>
      <c r="AQ39" s="84" t="str">
        <f t="shared" si="43"/>
        <v/>
      </c>
      <c r="AR39" s="86"/>
    </row>
    <row r="40" spans="1:44" ht="15.75" x14ac:dyDescent="0.25">
      <c r="A40" s="71" t="str">
        <f>Leyendas!$C$2</f>
        <v>Costa Rica</v>
      </c>
      <c r="B40" s="71">
        <f>Leyendas!$K$2</f>
        <v>2019</v>
      </c>
      <c r="C40" s="80" t="s">
        <v>246</v>
      </c>
      <c r="D40" s="159"/>
      <c r="E40" s="159"/>
      <c r="F40" s="159"/>
      <c r="G40" s="159"/>
      <c r="H40" s="159"/>
      <c r="I40" s="82"/>
      <c r="J40" s="228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145"/>
      <c r="W40" s="83"/>
      <c r="X40" s="83"/>
      <c r="Y40" s="83"/>
      <c r="Z40" s="83"/>
      <c r="AA40" s="84" t="str">
        <f t="shared" si="34"/>
        <v/>
      </c>
      <c r="AB40" s="84" t="str">
        <f t="shared" si="35"/>
        <v/>
      </c>
      <c r="AC40" s="84" t="str">
        <f t="shared" si="36"/>
        <v/>
      </c>
      <c r="AD40" s="84" t="str">
        <f t="shared" si="37"/>
        <v/>
      </c>
      <c r="AE40" s="84" t="str">
        <f t="shared" si="38"/>
        <v/>
      </c>
      <c r="AF40" s="84" t="str">
        <f t="shared" si="39"/>
        <v/>
      </c>
      <c r="AG40" s="84" t="str">
        <f t="shared" si="40"/>
        <v/>
      </c>
      <c r="AH40" s="84" t="str">
        <f t="shared" si="41"/>
        <v/>
      </c>
      <c r="AI40" s="85" t="str">
        <f t="shared" si="42"/>
        <v/>
      </c>
      <c r="AJ40" s="84" t="str">
        <f t="shared" si="43"/>
        <v/>
      </c>
      <c r="AK40" s="84" t="str">
        <f t="shared" si="43"/>
        <v/>
      </c>
      <c r="AL40" s="84" t="str">
        <f t="shared" si="43"/>
        <v/>
      </c>
      <c r="AM40" s="84" t="str">
        <f t="shared" si="43"/>
        <v/>
      </c>
      <c r="AN40" s="84" t="str">
        <f t="shared" si="43"/>
        <v/>
      </c>
      <c r="AO40" s="84" t="str">
        <f t="shared" si="43"/>
        <v/>
      </c>
      <c r="AP40" s="84" t="str">
        <f t="shared" si="43"/>
        <v/>
      </c>
      <c r="AQ40" s="84" t="str">
        <f t="shared" si="43"/>
        <v/>
      </c>
      <c r="AR40" s="86"/>
    </row>
    <row r="41" spans="1:44" ht="15.75" x14ac:dyDescent="0.25">
      <c r="A41" s="71" t="str">
        <f>Leyendas!$C$2</f>
        <v>Costa Rica</v>
      </c>
      <c r="B41" s="71">
        <f>Leyendas!$K$2</f>
        <v>2019</v>
      </c>
      <c r="C41" s="80" t="s">
        <v>247</v>
      </c>
      <c r="D41" s="159"/>
      <c r="E41" s="159"/>
      <c r="F41" s="159"/>
      <c r="G41" s="159"/>
      <c r="H41" s="159"/>
      <c r="I41" s="82"/>
      <c r="J41" s="228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145"/>
      <c r="W41" s="83"/>
      <c r="X41" s="83"/>
      <c r="Y41" s="83"/>
      <c r="Z41" s="83"/>
      <c r="AA41" s="84" t="str">
        <f t="shared" si="34"/>
        <v/>
      </c>
      <c r="AB41" s="84" t="str">
        <f t="shared" si="35"/>
        <v/>
      </c>
      <c r="AC41" s="84" t="str">
        <f t="shared" si="36"/>
        <v/>
      </c>
      <c r="AD41" s="84" t="str">
        <f t="shared" si="37"/>
        <v/>
      </c>
      <c r="AE41" s="84" t="str">
        <f t="shared" si="38"/>
        <v/>
      </c>
      <c r="AF41" s="84" t="str">
        <f t="shared" si="39"/>
        <v/>
      </c>
      <c r="AG41" s="84" t="str">
        <f t="shared" si="40"/>
        <v/>
      </c>
      <c r="AH41" s="84" t="str">
        <f t="shared" si="41"/>
        <v/>
      </c>
      <c r="AI41" s="85" t="str">
        <f t="shared" si="42"/>
        <v/>
      </c>
      <c r="AJ41" s="84" t="str">
        <f t="shared" si="43"/>
        <v/>
      </c>
      <c r="AK41" s="84" t="str">
        <f t="shared" si="43"/>
        <v/>
      </c>
      <c r="AL41" s="84" t="str">
        <f t="shared" si="43"/>
        <v/>
      </c>
      <c r="AM41" s="84" t="str">
        <f t="shared" si="43"/>
        <v/>
      </c>
      <c r="AN41" s="84" t="str">
        <f t="shared" si="43"/>
        <v/>
      </c>
      <c r="AO41" s="84" t="str">
        <f t="shared" si="43"/>
        <v/>
      </c>
      <c r="AP41" s="84" t="str">
        <f t="shared" si="43"/>
        <v/>
      </c>
      <c r="AQ41" s="84" t="str">
        <f t="shared" si="43"/>
        <v/>
      </c>
      <c r="AR41" s="86"/>
    </row>
    <row r="42" spans="1:44" ht="15.75" x14ac:dyDescent="0.25">
      <c r="A42" s="71" t="str">
        <f>Leyendas!$C$2</f>
        <v>Costa Rica</v>
      </c>
      <c r="B42" s="71">
        <f>Leyendas!$K$2</f>
        <v>2019</v>
      </c>
      <c r="C42" s="80" t="s">
        <v>248</v>
      </c>
      <c r="D42" s="159"/>
      <c r="E42" s="159"/>
      <c r="F42" s="159"/>
      <c r="G42" s="159"/>
      <c r="H42" s="159"/>
      <c r="I42" s="82"/>
      <c r="J42" s="228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145"/>
      <c r="W42" s="83"/>
      <c r="X42" s="83"/>
      <c r="Y42" s="83"/>
      <c r="Z42" s="83"/>
      <c r="AA42" s="84" t="str">
        <f t="shared" si="34"/>
        <v/>
      </c>
      <c r="AB42" s="84" t="str">
        <f t="shared" si="35"/>
        <v/>
      </c>
      <c r="AC42" s="84" t="str">
        <f t="shared" si="36"/>
        <v/>
      </c>
      <c r="AD42" s="84" t="str">
        <f t="shared" si="37"/>
        <v/>
      </c>
      <c r="AE42" s="84" t="str">
        <f t="shared" si="38"/>
        <v/>
      </c>
      <c r="AF42" s="84" t="str">
        <f t="shared" si="39"/>
        <v/>
      </c>
      <c r="AG42" s="84" t="str">
        <f t="shared" si="40"/>
        <v/>
      </c>
      <c r="AH42" s="84" t="str">
        <f t="shared" si="41"/>
        <v/>
      </c>
      <c r="AI42" s="85" t="str">
        <f t="shared" si="42"/>
        <v/>
      </c>
      <c r="AJ42" s="84" t="str">
        <f t="shared" si="43"/>
        <v/>
      </c>
      <c r="AK42" s="84" t="str">
        <f t="shared" si="43"/>
        <v/>
      </c>
      <c r="AL42" s="84" t="str">
        <f t="shared" si="43"/>
        <v/>
      </c>
      <c r="AM42" s="84" t="str">
        <f t="shared" si="43"/>
        <v/>
      </c>
      <c r="AN42" s="84" t="str">
        <f t="shared" si="43"/>
        <v/>
      </c>
      <c r="AO42" s="84" t="str">
        <f t="shared" si="43"/>
        <v/>
      </c>
      <c r="AP42" s="84" t="str">
        <f t="shared" si="43"/>
        <v/>
      </c>
      <c r="AQ42" s="84" t="str">
        <f t="shared" si="43"/>
        <v/>
      </c>
      <c r="AR42" s="86"/>
    </row>
    <row r="43" spans="1:44" ht="15.75" x14ac:dyDescent="0.25">
      <c r="A43" s="71" t="str">
        <f>Leyendas!$C$2</f>
        <v>Costa Rica</v>
      </c>
      <c r="B43" s="71">
        <f>Leyendas!$K$2</f>
        <v>2019</v>
      </c>
      <c r="C43" s="80" t="s">
        <v>249</v>
      </c>
      <c r="D43" s="159"/>
      <c r="E43" s="159"/>
      <c r="F43" s="159"/>
      <c r="G43" s="159"/>
      <c r="H43" s="159"/>
      <c r="I43" s="82"/>
      <c r="J43" s="228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145"/>
      <c r="W43" s="83"/>
      <c r="X43" s="83"/>
      <c r="Y43" s="83"/>
      <c r="Z43" s="83"/>
      <c r="AA43" s="84" t="str">
        <f t="shared" si="34"/>
        <v/>
      </c>
      <c r="AB43" s="84" t="str">
        <f t="shared" si="35"/>
        <v/>
      </c>
      <c r="AC43" s="84" t="str">
        <f t="shared" si="36"/>
        <v/>
      </c>
      <c r="AD43" s="84" t="str">
        <f t="shared" si="37"/>
        <v/>
      </c>
      <c r="AE43" s="84" t="str">
        <f t="shared" si="38"/>
        <v/>
      </c>
      <c r="AF43" s="84" t="str">
        <f t="shared" si="39"/>
        <v/>
      </c>
      <c r="AG43" s="84" t="str">
        <f t="shared" si="40"/>
        <v/>
      </c>
      <c r="AH43" s="84" t="str">
        <f t="shared" si="41"/>
        <v/>
      </c>
      <c r="AI43" s="85" t="str">
        <f t="shared" si="42"/>
        <v/>
      </c>
      <c r="AJ43" s="84" t="str">
        <f t="shared" si="43"/>
        <v/>
      </c>
      <c r="AK43" s="84" t="str">
        <f t="shared" si="43"/>
        <v/>
      </c>
      <c r="AL43" s="84" t="str">
        <f t="shared" si="43"/>
        <v/>
      </c>
      <c r="AM43" s="84" t="str">
        <f t="shared" si="43"/>
        <v/>
      </c>
      <c r="AN43" s="84" t="str">
        <f t="shared" si="43"/>
        <v/>
      </c>
      <c r="AO43" s="84" t="str">
        <f t="shared" si="43"/>
        <v/>
      </c>
      <c r="AP43" s="84" t="str">
        <f t="shared" si="43"/>
        <v/>
      </c>
      <c r="AQ43" s="84" t="str">
        <f t="shared" si="43"/>
        <v/>
      </c>
      <c r="AR43" s="86"/>
    </row>
    <row r="44" spans="1:44" ht="15.75" x14ac:dyDescent="0.25">
      <c r="A44" s="71" t="str">
        <f>Leyendas!$C$2</f>
        <v>Costa Rica</v>
      </c>
      <c r="B44" s="71">
        <f>Leyendas!$K$2</f>
        <v>2019</v>
      </c>
      <c r="C44" s="80" t="s">
        <v>250</v>
      </c>
      <c r="D44" s="159"/>
      <c r="E44" s="159"/>
      <c r="F44" s="159"/>
      <c r="G44" s="159"/>
      <c r="H44" s="159"/>
      <c r="I44" s="82"/>
      <c r="J44" s="228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145"/>
      <c r="W44" s="83"/>
      <c r="X44" s="83"/>
      <c r="Y44" s="83"/>
      <c r="Z44" s="83"/>
      <c r="AA44" s="84" t="str">
        <f t="shared" si="34"/>
        <v/>
      </c>
      <c r="AB44" s="84" t="str">
        <f t="shared" si="35"/>
        <v/>
      </c>
      <c r="AC44" s="84" t="str">
        <f t="shared" si="36"/>
        <v/>
      </c>
      <c r="AD44" s="84" t="str">
        <f t="shared" si="37"/>
        <v/>
      </c>
      <c r="AE44" s="84" t="str">
        <f t="shared" si="38"/>
        <v/>
      </c>
      <c r="AF44" s="84" t="str">
        <f t="shared" si="39"/>
        <v/>
      </c>
      <c r="AG44" s="84" t="str">
        <f t="shared" si="40"/>
        <v/>
      </c>
      <c r="AH44" s="84" t="str">
        <f t="shared" si="41"/>
        <v/>
      </c>
      <c r="AI44" s="85" t="str">
        <f t="shared" si="42"/>
        <v/>
      </c>
      <c r="AJ44" s="84" t="str">
        <f t="shared" si="43"/>
        <v/>
      </c>
      <c r="AK44" s="84" t="str">
        <f t="shared" si="43"/>
        <v/>
      </c>
      <c r="AL44" s="84" t="str">
        <f t="shared" si="43"/>
        <v/>
      </c>
      <c r="AM44" s="84" t="str">
        <f t="shared" si="43"/>
        <v/>
      </c>
      <c r="AN44" s="84" t="str">
        <f t="shared" si="43"/>
        <v/>
      </c>
      <c r="AO44" s="84" t="str">
        <f t="shared" si="43"/>
        <v/>
      </c>
      <c r="AP44" s="84" t="str">
        <f t="shared" si="43"/>
        <v/>
      </c>
      <c r="AQ44" s="84" t="str">
        <f t="shared" si="43"/>
        <v/>
      </c>
      <c r="AR44" s="86"/>
    </row>
    <row r="45" spans="1:44" ht="15.75" x14ac:dyDescent="0.25">
      <c r="A45" s="71" t="str">
        <f>Leyendas!$C$2</f>
        <v>Costa Rica</v>
      </c>
      <c r="B45" s="71">
        <f>Leyendas!$K$2</f>
        <v>2019</v>
      </c>
      <c r="C45" s="80" t="s">
        <v>251</v>
      </c>
      <c r="D45" s="159"/>
      <c r="E45" s="159"/>
      <c r="F45" s="159"/>
      <c r="G45" s="159"/>
      <c r="H45" s="159"/>
      <c r="I45" s="82"/>
      <c r="J45" s="228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145"/>
      <c r="W45" s="83"/>
      <c r="X45" s="83"/>
      <c r="Y45" s="83"/>
      <c r="Z45" s="83"/>
      <c r="AA45" s="84" t="str">
        <f t="shared" si="34"/>
        <v/>
      </c>
      <c r="AB45" s="84" t="str">
        <f t="shared" si="35"/>
        <v/>
      </c>
      <c r="AC45" s="84" t="str">
        <f t="shared" si="36"/>
        <v/>
      </c>
      <c r="AD45" s="84" t="str">
        <f t="shared" si="37"/>
        <v/>
      </c>
      <c r="AE45" s="84" t="str">
        <f t="shared" si="38"/>
        <v/>
      </c>
      <c r="AF45" s="84" t="str">
        <f t="shared" si="39"/>
        <v/>
      </c>
      <c r="AG45" s="84" t="str">
        <f t="shared" si="40"/>
        <v/>
      </c>
      <c r="AH45" s="84" t="str">
        <f t="shared" si="41"/>
        <v/>
      </c>
      <c r="AI45" s="85" t="str">
        <f t="shared" si="42"/>
        <v/>
      </c>
      <c r="AJ45" s="84" t="str">
        <f t="shared" si="43"/>
        <v/>
      </c>
      <c r="AK45" s="84" t="str">
        <f t="shared" si="43"/>
        <v/>
      </c>
      <c r="AL45" s="84" t="str">
        <f t="shared" si="43"/>
        <v/>
      </c>
      <c r="AM45" s="84" t="str">
        <f t="shared" si="43"/>
        <v/>
      </c>
      <c r="AN45" s="84" t="str">
        <f t="shared" si="43"/>
        <v/>
      </c>
      <c r="AO45" s="84" t="str">
        <f t="shared" si="43"/>
        <v/>
      </c>
      <c r="AP45" s="84" t="str">
        <f t="shared" si="43"/>
        <v/>
      </c>
      <c r="AQ45" s="84" t="str">
        <f t="shared" si="43"/>
        <v/>
      </c>
      <c r="AR45" s="86"/>
    </row>
    <row r="46" spans="1:44" ht="15.75" x14ac:dyDescent="0.25">
      <c r="A46" s="71" t="str">
        <f>Leyendas!$C$2</f>
        <v>Costa Rica</v>
      </c>
      <c r="B46" s="71">
        <f>Leyendas!$K$2</f>
        <v>2019</v>
      </c>
      <c r="C46" s="80" t="s">
        <v>252</v>
      </c>
      <c r="D46" s="82"/>
      <c r="E46" s="82"/>
      <c r="F46" s="82"/>
      <c r="G46" s="82"/>
      <c r="H46" s="82"/>
      <c r="I46" s="82"/>
      <c r="J46" s="228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145"/>
      <c r="W46" s="83"/>
      <c r="X46" s="83"/>
      <c r="Y46" s="83"/>
      <c r="Z46" s="83"/>
      <c r="AA46" s="84" t="str">
        <f t="shared" si="34"/>
        <v/>
      </c>
      <c r="AB46" s="84" t="str">
        <f t="shared" si="35"/>
        <v/>
      </c>
      <c r="AC46" s="84" t="str">
        <f t="shared" si="36"/>
        <v/>
      </c>
      <c r="AD46" s="84" t="str">
        <f t="shared" si="37"/>
        <v/>
      </c>
      <c r="AE46" s="84" t="str">
        <f t="shared" si="38"/>
        <v/>
      </c>
      <c r="AF46" s="84" t="str">
        <f t="shared" si="39"/>
        <v/>
      </c>
      <c r="AG46" s="84" t="str">
        <f t="shared" si="40"/>
        <v/>
      </c>
      <c r="AH46" s="84" t="str">
        <f t="shared" si="41"/>
        <v/>
      </c>
      <c r="AI46" s="85" t="str">
        <f t="shared" si="42"/>
        <v/>
      </c>
      <c r="AJ46" s="84" t="str">
        <f t="shared" si="43"/>
        <v/>
      </c>
      <c r="AK46" s="84" t="str">
        <f t="shared" si="43"/>
        <v/>
      </c>
      <c r="AL46" s="84" t="str">
        <f t="shared" si="43"/>
        <v/>
      </c>
      <c r="AM46" s="84" t="str">
        <f t="shared" si="43"/>
        <v/>
      </c>
      <c r="AN46" s="84" t="str">
        <f t="shared" si="43"/>
        <v/>
      </c>
      <c r="AO46" s="84" t="str">
        <f t="shared" si="43"/>
        <v/>
      </c>
      <c r="AP46" s="84" t="str">
        <f t="shared" si="43"/>
        <v/>
      </c>
      <c r="AQ46" s="84" t="str">
        <f t="shared" si="43"/>
        <v/>
      </c>
      <c r="AR46" s="86"/>
    </row>
    <row r="47" spans="1:44" ht="15.75" x14ac:dyDescent="0.25">
      <c r="A47" s="71" t="str">
        <f>Leyendas!$C$2</f>
        <v>Costa Rica</v>
      </c>
      <c r="B47" s="71">
        <f>Leyendas!$K$2</f>
        <v>2019</v>
      </c>
      <c r="C47" s="80" t="s">
        <v>253</v>
      </c>
      <c r="D47" s="82"/>
      <c r="E47" s="82"/>
      <c r="F47" s="82"/>
      <c r="G47" s="82"/>
      <c r="H47" s="82"/>
      <c r="I47" s="82"/>
      <c r="J47" s="228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145"/>
      <c r="W47" s="83"/>
      <c r="X47" s="83"/>
      <c r="Y47" s="83"/>
      <c r="Z47" s="83"/>
      <c r="AA47" s="84" t="str">
        <f t="shared" si="34"/>
        <v/>
      </c>
      <c r="AB47" s="84" t="str">
        <f t="shared" si="35"/>
        <v/>
      </c>
      <c r="AC47" s="84" t="str">
        <f t="shared" si="36"/>
        <v/>
      </c>
      <c r="AD47" s="84" t="str">
        <f t="shared" si="37"/>
        <v/>
      </c>
      <c r="AE47" s="84" t="str">
        <f t="shared" si="38"/>
        <v/>
      </c>
      <c r="AF47" s="84" t="str">
        <f t="shared" si="39"/>
        <v/>
      </c>
      <c r="AG47" s="84" t="str">
        <f t="shared" si="40"/>
        <v/>
      </c>
      <c r="AH47" s="84" t="str">
        <f t="shared" si="41"/>
        <v/>
      </c>
      <c r="AI47" s="85" t="str">
        <f t="shared" si="42"/>
        <v/>
      </c>
      <c r="AJ47" s="84" t="str">
        <f t="shared" si="43"/>
        <v/>
      </c>
      <c r="AK47" s="84" t="str">
        <f t="shared" si="43"/>
        <v/>
      </c>
      <c r="AL47" s="84" t="str">
        <f t="shared" si="43"/>
        <v/>
      </c>
      <c r="AM47" s="84" t="str">
        <f t="shared" si="43"/>
        <v/>
      </c>
      <c r="AN47" s="84" t="str">
        <f t="shared" si="43"/>
        <v/>
      </c>
      <c r="AO47" s="84" t="str">
        <f t="shared" si="43"/>
        <v/>
      </c>
      <c r="AP47" s="84" t="str">
        <f t="shared" si="43"/>
        <v/>
      </c>
      <c r="AQ47" s="84" t="str">
        <f t="shared" si="43"/>
        <v/>
      </c>
      <c r="AR47" s="86"/>
    </row>
    <row r="48" spans="1:44" ht="15.75" x14ac:dyDescent="0.25">
      <c r="A48" s="71" t="str">
        <f>Leyendas!$C$2</f>
        <v>Costa Rica</v>
      </c>
      <c r="B48" s="71">
        <f>Leyendas!$K$2</f>
        <v>2019</v>
      </c>
      <c r="C48" s="80" t="s">
        <v>254</v>
      </c>
      <c r="D48" s="82"/>
      <c r="E48" s="82"/>
      <c r="F48" s="82"/>
      <c r="G48" s="82"/>
      <c r="H48" s="82"/>
      <c r="I48" s="82"/>
      <c r="J48" s="228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145"/>
      <c r="W48" s="83"/>
      <c r="X48" s="83"/>
      <c r="Y48" s="83"/>
      <c r="Z48" s="83"/>
      <c r="AA48" s="84" t="str">
        <f t="shared" si="34"/>
        <v/>
      </c>
      <c r="AB48" s="84" t="str">
        <f t="shared" si="35"/>
        <v/>
      </c>
      <c r="AC48" s="84" t="str">
        <f t="shared" si="36"/>
        <v/>
      </c>
      <c r="AD48" s="84" t="str">
        <f t="shared" si="37"/>
        <v/>
      </c>
      <c r="AE48" s="84" t="str">
        <f t="shared" si="38"/>
        <v/>
      </c>
      <c r="AF48" s="84" t="str">
        <f t="shared" si="39"/>
        <v/>
      </c>
      <c r="AG48" s="84" t="str">
        <f t="shared" si="40"/>
        <v/>
      </c>
      <c r="AH48" s="84" t="str">
        <f t="shared" si="41"/>
        <v/>
      </c>
      <c r="AI48" s="85" t="str">
        <f t="shared" si="42"/>
        <v/>
      </c>
      <c r="AJ48" s="84" t="str">
        <f t="shared" si="43"/>
        <v/>
      </c>
      <c r="AK48" s="84" t="str">
        <f t="shared" si="43"/>
        <v/>
      </c>
      <c r="AL48" s="84" t="str">
        <f t="shared" si="43"/>
        <v/>
      </c>
      <c r="AM48" s="84" t="str">
        <f t="shared" si="43"/>
        <v/>
      </c>
      <c r="AN48" s="84" t="str">
        <f t="shared" ref="AN48:AQ58" si="44">IF($V48=0,"",Q48/$V48)</f>
        <v/>
      </c>
      <c r="AO48" s="84" t="str">
        <f t="shared" si="44"/>
        <v/>
      </c>
      <c r="AP48" s="84" t="str">
        <f t="shared" si="44"/>
        <v/>
      </c>
      <c r="AQ48" s="84" t="str">
        <f t="shared" si="44"/>
        <v/>
      </c>
      <c r="AR48" s="86"/>
    </row>
    <row r="49" spans="1:44" ht="15.75" x14ac:dyDescent="0.25">
      <c r="A49" s="71" t="str">
        <f>Leyendas!$C$2</f>
        <v>Costa Rica</v>
      </c>
      <c r="B49" s="71">
        <f>Leyendas!$K$2</f>
        <v>2019</v>
      </c>
      <c r="C49" s="80" t="s">
        <v>255</v>
      </c>
      <c r="D49" s="82"/>
      <c r="E49" s="82"/>
      <c r="F49" s="82"/>
      <c r="G49" s="82"/>
      <c r="H49" s="82"/>
      <c r="I49" s="82"/>
      <c r="J49" s="228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145"/>
      <c r="W49" s="83"/>
      <c r="X49" s="83"/>
      <c r="Y49" s="83"/>
      <c r="Z49" s="83"/>
      <c r="AA49" s="84" t="str">
        <f t="shared" si="34"/>
        <v/>
      </c>
      <c r="AB49" s="84" t="str">
        <f t="shared" si="35"/>
        <v/>
      </c>
      <c r="AC49" s="84" t="str">
        <f t="shared" si="36"/>
        <v/>
      </c>
      <c r="AD49" s="84" t="str">
        <f t="shared" si="37"/>
        <v/>
      </c>
      <c r="AE49" s="84" t="str">
        <f t="shared" si="38"/>
        <v/>
      </c>
      <c r="AF49" s="84" t="str">
        <f t="shared" si="39"/>
        <v/>
      </c>
      <c r="AG49" s="84" t="str">
        <f t="shared" si="40"/>
        <v/>
      </c>
      <c r="AH49" s="84" t="str">
        <f t="shared" si="41"/>
        <v/>
      </c>
      <c r="AI49" s="85" t="str">
        <f t="shared" si="42"/>
        <v/>
      </c>
      <c r="AJ49" s="84" t="str">
        <f t="shared" ref="AJ49:AM57" si="45">IF($V49=0,"",M49/$V49)</f>
        <v/>
      </c>
      <c r="AK49" s="84" t="str">
        <f t="shared" si="45"/>
        <v/>
      </c>
      <c r="AL49" s="84" t="str">
        <f t="shared" si="45"/>
        <v/>
      </c>
      <c r="AM49" s="84" t="str">
        <f t="shared" si="45"/>
        <v/>
      </c>
      <c r="AN49" s="84" t="str">
        <f t="shared" si="44"/>
        <v/>
      </c>
      <c r="AO49" s="84" t="str">
        <f t="shared" si="44"/>
        <v/>
      </c>
      <c r="AP49" s="84" t="str">
        <f t="shared" si="44"/>
        <v/>
      </c>
      <c r="AQ49" s="84" t="str">
        <f t="shared" si="44"/>
        <v/>
      </c>
      <c r="AR49" s="86"/>
    </row>
    <row r="50" spans="1:44" ht="15.75" x14ac:dyDescent="0.25">
      <c r="A50" s="71" t="str">
        <f>Leyendas!$C$2</f>
        <v>Costa Rica</v>
      </c>
      <c r="B50" s="71">
        <f>Leyendas!$K$2</f>
        <v>2019</v>
      </c>
      <c r="C50" s="80" t="s">
        <v>256</v>
      </c>
      <c r="D50" s="82"/>
      <c r="E50" s="82"/>
      <c r="F50" s="82"/>
      <c r="G50" s="82"/>
      <c r="H50" s="82"/>
      <c r="I50" s="82"/>
      <c r="J50" s="228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145"/>
      <c r="W50" s="83"/>
      <c r="X50" s="83"/>
      <c r="Y50" s="83"/>
      <c r="Z50" s="83"/>
      <c r="AA50" s="84" t="str">
        <f t="shared" si="34"/>
        <v/>
      </c>
      <c r="AB50" s="84" t="str">
        <f t="shared" si="35"/>
        <v/>
      </c>
      <c r="AC50" s="84" t="str">
        <f t="shared" si="36"/>
        <v/>
      </c>
      <c r="AD50" s="84" t="str">
        <f t="shared" si="37"/>
        <v/>
      </c>
      <c r="AE50" s="84" t="str">
        <f t="shared" si="38"/>
        <v/>
      </c>
      <c r="AF50" s="84" t="str">
        <f t="shared" si="39"/>
        <v/>
      </c>
      <c r="AG50" s="84" t="str">
        <f t="shared" si="40"/>
        <v/>
      </c>
      <c r="AH50" s="84" t="str">
        <f t="shared" si="41"/>
        <v/>
      </c>
      <c r="AI50" s="85" t="str">
        <f t="shared" si="42"/>
        <v/>
      </c>
      <c r="AJ50" s="84" t="str">
        <f t="shared" si="45"/>
        <v/>
      </c>
      <c r="AK50" s="84" t="str">
        <f t="shared" si="45"/>
        <v/>
      </c>
      <c r="AL50" s="84" t="str">
        <f t="shared" si="45"/>
        <v/>
      </c>
      <c r="AM50" s="84" t="str">
        <f t="shared" si="45"/>
        <v/>
      </c>
      <c r="AN50" s="84" t="str">
        <f t="shared" si="44"/>
        <v/>
      </c>
      <c r="AO50" s="84" t="str">
        <f t="shared" si="44"/>
        <v/>
      </c>
      <c r="AP50" s="84" t="str">
        <f t="shared" si="44"/>
        <v/>
      </c>
      <c r="AQ50" s="84" t="str">
        <f t="shared" si="44"/>
        <v/>
      </c>
      <c r="AR50" s="86"/>
    </row>
    <row r="51" spans="1:44" ht="15.75" x14ac:dyDescent="0.25">
      <c r="A51" s="71" t="str">
        <f>Leyendas!$C$2</f>
        <v>Costa Rica</v>
      </c>
      <c r="B51" s="71">
        <f>Leyendas!$K$2</f>
        <v>2019</v>
      </c>
      <c r="C51" s="80" t="s">
        <v>257</v>
      </c>
      <c r="D51" s="82"/>
      <c r="E51" s="82"/>
      <c r="F51" s="82"/>
      <c r="G51" s="82"/>
      <c r="H51" s="82"/>
      <c r="I51" s="82"/>
      <c r="J51" s="228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145"/>
      <c r="W51" s="83"/>
      <c r="X51" s="83"/>
      <c r="Y51" s="83"/>
      <c r="Z51" s="83"/>
      <c r="AA51" s="84" t="str">
        <f t="shared" si="34"/>
        <v/>
      </c>
      <c r="AB51" s="84" t="str">
        <f t="shared" si="35"/>
        <v/>
      </c>
      <c r="AC51" s="84" t="str">
        <f t="shared" si="36"/>
        <v/>
      </c>
      <c r="AD51" s="84" t="str">
        <f t="shared" si="37"/>
        <v/>
      </c>
      <c r="AE51" s="84" t="str">
        <f t="shared" si="38"/>
        <v/>
      </c>
      <c r="AF51" s="84" t="str">
        <f t="shared" si="39"/>
        <v/>
      </c>
      <c r="AG51" s="84" t="str">
        <f t="shared" si="40"/>
        <v/>
      </c>
      <c r="AH51" s="84" t="str">
        <f t="shared" si="41"/>
        <v/>
      </c>
      <c r="AI51" s="85" t="str">
        <f t="shared" si="42"/>
        <v/>
      </c>
      <c r="AJ51" s="84" t="str">
        <f t="shared" si="45"/>
        <v/>
      </c>
      <c r="AK51" s="84" t="str">
        <f t="shared" si="45"/>
        <v/>
      </c>
      <c r="AL51" s="84" t="str">
        <f t="shared" si="45"/>
        <v/>
      </c>
      <c r="AM51" s="84" t="str">
        <f t="shared" si="45"/>
        <v/>
      </c>
      <c r="AN51" s="84" t="str">
        <f t="shared" si="44"/>
        <v/>
      </c>
      <c r="AO51" s="84" t="str">
        <f t="shared" si="44"/>
        <v/>
      </c>
      <c r="AP51" s="84" t="str">
        <f t="shared" si="44"/>
        <v/>
      </c>
      <c r="AQ51" s="84" t="str">
        <f t="shared" si="44"/>
        <v/>
      </c>
      <c r="AR51" s="86"/>
    </row>
    <row r="52" spans="1:44" ht="15.75" x14ac:dyDescent="0.25">
      <c r="A52" s="71" t="str">
        <f>Leyendas!$C$2</f>
        <v>Costa Rica</v>
      </c>
      <c r="B52" s="71">
        <f>Leyendas!$K$2</f>
        <v>2019</v>
      </c>
      <c r="C52" s="80" t="s">
        <v>258</v>
      </c>
      <c r="D52" s="82"/>
      <c r="E52" s="82"/>
      <c r="F52" s="82"/>
      <c r="G52" s="82"/>
      <c r="H52" s="82"/>
      <c r="I52" s="82"/>
      <c r="J52" s="228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145"/>
      <c r="W52" s="83"/>
      <c r="X52" s="83"/>
      <c r="Y52" s="83"/>
      <c r="Z52" s="83"/>
      <c r="AA52" s="84" t="str">
        <f t="shared" si="34"/>
        <v/>
      </c>
      <c r="AB52" s="84" t="str">
        <f t="shared" si="35"/>
        <v/>
      </c>
      <c r="AC52" s="84" t="str">
        <f t="shared" si="36"/>
        <v/>
      </c>
      <c r="AD52" s="84" t="str">
        <f t="shared" si="37"/>
        <v/>
      </c>
      <c r="AE52" s="84" t="str">
        <f t="shared" si="38"/>
        <v/>
      </c>
      <c r="AF52" s="84" t="str">
        <f t="shared" si="39"/>
        <v/>
      </c>
      <c r="AG52" s="84" t="str">
        <f t="shared" si="40"/>
        <v/>
      </c>
      <c r="AH52" s="84" t="str">
        <f t="shared" si="41"/>
        <v/>
      </c>
      <c r="AI52" s="85" t="str">
        <f t="shared" si="42"/>
        <v/>
      </c>
      <c r="AJ52" s="84" t="str">
        <f t="shared" si="45"/>
        <v/>
      </c>
      <c r="AK52" s="84" t="str">
        <f t="shared" si="45"/>
        <v/>
      </c>
      <c r="AL52" s="84" t="str">
        <f t="shared" si="45"/>
        <v/>
      </c>
      <c r="AM52" s="84" t="str">
        <f t="shared" si="45"/>
        <v/>
      </c>
      <c r="AN52" s="84" t="str">
        <f t="shared" si="44"/>
        <v/>
      </c>
      <c r="AO52" s="84" t="str">
        <f t="shared" si="44"/>
        <v/>
      </c>
      <c r="AP52" s="84" t="str">
        <f t="shared" si="44"/>
        <v/>
      </c>
      <c r="AQ52" s="84" t="str">
        <f t="shared" si="44"/>
        <v/>
      </c>
      <c r="AR52" s="86"/>
    </row>
    <row r="53" spans="1:44" ht="15.75" x14ac:dyDescent="0.25">
      <c r="A53" s="71" t="str">
        <f>Leyendas!$C$2</f>
        <v>Costa Rica</v>
      </c>
      <c r="B53" s="71">
        <f>Leyendas!$K$2</f>
        <v>2019</v>
      </c>
      <c r="C53" s="80" t="s">
        <v>259</v>
      </c>
      <c r="D53" s="82"/>
      <c r="E53" s="82"/>
      <c r="F53" s="82"/>
      <c r="G53" s="82"/>
      <c r="H53" s="82"/>
      <c r="I53" s="82"/>
      <c r="J53" s="228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3"/>
      <c r="W53" s="83"/>
      <c r="X53" s="83"/>
      <c r="Y53" s="83"/>
      <c r="Z53" s="83"/>
      <c r="AA53" s="84" t="str">
        <f t="shared" si="34"/>
        <v/>
      </c>
      <c r="AB53" s="84" t="str">
        <f t="shared" si="35"/>
        <v/>
      </c>
      <c r="AC53" s="84" t="str">
        <f t="shared" si="36"/>
        <v/>
      </c>
      <c r="AD53" s="84" t="str">
        <f t="shared" si="37"/>
        <v/>
      </c>
      <c r="AE53" s="84" t="str">
        <f t="shared" si="38"/>
        <v/>
      </c>
      <c r="AF53" s="84" t="str">
        <f t="shared" si="39"/>
        <v/>
      </c>
      <c r="AG53" s="84" t="str">
        <f t="shared" si="40"/>
        <v/>
      </c>
      <c r="AH53" s="84" t="str">
        <f t="shared" si="41"/>
        <v/>
      </c>
      <c r="AI53" s="85" t="str">
        <f t="shared" si="42"/>
        <v/>
      </c>
      <c r="AJ53" s="84" t="str">
        <f t="shared" si="45"/>
        <v/>
      </c>
      <c r="AK53" s="84" t="str">
        <f t="shared" si="45"/>
        <v/>
      </c>
      <c r="AL53" s="84" t="str">
        <f t="shared" si="45"/>
        <v/>
      </c>
      <c r="AM53" s="84" t="str">
        <f t="shared" si="45"/>
        <v/>
      </c>
      <c r="AN53" s="84" t="str">
        <f t="shared" si="44"/>
        <v/>
      </c>
      <c r="AO53" s="84" t="str">
        <f t="shared" si="44"/>
        <v/>
      </c>
      <c r="AP53" s="84" t="str">
        <f t="shared" si="44"/>
        <v/>
      </c>
      <c r="AQ53" s="84" t="str">
        <f t="shared" si="44"/>
        <v/>
      </c>
      <c r="AR53" s="86"/>
    </row>
    <row r="54" spans="1:44" ht="15.75" x14ac:dyDescent="0.25">
      <c r="A54" s="71" t="str">
        <f>Leyendas!$C$2</f>
        <v>Costa Rica</v>
      </c>
      <c r="B54" s="71">
        <f>Leyendas!$K$2</f>
        <v>2019</v>
      </c>
      <c r="C54" s="80" t="s">
        <v>260</v>
      </c>
      <c r="D54" s="82"/>
      <c r="E54" s="82"/>
      <c r="F54" s="82"/>
      <c r="G54" s="82"/>
      <c r="H54" s="82"/>
      <c r="I54" s="82"/>
      <c r="J54" s="228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3"/>
      <c r="W54" s="83"/>
      <c r="X54" s="83"/>
      <c r="Y54" s="83"/>
      <c r="Z54" s="83"/>
      <c r="AA54" s="84" t="str">
        <f t="shared" si="34"/>
        <v/>
      </c>
      <c r="AB54" s="84" t="str">
        <f t="shared" si="35"/>
        <v/>
      </c>
      <c r="AC54" s="84" t="str">
        <f t="shared" si="36"/>
        <v/>
      </c>
      <c r="AD54" s="84" t="str">
        <f t="shared" si="37"/>
        <v/>
      </c>
      <c r="AE54" s="84" t="str">
        <f t="shared" si="38"/>
        <v/>
      </c>
      <c r="AF54" s="84" t="str">
        <f t="shared" si="39"/>
        <v/>
      </c>
      <c r="AG54" s="84" t="str">
        <f t="shared" si="40"/>
        <v/>
      </c>
      <c r="AH54" s="84" t="str">
        <f t="shared" si="41"/>
        <v/>
      </c>
      <c r="AI54" s="85" t="str">
        <f t="shared" si="42"/>
        <v/>
      </c>
      <c r="AJ54" s="84" t="str">
        <f t="shared" si="45"/>
        <v/>
      </c>
      <c r="AK54" s="84" t="str">
        <f t="shared" si="45"/>
        <v/>
      </c>
      <c r="AL54" s="84" t="str">
        <f t="shared" si="45"/>
        <v/>
      </c>
      <c r="AM54" s="84" t="str">
        <f t="shared" si="45"/>
        <v/>
      </c>
      <c r="AN54" s="84" t="str">
        <f t="shared" si="44"/>
        <v/>
      </c>
      <c r="AO54" s="84" t="str">
        <f t="shared" si="44"/>
        <v/>
      </c>
      <c r="AP54" s="84" t="str">
        <f t="shared" si="44"/>
        <v/>
      </c>
      <c r="AQ54" s="84" t="str">
        <f t="shared" si="44"/>
        <v/>
      </c>
      <c r="AR54" s="86"/>
    </row>
    <row r="55" spans="1:44" ht="15.75" x14ac:dyDescent="0.25">
      <c r="A55" s="71" t="str">
        <f>Leyendas!$C$2</f>
        <v>Costa Rica</v>
      </c>
      <c r="B55" s="71">
        <f>Leyendas!$K$2</f>
        <v>2019</v>
      </c>
      <c r="C55" s="80" t="s">
        <v>261</v>
      </c>
      <c r="D55" s="82"/>
      <c r="E55" s="82"/>
      <c r="F55" s="82"/>
      <c r="G55" s="82"/>
      <c r="H55" s="82"/>
      <c r="I55" s="82"/>
      <c r="J55" s="228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3"/>
      <c r="W55" s="83"/>
      <c r="X55" s="83"/>
      <c r="Y55" s="83"/>
      <c r="Z55" s="83"/>
      <c r="AA55" s="84" t="str">
        <f t="shared" si="34"/>
        <v/>
      </c>
      <c r="AB55" s="84" t="str">
        <f t="shared" si="35"/>
        <v/>
      </c>
      <c r="AC55" s="84" t="str">
        <f t="shared" si="36"/>
        <v/>
      </c>
      <c r="AD55" s="84" t="str">
        <f t="shared" si="37"/>
        <v/>
      </c>
      <c r="AE55" s="84" t="str">
        <f t="shared" si="38"/>
        <v/>
      </c>
      <c r="AF55" s="84" t="str">
        <f t="shared" si="39"/>
        <v/>
      </c>
      <c r="AG55" s="84" t="str">
        <f t="shared" si="40"/>
        <v/>
      </c>
      <c r="AH55" s="84" t="str">
        <f t="shared" si="41"/>
        <v/>
      </c>
      <c r="AI55" s="85" t="str">
        <f t="shared" si="42"/>
        <v/>
      </c>
      <c r="AJ55" s="84" t="str">
        <f t="shared" si="45"/>
        <v/>
      </c>
      <c r="AK55" s="84" t="str">
        <f t="shared" si="45"/>
        <v/>
      </c>
      <c r="AL55" s="84" t="str">
        <f t="shared" si="45"/>
        <v/>
      </c>
      <c r="AM55" s="84" t="str">
        <f t="shared" si="45"/>
        <v/>
      </c>
      <c r="AN55" s="84" t="str">
        <f t="shared" si="44"/>
        <v/>
      </c>
      <c r="AO55" s="84" t="str">
        <f t="shared" si="44"/>
        <v/>
      </c>
      <c r="AP55" s="84" t="str">
        <f t="shared" si="44"/>
        <v/>
      </c>
      <c r="AQ55" s="84" t="str">
        <f t="shared" si="44"/>
        <v/>
      </c>
      <c r="AR55" s="86"/>
    </row>
    <row r="56" spans="1:44" ht="15.75" x14ac:dyDescent="0.25">
      <c r="A56" s="71" t="str">
        <f>Leyendas!$C$2</f>
        <v>Costa Rica</v>
      </c>
      <c r="B56" s="71">
        <f>Leyendas!$K$2</f>
        <v>2019</v>
      </c>
      <c r="C56" s="80" t="s">
        <v>262</v>
      </c>
      <c r="D56" s="82"/>
      <c r="E56" s="82"/>
      <c r="F56" s="82"/>
      <c r="G56" s="82"/>
      <c r="H56" s="82"/>
      <c r="I56" s="82"/>
      <c r="J56" s="228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3"/>
      <c r="W56" s="83"/>
      <c r="X56" s="83"/>
      <c r="Y56" s="83"/>
      <c r="Z56" s="83"/>
      <c r="AA56" s="84" t="str">
        <f t="shared" si="34"/>
        <v/>
      </c>
      <c r="AB56" s="84" t="str">
        <f t="shared" si="35"/>
        <v/>
      </c>
      <c r="AC56" s="84" t="str">
        <f t="shared" si="36"/>
        <v/>
      </c>
      <c r="AD56" s="84" t="str">
        <f t="shared" si="37"/>
        <v/>
      </c>
      <c r="AE56" s="84" t="str">
        <f t="shared" si="38"/>
        <v/>
      </c>
      <c r="AF56" s="84" t="str">
        <f t="shared" si="39"/>
        <v/>
      </c>
      <c r="AG56" s="84" t="str">
        <f t="shared" si="40"/>
        <v/>
      </c>
      <c r="AH56" s="84" t="str">
        <f t="shared" si="41"/>
        <v/>
      </c>
      <c r="AI56" s="85" t="str">
        <f t="shared" si="42"/>
        <v/>
      </c>
      <c r="AJ56" s="84" t="str">
        <f t="shared" si="45"/>
        <v/>
      </c>
      <c r="AK56" s="84" t="str">
        <f t="shared" si="45"/>
        <v/>
      </c>
      <c r="AL56" s="84" t="str">
        <f t="shared" si="45"/>
        <v/>
      </c>
      <c r="AM56" s="84" t="str">
        <f t="shared" si="45"/>
        <v/>
      </c>
      <c r="AN56" s="84" t="str">
        <f t="shared" si="44"/>
        <v/>
      </c>
      <c r="AO56" s="84" t="str">
        <f t="shared" si="44"/>
        <v/>
      </c>
      <c r="AP56" s="84" t="str">
        <f t="shared" si="44"/>
        <v/>
      </c>
      <c r="AQ56" s="84" t="str">
        <f t="shared" si="44"/>
        <v/>
      </c>
      <c r="AR56" s="86"/>
    </row>
    <row r="57" spans="1:44" ht="15.75" x14ac:dyDescent="0.25">
      <c r="A57" s="71" t="str">
        <f>Leyendas!$C$2</f>
        <v>Costa Rica</v>
      </c>
      <c r="B57" s="71">
        <f>Leyendas!$K$2</f>
        <v>2019</v>
      </c>
      <c r="C57" s="80" t="s">
        <v>263</v>
      </c>
      <c r="D57" s="82"/>
      <c r="E57" s="82"/>
      <c r="F57" s="82"/>
      <c r="G57" s="82"/>
      <c r="H57" s="82"/>
      <c r="I57" s="82"/>
      <c r="J57" s="228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3"/>
      <c r="W57" s="83"/>
      <c r="X57" s="83"/>
      <c r="Y57" s="83"/>
      <c r="Z57" s="83"/>
      <c r="AA57" s="84" t="str">
        <f t="shared" si="34"/>
        <v/>
      </c>
      <c r="AB57" s="84" t="str">
        <f t="shared" si="35"/>
        <v/>
      </c>
      <c r="AC57" s="84" t="str">
        <f t="shared" si="36"/>
        <v/>
      </c>
      <c r="AD57" s="84" t="str">
        <f t="shared" si="37"/>
        <v/>
      </c>
      <c r="AE57" s="84" t="str">
        <f t="shared" si="38"/>
        <v/>
      </c>
      <c r="AF57" s="84" t="str">
        <f t="shared" si="39"/>
        <v/>
      </c>
      <c r="AG57" s="84" t="str">
        <f t="shared" si="40"/>
        <v/>
      </c>
      <c r="AH57" s="84" t="str">
        <f t="shared" si="41"/>
        <v/>
      </c>
      <c r="AI57" s="85" t="str">
        <f t="shared" si="42"/>
        <v/>
      </c>
      <c r="AJ57" s="84" t="str">
        <f t="shared" si="45"/>
        <v/>
      </c>
      <c r="AK57" s="84" t="str">
        <f t="shared" si="45"/>
        <v/>
      </c>
      <c r="AL57" s="84" t="str">
        <f t="shared" si="45"/>
        <v/>
      </c>
      <c r="AM57" s="84" t="str">
        <f t="shared" si="45"/>
        <v/>
      </c>
      <c r="AN57" s="84" t="str">
        <f t="shared" si="44"/>
        <v/>
      </c>
      <c r="AO57" s="84" t="str">
        <f t="shared" si="44"/>
        <v/>
      </c>
      <c r="AP57" s="84" t="str">
        <f t="shared" si="44"/>
        <v/>
      </c>
      <c r="AQ57" s="84" t="str">
        <f t="shared" si="44"/>
        <v/>
      </c>
      <c r="AR57" s="86"/>
    </row>
    <row r="58" spans="1:44" s="90" customFormat="1" ht="27.75" customHeight="1" x14ac:dyDescent="0.2">
      <c r="C58" s="87" t="s">
        <v>55</v>
      </c>
      <c r="D58" s="87">
        <f t="shared" ref="D58:Z58" si="46">SUM(D6:D57)</f>
        <v>0</v>
      </c>
      <c r="E58" s="87">
        <f t="shared" si="46"/>
        <v>0</v>
      </c>
      <c r="F58" s="87">
        <f t="shared" si="46"/>
        <v>0</v>
      </c>
      <c r="G58" s="87">
        <f t="shared" si="46"/>
        <v>0</v>
      </c>
      <c r="H58" s="87">
        <f t="shared" si="46"/>
        <v>0</v>
      </c>
      <c r="I58" s="87">
        <f t="shared" si="46"/>
        <v>0</v>
      </c>
      <c r="J58" s="87">
        <f t="shared" si="46"/>
        <v>0</v>
      </c>
      <c r="K58" s="87">
        <f t="shared" si="46"/>
        <v>0</v>
      </c>
      <c r="L58" s="87">
        <f t="shared" si="46"/>
        <v>0</v>
      </c>
      <c r="M58" s="87">
        <f t="shared" si="46"/>
        <v>0</v>
      </c>
      <c r="N58" s="87">
        <f t="shared" si="46"/>
        <v>0</v>
      </c>
      <c r="O58" s="87">
        <f t="shared" si="46"/>
        <v>0</v>
      </c>
      <c r="P58" s="87">
        <f t="shared" si="46"/>
        <v>0</v>
      </c>
      <c r="Q58" s="87">
        <f t="shared" si="46"/>
        <v>0</v>
      </c>
      <c r="R58" s="87">
        <f t="shared" si="46"/>
        <v>0</v>
      </c>
      <c r="S58" s="87">
        <f t="shared" si="46"/>
        <v>0</v>
      </c>
      <c r="T58" s="87">
        <f t="shared" si="46"/>
        <v>0</v>
      </c>
      <c r="U58" s="87">
        <f t="shared" si="46"/>
        <v>0</v>
      </c>
      <c r="V58" s="87">
        <f>SUM(V6:V57)</f>
        <v>0</v>
      </c>
      <c r="W58" s="87">
        <f>SUM(W6:W57)</f>
        <v>0</v>
      </c>
      <c r="X58" s="87">
        <f t="shared" si="46"/>
        <v>0</v>
      </c>
      <c r="Y58" s="87">
        <f t="shared" si="46"/>
        <v>0</v>
      </c>
      <c r="Z58" s="87">
        <f t="shared" si="46"/>
        <v>0</v>
      </c>
      <c r="AA58" s="88" t="str">
        <f>IF(V58=0,"",W58/V58)</f>
        <v/>
      </c>
      <c r="AB58" s="88" t="str">
        <f>IF(V58=0,"",X58/V58)</f>
        <v/>
      </c>
      <c r="AC58" s="88" t="str">
        <f>IF(V58=0,"",Y58/V58)</f>
        <v/>
      </c>
      <c r="AD58" s="88" t="str">
        <f t="shared" si="37"/>
        <v/>
      </c>
      <c r="AE58" s="88" t="str">
        <f t="shared" si="38"/>
        <v/>
      </c>
      <c r="AF58" s="88" t="str">
        <f t="shared" si="39"/>
        <v/>
      </c>
      <c r="AG58" s="88" t="str">
        <f t="shared" si="40"/>
        <v/>
      </c>
      <c r="AH58" s="88" t="str">
        <f t="shared" si="41"/>
        <v/>
      </c>
      <c r="AI58" s="89" t="str">
        <f t="shared" si="42"/>
        <v/>
      </c>
      <c r="AJ58" s="88" t="str">
        <f>IF($V58=0,"",M58/$V58)</f>
        <v/>
      </c>
      <c r="AK58" s="88" t="str">
        <f>IF($V58=0,"",N58/$V58)</f>
        <v/>
      </c>
      <c r="AL58" s="88" t="str">
        <f>IF($V58=0,"",O58/$V58)</f>
        <v/>
      </c>
      <c r="AM58" s="88" t="str">
        <f>IF($V58=0,"",P58/$V58)</f>
        <v/>
      </c>
      <c r="AN58" s="88" t="str">
        <f>IF($V58=0,"",Q58/$V58)</f>
        <v/>
      </c>
      <c r="AO58" s="88" t="str">
        <f t="shared" si="44"/>
        <v/>
      </c>
      <c r="AP58" s="88" t="str">
        <f t="shared" si="44"/>
        <v/>
      </c>
      <c r="AQ58" s="88" t="str">
        <f>IF($V58=0,"",T58/$V58)</f>
        <v/>
      </c>
    </row>
    <row r="59" spans="1:44" ht="21" customHeight="1" x14ac:dyDescent="0.25">
      <c r="V59" s="38"/>
      <c r="W59" s="38"/>
      <c r="X59" s="38"/>
      <c r="Y59" s="38"/>
      <c r="Z59" s="38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</row>
    <row r="60" spans="1:44" ht="52.5" customHeight="1" x14ac:dyDescent="0.25">
      <c r="C60" s="355" t="str">
        <f xml:space="preserve"> Leyendas!$C$4</f>
        <v xml:space="preserve">INDICADORES ACUMULADOS PARA EL AÑO 2019
(para el cálculo se utilizaron muestras totales) </v>
      </c>
      <c r="D60" s="356"/>
      <c r="E60" s="356"/>
      <c r="F60" s="356"/>
      <c r="G60" s="356"/>
      <c r="H60" s="356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44" s="93" customFormat="1" ht="36" customHeight="1" x14ac:dyDescent="0.25">
      <c r="C61" s="317" t="s">
        <v>264</v>
      </c>
      <c r="D61" s="318"/>
      <c r="E61" s="318"/>
      <c r="F61" s="318"/>
      <c r="G61" s="319"/>
      <c r="H61" s="92" t="e">
        <f>W58/V58</f>
        <v>#DIV/0!</v>
      </c>
      <c r="V61" s="94"/>
      <c r="W61" s="95"/>
      <c r="X61" s="95"/>
      <c r="Y61" s="95"/>
      <c r="Z61" s="95"/>
      <c r="AA61" s="95"/>
      <c r="AB61" s="95"/>
      <c r="AC61" s="95"/>
      <c r="AD61" s="94"/>
      <c r="AE61" s="94"/>
    </row>
    <row r="62" spans="1:44" s="93" customFormat="1" ht="36" customHeight="1" x14ac:dyDescent="0.25">
      <c r="C62" s="317" t="s">
        <v>265</v>
      </c>
      <c r="D62" s="318"/>
      <c r="E62" s="318"/>
      <c r="F62" s="318"/>
      <c r="G62" s="319"/>
      <c r="H62" s="92" t="e">
        <f>X58/V58</f>
        <v>#DIV/0!</v>
      </c>
      <c r="V62" s="94"/>
      <c r="W62" s="95"/>
      <c r="X62" s="95"/>
      <c r="Y62" s="95"/>
      <c r="Z62" s="95"/>
      <c r="AA62" s="95"/>
      <c r="AB62" s="95"/>
      <c r="AC62" s="95"/>
      <c r="AD62" s="94"/>
      <c r="AE62" s="94"/>
    </row>
    <row r="63" spans="1:44" s="93" customFormat="1" ht="36" customHeight="1" x14ac:dyDescent="0.25">
      <c r="C63" s="96"/>
      <c r="D63" s="317" t="s">
        <v>266</v>
      </c>
      <c r="E63" s="318"/>
      <c r="F63" s="318"/>
      <c r="G63" s="319"/>
      <c r="H63" s="92" t="e">
        <f>Y58/V58</f>
        <v>#DIV/0!</v>
      </c>
      <c r="V63" s="94"/>
      <c r="W63" s="95"/>
      <c r="X63" s="95"/>
      <c r="Y63" s="95"/>
      <c r="Z63" s="95"/>
      <c r="AA63" s="95"/>
      <c r="AB63" s="95"/>
      <c r="AC63" s="95"/>
      <c r="AD63" s="94"/>
      <c r="AE63" s="94"/>
    </row>
    <row r="64" spans="1:44" s="93" customFormat="1" ht="36" customHeight="1" x14ac:dyDescent="0.25">
      <c r="C64" s="96"/>
      <c r="D64" s="317" t="s">
        <v>267</v>
      </c>
      <c r="E64" s="318"/>
      <c r="F64" s="318"/>
      <c r="G64" s="319"/>
      <c r="H64" s="92" t="e">
        <f>Z58/V58</f>
        <v>#DIV/0!</v>
      </c>
      <c r="V64" s="94"/>
      <c r="W64" s="95"/>
      <c r="X64" s="95"/>
      <c r="Y64" s="95"/>
      <c r="Z64" s="95"/>
      <c r="AA64" s="95"/>
      <c r="AB64" s="95"/>
      <c r="AC64" s="95"/>
      <c r="AD64" s="94"/>
      <c r="AE64" s="94"/>
    </row>
    <row r="65" spans="3:31" ht="37.5" customHeight="1" x14ac:dyDescent="0.25">
      <c r="C65" s="320" t="s">
        <v>268</v>
      </c>
      <c r="D65" s="321"/>
      <c r="E65" s="321"/>
      <c r="F65" s="321"/>
      <c r="G65" s="322"/>
      <c r="H65" s="92" t="e">
        <f>SUM(M58:T58)/V58</f>
        <v>#DIV/0!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3:31" ht="15.75" x14ac:dyDescent="0.25">
      <c r="V66" s="97"/>
      <c r="W66" s="38"/>
      <c r="X66" s="38"/>
      <c r="Y66" s="38"/>
      <c r="Z66" s="38"/>
      <c r="AA66" s="38"/>
      <c r="AB66" s="38"/>
      <c r="AC66" s="38"/>
      <c r="AD66" s="38"/>
      <c r="AE66" s="38"/>
    </row>
    <row r="67" spans="3:31" ht="15.75" x14ac:dyDescent="0.25">
      <c r="V67" s="97"/>
      <c r="W67" s="38"/>
      <c r="X67" s="38"/>
      <c r="Y67" s="38"/>
      <c r="Z67" s="38"/>
      <c r="AA67" s="38"/>
      <c r="AB67" s="38"/>
      <c r="AC67" s="38"/>
      <c r="AD67" s="38"/>
      <c r="AE67" s="38"/>
    </row>
    <row r="68" spans="3:31" ht="15.75" x14ac:dyDescent="0.25">
      <c r="V68" s="97"/>
      <c r="W68" s="38"/>
      <c r="X68" s="38"/>
      <c r="Y68" s="38"/>
      <c r="Z68" s="38"/>
      <c r="AA68" s="38"/>
      <c r="AB68" s="38"/>
      <c r="AC68" s="38"/>
      <c r="AD68" s="38"/>
      <c r="AE68" s="38"/>
    </row>
    <row r="69" spans="3:31" ht="15.75" x14ac:dyDescent="0.25">
      <c r="V69" s="98"/>
    </row>
    <row r="70" spans="3:31" ht="15.75" x14ac:dyDescent="0.25">
      <c r="V70" s="98"/>
    </row>
    <row r="71" spans="3:31" ht="15.75" x14ac:dyDescent="0.25">
      <c r="V71" s="98"/>
    </row>
    <row r="72" spans="3:31" ht="18.75" x14ac:dyDescent="0.3">
      <c r="V72" s="99"/>
    </row>
    <row r="73" spans="3:31" ht="15.75" x14ac:dyDescent="0.25">
      <c r="V73" s="100"/>
    </row>
    <row r="74" spans="3:31" ht="15.75" x14ac:dyDescent="0.25">
      <c r="V74" s="100"/>
    </row>
    <row r="75" spans="3:31" ht="15.75" x14ac:dyDescent="0.25">
      <c r="V75" s="100"/>
    </row>
  </sheetData>
  <mergeCells count="36">
    <mergeCell ref="A1:U1"/>
    <mergeCell ref="V1:Z3"/>
    <mergeCell ref="AA1:AQ3"/>
    <mergeCell ref="AP4:AP5"/>
    <mergeCell ref="C60:H60"/>
    <mergeCell ref="AN4:AN5"/>
    <mergeCell ref="AQ4:AQ5"/>
    <mergeCell ref="A2:U2"/>
    <mergeCell ref="A3:U3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A4:AA5"/>
    <mergeCell ref="D63:G63"/>
    <mergeCell ref="D64:G64"/>
    <mergeCell ref="C65:G65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1" max="1" width="13.2851562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42" t="s">
        <v>31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5" t="s">
        <v>93</v>
      </c>
      <c r="B2" s="15"/>
      <c r="C2" s="15"/>
      <c r="D2" s="15"/>
      <c r="E2" s="15"/>
      <c r="F2" s="15"/>
      <c r="G2" s="15"/>
      <c r="H2" s="15"/>
      <c r="J2" s="15"/>
      <c r="K2" s="15"/>
      <c r="L2" s="141"/>
      <c r="M2" s="142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46" t="str">
        <f>IF(Leyendas!$E$2&lt;&gt;"","Establecimiento:",IF(Leyendas!$D$2&lt;&gt;"","Región:","País:"))</f>
        <v>País:</v>
      </c>
      <c r="B3" s="147" t="str">
        <f>IF(Leyendas!$E$2&lt;&gt;"",Leyendas!$E$2,IF(Leyendas!$D$2&lt;&gt;"",Leyendas!$D$2,Leyendas!$C$2))</f>
        <v>Costa Rica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178" customFormat="1" ht="15" customHeight="1" x14ac:dyDescent="0.3">
      <c r="A4" s="200"/>
      <c r="B4" s="243" t="str">
        <f>Leyendas!$B$2</f>
        <v>IRAG</v>
      </c>
      <c r="C4" s="244">
        <f>Leyendas!$A$2</f>
        <v>2019</v>
      </c>
      <c r="D4" s="177"/>
      <c r="E4" s="177"/>
      <c r="F4" s="177"/>
      <c r="G4" s="361"/>
      <c r="H4" s="361"/>
      <c r="I4" s="361"/>
      <c r="J4" s="360"/>
      <c r="K4" s="360"/>
      <c r="L4" s="360"/>
      <c r="M4" s="360"/>
      <c r="N4" s="177"/>
      <c r="O4" s="177"/>
      <c r="P4" s="177"/>
      <c r="Q4" s="177"/>
      <c r="R4" s="359"/>
      <c r="S4" s="359"/>
      <c r="T4" s="359"/>
      <c r="U4" s="359"/>
      <c r="V4" s="359"/>
      <c r="W4" s="359"/>
      <c r="X4" s="360"/>
      <c r="Y4" s="360"/>
      <c r="Z4" s="176"/>
      <c r="AA4" s="176"/>
    </row>
    <row r="5" spans="1:30" ht="60" customHeight="1" x14ac:dyDescent="0.25">
      <c r="C5" s="23"/>
      <c r="D5" s="368" t="s">
        <v>91</v>
      </c>
      <c r="E5" s="369"/>
      <c r="F5" s="369"/>
      <c r="G5" s="369"/>
      <c r="H5" s="370"/>
      <c r="I5" s="371"/>
      <c r="J5" s="362" t="s">
        <v>0</v>
      </c>
      <c r="K5" s="363"/>
      <c r="L5" s="364" t="s">
        <v>373</v>
      </c>
      <c r="M5" s="365"/>
      <c r="N5" s="365"/>
      <c r="O5" s="365"/>
      <c r="P5" s="365"/>
      <c r="Q5" s="365"/>
      <c r="R5" s="372" t="s">
        <v>276</v>
      </c>
      <c r="S5" s="373"/>
      <c r="T5" s="373"/>
      <c r="U5" s="373"/>
      <c r="V5" s="373"/>
      <c r="W5" s="374"/>
      <c r="X5" s="366" t="s">
        <v>277</v>
      </c>
      <c r="Y5" s="367"/>
      <c r="Z5" s="367"/>
      <c r="AA5" s="367"/>
      <c r="AB5" s="367"/>
      <c r="AC5" s="367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49" t="s">
        <v>35</v>
      </c>
      <c r="E6" s="49" t="s">
        <v>40</v>
      </c>
      <c r="F6" s="49" t="s">
        <v>39</v>
      </c>
      <c r="G6" s="138" t="s">
        <v>32</v>
      </c>
      <c r="H6" s="139" t="s">
        <v>286</v>
      </c>
      <c r="I6" s="140" t="s">
        <v>287</v>
      </c>
      <c r="J6" s="137" t="s">
        <v>36</v>
      </c>
      <c r="K6" s="26" t="s">
        <v>90</v>
      </c>
      <c r="L6" s="249" t="s">
        <v>378</v>
      </c>
      <c r="M6" s="249" t="s">
        <v>379</v>
      </c>
      <c r="N6" s="249" t="s">
        <v>380</v>
      </c>
      <c r="O6" s="249" t="s">
        <v>381</v>
      </c>
      <c r="P6" s="249" t="s">
        <v>382</v>
      </c>
      <c r="Q6" s="249" t="s">
        <v>383</v>
      </c>
      <c r="R6" s="281" t="s">
        <v>378</v>
      </c>
      <c r="S6" s="281" t="s">
        <v>379</v>
      </c>
      <c r="T6" s="281" t="s">
        <v>380</v>
      </c>
      <c r="U6" s="281" t="s">
        <v>381</v>
      </c>
      <c r="V6" s="281" t="s">
        <v>382</v>
      </c>
      <c r="W6" s="281" t="s">
        <v>383</v>
      </c>
      <c r="X6" s="250" t="s">
        <v>45</v>
      </c>
      <c r="Y6" s="250" t="s">
        <v>46</v>
      </c>
      <c r="Z6" s="250" t="s">
        <v>384</v>
      </c>
      <c r="AA6" s="250" t="s">
        <v>385</v>
      </c>
      <c r="AB6" s="250" t="s">
        <v>386</v>
      </c>
      <c r="AC6" s="250" t="s">
        <v>387</v>
      </c>
    </row>
    <row r="7" spans="1:30" ht="45" x14ac:dyDescent="0.25">
      <c r="A7" s="29" t="s">
        <v>15</v>
      </c>
      <c r="B7" s="29" t="s">
        <v>12</v>
      </c>
      <c r="C7" s="29" t="s">
        <v>16</v>
      </c>
      <c r="D7" s="48" t="s">
        <v>103</v>
      </c>
      <c r="E7" s="30" t="s">
        <v>41</v>
      </c>
      <c r="F7" s="30" t="s">
        <v>110</v>
      </c>
      <c r="G7" s="31" t="s">
        <v>42</v>
      </c>
      <c r="H7" s="31" t="s">
        <v>288</v>
      </c>
      <c r="I7" s="31" t="s">
        <v>43</v>
      </c>
      <c r="J7" s="31" t="s">
        <v>29</v>
      </c>
      <c r="K7" s="31" t="s">
        <v>30</v>
      </c>
      <c r="L7" s="282" t="s">
        <v>278</v>
      </c>
      <c r="M7" s="282" t="s">
        <v>374</v>
      </c>
      <c r="N7" s="282" t="s">
        <v>388</v>
      </c>
      <c r="O7" s="282" t="s">
        <v>389</v>
      </c>
      <c r="P7" s="282" t="s">
        <v>390</v>
      </c>
      <c r="Q7" s="282" t="s">
        <v>391</v>
      </c>
      <c r="R7" s="282" t="s">
        <v>44</v>
      </c>
      <c r="S7" s="282" t="s">
        <v>285</v>
      </c>
      <c r="T7" s="282" t="s">
        <v>392</v>
      </c>
      <c r="U7" s="282" t="s">
        <v>393</v>
      </c>
      <c r="V7" s="282" t="s">
        <v>394</v>
      </c>
      <c r="W7" s="282" t="s">
        <v>395</v>
      </c>
      <c r="X7" s="282" t="s">
        <v>104</v>
      </c>
      <c r="Y7" s="282" t="s">
        <v>284</v>
      </c>
      <c r="Z7" s="282" t="s">
        <v>396</v>
      </c>
      <c r="AA7" s="282" t="s">
        <v>397</v>
      </c>
      <c r="AB7" s="282" t="s">
        <v>398</v>
      </c>
      <c r="AC7" s="282" t="s">
        <v>399</v>
      </c>
    </row>
    <row r="8" spans="1:30" s="189" customFormat="1" x14ac:dyDescent="0.25">
      <c r="A8" s="197" t="str">
        <f>Leyendas!$C$2</f>
        <v>Costa Rica</v>
      </c>
      <c r="B8" s="197">
        <f>Leyendas!$K$2</f>
        <v>2019</v>
      </c>
      <c r="C8" s="196">
        <v>1</v>
      </c>
      <c r="D8" s="195"/>
      <c r="E8" s="195"/>
      <c r="F8" s="195"/>
      <c r="G8" s="194"/>
      <c r="H8" s="194"/>
      <c r="I8" s="194"/>
      <c r="J8" s="194"/>
      <c r="K8" s="193"/>
      <c r="L8" s="192"/>
      <c r="M8" s="192"/>
      <c r="N8" s="192"/>
      <c r="O8" s="192"/>
      <c r="P8" s="192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</row>
    <row r="9" spans="1:30" s="189" customFormat="1" x14ac:dyDescent="0.25">
      <c r="A9" s="197" t="str">
        <f>Leyendas!$C$2</f>
        <v>Costa Rica</v>
      </c>
      <c r="B9" s="197">
        <f>Leyendas!$K$2</f>
        <v>2019</v>
      </c>
      <c r="C9" s="188">
        <v>2</v>
      </c>
      <c r="D9" s="195"/>
      <c r="E9" s="195"/>
      <c r="F9" s="195"/>
      <c r="G9" s="194"/>
      <c r="H9" s="192"/>
      <c r="I9" s="194"/>
      <c r="J9" s="192"/>
      <c r="K9" s="193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1"/>
      <c r="W9" s="191"/>
      <c r="X9" s="191"/>
      <c r="Y9" s="191"/>
      <c r="Z9" s="191"/>
      <c r="AA9" s="191"/>
      <c r="AB9" s="191"/>
      <c r="AC9" s="191"/>
      <c r="AD9" s="225"/>
    </row>
    <row r="10" spans="1:30" s="189" customFormat="1" x14ac:dyDescent="0.25">
      <c r="A10" s="197" t="str">
        <f>Leyendas!$C$2</f>
        <v>Costa Rica</v>
      </c>
      <c r="B10" s="197">
        <f>Leyendas!$K$2</f>
        <v>2019</v>
      </c>
      <c r="C10" s="188">
        <v>3</v>
      </c>
      <c r="D10" s="195"/>
      <c r="E10" s="195"/>
      <c r="F10" s="195"/>
      <c r="G10" s="192"/>
      <c r="H10" s="192"/>
      <c r="I10" s="194"/>
      <c r="J10" s="192"/>
      <c r="K10" s="193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1"/>
      <c r="W10" s="191"/>
      <c r="X10" s="191"/>
      <c r="Y10" s="191"/>
      <c r="Z10" s="191"/>
      <c r="AA10" s="191"/>
      <c r="AB10" s="191"/>
      <c r="AC10" s="191"/>
    </row>
    <row r="11" spans="1:30" s="189" customFormat="1" x14ac:dyDescent="0.25">
      <c r="A11" s="197" t="str">
        <f>Leyendas!$C$2</f>
        <v>Costa Rica</v>
      </c>
      <c r="B11" s="197">
        <f>Leyendas!$K$2</f>
        <v>2019</v>
      </c>
      <c r="C11" s="188">
        <v>4</v>
      </c>
      <c r="D11" s="195"/>
      <c r="E11" s="195"/>
      <c r="F11" s="195"/>
      <c r="G11" s="192"/>
      <c r="H11" s="192"/>
      <c r="I11" s="194"/>
      <c r="J11" s="192"/>
      <c r="K11" s="193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1"/>
      <c r="W11" s="191"/>
      <c r="X11" s="191"/>
      <c r="Y11" s="191"/>
      <c r="Z11" s="191"/>
      <c r="AA11" s="191"/>
      <c r="AB11" s="191"/>
      <c r="AC11" s="191"/>
    </row>
    <row r="12" spans="1:30" s="189" customFormat="1" x14ac:dyDescent="0.25">
      <c r="A12" s="197" t="str">
        <f>Leyendas!$C$2</f>
        <v>Costa Rica</v>
      </c>
      <c r="B12" s="197">
        <f>Leyendas!$K$2</f>
        <v>2019</v>
      </c>
      <c r="C12" s="188">
        <v>5</v>
      </c>
      <c r="D12" s="195"/>
      <c r="E12" s="195"/>
      <c r="F12" s="195"/>
      <c r="G12" s="192"/>
      <c r="H12" s="192"/>
      <c r="I12" s="194"/>
      <c r="J12" s="192"/>
      <c r="K12" s="193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1"/>
      <c r="W12" s="191"/>
      <c r="X12" s="191"/>
      <c r="Y12" s="191"/>
      <c r="Z12" s="191"/>
      <c r="AA12" s="191"/>
      <c r="AB12" s="191"/>
      <c r="AC12" s="191"/>
    </row>
    <row r="13" spans="1:30" s="189" customFormat="1" x14ac:dyDescent="0.25">
      <c r="A13" s="197" t="str">
        <f>Leyendas!$C$2</f>
        <v>Costa Rica</v>
      </c>
      <c r="B13" s="197">
        <f>Leyendas!$K$2</f>
        <v>2019</v>
      </c>
      <c r="C13" s="188">
        <v>6</v>
      </c>
      <c r="D13" s="195"/>
      <c r="E13" s="195"/>
      <c r="F13" s="195"/>
      <c r="G13" s="192"/>
      <c r="H13" s="192"/>
      <c r="I13" s="194"/>
      <c r="J13" s="192"/>
      <c r="K13" s="193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1"/>
      <c r="W13" s="191"/>
      <c r="X13" s="191"/>
      <c r="Y13" s="191"/>
      <c r="Z13" s="191"/>
      <c r="AA13" s="191"/>
      <c r="AB13" s="191"/>
      <c r="AC13" s="191"/>
    </row>
    <row r="14" spans="1:30" s="189" customFormat="1" ht="15" customHeight="1" x14ac:dyDescent="0.25">
      <c r="A14" s="197" t="str">
        <f>Leyendas!$C$2</f>
        <v>Costa Rica</v>
      </c>
      <c r="B14" s="197">
        <f>Leyendas!$K$2</f>
        <v>2019</v>
      </c>
      <c r="C14" s="188">
        <v>7</v>
      </c>
      <c r="D14" s="195"/>
      <c r="E14" s="195"/>
      <c r="F14" s="195"/>
      <c r="G14" s="192"/>
      <c r="H14" s="192"/>
      <c r="I14" s="194"/>
      <c r="J14" s="192"/>
      <c r="K14" s="193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1"/>
      <c r="W14" s="191"/>
      <c r="X14" s="191"/>
      <c r="Y14" s="191"/>
      <c r="Z14" s="191"/>
      <c r="AA14" s="191"/>
      <c r="AB14" s="191"/>
      <c r="AC14" s="191"/>
    </row>
    <row r="15" spans="1:30" s="189" customFormat="1" x14ac:dyDescent="0.25">
      <c r="A15" s="197" t="str">
        <f>Leyendas!$C$2</f>
        <v>Costa Rica</v>
      </c>
      <c r="B15" s="197">
        <f>Leyendas!$K$2</f>
        <v>2019</v>
      </c>
      <c r="C15" s="188">
        <v>8</v>
      </c>
      <c r="D15" s="195"/>
      <c r="E15" s="195"/>
      <c r="F15" s="195"/>
      <c r="G15" s="192"/>
      <c r="H15" s="192"/>
      <c r="I15" s="192"/>
      <c r="J15" s="192"/>
      <c r="K15" s="193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1"/>
      <c r="W15" s="191"/>
      <c r="X15" s="191"/>
      <c r="Y15" s="191"/>
      <c r="Z15" s="191"/>
      <c r="AA15" s="191"/>
      <c r="AB15" s="191"/>
      <c r="AC15" s="191"/>
    </row>
    <row r="16" spans="1:30" s="189" customFormat="1" x14ac:dyDescent="0.25">
      <c r="A16" s="197" t="str">
        <f>Leyendas!$C$2</f>
        <v>Costa Rica</v>
      </c>
      <c r="B16" s="197">
        <f>Leyendas!$K$2</f>
        <v>2019</v>
      </c>
      <c r="C16" s="188">
        <v>9</v>
      </c>
      <c r="D16" s="195"/>
      <c r="E16" s="195"/>
      <c r="F16" s="195"/>
      <c r="G16" s="192"/>
      <c r="H16" s="192"/>
      <c r="I16" s="192"/>
      <c r="J16" s="192"/>
      <c r="K16" s="193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1"/>
      <c r="W16" s="191"/>
      <c r="X16" s="187"/>
      <c r="Y16" s="191"/>
      <c r="Z16" s="191"/>
      <c r="AA16" s="186"/>
      <c r="AB16" s="190"/>
      <c r="AC16" s="190"/>
    </row>
    <row r="17" spans="1:29" s="189" customFormat="1" x14ac:dyDescent="0.25">
      <c r="A17" s="197" t="str">
        <f>Leyendas!$C$2</f>
        <v>Costa Rica</v>
      </c>
      <c r="B17" s="197">
        <f>Leyendas!$K$2</f>
        <v>2019</v>
      </c>
      <c r="C17" s="188">
        <v>10</v>
      </c>
      <c r="D17" s="195"/>
      <c r="E17" s="195"/>
      <c r="F17" s="195"/>
      <c r="G17" s="192"/>
      <c r="H17" s="192"/>
      <c r="I17" s="192"/>
      <c r="J17" s="192"/>
      <c r="K17" s="193"/>
      <c r="L17" s="192"/>
      <c r="M17" s="192"/>
      <c r="N17" s="192"/>
      <c r="O17" s="192"/>
      <c r="P17" s="192"/>
      <c r="Q17" s="192"/>
      <c r="R17" s="191"/>
      <c r="S17" s="191"/>
      <c r="T17" s="191"/>
      <c r="U17" s="191"/>
      <c r="V17" s="191"/>
      <c r="W17" s="191"/>
      <c r="X17" s="187"/>
      <c r="Y17" s="191"/>
      <c r="Z17" s="191"/>
      <c r="AA17" s="186"/>
      <c r="AB17" s="190"/>
      <c r="AC17" s="190"/>
    </row>
    <row r="18" spans="1:29" s="189" customFormat="1" x14ac:dyDescent="0.25">
      <c r="A18" s="197" t="str">
        <f>Leyendas!$C$2</f>
        <v>Costa Rica</v>
      </c>
      <c r="B18" s="197">
        <f>Leyendas!$K$2</f>
        <v>2019</v>
      </c>
      <c r="C18" s="188">
        <v>11</v>
      </c>
      <c r="D18" s="195"/>
      <c r="E18" s="195"/>
      <c r="F18" s="195"/>
      <c r="G18" s="192"/>
      <c r="H18" s="192"/>
      <c r="I18" s="192"/>
      <c r="J18" s="192"/>
      <c r="K18" s="193"/>
      <c r="L18" s="192"/>
      <c r="M18" s="192"/>
      <c r="N18" s="192"/>
      <c r="O18" s="192"/>
      <c r="P18" s="192"/>
      <c r="Q18" s="192"/>
      <c r="R18" s="191"/>
      <c r="S18" s="191"/>
      <c r="T18" s="191"/>
      <c r="U18" s="191"/>
      <c r="V18" s="191"/>
      <c r="W18" s="191"/>
      <c r="X18" s="187"/>
      <c r="Y18" s="191"/>
      <c r="Z18" s="191"/>
      <c r="AA18" s="186"/>
      <c r="AB18" s="190"/>
      <c r="AC18" s="190"/>
    </row>
    <row r="19" spans="1:29" s="189" customFormat="1" x14ac:dyDescent="0.25">
      <c r="A19" s="197" t="str">
        <f>Leyendas!$C$2</f>
        <v>Costa Rica</v>
      </c>
      <c r="B19" s="197">
        <f>Leyendas!$K$2</f>
        <v>2019</v>
      </c>
      <c r="C19" s="188">
        <v>12</v>
      </c>
      <c r="D19" s="195"/>
      <c r="E19" s="195"/>
      <c r="F19" s="195"/>
      <c r="G19" s="192"/>
      <c r="H19" s="192"/>
      <c r="I19" s="192"/>
      <c r="J19" s="192"/>
      <c r="K19" s="193"/>
      <c r="L19" s="192"/>
      <c r="M19" s="192"/>
      <c r="N19" s="192"/>
      <c r="O19" s="192"/>
      <c r="P19" s="192"/>
      <c r="Q19" s="192"/>
      <c r="R19" s="191"/>
      <c r="S19" s="191"/>
      <c r="T19" s="191"/>
      <c r="U19" s="191"/>
      <c r="V19" s="191"/>
      <c r="W19" s="191"/>
      <c r="X19" s="187"/>
      <c r="Y19" s="191"/>
      <c r="Z19" s="191"/>
      <c r="AA19" s="186"/>
      <c r="AB19" s="190"/>
      <c r="AC19" s="190"/>
    </row>
    <row r="20" spans="1:29" s="189" customFormat="1" x14ac:dyDescent="0.25">
      <c r="A20" s="197" t="str">
        <f>Leyendas!$C$2</f>
        <v>Costa Rica</v>
      </c>
      <c r="B20" s="197">
        <f>Leyendas!$K$2</f>
        <v>2019</v>
      </c>
      <c r="C20" s="188">
        <v>13</v>
      </c>
      <c r="D20" s="195"/>
      <c r="E20" s="195"/>
      <c r="F20" s="195"/>
      <c r="G20" s="192"/>
      <c r="H20" s="192"/>
      <c r="I20" s="192"/>
      <c r="J20" s="192"/>
      <c r="K20" s="193"/>
      <c r="L20" s="192"/>
      <c r="M20" s="192"/>
      <c r="N20" s="192"/>
      <c r="O20" s="192"/>
      <c r="P20" s="192"/>
      <c r="Q20" s="192"/>
      <c r="R20" s="191"/>
      <c r="S20" s="191"/>
      <c r="T20" s="191"/>
      <c r="U20" s="191"/>
      <c r="V20" s="191"/>
      <c r="W20" s="191"/>
      <c r="X20" s="187"/>
      <c r="Y20" s="191"/>
      <c r="Z20" s="191"/>
      <c r="AA20" s="186"/>
      <c r="AB20" s="190"/>
      <c r="AC20" s="190"/>
    </row>
    <row r="21" spans="1:29" s="189" customFormat="1" x14ac:dyDescent="0.25">
      <c r="A21" s="197" t="str">
        <f>Leyendas!$C$2</f>
        <v>Costa Rica</v>
      </c>
      <c r="B21" s="197">
        <f>Leyendas!$K$2</f>
        <v>2019</v>
      </c>
      <c r="C21" s="188">
        <v>14</v>
      </c>
      <c r="D21" s="195"/>
      <c r="E21" s="195"/>
      <c r="F21" s="195"/>
      <c r="G21" s="192"/>
      <c r="H21" s="192"/>
      <c r="I21" s="192"/>
      <c r="J21" s="192"/>
      <c r="K21" s="193"/>
      <c r="L21" s="192"/>
      <c r="M21" s="192"/>
      <c r="N21" s="192"/>
      <c r="O21" s="192"/>
      <c r="P21" s="192"/>
      <c r="Q21" s="192"/>
      <c r="R21" s="191"/>
      <c r="S21" s="191"/>
      <c r="T21" s="191"/>
      <c r="U21" s="191"/>
      <c r="V21" s="191"/>
      <c r="W21" s="191"/>
      <c r="X21" s="187"/>
      <c r="Y21" s="191"/>
      <c r="Z21" s="191"/>
      <c r="AA21" s="186"/>
      <c r="AB21" s="190"/>
      <c r="AC21" s="190"/>
    </row>
    <row r="22" spans="1:29" s="189" customFormat="1" x14ac:dyDescent="0.25">
      <c r="A22" s="197" t="str">
        <f>Leyendas!$C$2</f>
        <v>Costa Rica</v>
      </c>
      <c r="B22" s="197">
        <f>Leyendas!$K$2</f>
        <v>2019</v>
      </c>
      <c r="C22" s="188">
        <v>15</v>
      </c>
      <c r="D22" s="195"/>
      <c r="E22" s="195"/>
      <c r="F22" s="195"/>
      <c r="G22" s="192"/>
      <c r="H22" s="192"/>
      <c r="I22" s="192"/>
      <c r="J22" s="192"/>
      <c r="K22" s="193"/>
      <c r="L22" s="192"/>
      <c r="M22" s="192"/>
      <c r="N22" s="192"/>
      <c r="O22" s="192"/>
      <c r="P22" s="192"/>
      <c r="Q22" s="192"/>
      <c r="R22" s="191"/>
      <c r="S22" s="191"/>
      <c r="T22" s="191"/>
      <c r="U22" s="191"/>
      <c r="V22" s="191"/>
      <c r="W22" s="191"/>
      <c r="X22" s="187"/>
      <c r="Y22" s="191"/>
      <c r="Z22" s="191"/>
      <c r="AA22" s="186"/>
      <c r="AB22" s="190"/>
      <c r="AC22" s="190"/>
    </row>
    <row r="23" spans="1:29" s="189" customFormat="1" x14ac:dyDescent="0.25">
      <c r="A23" s="197" t="str">
        <f>Leyendas!$C$2</f>
        <v>Costa Rica</v>
      </c>
      <c r="B23" s="197">
        <f>Leyendas!$K$2</f>
        <v>2019</v>
      </c>
      <c r="C23" s="188">
        <v>16</v>
      </c>
      <c r="D23" s="195"/>
      <c r="E23" s="195"/>
      <c r="F23" s="195"/>
      <c r="G23" s="192"/>
      <c r="H23" s="192"/>
      <c r="I23" s="192"/>
      <c r="J23" s="192"/>
      <c r="K23" s="193"/>
      <c r="L23" s="192"/>
      <c r="M23" s="192"/>
      <c r="N23" s="192"/>
      <c r="O23" s="192"/>
      <c r="P23" s="192"/>
      <c r="Q23" s="192"/>
      <c r="R23" s="191"/>
      <c r="S23" s="191"/>
      <c r="T23" s="191"/>
      <c r="U23" s="191"/>
      <c r="V23" s="191"/>
      <c r="W23" s="191"/>
      <c r="X23" s="187"/>
      <c r="Y23" s="191"/>
      <c r="Z23" s="191"/>
      <c r="AA23" s="186"/>
      <c r="AB23" s="190"/>
      <c r="AC23" s="190"/>
    </row>
    <row r="24" spans="1:29" s="189" customFormat="1" x14ac:dyDescent="0.25">
      <c r="A24" s="197" t="str">
        <f>Leyendas!$C$2</f>
        <v>Costa Rica</v>
      </c>
      <c r="B24" s="197">
        <f>Leyendas!$K$2</f>
        <v>2019</v>
      </c>
      <c r="C24" s="188">
        <v>17</v>
      </c>
      <c r="D24" s="195"/>
      <c r="E24" s="195"/>
      <c r="F24" s="195"/>
      <c r="G24" s="192"/>
      <c r="H24" s="192"/>
      <c r="I24" s="192"/>
      <c r="J24" s="192"/>
      <c r="K24" s="193"/>
      <c r="L24" s="192"/>
      <c r="M24" s="192"/>
      <c r="N24" s="192"/>
      <c r="O24" s="192"/>
      <c r="P24" s="192"/>
      <c r="Q24" s="192"/>
      <c r="R24" s="191"/>
      <c r="S24" s="191"/>
      <c r="T24" s="191"/>
      <c r="U24" s="191"/>
      <c r="V24" s="191"/>
      <c r="W24" s="191"/>
      <c r="X24" s="187"/>
      <c r="Y24" s="191"/>
      <c r="Z24" s="191"/>
      <c r="AA24" s="186"/>
      <c r="AB24" s="190"/>
      <c r="AC24" s="190"/>
    </row>
    <row r="25" spans="1:29" s="189" customFormat="1" x14ac:dyDescent="0.25">
      <c r="A25" s="197" t="str">
        <f>Leyendas!$C$2</f>
        <v>Costa Rica</v>
      </c>
      <c r="B25" s="197">
        <f>Leyendas!$K$2</f>
        <v>2019</v>
      </c>
      <c r="C25" s="188">
        <v>18</v>
      </c>
      <c r="D25" s="195"/>
      <c r="E25" s="195"/>
      <c r="F25" s="195"/>
      <c r="G25" s="192"/>
      <c r="H25" s="192"/>
      <c r="I25" s="192"/>
      <c r="J25" s="192"/>
      <c r="K25" s="193"/>
      <c r="L25" s="192"/>
      <c r="M25" s="192"/>
      <c r="N25" s="192"/>
      <c r="O25" s="192"/>
      <c r="P25" s="192"/>
      <c r="Q25" s="192"/>
      <c r="R25" s="191"/>
      <c r="S25" s="191"/>
      <c r="T25" s="191"/>
      <c r="U25" s="191"/>
      <c r="V25" s="191"/>
      <c r="W25" s="191"/>
      <c r="X25" s="187"/>
      <c r="Y25" s="191"/>
      <c r="Z25" s="191"/>
      <c r="AA25" s="186"/>
      <c r="AB25" s="190"/>
      <c r="AC25" s="190"/>
    </row>
    <row r="26" spans="1:29" s="184" customFormat="1" x14ac:dyDescent="0.25">
      <c r="A26" s="197" t="str">
        <f>Leyendas!$C$2</f>
        <v>Costa Rica</v>
      </c>
      <c r="B26" s="197">
        <f>Leyendas!$K$2</f>
        <v>2019</v>
      </c>
      <c r="C26" s="185">
        <v>19</v>
      </c>
      <c r="D26" s="195"/>
      <c r="E26" s="195"/>
      <c r="F26" s="195"/>
      <c r="G26" s="192"/>
      <c r="H26" s="192"/>
      <c r="I26" s="192"/>
      <c r="J26" s="192"/>
      <c r="K26" s="193"/>
      <c r="L26" s="192"/>
      <c r="M26" s="192"/>
      <c r="N26" s="192"/>
      <c r="O26" s="192"/>
      <c r="P26" s="192"/>
      <c r="Q26" s="192"/>
      <c r="R26" s="191"/>
      <c r="S26" s="191"/>
      <c r="T26" s="191"/>
      <c r="U26" s="191"/>
      <c r="V26" s="191"/>
      <c r="W26" s="191"/>
      <c r="X26" s="187"/>
      <c r="Y26" s="191"/>
      <c r="Z26" s="191"/>
      <c r="AA26" s="186"/>
      <c r="AB26" s="190"/>
      <c r="AC26" s="190"/>
    </row>
    <row r="27" spans="1:29" s="184" customFormat="1" x14ac:dyDescent="0.25">
      <c r="A27" s="197" t="str">
        <f>Leyendas!$C$2</f>
        <v>Costa Rica</v>
      </c>
      <c r="B27" s="197">
        <f>Leyendas!$K$2</f>
        <v>2019</v>
      </c>
      <c r="C27" s="185">
        <v>20</v>
      </c>
      <c r="D27" s="195"/>
      <c r="E27" s="195"/>
      <c r="F27" s="195"/>
      <c r="G27" s="192"/>
      <c r="H27" s="192"/>
      <c r="I27" s="192"/>
      <c r="J27" s="192"/>
      <c r="K27" s="193"/>
      <c r="L27" s="192"/>
      <c r="M27" s="192"/>
      <c r="N27" s="192"/>
      <c r="O27" s="192"/>
      <c r="P27" s="192"/>
      <c r="Q27" s="192"/>
      <c r="R27" s="191"/>
      <c r="S27" s="191"/>
      <c r="T27" s="191"/>
      <c r="U27" s="191"/>
      <c r="V27" s="191"/>
      <c r="W27" s="191"/>
      <c r="X27" s="187"/>
      <c r="Y27" s="191"/>
      <c r="Z27" s="191"/>
      <c r="AA27" s="186"/>
      <c r="AB27" s="190"/>
      <c r="AC27" s="190"/>
    </row>
    <row r="28" spans="1:29" s="184" customFormat="1" x14ac:dyDescent="0.25">
      <c r="A28" s="197" t="str">
        <f>Leyendas!$C$2</f>
        <v>Costa Rica</v>
      </c>
      <c r="B28" s="197">
        <f>Leyendas!$K$2</f>
        <v>2019</v>
      </c>
      <c r="C28" s="185">
        <v>21</v>
      </c>
      <c r="D28" s="195"/>
      <c r="E28" s="195"/>
      <c r="F28" s="195"/>
      <c r="G28" s="192"/>
      <c r="H28" s="192"/>
      <c r="I28" s="192"/>
      <c r="J28" s="192"/>
      <c r="K28" s="193"/>
      <c r="L28" s="192"/>
      <c r="M28" s="192"/>
      <c r="N28" s="192"/>
      <c r="O28" s="192"/>
      <c r="P28" s="192"/>
      <c r="Q28" s="192"/>
      <c r="R28" s="191"/>
      <c r="S28" s="191"/>
      <c r="T28" s="191"/>
      <c r="U28" s="191"/>
      <c r="V28" s="191"/>
      <c r="W28" s="191"/>
      <c r="X28" s="187"/>
      <c r="Y28" s="191"/>
      <c r="Z28" s="191"/>
      <c r="AA28" s="186"/>
      <c r="AB28" s="190"/>
      <c r="AC28" s="190"/>
    </row>
    <row r="29" spans="1:29" s="184" customFormat="1" ht="15" customHeight="1" x14ac:dyDescent="0.25">
      <c r="A29" s="197" t="str">
        <f>Leyendas!$C$2</f>
        <v>Costa Rica</v>
      </c>
      <c r="B29" s="197">
        <f>Leyendas!$K$2</f>
        <v>2019</v>
      </c>
      <c r="C29" s="185">
        <v>22</v>
      </c>
      <c r="D29" s="195"/>
      <c r="E29" s="195"/>
      <c r="F29" s="195"/>
      <c r="G29" s="192"/>
      <c r="H29" s="192"/>
      <c r="I29" s="192"/>
      <c r="J29" s="192"/>
      <c r="K29" s="193"/>
      <c r="L29" s="192"/>
      <c r="M29" s="192"/>
      <c r="N29" s="192"/>
      <c r="O29" s="192"/>
      <c r="P29" s="192"/>
      <c r="Q29" s="192"/>
      <c r="R29" s="191"/>
      <c r="S29" s="191"/>
      <c r="T29" s="191"/>
      <c r="U29" s="191"/>
      <c r="V29" s="191"/>
      <c r="W29" s="191"/>
      <c r="X29" s="187"/>
      <c r="Y29" s="191"/>
      <c r="Z29" s="191"/>
      <c r="AA29" s="186"/>
      <c r="AB29" s="190"/>
      <c r="AC29" s="190"/>
    </row>
    <row r="30" spans="1:29" s="184" customFormat="1" x14ac:dyDescent="0.25">
      <c r="A30" s="197" t="str">
        <f>Leyendas!$C$2</f>
        <v>Costa Rica</v>
      </c>
      <c r="B30" s="197">
        <f>Leyendas!$K$2</f>
        <v>2019</v>
      </c>
      <c r="C30" s="185">
        <v>23</v>
      </c>
      <c r="D30" s="195"/>
      <c r="E30" s="195"/>
      <c r="F30" s="195"/>
      <c r="G30" s="192"/>
      <c r="H30" s="192"/>
      <c r="I30" s="192"/>
      <c r="J30" s="192"/>
      <c r="K30" s="193"/>
      <c r="L30" s="192"/>
      <c r="M30" s="192"/>
      <c r="N30" s="192"/>
      <c r="O30" s="192"/>
      <c r="P30" s="192"/>
      <c r="Q30" s="192"/>
      <c r="R30" s="191"/>
      <c r="S30" s="191"/>
      <c r="T30" s="191"/>
      <c r="U30" s="191"/>
      <c r="V30" s="191"/>
      <c r="W30" s="191"/>
      <c r="X30" s="187"/>
      <c r="Y30" s="191"/>
      <c r="Z30" s="191"/>
      <c r="AA30" s="186"/>
      <c r="AB30" s="190"/>
      <c r="AC30" s="190"/>
    </row>
    <row r="31" spans="1:29" s="189" customFormat="1" x14ac:dyDescent="0.25">
      <c r="A31" s="197" t="str">
        <f>Leyendas!$C$2</f>
        <v>Costa Rica</v>
      </c>
      <c r="B31" s="197">
        <f>Leyendas!$K$2</f>
        <v>2019</v>
      </c>
      <c r="C31" s="188">
        <v>24</v>
      </c>
      <c r="D31" s="195"/>
      <c r="E31" s="195"/>
      <c r="F31" s="195"/>
      <c r="G31" s="192"/>
      <c r="H31" s="192"/>
      <c r="I31" s="192"/>
      <c r="J31" s="192"/>
      <c r="K31" s="193"/>
      <c r="L31" s="192"/>
      <c r="M31" s="192"/>
      <c r="N31" s="192"/>
      <c r="O31" s="192"/>
      <c r="P31" s="192"/>
      <c r="Q31" s="192"/>
      <c r="R31" s="191"/>
      <c r="S31" s="191"/>
      <c r="T31" s="191"/>
      <c r="U31" s="191"/>
      <c r="V31" s="191"/>
      <c r="W31" s="191"/>
      <c r="X31" s="187"/>
      <c r="Y31" s="191"/>
      <c r="Z31" s="191"/>
      <c r="AA31" s="186"/>
      <c r="AB31" s="190"/>
      <c r="AC31" s="190"/>
    </row>
    <row r="32" spans="1:29" s="189" customFormat="1" x14ac:dyDescent="0.25">
      <c r="A32" s="197" t="str">
        <f>Leyendas!$C$2</f>
        <v>Costa Rica</v>
      </c>
      <c r="B32" s="197">
        <f>Leyendas!$K$2</f>
        <v>2019</v>
      </c>
      <c r="C32" s="188">
        <v>25</v>
      </c>
      <c r="D32" s="195"/>
      <c r="E32" s="195"/>
      <c r="F32" s="195"/>
      <c r="G32" s="192"/>
      <c r="H32" s="192"/>
      <c r="I32" s="192"/>
      <c r="J32" s="192"/>
      <c r="K32" s="193"/>
      <c r="L32" s="192"/>
      <c r="M32" s="192"/>
      <c r="N32" s="192"/>
      <c r="O32" s="192"/>
      <c r="P32" s="192"/>
      <c r="Q32" s="192"/>
      <c r="R32" s="191"/>
      <c r="S32" s="191"/>
      <c r="T32" s="191"/>
      <c r="U32" s="191"/>
      <c r="V32" s="191"/>
      <c r="W32" s="191"/>
      <c r="X32" s="187"/>
      <c r="Y32" s="191"/>
      <c r="Z32" s="191"/>
      <c r="AA32" s="186"/>
      <c r="AB32" s="190"/>
      <c r="AC32" s="190"/>
    </row>
    <row r="33" spans="1:29" s="189" customFormat="1" x14ac:dyDescent="0.25">
      <c r="A33" s="197" t="str">
        <f>Leyendas!$C$2</f>
        <v>Costa Rica</v>
      </c>
      <c r="B33" s="197">
        <f>Leyendas!$K$2</f>
        <v>2019</v>
      </c>
      <c r="C33" s="188">
        <v>26</v>
      </c>
      <c r="D33" s="195"/>
      <c r="E33" s="195"/>
      <c r="F33" s="195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1"/>
      <c r="S33" s="191"/>
      <c r="T33" s="191"/>
      <c r="U33" s="191"/>
      <c r="V33" s="191"/>
      <c r="W33" s="191"/>
      <c r="X33" s="187"/>
      <c r="Y33" s="191"/>
      <c r="Z33" s="191"/>
      <c r="AA33" s="186"/>
      <c r="AB33" s="190"/>
      <c r="AC33" s="190"/>
    </row>
    <row r="34" spans="1:29" s="189" customFormat="1" x14ac:dyDescent="0.25">
      <c r="A34" s="197" t="str">
        <f>Leyendas!$C$2</f>
        <v>Costa Rica</v>
      </c>
      <c r="B34" s="197">
        <f>Leyendas!$K$2</f>
        <v>2019</v>
      </c>
      <c r="C34" s="188">
        <v>27</v>
      </c>
      <c r="D34" s="195"/>
      <c r="E34" s="195"/>
      <c r="F34" s="195"/>
      <c r="G34" s="192"/>
      <c r="H34" s="192"/>
      <c r="I34" s="192"/>
      <c r="J34" s="192"/>
      <c r="K34" s="193"/>
      <c r="L34" s="192"/>
      <c r="M34" s="192"/>
      <c r="N34" s="192"/>
      <c r="O34" s="192"/>
      <c r="P34" s="192"/>
      <c r="Q34" s="192"/>
      <c r="R34" s="191"/>
      <c r="S34" s="191"/>
      <c r="T34" s="191"/>
      <c r="U34" s="191"/>
      <c r="V34" s="191"/>
      <c r="W34" s="191"/>
      <c r="X34" s="187"/>
      <c r="Y34" s="191"/>
      <c r="Z34" s="191"/>
      <c r="AA34" s="186"/>
      <c r="AB34" s="190"/>
      <c r="AC34" s="190"/>
    </row>
    <row r="35" spans="1:29" s="189" customFormat="1" x14ac:dyDescent="0.25">
      <c r="A35" s="197" t="str">
        <f>Leyendas!$C$2</f>
        <v>Costa Rica</v>
      </c>
      <c r="B35" s="197">
        <f>Leyendas!$K$2</f>
        <v>2019</v>
      </c>
      <c r="C35" s="188">
        <v>28</v>
      </c>
      <c r="D35" s="195"/>
      <c r="E35" s="195"/>
      <c r="F35" s="195"/>
      <c r="G35" s="192"/>
      <c r="H35" s="192"/>
      <c r="I35" s="192"/>
      <c r="J35" s="192"/>
      <c r="K35" s="193"/>
      <c r="L35" s="192"/>
      <c r="M35" s="192"/>
      <c r="N35" s="192"/>
      <c r="O35" s="192"/>
      <c r="P35" s="192"/>
      <c r="Q35" s="192"/>
      <c r="R35" s="191"/>
      <c r="S35" s="191"/>
      <c r="T35" s="191"/>
      <c r="U35" s="191"/>
      <c r="V35" s="191"/>
      <c r="W35" s="191"/>
      <c r="X35" s="187"/>
      <c r="Y35" s="191"/>
      <c r="Z35" s="191"/>
      <c r="AA35" s="186"/>
      <c r="AB35" s="190"/>
      <c r="AC35" s="190"/>
    </row>
    <row r="36" spans="1:29" s="189" customFormat="1" x14ac:dyDescent="0.25">
      <c r="A36" s="197" t="str">
        <f>Leyendas!$C$2</f>
        <v>Costa Rica</v>
      </c>
      <c r="B36" s="197">
        <f>Leyendas!$K$2</f>
        <v>2019</v>
      </c>
      <c r="C36" s="188">
        <v>29</v>
      </c>
      <c r="D36" s="195"/>
      <c r="E36" s="195"/>
      <c r="F36" s="195"/>
      <c r="G36" s="192"/>
      <c r="H36" s="192"/>
      <c r="I36" s="192"/>
      <c r="J36" s="192"/>
      <c r="K36" s="193"/>
      <c r="L36" s="192"/>
      <c r="M36" s="192"/>
      <c r="N36" s="192"/>
      <c r="O36" s="192"/>
      <c r="P36" s="192"/>
      <c r="Q36" s="192"/>
      <c r="R36" s="191"/>
      <c r="S36" s="191"/>
      <c r="T36" s="191"/>
      <c r="U36" s="191"/>
      <c r="V36" s="191"/>
      <c r="W36" s="191"/>
      <c r="X36" s="187"/>
      <c r="Y36" s="191"/>
      <c r="Z36" s="191"/>
      <c r="AA36" s="186"/>
      <c r="AB36" s="190"/>
      <c r="AC36" s="190"/>
    </row>
    <row r="37" spans="1:29" s="189" customFormat="1" x14ac:dyDescent="0.25">
      <c r="A37" s="197" t="str">
        <f>Leyendas!$C$2</f>
        <v>Costa Rica</v>
      </c>
      <c r="B37" s="197">
        <f>Leyendas!$K$2</f>
        <v>2019</v>
      </c>
      <c r="C37" s="188">
        <v>30</v>
      </c>
      <c r="D37" s="195"/>
      <c r="E37" s="195"/>
      <c r="F37" s="195"/>
      <c r="G37" s="192"/>
      <c r="H37" s="192"/>
      <c r="I37" s="192"/>
      <c r="J37" s="192"/>
      <c r="K37" s="193"/>
      <c r="L37" s="192"/>
      <c r="M37" s="192"/>
      <c r="N37" s="192"/>
      <c r="O37" s="192"/>
      <c r="P37" s="192"/>
      <c r="Q37" s="192"/>
      <c r="R37" s="191"/>
      <c r="S37" s="191"/>
      <c r="T37" s="191"/>
      <c r="U37" s="191"/>
      <c r="V37" s="191"/>
      <c r="W37" s="191"/>
      <c r="X37" s="187"/>
      <c r="Y37" s="191"/>
      <c r="Z37" s="191"/>
      <c r="AA37" s="186"/>
      <c r="AB37" s="190"/>
      <c r="AC37" s="190"/>
    </row>
    <row r="38" spans="1:29" s="189" customFormat="1" x14ac:dyDescent="0.25">
      <c r="A38" s="197" t="str">
        <f>Leyendas!$C$2</f>
        <v>Costa Rica</v>
      </c>
      <c r="B38" s="197">
        <f>Leyendas!$K$2</f>
        <v>2019</v>
      </c>
      <c r="C38" s="188">
        <v>31</v>
      </c>
      <c r="D38" s="195"/>
      <c r="E38" s="195"/>
      <c r="F38" s="195"/>
      <c r="G38" s="192"/>
      <c r="H38" s="192"/>
      <c r="I38" s="192"/>
      <c r="J38" s="192"/>
      <c r="K38" s="193"/>
      <c r="L38" s="192"/>
      <c r="M38" s="192"/>
      <c r="N38" s="192"/>
      <c r="O38" s="192"/>
      <c r="P38" s="192"/>
      <c r="Q38" s="192"/>
      <c r="R38" s="191"/>
      <c r="S38" s="191"/>
      <c r="T38" s="191"/>
      <c r="U38" s="191"/>
      <c r="V38" s="191"/>
      <c r="W38" s="191"/>
      <c r="X38" s="187"/>
      <c r="Y38" s="191"/>
      <c r="Z38" s="191"/>
      <c r="AA38" s="186"/>
      <c r="AB38" s="190"/>
      <c r="AC38" s="190"/>
    </row>
    <row r="39" spans="1:29" s="189" customFormat="1" x14ac:dyDescent="0.25">
      <c r="A39" s="197" t="str">
        <f>Leyendas!$C$2</f>
        <v>Costa Rica</v>
      </c>
      <c r="B39" s="197">
        <f>Leyendas!$K$2</f>
        <v>2019</v>
      </c>
      <c r="C39" s="188">
        <v>32</v>
      </c>
      <c r="D39" s="195"/>
      <c r="E39" s="195"/>
      <c r="F39" s="195"/>
      <c r="G39" s="192"/>
      <c r="H39" s="192"/>
      <c r="I39" s="192"/>
      <c r="J39" s="192"/>
      <c r="K39" s="193"/>
      <c r="L39" s="192"/>
      <c r="M39" s="192"/>
      <c r="N39" s="192"/>
      <c r="O39" s="192"/>
      <c r="P39" s="192"/>
      <c r="Q39" s="192"/>
      <c r="R39" s="191"/>
      <c r="S39" s="191"/>
      <c r="T39" s="191"/>
      <c r="U39" s="191"/>
      <c r="V39" s="191"/>
      <c r="W39" s="191"/>
      <c r="X39" s="187"/>
      <c r="Y39" s="191"/>
      <c r="Z39" s="191"/>
      <c r="AA39" s="186"/>
      <c r="AB39" s="190"/>
      <c r="AC39" s="190"/>
    </row>
    <row r="40" spans="1:29" s="189" customFormat="1" x14ac:dyDescent="0.25">
      <c r="A40" s="197" t="str">
        <f>Leyendas!$C$2</f>
        <v>Costa Rica</v>
      </c>
      <c r="B40" s="197">
        <f>Leyendas!$K$2</f>
        <v>2019</v>
      </c>
      <c r="C40" s="188">
        <v>33</v>
      </c>
      <c r="D40" s="195"/>
      <c r="E40" s="195"/>
      <c r="F40" s="195"/>
      <c r="G40" s="192"/>
      <c r="H40" s="192"/>
      <c r="I40" s="192"/>
      <c r="J40" s="192"/>
      <c r="K40" s="193"/>
      <c r="L40" s="192"/>
      <c r="M40" s="192"/>
      <c r="N40" s="192"/>
      <c r="O40" s="192"/>
      <c r="P40" s="192"/>
      <c r="Q40" s="192"/>
      <c r="R40" s="191"/>
      <c r="S40" s="191"/>
      <c r="T40" s="191"/>
      <c r="U40" s="191"/>
      <c r="V40" s="191"/>
      <c r="W40" s="191"/>
      <c r="X40" s="187"/>
      <c r="Y40" s="191"/>
      <c r="Z40" s="191"/>
      <c r="AA40" s="186"/>
      <c r="AB40" s="190"/>
      <c r="AC40" s="190"/>
    </row>
    <row r="41" spans="1:29" s="189" customFormat="1" x14ac:dyDescent="0.25">
      <c r="A41" s="197" t="str">
        <f>Leyendas!$C$2</f>
        <v>Costa Rica</v>
      </c>
      <c r="B41" s="197">
        <f>Leyendas!$K$2</f>
        <v>2019</v>
      </c>
      <c r="C41" s="188">
        <v>34</v>
      </c>
      <c r="D41" s="195"/>
      <c r="E41" s="195"/>
      <c r="F41" s="195"/>
      <c r="G41" s="192"/>
      <c r="H41" s="192"/>
      <c r="I41" s="192"/>
      <c r="J41" s="192"/>
      <c r="K41" s="193"/>
      <c r="L41" s="192"/>
      <c r="M41" s="192"/>
      <c r="N41" s="192"/>
      <c r="O41" s="192"/>
      <c r="P41" s="192"/>
      <c r="Q41" s="192"/>
      <c r="R41" s="191"/>
      <c r="S41" s="191"/>
      <c r="T41" s="191"/>
      <c r="U41" s="191"/>
      <c r="V41" s="191"/>
      <c r="W41" s="191"/>
      <c r="X41" s="187"/>
      <c r="Y41" s="191"/>
      <c r="Z41" s="191"/>
      <c r="AA41" s="186"/>
      <c r="AB41" s="190"/>
      <c r="AC41" s="190"/>
    </row>
    <row r="42" spans="1:29" s="189" customFormat="1" x14ac:dyDescent="0.25">
      <c r="A42" s="197" t="str">
        <f>Leyendas!$C$2</f>
        <v>Costa Rica</v>
      </c>
      <c r="B42" s="197">
        <f>Leyendas!$K$2</f>
        <v>2019</v>
      </c>
      <c r="C42" s="188">
        <v>35</v>
      </c>
      <c r="D42" s="195"/>
      <c r="E42" s="195"/>
      <c r="F42" s="195"/>
      <c r="G42" s="192"/>
      <c r="H42" s="192"/>
      <c r="I42" s="192"/>
      <c r="J42" s="192"/>
      <c r="K42" s="193"/>
      <c r="L42" s="192"/>
      <c r="M42" s="192"/>
      <c r="N42" s="192"/>
      <c r="O42" s="192"/>
      <c r="P42" s="192"/>
      <c r="Q42" s="192"/>
      <c r="R42" s="191"/>
      <c r="S42" s="191"/>
      <c r="T42" s="191"/>
      <c r="U42" s="191"/>
      <c r="V42" s="191"/>
      <c r="W42" s="191"/>
      <c r="X42" s="187"/>
      <c r="Y42" s="191"/>
      <c r="Z42" s="191"/>
      <c r="AA42" s="186"/>
      <c r="AB42" s="190"/>
      <c r="AC42" s="190"/>
    </row>
    <row r="43" spans="1:29" s="189" customFormat="1" x14ac:dyDescent="0.25">
      <c r="A43" s="197" t="str">
        <f>Leyendas!$C$2</f>
        <v>Costa Rica</v>
      </c>
      <c r="B43" s="197">
        <f>Leyendas!$K$2</f>
        <v>2019</v>
      </c>
      <c r="C43" s="188">
        <v>36</v>
      </c>
      <c r="D43" s="195"/>
      <c r="E43" s="195"/>
      <c r="F43" s="195"/>
      <c r="G43" s="192"/>
      <c r="H43" s="192"/>
      <c r="I43" s="192"/>
      <c r="J43" s="192"/>
      <c r="K43" s="193"/>
      <c r="L43" s="192"/>
      <c r="M43" s="192"/>
      <c r="N43" s="192"/>
      <c r="O43" s="192"/>
      <c r="P43" s="192"/>
      <c r="Q43" s="192"/>
      <c r="R43" s="191"/>
      <c r="S43" s="191"/>
      <c r="T43" s="191"/>
      <c r="U43" s="191"/>
      <c r="V43" s="191"/>
      <c r="W43" s="191"/>
      <c r="X43" s="187"/>
      <c r="Y43" s="191"/>
      <c r="Z43" s="191"/>
      <c r="AA43" s="186"/>
      <c r="AB43" s="190"/>
      <c r="AC43" s="190"/>
    </row>
    <row r="44" spans="1:29" s="189" customFormat="1" ht="15" customHeight="1" x14ac:dyDescent="0.25">
      <c r="A44" s="197" t="str">
        <f>Leyendas!$C$2</f>
        <v>Costa Rica</v>
      </c>
      <c r="B44" s="197">
        <f>Leyendas!$K$2</f>
        <v>2019</v>
      </c>
      <c r="C44" s="188">
        <v>37</v>
      </c>
      <c r="D44" s="195"/>
      <c r="E44" s="195"/>
      <c r="F44" s="195"/>
      <c r="G44" s="192"/>
      <c r="H44" s="192"/>
      <c r="I44" s="192"/>
      <c r="J44" s="192"/>
      <c r="K44" s="193"/>
      <c r="L44" s="192"/>
      <c r="M44" s="192"/>
      <c r="N44" s="192"/>
      <c r="O44" s="192"/>
      <c r="P44" s="192"/>
      <c r="Q44" s="192"/>
      <c r="R44" s="191"/>
      <c r="S44" s="191"/>
      <c r="T44" s="191"/>
      <c r="U44" s="191"/>
      <c r="V44" s="191"/>
      <c r="W44" s="191"/>
      <c r="X44" s="187"/>
      <c r="Y44" s="191"/>
      <c r="Z44" s="191"/>
      <c r="AA44" s="186"/>
      <c r="AB44" s="190"/>
      <c r="AC44" s="190"/>
    </row>
    <row r="45" spans="1:29" s="189" customFormat="1" x14ac:dyDescent="0.25">
      <c r="A45" s="197" t="str">
        <f>Leyendas!$C$2</f>
        <v>Costa Rica</v>
      </c>
      <c r="B45" s="197">
        <f>Leyendas!$K$2</f>
        <v>2019</v>
      </c>
      <c r="C45" s="188">
        <v>38</v>
      </c>
      <c r="D45" s="195"/>
      <c r="E45" s="195"/>
      <c r="F45" s="195"/>
      <c r="G45" s="192"/>
      <c r="H45" s="192"/>
      <c r="I45" s="192"/>
      <c r="J45" s="192"/>
      <c r="K45" s="193"/>
      <c r="L45" s="192"/>
      <c r="M45" s="192"/>
      <c r="N45" s="192"/>
      <c r="O45" s="192"/>
      <c r="P45" s="192"/>
      <c r="Q45" s="192"/>
      <c r="R45" s="191"/>
      <c r="S45" s="191"/>
      <c r="T45" s="191"/>
      <c r="U45" s="191"/>
      <c r="V45" s="191"/>
      <c r="W45" s="191"/>
      <c r="X45" s="187"/>
      <c r="Y45" s="191"/>
      <c r="Z45" s="191"/>
      <c r="AA45" s="186"/>
      <c r="AB45" s="190"/>
      <c r="AC45" s="190"/>
    </row>
    <row r="46" spans="1:29" s="189" customFormat="1" x14ac:dyDescent="0.25">
      <c r="A46" s="197" t="str">
        <f>Leyendas!$C$2</f>
        <v>Costa Rica</v>
      </c>
      <c r="B46" s="197">
        <f>Leyendas!$K$2</f>
        <v>2019</v>
      </c>
      <c r="C46" s="188">
        <v>39</v>
      </c>
      <c r="D46" s="195"/>
      <c r="E46" s="195"/>
      <c r="F46" s="195"/>
      <c r="G46" s="192"/>
      <c r="H46" s="192"/>
      <c r="I46" s="192"/>
      <c r="J46" s="192"/>
      <c r="K46" s="193"/>
      <c r="L46" s="192"/>
      <c r="M46" s="192"/>
      <c r="N46" s="192"/>
      <c r="O46" s="192"/>
      <c r="P46" s="192"/>
      <c r="Q46" s="192"/>
      <c r="R46" s="191"/>
      <c r="S46" s="191"/>
      <c r="T46" s="191"/>
      <c r="U46" s="191"/>
      <c r="V46" s="191"/>
      <c r="W46" s="191"/>
      <c r="X46" s="187"/>
      <c r="Y46" s="191"/>
      <c r="Z46" s="191"/>
      <c r="AA46" s="186"/>
      <c r="AB46" s="190"/>
      <c r="AC46" s="190"/>
    </row>
    <row r="47" spans="1:29" s="189" customFormat="1" x14ac:dyDescent="0.25">
      <c r="A47" s="197" t="str">
        <f>Leyendas!$C$2</f>
        <v>Costa Rica</v>
      </c>
      <c r="B47" s="197">
        <f>Leyendas!$K$2</f>
        <v>2019</v>
      </c>
      <c r="C47" s="188">
        <v>40</v>
      </c>
      <c r="D47" s="195"/>
      <c r="E47" s="195"/>
      <c r="F47" s="195"/>
      <c r="G47" s="192"/>
      <c r="H47" s="192"/>
      <c r="I47" s="192"/>
      <c r="J47" s="192"/>
      <c r="K47" s="193"/>
      <c r="L47" s="192"/>
      <c r="M47" s="192"/>
      <c r="N47" s="192"/>
      <c r="O47" s="192"/>
      <c r="P47" s="192"/>
      <c r="Q47" s="192"/>
      <c r="R47" s="191"/>
      <c r="S47" s="191"/>
      <c r="T47" s="191"/>
      <c r="U47" s="191"/>
      <c r="V47" s="191"/>
      <c r="W47" s="191"/>
      <c r="X47" s="187"/>
      <c r="Y47" s="191"/>
      <c r="Z47" s="191"/>
      <c r="AA47" s="186"/>
      <c r="AB47" s="190"/>
      <c r="AC47" s="190"/>
    </row>
    <row r="48" spans="1:29" s="189" customFormat="1" x14ac:dyDescent="0.25">
      <c r="A48" s="197" t="str">
        <f>Leyendas!$C$2</f>
        <v>Costa Rica</v>
      </c>
      <c r="B48" s="197">
        <f>Leyendas!$K$2</f>
        <v>2019</v>
      </c>
      <c r="C48" s="188">
        <v>41</v>
      </c>
      <c r="D48" s="195"/>
      <c r="E48" s="195"/>
      <c r="F48" s="195"/>
      <c r="G48" s="192"/>
      <c r="H48" s="192"/>
      <c r="I48" s="192"/>
      <c r="J48" s="192"/>
      <c r="K48" s="193"/>
      <c r="L48" s="192"/>
      <c r="M48" s="192"/>
      <c r="N48" s="192"/>
      <c r="O48" s="192"/>
      <c r="P48" s="192"/>
      <c r="Q48" s="192"/>
      <c r="R48" s="191"/>
      <c r="S48" s="191"/>
      <c r="T48" s="191"/>
      <c r="U48" s="191"/>
      <c r="V48" s="191"/>
      <c r="W48" s="191"/>
      <c r="X48" s="187"/>
      <c r="Y48" s="191"/>
      <c r="Z48" s="191"/>
      <c r="AA48" s="186"/>
      <c r="AB48" s="190"/>
      <c r="AC48" s="190"/>
    </row>
    <row r="49" spans="1:29" s="189" customFormat="1" x14ac:dyDescent="0.25">
      <c r="A49" s="197" t="str">
        <f>Leyendas!$C$2</f>
        <v>Costa Rica</v>
      </c>
      <c r="B49" s="197">
        <f>Leyendas!$K$2</f>
        <v>2019</v>
      </c>
      <c r="C49" s="188">
        <v>42</v>
      </c>
      <c r="D49" s="195"/>
      <c r="E49" s="195"/>
      <c r="F49" s="195"/>
      <c r="G49" s="192"/>
      <c r="H49" s="192"/>
      <c r="I49" s="192"/>
      <c r="J49" s="192"/>
      <c r="K49" s="193"/>
      <c r="L49" s="192"/>
      <c r="M49" s="192"/>
      <c r="N49" s="192"/>
      <c r="O49" s="192"/>
      <c r="P49" s="192"/>
      <c r="Q49" s="192"/>
      <c r="R49" s="191"/>
      <c r="S49" s="191"/>
      <c r="T49" s="191"/>
      <c r="U49" s="191"/>
      <c r="V49" s="191"/>
      <c r="W49" s="191"/>
      <c r="X49" s="187"/>
      <c r="Y49" s="191"/>
      <c r="Z49" s="191"/>
      <c r="AA49" s="186"/>
      <c r="AB49" s="190"/>
      <c r="AC49" s="190"/>
    </row>
    <row r="50" spans="1:29" s="189" customFormat="1" x14ac:dyDescent="0.25">
      <c r="A50" s="197" t="str">
        <f>Leyendas!$C$2</f>
        <v>Costa Rica</v>
      </c>
      <c r="B50" s="197">
        <f>Leyendas!$K$2</f>
        <v>2019</v>
      </c>
      <c r="C50" s="188">
        <v>43</v>
      </c>
      <c r="D50" s="195"/>
      <c r="E50" s="195"/>
      <c r="F50" s="195"/>
      <c r="G50" s="192"/>
      <c r="H50" s="192"/>
      <c r="I50" s="192"/>
      <c r="J50" s="192"/>
      <c r="K50" s="193"/>
      <c r="L50" s="192"/>
      <c r="M50" s="192"/>
      <c r="N50" s="192"/>
      <c r="O50" s="192"/>
      <c r="P50" s="192"/>
      <c r="Q50" s="192"/>
      <c r="R50" s="191"/>
      <c r="S50" s="191"/>
      <c r="T50" s="191"/>
      <c r="U50" s="191"/>
      <c r="V50" s="191"/>
      <c r="W50" s="191"/>
      <c r="X50" s="187"/>
      <c r="Y50" s="191"/>
      <c r="Z50" s="191"/>
      <c r="AA50" s="186"/>
      <c r="AB50" s="190"/>
      <c r="AC50" s="190"/>
    </row>
    <row r="51" spans="1:29" s="189" customFormat="1" x14ac:dyDescent="0.25">
      <c r="A51" s="197" t="str">
        <f>Leyendas!$C$2</f>
        <v>Costa Rica</v>
      </c>
      <c r="B51" s="197">
        <f>Leyendas!$K$2</f>
        <v>2019</v>
      </c>
      <c r="C51" s="188">
        <v>44</v>
      </c>
      <c r="D51" s="195"/>
      <c r="E51" s="195"/>
      <c r="F51" s="195"/>
      <c r="G51" s="192"/>
      <c r="H51" s="192"/>
      <c r="I51" s="192"/>
      <c r="J51" s="192"/>
      <c r="K51" s="193"/>
      <c r="L51" s="192"/>
      <c r="M51" s="192"/>
      <c r="N51" s="192"/>
      <c r="O51" s="192"/>
      <c r="P51" s="192"/>
      <c r="Q51" s="192"/>
      <c r="R51" s="191"/>
      <c r="S51" s="191"/>
      <c r="T51" s="191"/>
      <c r="U51" s="191"/>
      <c r="V51" s="191"/>
      <c r="W51" s="191"/>
      <c r="X51" s="187"/>
      <c r="Y51" s="191"/>
      <c r="Z51" s="191"/>
      <c r="AA51" s="186"/>
      <c r="AB51" s="190"/>
      <c r="AC51" s="190"/>
    </row>
    <row r="52" spans="1:29" s="189" customFormat="1" x14ac:dyDescent="0.25">
      <c r="A52" s="197" t="str">
        <f>Leyendas!$C$2</f>
        <v>Costa Rica</v>
      </c>
      <c r="B52" s="197">
        <f>Leyendas!$K$2</f>
        <v>2019</v>
      </c>
      <c r="C52" s="188">
        <v>45</v>
      </c>
      <c r="D52" s="195"/>
      <c r="E52" s="195"/>
      <c r="F52" s="195"/>
      <c r="G52" s="192"/>
      <c r="H52" s="192"/>
      <c r="I52" s="192"/>
      <c r="J52" s="192"/>
      <c r="K52" s="193"/>
      <c r="L52" s="192"/>
      <c r="M52" s="192"/>
      <c r="N52" s="192"/>
      <c r="O52" s="192"/>
      <c r="P52" s="192"/>
      <c r="Q52" s="192"/>
      <c r="R52" s="191"/>
      <c r="S52" s="191"/>
      <c r="T52" s="191"/>
      <c r="U52" s="191"/>
      <c r="V52" s="191"/>
      <c r="W52" s="191"/>
      <c r="X52" s="187"/>
      <c r="Y52" s="191"/>
      <c r="Z52" s="191"/>
      <c r="AA52" s="186"/>
      <c r="AB52" s="190"/>
      <c r="AC52" s="190"/>
    </row>
    <row r="53" spans="1:29" s="189" customFormat="1" ht="15" customHeight="1" x14ac:dyDescent="0.25">
      <c r="A53" s="197" t="str">
        <f>Leyendas!$C$2</f>
        <v>Costa Rica</v>
      </c>
      <c r="B53" s="197">
        <f>Leyendas!$K$2</f>
        <v>2019</v>
      </c>
      <c r="C53" s="188">
        <v>46</v>
      </c>
      <c r="D53" s="195"/>
      <c r="E53" s="195"/>
      <c r="F53" s="195"/>
      <c r="G53" s="192"/>
      <c r="H53" s="192"/>
      <c r="I53" s="192"/>
      <c r="J53" s="192"/>
      <c r="K53" s="193"/>
      <c r="L53" s="192"/>
      <c r="M53" s="192"/>
      <c r="N53" s="192"/>
      <c r="O53" s="192"/>
      <c r="P53" s="192"/>
      <c r="Q53" s="192"/>
      <c r="R53" s="191"/>
      <c r="S53" s="191"/>
      <c r="T53" s="191"/>
      <c r="U53" s="191"/>
      <c r="V53" s="191"/>
      <c r="W53" s="191"/>
      <c r="X53" s="187"/>
      <c r="Y53" s="191"/>
      <c r="Z53" s="191"/>
      <c r="AA53" s="186"/>
      <c r="AB53" s="190"/>
      <c r="AC53" s="190"/>
    </row>
    <row r="54" spans="1:29" s="189" customFormat="1" x14ac:dyDescent="0.25">
      <c r="A54" s="197" t="str">
        <f>Leyendas!$C$2</f>
        <v>Costa Rica</v>
      </c>
      <c r="B54" s="197">
        <f>Leyendas!$K$2</f>
        <v>2019</v>
      </c>
      <c r="C54" s="188">
        <v>47</v>
      </c>
      <c r="D54" s="195"/>
      <c r="E54" s="195"/>
      <c r="F54" s="195"/>
      <c r="G54" s="192"/>
      <c r="H54" s="192"/>
      <c r="I54" s="192"/>
      <c r="J54" s="192"/>
      <c r="K54" s="193"/>
      <c r="L54" s="192"/>
      <c r="M54" s="192"/>
      <c r="N54" s="192"/>
      <c r="O54" s="192"/>
      <c r="P54" s="192"/>
      <c r="Q54" s="192"/>
      <c r="R54" s="191"/>
      <c r="S54" s="191"/>
      <c r="T54" s="191"/>
      <c r="U54" s="191"/>
      <c r="V54" s="191"/>
      <c r="W54" s="191"/>
      <c r="X54" s="187"/>
      <c r="Y54" s="191"/>
      <c r="Z54" s="191"/>
      <c r="AA54" s="186"/>
      <c r="AB54" s="190"/>
      <c r="AC54" s="190"/>
    </row>
    <row r="55" spans="1:29" s="189" customFormat="1" x14ac:dyDescent="0.25">
      <c r="A55" s="197" t="str">
        <f>Leyendas!$C$2</f>
        <v>Costa Rica</v>
      </c>
      <c r="B55" s="197">
        <f>Leyendas!$K$2</f>
        <v>2019</v>
      </c>
      <c r="C55" s="188">
        <v>48</v>
      </c>
      <c r="D55" s="183"/>
      <c r="E55" s="183"/>
      <c r="F55" s="183"/>
      <c r="G55" s="182"/>
      <c r="H55" s="181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0"/>
      <c r="AB55" s="179"/>
      <c r="AC55" s="179"/>
    </row>
    <row r="56" spans="1:29" s="189" customFormat="1" x14ac:dyDescent="0.25">
      <c r="A56" s="197" t="str">
        <f>Leyendas!$C$2</f>
        <v>Costa Rica</v>
      </c>
      <c r="B56" s="197">
        <f>Leyendas!$K$2</f>
        <v>2019</v>
      </c>
      <c r="C56" s="188">
        <v>49</v>
      </c>
      <c r="D56" s="183"/>
      <c r="E56" s="183"/>
      <c r="F56" s="183"/>
      <c r="G56" s="182"/>
      <c r="H56" s="181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0"/>
      <c r="AB56" s="179"/>
      <c r="AC56" s="179"/>
    </row>
    <row r="57" spans="1:29" s="189" customFormat="1" x14ac:dyDescent="0.25">
      <c r="A57" s="197" t="str">
        <f>Leyendas!$C$2</f>
        <v>Costa Rica</v>
      </c>
      <c r="B57" s="197">
        <f>Leyendas!$K$2</f>
        <v>2019</v>
      </c>
      <c r="C57" s="188">
        <v>50</v>
      </c>
      <c r="D57" s="183"/>
      <c r="E57" s="183"/>
      <c r="F57" s="183"/>
      <c r="G57" s="182"/>
      <c r="H57" s="181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0"/>
      <c r="AB57" s="179"/>
      <c r="AC57" s="179"/>
    </row>
    <row r="58" spans="1:29" s="189" customFormat="1" x14ac:dyDescent="0.25">
      <c r="A58" s="197" t="str">
        <f>Leyendas!$C$2</f>
        <v>Costa Rica</v>
      </c>
      <c r="B58" s="197">
        <f>Leyendas!$K$2</f>
        <v>2019</v>
      </c>
      <c r="C58" s="188">
        <v>51</v>
      </c>
      <c r="D58" s="183"/>
      <c r="E58" s="183"/>
      <c r="F58" s="183"/>
      <c r="G58" s="182"/>
      <c r="H58" s="181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0"/>
      <c r="AB58" s="179"/>
      <c r="AC58" s="179"/>
    </row>
    <row r="59" spans="1:29" s="189" customFormat="1" x14ac:dyDescent="0.25">
      <c r="A59" s="197" t="str">
        <f>Leyendas!$C$2</f>
        <v>Costa Rica</v>
      </c>
      <c r="B59" s="197">
        <f>Leyendas!$K$2</f>
        <v>2019</v>
      </c>
      <c r="C59" s="188">
        <v>52</v>
      </c>
      <c r="D59" s="183"/>
      <c r="E59" s="183"/>
      <c r="F59" s="183"/>
      <c r="G59" s="182"/>
      <c r="H59" s="181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0"/>
      <c r="AB59" s="179"/>
      <c r="AC59" s="179"/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198" customWidth="1"/>
    <col min="2" max="2" width="3.85546875" style="198" customWidth="1"/>
    <col min="3" max="3" width="6.85546875" style="199" customWidth="1"/>
    <col min="4" max="5" width="6.85546875" style="222" customWidth="1"/>
    <col min="6" max="6" width="6.42578125" style="198" customWidth="1"/>
    <col min="7" max="7" width="4.5703125" style="198" customWidth="1"/>
    <col min="8" max="17" width="6.7109375" style="109" customWidth="1"/>
    <col min="18" max="19" width="4.5703125" style="110" customWidth="1"/>
    <col min="20" max="20" width="3" style="198" customWidth="1"/>
    <col min="21" max="21" width="4.5703125" style="198" customWidth="1"/>
    <col min="22" max="26" width="4.5703125" style="110" customWidth="1"/>
    <col min="27" max="16384" width="9.140625" style="198"/>
  </cols>
  <sheetData>
    <row r="1" spans="1:28" x14ac:dyDescent="0.25">
      <c r="C1" s="376" t="str">
        <f>Leyendas!$C$11</f>
        <v>Costa Rica - Vigilancia centinela de IRAG  2019 
Número de casos IRAG (en comparación con el(los) último(s) año(s))</v>
      </c>
      <c r="D1" s="376"/>
      <c r="E1" s="376"/>
      <c r="F1" s="376"/>
      <c r="G1" s="376"/>
      <c r="H1" s="376"/>
      <c r="I1" s="376"/>
      <c r="J1" s="376"/>
      <c r="K1" s="376"/>
      <c r="L1" s="376"/>
      <c r="M1" s="376"/>
      <c r="N1" s="376"/>
      <c r="O1" s="376"/>
      <c r="P1" s="376"/>
      <c r="Q1" s="376"/>
      <c r="R1" s="376"/>
      <c r="S1" s="376"/>
      <c r="T1" s="376"/>
      <c r="U1" s="376"/>
      <c r="V1" s="376"/>
      <c r="W1" s="376"/>
      <c r="X1" s="376"/>
      <c r="Y1" s="376"/>
      <c r="Z1" s="376"/>
      <c r="AA1" s="376"/>
      <c r="AB1" s="376"/>
    </row>
    <row r="2" spans="1:28" x14ac:dyDescent="0.25">
      <c r="A2" s="104"/>
      <c r="B2" s="104"/>
      <c r="C2" s="205"/>
      <c r="D2" s="206"/>
      <c r="E2" s="206"/>
      <c r="F2" s="104"/>
      <c r="G2" s="375"/>
      <c r="H2" s="375"/>
      <c r="I2" s="375"/>
      <c r="J2" s="375"/>
      <c r="K2" s="375"/>
      <c r="L2" s="375"/>
      <c r="M2" s="116"/>
      <c r="N2" s="375"/>
      <c r="O2" s="375"/>
      <c r="P2" s="375"/>
      <c r="Q2" s="375"/>
      <c r="R2" s="375"/>
      <c r="S2" s="375"/>
      <c r="T2" s="104"/>
      <c r="U2" s="375"/>
      <c r="V2" s="375"/>
      <c r="W2" s="375"/>
      <c r="X2" s="375"/>
      <c r="Y2" s="375"/>
      <c r="Z2" s="375"/>
    </row>
    <row r="3" spans="1:28" x14ac:dyDescent="0.25">
      <c r="A3" s="12"/>
      <c r="B3" s="12"/>
      <c r="C3" s="12"/>
      <c r="D3" s="117"/>
      <c r="E3" s="117"/>
      <c r="F3" s="13"/>
      <c r="G3" s="104"/>
      <c r="H3" s="118"/>
      <c r="I3" s="118"/>
      <c r="J3" s="118"/>
      <c r="K3" s="118"/>
      <c r="L3" s="118"/>
      <c r="M3" s="116"/>
      <c r="N3" s="116"/>
      <c r="O3" s="118"/>
      <c r="P3" s="118"/>
      <c r="Q3" s="118"/>
      <c r="R3" s="118"/>
      <c r="S3" s="118"/>
      <c r="T3" s="104"/>
      <c r="U3" s="104"/>
      <c r="V3" s="118"/>
      <c r="W3" s="118"/>
      <c r="X3" s="118"/>
      <c r="Y3" s="118"/>
      <c r="Z3" s="118"/>
    </row>
    <row r="4" spans="1:28" x14ac:dyDescent="0.25">
      <c r="A4" s="205"/>
      <c r="B4" s="205"/>
      <c r="C4" s="205"/>
      <c r="D4" s="206"/>
      <c r="E4" s="206"/>
      <c r="F4" s="104"/>
      <c r="G4" s="104"/>
      <c r="H4" s="119"/>
      <c r="I4" s="119"/>
      <c r="J4" s="119"/>
      <c r="K4" s="119"/>
      <c r="L4" s="119"/>
      <c r="M4" s="116"/>
      <c r="N4" s="116"/>
      <c r="O4" s="120"/>
      <c r="P4" s="120"/>
      <c r="Q4" s="120"/>
      <c r="R4" s="121"/>
      <c r="S4" s="121"/>
      <c r="T4" s="104"/>
      <c r="U4" s="104"/>
      <c r="V4" s="121"/>
      <c r="W4" s="121"/>
      <c r="X4" s="121"/>
      <c r="Y4" s="121"/>
      <c r="Z4" s="121"/>
    </row>
    <row r="5" spans="1:28" x14ac:dyDescent="0.25">
      <c r="A5" s="205"/>
      <c r="B5" s="205"/>
      <c r="C5" s="205"/>
      <c r="D5" s="206"/>
      <c r="E5" s="206"/>
      <c r="F5" s="104"/>
      <c r="G5" s="104"/>
      <c r="H5" s="119"/>
      <c r="I5" s="119"/>
      <c r="J5" s="119"/>
      <c r="K5" s="119"/>
      <c r="L5" s="119"/>
      <c r="M5" s="116"/>
      <c r="N5" s="116"/>
      <c r="O5" s="120"/>
      <c r="P5" s="120"/>
      <c r="Q5" s="120"/>
      <c r="R5" s="121"/>
      <c r="S5" s="121"/>
      <c r="T5" s="104"/>
      <c r="U5" s="104"/>
      <c r="V5" s="121"/>
      <c r="W5" s="121"/>
      <c r="X5" s="121"/>
      <c r="Y5" s="121"/>
      <c r="Z5" s="121"/>
    </row>
    <row r="6" spans="1:28" x14ac:dyDescent="0.25">
      <c r="A6" s="205"/>
      <c r="B6" s="205"/>
      <c r="C6" s="205"/>
      <c r="D6" s="206"/>
      <c r="E6" s="206"/>
      <c r="F6" s="104"/>
      <c r="G6" s="104"/>
      <c r="H6" s="119"/>
      <c r="I6" s="119"/>
      <c r="J6" s="119"/>
      <c r="K6" s="119"/>
      <c r="L6" s="119"/>
      <c r="M6" s="116"/>
      <c r="N6" s="116"/>
      <c r="O6" s="120"/>
      <c r="P6" s="120"/>
      <c r="Q6" s="120"/>
      <c r="R6" s="121"/>
      <c r="S6" s="121"/>
      <c r="T6" s="104"/>
      <c r="U6" s="104"/>
      <c r="V6" s="121"/>
      <c r="W6" s="121"/>
      <c r="X6" s="121"/>
      <c r="Y6" s="121"/>
      <c r="Z6" s="121"/>
    </row>
    <row r="7" spans="1:28" x14ac:dyDescent="0.25">
      <c r="A7" s="205"/>
      <c r="B7" s="205"/>
      <c r="C7" s="205"/>
      <c r="D7" s="206"/>
      <c r="E7" s="206"/>
      <c r="F7" s="104"/>
      <c r="G7" s="104"/>
      <c r="H7" s="119"/>
      <c r="I7" s="119"/>
      <c r="J7" s="119"/>
      <c r="K7" s="119"/>
      <c r="L7" s="119"/>
      <c r="M7" s="116"/>
      <c r="N7" s="116"/>
      <c r="O7" s="120"/>
      <c r="P7" s="120"/>
      <c r="Q7" s="120"/>
      <c r="R7" s="121"/>
      <c r="S7" s="121"/>
      <c r="T7" s="104"/>
      <c r="U7" s="104"/>
      <c r="V7" s="121"/>
      <c r="W7" s="121"/>
      <c r="X7" s="121"/>
      <c r="Y7" s="121"/>
      <c r="Z7" s="121"/>
    </row>
    <row r="8" spans="1:28" x14ac:dyDescent="0.25">
      <c r="A8" s="205"/>
      <c r="B8" s="205"/>
      <c r="C8" s="205"/>
      <c r="D8" s="206"/>
      <c r="E8" s="206"/>
      <c r="F8" s="104"/>
      <c r="G8" s="104"/>
      <c r="H8" s="119"/>
      <c r="I8" s="119"/>
      <c r="J8" s="119"/>
      <c r="K8" s="119"/>
      <c r="L8" s="119"/>
      <c r="M8" s="116"/>
      <c r="N8" s="116"/>
      <c r="O8" s="120"/>
      <c r="P8" s="120"/>
      <c r="Q8" s="120"/>
      <c r="R8" s="121"/>
      <c r="S8" s="121"/>
      <c r="T8" s="104"/>
      <c r="U8" s="104"/>
      <c r="V8" s="121"/>
      <c r="W8" s="121"/>
      <c r="X8" s="121"/>
      <c r="Y8" s="121"/>
      <c r="Z8" s="121"/>
    </row>
    <row r="9" spans="1:28" x14ac:dyDescent="0.25">
      <c r="A9" s="205"/>
      <c r="B9" s="205"/>
      <c r="C9" s="205"/>
      <c r="D9" s="206"/>
      <c r="E9" s="206"/>
      <c r="F9" s="104"/>
      <c r="G9" s="104"/>
      <c r="H9" s="119"/>
      <c r="I9" s="119"/>
      <c r="J9" s="119"/>
      <c r="K9" s="119"/>
      <c r="L9" s="119"/>
      <c r="M9" s="116"/>
      <c r="N9" s="116"/>
      <c r="O9" s="120"/>
      <c r="P9" s="120"/>
      <c r="Q9" s="120"/>
      <c r="R9" s="121"/>
      <c r="S9" s="121"/>
      <c r="T9" s="104"/>
      <c r="U9" s="104"/>
      <c r="V9" s="121"/>
      <c r="W9" s="121"/>
      <c r="X9" s="121"/>
      <c r="Y9" s="121"/>
      <c r="Z9" s="121"/>
    </row>
    <row r="10" spans="1:28" x14ac:dyDescent="0.25">
      <c r="A10" s="205"/>
      <c r="B10" s="205"/>
      <c r="C10" s="205"/>
      <c r="D10" s="206"/>
      <c r="E10" s="206"/>
      <c r="F10" s="104"/>
      <c r="G10" s="104"/>
      <c r="H10" s="119"/>
      <c r="I10" s="119"/>
      <c r="J10" s="119"/>
      <c r="K10" s="119"/>
      <c r="L10" s="119"/>
      <c r="M10" s="116"/>
      <c r="N10" s="116"/>
      <c r="O10" s="120"/>
      <c r="P10" s="120"/>
      <c r="Q10" s="120"/>
      <c r="R10" s="121"/>
      <c r="S10" s="121"/>
      <c r="T10" s="104"/>
      <c r="U10" s="104"/>
      <c r="V10" s="121"/>
      <c r="W10" s="121"/>
      <c r="X10" s="121"/>
      <c r="Y10" s="121"/>
      <c r="Z10" s="121"/>
    </row>
    <row r="11" spans="1:28" x14ac:dyDescent="0.25">
      <c r="A11" s="205"/>
      <c r="B11" s="205"/>
      <c r="C11" s="205"/>
      <c r="D11" s="206"/>
      <c r="E11" s="206"/>
      <c r="F11" s="104"/>
      <c r="G11" s="104"/>
      <c r="H11" s="119"/>
      <c r="I11" s="119"/>
      <c r="J11" s="119"/>
      <c r="K11" s="119"/>
      <c r="L11" s="119"/>
      <c r="M11" s="116"/>
      <c r="N11" s="116"/>
      <c r="O11" s="120"/>
      <c r="P11" s="120"/>
      <c r="Q11" s="120"/>
      <c r="R11" s="121"/>
      <c r="S11" s="121"/>
      <c r="T11" s="104"/>
      <c r="U11" s="104"/>
      <c r="V11" s="121"/>
      <c r="W11" s="121"/>
      <c r="X11" s="121"/>
      <c r="Y11" s="121"/>
      <c r="Z11" s="121"/>
    </row>
    <row r="12" spans="1:28" x14ac:dyDescent="0.25">
      <c r="A12" s="205"/>
      <c r="B12" s="205"/>
      <c r="C12" s="205"/>
      <c r="D12" s="206"/>
      <c r="E12" s="206"/>
      <c r="F12" s="104"/>
      <c r="G12" s="104"/>
      <c r="H12" s="119"/>
      <c r="I12" s="119"/>
      <c r="J12" s="119"/>
      <c r="K12" s="119"/>
      <c r="L12" s="119"/>
      <c r="M12" s="116"/>
      <c r="N12" s="116"/>
      <c r="O12" s="120"/>
      <c r="P12" s="120"/>
      <c r="Q12" s="120"/>
      <c r="R12" s="121"/>
      <c r="S12" s="121"/>
      <c r="T12" s="104"/>
      <c r="U12" s="104"/>
      <c r="V12" s="121"/>
      <c r="W12" s="121"/>
      <c r="X12" s="121"/>
      <c r="Y12" s="121"/>
      <c r="Z12" s="121"/>
    </row>
    <row r="13" spans="1:28" x14ac:dyDescent="0.25">
      <c r="A13" s="205"/>
      <c r="B13" s="205"/>
      <c r="C13" s="205"/>
      <c r="D13" s="206"/>
      <c r="E13" s="206"/>
      <c r="F13" s="104"/>
      <c r="G13" s="104"/>
      <c r="H13" s="119"/>
      <c r="I13" s="119"/>
      <c r="J13" s="119"/>
      <c r="K13" s="119"/>
      <c r="L13" s="119"/>
      <c r="M13" s="116"/>
      <c r="N13" s="116"/>
      <c r="O13" s="120"/>
      <c r="P13" s="120"/>
      <c r="Q13" s="120"/>
      <c r="R13" s="121"/>
      <c r="S13" s="121"/>
      <c r="T13" s="104"/>
      <c r="U13" s="104"/>
      <c r="V13" s="121"/>
      <c r="W13" s="121"/>
      <c r="X13" s="121"/>
      <c r="Y13" s="121"/>
      <c r="Z13" s="121"/>
    </row>
    <row r="14" spans="1:28" x14ac:dyDescent="0.25">
      <c r="A14" s="205"/>
      <c r="B14" s="205"/>
      <c r="C14" s="205"/>
      <c r="D14" s="206"/>
      <c r="E14" s="206"/>
      <c r="F14" s="104"/>
      <c r="G14" s="104"/>
      <c r="H14" s="119"/>
      <c r="I14" s="119"/>
      <c r="J14" s="119"/>
      <c r="K14" s="119"/>
      <c r="L14" s="119"/>
      <c r="M14" s="116"/>
      <c r="N14" s="116"/>
      <c r="O14" s="120"/>
      <c r="P14" s="120"/>
      <c r="Q14" s="120"/>
      <c r="R14" s="121"/>
      <c r="S14" s="121"/>
      <c r="T14" s="104"/>
      <c r="U14" s="104"/>
      <c r="V14" s="121"/>
      <c r="W14" s="121"/>
      <c r="X14" s="121"/>
      <c r="Y14" s="121"/>
      <c r="Z14" s="121"/>
    </row>
    <row r="15" spans="1:28" x14ac:dyDescent="0.25">
      <c r="A15" s="205"/>
      <c r="B15" s="205"/>
      <c r="C15" s="205"/>
      <c r="D15" s="206"/>
      <c r="E15" s="206"/>
      <c r="F15" s="104"/>
      <c r="G15" s="104"/>
      <c r="H15" s="119"/>
      <c r="I15" s="119"/>
      <c r="J15" s="119"/>
      <c r="K15" s="119"/>
      <c r="L15" s="119"/>
      <c r="M15" s="116"/>
      <c r="N15" s="116"/>
      <c r="O15" s="120"/>
      <c r="P15" s="120"/>
      <c r="Q15" s="120"/>
      <c r="R15" s="121"/>
      <c r="S15" s="121"/>
      <c r="T15" s="104"/>
      <c r="U15" s="104"/>
      <c r="V15" s="121"/>
      <c r="W15" s="121"/>
      <c r="X15" s="121"/>
      <c r="Y15" s="121"/>
      <c r="Z15" s="121"/>
    </row>
    <row r="16" spans="1:28" x14ac:dyDescent="0.25">
      <c r="A16" s="205"/>
      <c r="B16" s="205"/>
      <c r="C16" s="205"/>
      <c r="D16" s="206"/>
      <c r="E16" s="206"/>
      <c r="F16" s="104"/>
      <c r="G16" s="104"/>
      <c r="H16" s="119"/>
      <c r="I16" s="119"/>
      <c r="J16" s="119"/>
      <c r="K16" s="119"/>
      <c r="L16" s="119"/>
      <c r="M16" s="116"/>
      <c r="N16" s="116"/>
      <c r="O16" s="120"/>
      <c r="P16" s="120"/>
      <c r="Q16" s="120"/>
      <c r="R16" s="121"/>
      <c r="S16" s="121"/>
      <c r="T16" s="104"/>
      <c r="U16" s="104"/>
      <c r="V16" s="121"/>
      <c r="W16" s="121"/>
      <c r="X16" s="121"/>
      <c r="Y16" s="121"/>
      <c r="Z16" s="121"/>
    </row>
    <row r="17" spans="1:28" x14ac:dyDescent="0.25">
      <c r="A17" s="205"/>
      <c r="B17" s="205"/>
      <c r="C17" s="205"/>
      <c r="D17" s="206"/>
      <c r="E17" s="206"/>
      <c r="F17" s="104"/>
      <c r="G17" s="104"/>
      <c r="H17" s="119"/>
      <c r="I17" s="119"/>
      <c r="J17" s="119"/>
      <c r="K17" s="119"/>
      <c r="L17" s="119"/>
      <c r="M17" s="116"/>
      <c r="N17" s="116"/>
      <c r="O17" s="120"/>
      <c r="P17" s="120"/>
      <c r="Q17" s="120"/>
      <c r="R17" s="121"/>
      <c r="S17" s="121"/>
      <c r="T17" s="104"/>
      <c r="U17" s="104"/>
      <c r="V17" s="121"/>
      <c r="W17" s="121"/>
      <c r="X17" s="121"/>
      <c r="Y17" s="121"/>
      <c r="Z17" s="121"/>
    </row>
    <row r="18" spans="1:28" x14ac:dyDescent="0.25">
      <c r="A18" s="205"/>
      <c r="B18" s="205"/>
      <c r="C18" s="205"/>
      <c r="D18" s="206"/>
      <c r="E18" s="206"/>
      <c r="F18" s="104"/>
      <c r="G18" s="104"/>
      <c r="H18" s="119"/>
      <c r="I18" s="119"/>
      <c r="J18" s="119"/>
      <c r="K18" s="119"/>
      <c r="L18" s="119"/>
      <c r="M18" s="116"/>
      <c r="N18" s="116"/>
      <c r="O18" s="120"/>
      <c r="P18" s="120"/>
      <c r="Q18" s="120"/>
      <c r="R18" s="121"/>
      <c r="S18" s="121"/>
      <c r="T18" s="104"/>
      <c r="U18" s="104"/>
      <c r="V18" s="121"/>
      <c r="W18" s="121"/>
      <c r="X18" s="121"/>
      <c r="Y18" s="121"/>
      <c r="Z18" s="121"/>
    </row>
    <row r="19" spans="1:28" x14ac:dyDescent="0.25">
      <c r="A19" s="205"/>
      <c r="B19" s="205"/>
      <c r="C19" s="205"/>
      <c r="D19" s="206"/>
      <c r="E19" s="206"/>
      <c r="F19" s="104"/>
      <c r="G19" s="104"/>
      <c r="H19" s="119"/>
      <c r="I19" s="119"/>
      <c r="J19" s="119"/>
      <c r="K19" s="119"/>
      <c r="L19" s="119"/>
      <c r="M19" s="116"/>
      <c r="N19" s="116"/>
      <c r="O19" s="120"/>
      <c r="P19" s="120"/>
      <c r="Q19" s="120"/>
      <c r="R19" s="121"/>
      <c r="S19" s="121"/>
      <c r="T19" s="104"/>
      <c r="U19" s="104"/>
      <c r="V19" s="121"/>
      <c r="W19" s="121"/>
      <c r="X19" s="121"/>
      <c r="Y19" s="121"/>
      <c r="Z19" s="121"/>
    </row>
    <row r="20" spans="1:28" x14ac:dyDescent="0.25">
      <c r="A20" s="205"/>
      <c r="B20" s="205"/>
      <c r="C20" s="377" t="str">
        <f>Leyendas!C32</f>
        <v>Gráficas 2019</v>
      </c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77"/>
      <c r="AA20" s="377"/>
      <c r="AB20" s="377"/>
    </row>
    <row r="21" spans="1:28" x14ac:dyDescent="0.25">
      <c r="A21" s="205"/>
      <c r="B21" s="205"/>
      <c r="C21" s="205"/>
      <c r="D21" s="206"/>
      <c r="E21" s="206"/>
      <c r="F21" s="104"/>
      <c r="G21" s="104"/>
      <c r="H21" s="119"/>
      <c r="I21" s="119"/>
      <c r="J21" s="119"/>
      <c r="K21" s="119"/>
      <c r="L21" s="119"/>
      <c r="M21" s="116"/>
      <c r="N21" s="116"/>
      <c r="O21" s="120"/>
      <c r="P21" s="120"/>
      <c r="Q21" s="120"/>
      <c r="R21" s="121"/>
      <c r="S21" s="121"/>
      <c r="T21" s="104"/>
      <c r="U21" s="104"/>
      <c r="V21" s="121"/>
      <c r="W21" s="121"/>
      <c r="X21" s="121"/>
      <c r="Y21" s="121"/>
      <c r="Z21" s="121"/>
    </row>
    <row r="23" spans="1:28" x14ac:dyDescent="0.25">
      <c r="A23" s="104"/>
      <c r="B23" s="104"/>
      <c r="C23" s="205"/>
      <c r="D23" s="206"/>
      <c r="E23" s="206"/>
      <c r="F23" s="104"/>
      <c r="G23" s="375"/>
      <c r="H23" s="375"/>
      <c r="I23" s="375"/>
      <c r="J23" s="375"/>
      <c r="K23" s="375"/>
      <c r="L23" s="375"/>
      <c r="M23" s="116"/>
      <c r="N23" s="375"/>
      <c r="O23" s="375"/>
      <c r="P23" s="375"/>
      <c r="Q23" s="375"/>
      <c r="R23" s="375"/>
      <c r="S23" s="375"/>
      <c r="T23" s="104"/>
      <c r="U23" s="375"/>
      <c r="V23" s="375"/>
      <c r="W23" s="375"/>
      <c r="X23" s="375"/>
      <c r="Y23" s="375"/>
      <c r="Z23" s="375"/>
    </row>
    <row r="24" spans="1:28" x14ac:dyDescent="0.25">
      <c r="A24" s="12"/>
      <c r="B24" s="12"/>
      <c r="C24" s="12"/>
      <c r="D24" s="117"/>
      <c r="E24" s="117"/>
      <c r="F24" s="13"/>
      <c r="G24" s="104"/>
      <c r="H24" s="118"/>
      <c r="I24" s="118"/>
      <c r="J24" s="118"/>
      <c r="K24" s="118"/>
      <c r="L24" s="118"/>
      <c r="M24" s="116"/>
      <c r="N24" s="116"/>
      <c r="O24" s="118"/>
      <c r="P24" s="118"/>
      <c r="Q24" s="118"/>
      <c r="R24" s="118"/>
      <c r="S24" s="118"/>
      <c r="T24" s="104"/>
      <c r="U24" s="104"/>
      <c r="V24" s="118"/>
      <c r="W24" s="118"/>
      <c r="X24" s="118"/>
      <c r="Y24" s="118"/>
      <c r="Z24" s="118"/>
    </row>
    <row r="25" spans="1:28" x14ac:dyDescent="0.25">
      <c r="A25" s="205"/>
      <c r="B25" s="205"/>
      <c r="C25" s="205"/>
      <c r="D25" s="206"/>
      <c r="E25" s="206"/>
      <c r="F25" s="104"/>
      <c r="G25" s="104"/>
      <c r="H25" s="119"/>
      <c r="I25" s="119"/>
      <c r="J25" s="119"/>
      <c r="K25" s="119"/>
      <c r="L25" s="119"/>
      <c r="M25" s="116"/>
      <c r="N25" s="116"/>
      <c r="O25" s="120"/>
      <c r="P25" s="120"/>
      <c r="Q25" s="120"/>
      <c r="R25" s="121"/>
      <c r="S25" s="121"/>
      <c r="T25" s="104"/>
      <c r="U25" s="104"/>
      <c r="V25" s="121"/>
      <c r="W25" s="121"/>
      <c r="X25" s="121"/>
      <c r="Y25" s="121"/>
      <c r="Z25" s="121"/>
    </row>
    <row r="26" spans="1:28" x14ac:dyDescent="0.25">
      <c r="A26" s="205"/>
      <c r="B26" s="205"/>
      <c r="C26" s="205"/>
      <c r="D26" s="206"/>
      <c r="E26" s="206"/>
      <c r="F26" s="104"/>
      <c r="G26" s="104"/>
      <c r="H26" s="119"/>
      <c r="I26" s="119"/>
      <c r="J26" s="119"/>
      <c r="K26" s="119"/>
      <c r="L26" s="119"/>
      <c r="M26" s="116"/>
      <c r="N26" s="116"/>
      <c r="O26" s="120"/>
      <c r="P26" s="120"/>
      <c r="Q26" s="120"/>
      <c r="R26" s="121"/>
      <c r="S26" s="121"/>
      <c r="T26" s="104"/>
      <c r="U26" s="104"/>
      <c r="V26" s="121"/>
      <c r="W26" s="121"/>
      <c r="X26" s="121"/>
      <c r="Y26" s="121"/>
      <c r="Z26" s="121"/>
    </row>
    <row r="27" spans="1:28" x14ac:dyDescent="0.25">
      <c r="A27" s="205"/>
      <c r="B27" s="205"/>
      <c r="C27" s="205"/>
      <c r="D27" s="206"/>
      <c r="E27" s="206"/>
      <c r="F27" s="104"/>
      <c r="G27" s="104"/>
      <c r="H27" s="119"/>
      <c r="I27" s="119"/>
      <c r="J27" s="119"/>
      <c r="K27" s="119"/>
      <c r="L27" s="119"/>
      <c r="M27" s="116"/>
      <c r="N27" s="116"/>
      <c r="O27" s="120"/>
      <c r="P27" s="120"/>
      <c r="Q27" s="120"/>
      <c r="R27" s="121"/>
      <c r="S27" s="121"/>
      <c r="T27" s="104"/>
      <c r="U27" s="104"/>
      <c r="V27" s="121"/>
      <c r="W27" s="121"/>
      <c r="X27" s="121"/>
      <c r="Y27" s="121"/>
      <c r="Z27" s="121"/>
    </row>
    <row r="28" spans="1:28" x14ac:dyDescent="0.25">
      <c r="A28" s="205"/>
      <c r="B28" s="205"/>
      <c r="C28" s="205"/>
      <c r="D28" s="206"/>
      <c r="E28" s="206"/>
      <c r="F28" s="104"/>
      <c r="G28" s="104"/>
      <c r="H28" s="119"/>
      <c r="I28" s="119"/>
      <c r="J28" s="119"/>
      <c r="K28" s="119"/>
      <c r="L28" s="119"/>
      <c r="M28" s="116"/>
      <c r="N28" s="116"/>
      <c r="O28" s="120"/>
      <c r="P28" s="120"/>
      <c r="Q28" s="120"/>
      <c r="R28" s="121"/>
      <c r="S28" s="121"/>
      <c r="T28" s="104"/>
      <c r="U28" s="104"/>
      <c r="V28" s="121"/>
      <c r="W28" s="121"/>
      <c r="X28" s="121"/>
      <c r="Y28" s="121"/>
      <c r="Z28" s="121"/>
    </row>
    <row r="29" spans="1:28" x14ac:dyDescent="0.25">
      <c r="A29" s="205"/>
      <c r="B29" s="205"/>
      <c r="C29" s="205"/>
      <c r="D29" s="206"/>
      <c r="E29" s="206"/>
      <c r="F29" s="104"/>
      <c r="G29" s="104"/>
      <c r="H29" s="119"/>
      <c r="I29" s="119"/>
      <c r="J29" s="119"/>
      <c r="K29" s="119"/>
      <c r="L29" s="119"/>
      <c r="M29" s="116"/>
      <c r="N29" s="116"/>
      <c r="O29" s="120"/>
      <c r="P29" s="120"/>
      <c r="Q29" s="120"/>
      <c r="R29" s="121"/>
      <c r="S29" s="121"/>
      <c r="T29" s="104"/>
      <c r="U29" s="104"/>
      <c r="V29" s="121"/>
      <c r="W29" s="121"/>
      <c r="X29" s="121"/>
      <c r="Y29" s="121"/>
      <c r="Z29" s="121"/>
    </row>
    <row r="30" spans="1:28" x14ac:dyDescent="0.25">
      <c r="A30" s="205"/>
      <c r="B30" s="205"/>
      <c r="C30" s="205"/>
      <c r="D30" s="206"/>
      <c r="E30" s="206"/>
      <c r="F30" s="104"/>
      <c r="G30" s="104"/>
      <c r="H30" s="119"/>
      <c r="I30" s="119"/>
      <c r="J30" s="119"/>
      <c r="K30" s="119"/>
      <c r="L30" s="119"/>
      <c r="M30" s="116"/>
      <c r="N30" s="116"/>
      <c r="O30" s="120"/>
      <c r="P30" s="120"/>
      <c r="Q30" s="120"/>
      <c r="R30" s="121"/>
      <c r="S30" s="121"/>
      <c r="T30" s="104"/>
      <c r="U30" s="104"/>
      <c r="V30" s="121"/>
      <c r="W30" s="121"/>
      <c r="X30" s="121"/>
      <c r="Y30" s="121"/>
      <c r="Z30" s="121"/>
    </row>
    <row r="31" spans="1:28" x14ac:dyDescent="0.25">
      <c r="A31" s="205"/>
      <c r="B31" s="205"/>
      <c r="C31" s="205"/>
      <c r="D31" s="206"/>
      <c r="E31" s="206"/>
      <c r="F31" s="104"/>
      <c r="G31" s="104"/>
      <c r="H31" s="119"/>
      <c r="I31" s="119"/>
      <c r="J31" s="119"/>
      <c r="K31" s="119"/>
      <c r="L31" s="119"/>
      <c r="M31" s="116"/>
      <c r="N31" s="116"/>
      <c r="O31" s="120"/>
      <c r="P31" s="120"/>
      <c r="Q31" s="120"/>
      <c r="R31" s="121"/>
      <c r="S31" s="121"/>
      <c r="T31" s="104"/>
      <c r="U31" s="104"/>
      <c r="V31" s="121"/>
      <c r="W31" s="121"/>
      <c r="X31" s="121"/>
      <c r="Y31" s="121"/>
      <c r="Z31" s="121"/>
    </row>
    <row r="32" spans="1:28" x14ac:dyDescent="0.25">
      <c r="A32" s="205"/>
      <c r="B32" s="205"/>
      <c r="C32" s="205"/>
      <c r="D32" s="206"/>
      <c r="E32" s="206"/>
      <c r="F32" s="104"/>
      <c r="G32" s="104"/>
      <c r="H32" s="119"/>
      <c r="I32" s="119"/>
      <c r="J32" s="119"/>
      <c r="K32" s="119"/>
      <c r="L32" s="119"/>
      <c r="M32" s="116"/>
      <c r="N32" s="116"/>
      <c r="O32" s="120"/>
      <c r="P32" s="120"/>
      <c r="Q32" s="120"/>
      <c r="R32" s="121"/>
      <c r="S32" s="121"/>
      <c r="T32" s="104"/>
      <c r="U32" s="104"/>
      <c r="V32" s="121"/>
      <c r="W32" s="121"/>
      <c r="X32" s="121"/>
      <c r="Y32" s="121"/>
      <c r="Z32" s="121"/>
    </row>
    <row r="33" spans="1:26" x14ac:dyDescent="0.25">
      <c r="A33" s="205"/>
      <c r="B33" s="205"/>
      <c r="C33" s="205"/>
      <c r="D33" s="206"/>
      <c r="E33" s="206"/>
      <c r="F33" s="104"/>
      <c r="G33" s="104"/>
      <c r="H33" s="119"/>
      <c r="I33" s="119"/>
      <c r="J33" s="119"/>
      <c r="K33" s="119"/>
      <c r="L33" s="119"/>
      <c r="M33" s="116"/>
      <c r="N33" s="116"/>
      <c r="O33" s="120"/>
      <c r="P33" s="120"/>
      <c r="Q33" s="120"/>
      <c r="R33" s="121"/>
      <c r="S33" s="121"/>
      <c r="T33" s="104"/>
      <c r="U33" s="104"/>
      <c r="V33" s="121"/>
      <c r="W33" s="121"/>
      <c r="X33" s="121"/>
      <c r="Y33" s="121"/>
      <c r="Z33" s="121"/>
    </row>
    <row r="34" spans="1:26" x14ac:dyDescent="0.25">
      <c r="A34" s="205"/>
      <c r="B34" s="205"/>
      <c r="C34" s="205"/>
      <c r="D34" s="206"/>
      <c r="E34" s="206"/>
      <c r="F34" s="104"/>
      <c r="G34" s="104"/>
      <c r="H34" s="119"/>
      <c r="I34" s="119"/>
      <c r="J34" s="119"/>
      <c r="K34" s="119"/>
      <c r="L34" s="119"/>
      <c r="M34" s="116"/>
      <c r="N34" s="116"/>
      <c r="O34" s="120"/>
      <c r="P34" s="120"/>
      <c r="Q34" s="120"/>
      <c r="R34" s="121"/>
      <c r="S34" s="121"/>
      <c r="T34" s="104"/>
      <c r="U34" s="104"/>
      <c r="V34" s="121"/>
      <c r="W34" s="121"/>
      <c r="X34" s="121"/>
      <c r="Y34" s="121"/>
      <c r="Z34" s="121"/>
    </row>
    <row r="35" spans="1:26" x14ac:dyDescent="0.25">
      <c r="A35" s="205"/>
      <c r="B35" s="205"/>
      <c r="C35" s="205"/>
      <c r="D35" s="206"/>
      <c r="E35" s="206"/>
      <c r="F35" s="104"/>
      <c r="G35" s="104"/>
      <c r="H35" s="119"/>
      <c r="I35" s="119"/>
      <c r="J35" s="119"/>
      <c r="K35" s="119"/>
      <c r="L35" s="119"/>
      <c r="M35" s="116"/>
      <c r="N35" s="116"/>
      <c r="O35" s="120"/>
      <c r="P35" s="120"/>
      <c r="Q35" s="120"/>
      <c r="R35" s="121"/>
      <c r="S35" s="121"/>
      <c r="T35" s="104"/>
      <c r="U35" s="104"/>
      <c r="V35" s="121"/>
      <c r="W35" s="121"/>
      <c r="X35" s="121"/>
      <c r="Y35" s="121"/>
      <c r="Z35" s="121"/>
    </row>
    <row r="36" spans="1:26" x14ac:dyDescent="0.25">
      <c r="A36" s="205"/>
      <c r="B36" s="205"/>
      <c r="C36" s="205"/>
      <c r="D36" s="206"/>
      <c r="E36" s="206"/>
      <c r="F36" s="104"/>
      <c r="G36" s="104"/>
      <c r="H36" s="119"/>
      <c r="I36" s="119"/>
      <c r="J36" s="119"/>
      <c r="K36" s="119"/>
      <c r="L36" s="119"/>
      <c r="M36" s="116"/>
      <c r="N36" s="116"/>
      <c r="O36" s="120"/>
      <c r="P36" s="120"/>
      <c r="Q36" s="120"/>
      <c r="R36" s="121"/>
      <c r="S36" s="121"/>
      <c r="T36" s="104"/>
      <c r="U36" s="104"/>
      <c r="V36" s="121"/>
      <c r="W36" s="121"/>
      <c r="X36" s="121"/>
      <c r="Y36" s="121"/>
      <c r="Z36" s="121"/>
    </row>
    <row r="37" spans="1:26" x14ac:dyDescent="0.25">
      <c r="A37" s="205"/>
      <c r="B37" s="205"/>
      <c r="C37" s="205"/>
      <c r="D37" s="206"/>
      <c r="E37" s="206"/>
      <c r="F37" s="104"/>
      <c r="G37" s="104"/>
      <c r="H37" s="119"/>
      <c r="I37" s="119"/>
      <c r="J37" s="119"/>
      <c r="K37" s="119"/>
      <c r="L37" s="119"/>
      <c r="M37" s="116"/>
      <c r="N37" s="116"/>
      <c r="O37" s="120"/>
      <c r="P37" s="120"/>
      <c r="Q37" s="120"/>
      <c r="R37" s="121"/>
      <c r="S37" s="121"/>
      <c r="T37" s="104"/>
      <c r="U37" s="104"/>
      <c r="V37" s="121"/>
      <c r="W37" s="121"/>
      <c r="X37" s="121"/>
      <c r="Y37" s="121"/>
      <c r="Z37" s="121"/>
    </row>
    <row r="38" spans="1:26" x14ac:dyDescent="0.25">
      <c r="A38" s="205"/>
      <c r="B38" s="205"/>
      <c r="C38" s="205"/>
      <c r="D38" s="206"/>
      <c r="E38" s="206"/>
      <c r="F38" s="104"/>
      <c r="G38" s="104"/>
      <c r="H38" s="119"/>
      <c r="I38" s="119"/>
      <c r="J38" s="119"/>
      <c r="K38" s="119"/>
      <c r="L38" s="119"/>
      <c r="M38" s="116"/>
      <c r="N38" s="116"/>
      <c r="O38" s="120"/>
      <c r="P38" s="120"/>
      <c r="Q38" s="120"/>
      <c r="R38" s="121"/>
      <c r="S38" s="121"/>
      <c r="T38" s="104"/>
      <c r="U38" s="104"/>
      <c r="V38" s="121"/>
      <c r="W38" s="121"/>
      <c r="X38" s="121"/>
      <c r="Y38" s="121"/>
      <c r="Z38" s="121"/>
    </row>
    <row r="39" spans="1:26" x14ac:dyDescent="0.25">
      <c r="A39" s="205"/>
      <c r="B39" s="205"/>
      <c r="C39" s="205"/>
      <c r="D39" s="206"/>
      <c r="E39" s="206"/>
      <c r="F39" s="104"/>
      <c r="G39" s="104"/>
      <c r="H39" s="119"/>
      <c r="I39" s="119"/>
      <c r="J39" s="119"/>
      <c r="K39" s="119"/>
      <c r="L39" s="119"/>
      <c r="M39" s="116"/>
      <c r="N39" s="116"/>
      <c r="O39" s="120"/>
      <c r="P39" s="120"/>
      <c r="Q39" s="120"/>
      <c r="R39" s="121"/>
      <c r="S39" s="121"/>
      <c r="T39" s="104"/>
      <c r="U39" s="104"/>
      <c r="V39" s="121"/>
      <c r="W39" s="121"/>
      <c r="X39" s="121"/>
      <c r="Y39" s="121"/>
      <c r="Z39" s="121"/>
    </row>
    <row r="40" spans="1:26" x14ac:dyDescent="0.25">
      <c r="A40" s="205"/>
      <c r="B40" s="205"/>
      <c r="C40" s="205"/>
      <c r="D40" s="206"/>
      <c r="E40" s="206"/>
      <c r="F40" s="104"/>
      <c r="G40" s="104"/>
      <c r="H40" s="119"/>
      <c r="I40" s="119"/>
      <c r="J40" s="119"/>
      <c r="K40" s="119"/>
      <c r="L40" s="119"/>
      <c r="M40" s="116"/>
      <c r="N40" s="116"/>
      <c r="O40" s="120"/>
      <c r="P40" s="120"/>
      <c r="Q40" s="120"/>
      <c r="R40" s="121"/>
      <c r="S40" s="121"/>
      <c r="T40" s="104"/>
      <c r="U40" s="104"/>
      <c r="V40" s="121"/>
      <c r="W40" s="121"/>
      <c r="X40" s="121"/>
      <c r="Y40" s="121"/>
      <c r="Z40" s="121"/>
    </row>
    <row r="41" spans="1:26" x14ac:dyDescent="0.25">
      <c r="A41" s="205"/>
      <c r="B41" s="205"/>
      <c r="C41" s="205"/>
      <c r="D41" s="206"/>
      <c r="E41" s="206"/>
      <c r="F41" s="104"/>
      <c r="G41" s="104"/>
      <c r="H41" s="119"/>
      <c r="I41" s="119"/>
      <c r="J41" s="119"/>
      <c r="K41" s="119"/>
      <c r="L41" s="119"/>
      <c r="M41" s="116"/>
      <c r="N41" s="116"/>
      <c r="O41" s="120"/>
      <c r="P41" s="120"/>
      <c r="Q41" s="120"/>
      <c r="R41" s="121"/>
      <c r="S41" s="121"/>
      <c r="T41" s="104"/>
      <c r="U41" s="104"/>
      <c r="V41" s="121"/>
      <c r="W41" s="121"/>
      <c r="X41" s="121"/>
      <c r="Y41" s="121"/>
      <c r="Z41" s="121"/>
    </row>
    <row r="42" spans="1:26" x14ac:dyDescent="0.25">
      <c r="A42" s="205"/>
      <c r="B42" s="205"/>
      <c r="C42" s="205"/>
      <c r="D42" s="206"/>
      <c r="E42" s="206"/>
      <c r="F42" s="104"/>
      <c r="G42" s="104"/>
      <c r="H42" s="119"/>
      <c r="I42" s="119"/>
      <c r="J42" s="119"/>
      <c r="K42" s="119"/>
      <c r="L42" s="119"/>
      <c r="M42" s="116"/>
      <c r="N42" s="116"/>
      <c r="O42" s="120"/>
      <c r="P42" s="120"/>
      <c r="Q42" s="120"/>
      <c r="R42" s="121"/>
      <c r="S42" s="121"/>
      <c r="T42" s="104"/>
      <c r="U42" s="104"/>
      <c r="V42" s="121"/>
      <c r="W42" s="121"/>
      <c r="X42" s="121"/>
      <c r="Y42" s="121"/>
      <c r="Z42" s="121"/>
    </row>
    <row r="43" spans="1:26" x14ac:dyDescent="0.25">
      <c r="A43" s="205"/>
      <c r="B43" s="205"/>
      <c r="C43" s="205"/>
      <c r="D43" s="206"/>
      <c r="E43" s="206"/>
      <c r="F43" s="104"/>
      <c r="G43" s="104"/>
      <c r="H43" s="119"/>
      <c r="I43" s="119"/>
      <c r="J43" s="119"/>
      <c r="K43" s="119"/>
      <c r="L43" s="119"/>
      <c r="M43" s="116"/>
      <c r="N43" s="116"/>
      <c r="O43" s="120"/>
      <c r="P43" s="120"/>
      <c r="Q43" s="120"/>
      <c r="R43" s="121"/>
      <c r="S43" s="121"/>
      <c r="T43" s="104"/>
      <c r="U43" s="104"/>
      <c r="V43" s="121"/>
      <c r="W43" s="121"/>
      <c r="X43" s="121"/>
      <c r="Y43" s="121"/>
      <c r="Z43" s="121"/>
    </row>
    <row r="44" spans="1:26" x14ac:dyDescent="0.25">
      <c r="A44" s="205"/>
      <c r="B44" s="205"/>
      <c r="C44" s="205"/>
      <c r="D44" s="206"/>
      <c r="E44" s="206"/>
      <c r="F44" s="104"/>
      <c r="G44" s="104"/>
      <c r="H44" s="119"/>
      <c r="I44" s="119"/>
      <c r="J44" s="119"/>
      <c r="K44" s="119"/>
      <c r="L44" s="119"/>
      <c r="M44" s="116"/>
      <c r="N44" s="116"/>
      <c r="O44" s="120"/>
      <c r="P44" s="120"/>
      <c r="Q44" s="120"/>
      <c r="R44" s="121"/>
      <c r="S44" s="121"/>
      <c r="T44" s="104"/>
      <c r="U44" s="104"/>
      <c r="V44" s="121"/>
      <c r="W44" s="121"/>
      <c r="X44" s="121"/>
      <c r="Y44" s="121"/>
      <c r="Z44" s="121"/>
    </row>
    <row r="45" spans="1:26" x14ac:dyDescent="0.25">
      <c r="A45" s="205"/>
      <c r="B45" s="205"/>
      <c r="C45" s="205"/>
      <c r="D45" s="206"/>
      <c r="E45" s="206"/>
      <c r="F45" s="104"/>
      <c r="G45" s="104"/>
      <c r="H45" s="119"/>
      <c r="I45" s="119"/>
      <c r="J45" s="119"/>
      <c r="K45" s="119"/>
      <c r="L45" s="119"/>
      <c r="M45" s="116"/>
      <c r="N45" s="116"/>
      <c r="O45" s="120"/>
      <c r="P45" s="120"/>
      <c r="Q45" s="120"/>
      <c r="R45" s="121"/>
      <c r="S45" s="121"/>
      <c r="T45" s="104"/>
      <c r="U45" s="104"/>
      <c r="V45" s="121"/>
      <c r="W45" s="121"/>
      <c r="X45" s="121"/>
      <c r="Y45" s="121"/>
      <c r="Z45" s="121"/>
    </row>
    <row r="46" spans="1:26" x14ac:dyDescent="0.25">
      <c r="A46" s="205"/>
      <c r="B46" s="205"/>
      <c r="C46" s="205"/>
      <c r="D46" s="206"/>
      <c r="E46" s="206"/>
      <c r="F46" s="104"/>
      <c r="G46" s="104"/>
      <c r="H46" s="119"/>
      <c r="I46" s="119"/>
      <c r="J46" s="119"/>
      <c r="K46" s="119"/>
      <c r="L46" s="119"/>
      <c r="M46" s="116"/>
      <c r="N46" s="116"/>
      <c r="O46" s="120"/>
      <c r="P46" s="120"/>
      <c r="Q46" s="120"/>
      <c r="R46" s="121"/>
      <c r="S46" s="121"/>
      <c r="T46" s="104"/>
      <c r="U46" s="104"/>
      <c r="V46" s="121"/>
      <c r="W46" s="121"/>
      <c r="X46" s="121"/>
      <c r="Y46" s="121"/>
      <c r="Z46" s="121"/>
    </row>
    <row r="47" spans="1:26" x14ac:dyDescent="0.25">
      <c r="A47" s="205"/>
      <c r="B47" s="205"/>
      <c r="C47" s="205"/>
      <c r="D47" s="206"/>
      <c r="E47" s="206"/>
      <c r="F47" s="104"/>
      <c r="G47" s="104"/>
      <c r="H47" s="119"/>
      <c r="I47" s="119"/>
      <c r="J47" s="119"/>
      <c r="K47" s="119"/>
      <c r="L47" s="119"/>
      <c r="M47" s="116"/>
      <c r="N47" s="116"/>
      <c r="O47" s="120"/>
      <c r="P47" s="120"/>
      <c r="Q47" s="120"/>
      <c r="R47" s="121"/>
      <c r="S47" s="121"/>
      <c r="T47" s="104"/>
      <c r="U47" s="104"/>
      <c r="V47" s="121"/>
      <c r="W47" s="121"/>
      <c r="X47" s="121"/>
      <c r="Y47" s="121"/>
      <c r="Z47" s="121"/>
    </row>
    <row r="48" spans="1:26" x14ac:dyDescent="0.25">
      <c r="A48" s="205"/>
      <c r="B48" s="205"/>
      <c r="C48" s="205"/>
      <c r="D48" s="206"/>
      <c r="E48" s="206"/>
      <c r="F48" s="104"/>
      <c r="G48" s="104"/>
      <c r="H48" s="119"/>
      <c r="I48" s="119"/>
      <c r="J48" s="119"/>
      <c r="K48" s="119"/>
      <c r="L48" s="119"/>
      <c r="M48" s="116"/>
      <c r="N48" s="116"/>
      <c r="O48" s="120"/>
      <c r="P48" s="120"/>
      <c r="Q48" s="120"/>
      <c r="R48" s="121"/>
      <c r="S48" s="121"/>
      <c r="T48" s="104"/>
      <c r="U48" s="104"/>
      <c r="V48" s="121"/>
      <c r="W48" s="121"/>
      <c r="X48" s="121"/>
      <c r="Y48" s="121"/>
      <c r="Z48" s="121"/>
    </row>
    <row r="49" spans="1:26" x14ac:dyDescent="0.25">
      <c r="A49" s="205"/>
      <c r="B49" s="205"/>
      <c r="C49" s="205"/>
      <c r="D49" s="206"/>
      <c r="E49" s="206"/>
      <c r="F49" s="104"/>
      <c r="G49" s="104"/>
      <c r="H49" s="119"/>
      <c r="I49" s="119"/>
      <c r="J49" s="119"/>
      <c r="K49" s="119"/>
      <c r="L49" s="119"/>
      <c r="M49" s="116"/>
      <c r="N49" s="116"/>
      <c r="O49" s="120"/>
      <c r="P49" s="120"/>
      <c r="Q49" s="120"/>
      <c r="R49" s="121"/>
      <c r="S49" s="121"/>
      <c r="T49" s="104"/>
      <c r="U49" s="104"/>
      <c r="V49" s="121"/>
      <c r="W49" s="121"/>
      <c r="X49" s="121"/>
      <c r="Y49" s="121"/>
      <c r="Z49" s="121"/>
    </row>
    <row r="50" spans="1:26" x14ac:dyDescent="0.25">
      <c r="A50" s="205"/>
      <c r="B50" s="205"/>
      <c r="C50" s="205"/>
      <c r="D50" s="206"/>
      <c r="E50" s="206"/>
      <c r="F50" s="104"/>
      <c r="G50" s="104"/>
      <c r="H50" s="119"/>
      <c r="I50" s="119"/>
      <c r="J50" s="119"/>
      <c r="K50" s="119"/>
      <c r="L50" s="119"/>
      <c r="M50" s="116"/>
      <c r="N50" s="116"/>
      <c r="O50" s="120"/>
      <c r="P50" s="120"/>
      <c r="Q50" s="120"/>
      <c r="R50" s="121"/>
      <c r="S50" s="121"/>
      <c r="T50" s="104"/>
      <c r="U50" s="104"/>
      <c r="V50" s="121"/>
      <c r="W50" s="121"/>
      <c r="X50" s="121"/>
      <c r="Y50" s="121"/>
      <c r="Z50" s="121"/>
    </row>
    <row r="51" spans="1:26" x14ac:dyDescent="0.25">
      <c r="A51" s="205"/>
      <c r="B51" s="205"/>
      <c r="C51" s="205"/>
      <c r="D51" s="206"/>
      <c r="E51" s="206"/>
      <c r="F51" s="104"/>
      <c r="G51" s="104"/>
      <c r="H51" s="119"/>
      <c r="I51" s="119"/>
      <c r="J51" s="119"/>
      <c r="K51" s="119"/>
      <c r="L51" s="119"/>
      <c r="M51" s="116"/>
      <c r="N51" s="116"/>
      <c r="O51" s="120"/>
      <c r="P51" s="120"/>
      <c r="Q51" s="120"/>
      <c r="R51" s="121"/>
      <c r="S51" s="121"/>
      <c r="T51" s="104"/>
      <c r="U51" s="104"/>
      <c r="V51" s="121"/>
      <c r="W51" s="121"/>
      <c r="X51" s="121"/>
      <c r="Y51" s="121"/>
      <c r="Z51" s="121"/>
    </row>
    <row r="52" spans="1:26" x14ac:dyDescent="0.25">
      <c r="A52" s="205"/>
      <c r="B52" s="205"/>
      <c r="C52" s="205"/>
      <c r="D52" s="206"/>
      <c r="E52" s="206"/>
      <c r="F52" s="104"/>
      <c r="G52" s="104"/>
      <c r="H52" s="119"/>
      <c r="I52" s="119"/>
      <c r="J52" s="119"/>
      <c r="K52" s="119"/>
      <c r="L52" s="119"/>
      <c r="M52" s="116"/>
      <c r="N52" s="116"/>
      <c r="O52" s="120"/>
      <c r="P52" s="120"/>
      <c r="Q52" s="120"/>
      <c r="R52" s="121"/>
      <c r="S52" s="121"/>
      <c r="T52" s="104"/>
      <c r="U52" s="104"/>
      <c r="V52" s="121"/>
      <c r="W52" s="121"/>
      <c r="X52" s="121"/>
      <c r="Y52" s="121"/>
      <c r="Z52" s="121"/>
    </row>
    <row r="53" spans="1:26" x14ac:dyDescent="0.25">
      <c r="A53" s="205"/>
      <c r="B53" s="205"/>
      <c r="C53" s="205"/>
      <c r="D53" s="206"/>
      <c r="E53" s="206"/>
      <c r="F53" s="104"/>
      <c r="G53" s="104"/>
      <c r="H53" s="119"/>
      <c r="I53" s="119"/>
      <c r="J53" s="119"/>
      <c r="K53" s="119"/>
      <c r="L53" s="119"/>
      <c r="M53" s="116"/>
      <c r="N53" s="116"/>
      <c r="O53" s="120"/>
      <c r="P53" s="120"/>
      <c r="Q53" s="120"/>
      <c r="R53" s="121"/>
      <c r="S53" s="121"/>
      <c r="T53" s="104"/>
      <c r="U53" s="104"/>
      <c r="V53" s="121"/>
      <c r="W53" s="121"/>
      <c r="X53" s="121"/>
      <c r="Y53" s="121"/>
      <c r="Z53" s="121"/>
    </row>
    <row r="54" spans="1:26" x14ac:dyDescent="0.25">
      <c r="A54" s="205"/>
      <c r="B54" s="205"/>
      <c r="C54" s="205"/>
      <c r="D54" s="206"/>
      <c r="E54" s="206"/>
      <c r="F54" s="104"/>
      <c r="G54" s="104"/>
      <c r="H54" s="119"/>
      <c r="I54" s="119"/>
      <c r="J54" s="119"/>
      <c r="K54" s="119"/>
      <c r="L54" s="119"/>
      <c r="M54" s="116"/>
      <c r="N54" s="116"/>
      <c r="O54" s="120"/>
      <c r="P54" s="120"/>
      <c r="Q54" s="120"/>
      <c r="R54" s="121"/>
      <c r="S54" s="121"/>
      <c r="T54" s="104"/>
      <c r="U54" s="104"/>
      <c r="V54" s="121"/>
      <c r="W54" s="121"/>
      <c r="X54" s="121"/>
      <c r="Y54" s="121"/>
      <c r="Z54" s="121"/>
    </row>
    <row r="55" spans="1:26" x14ac:dyDescent="0.25">
      <c r="A55" s="205"/>
      <c r="B55" s="205"/>
      <c r="C55" s="205"/>
      <c r="D55" s="206"/>
      <c r="E55" s="206"/>
      <c r="F55" s="104"/>
      <c r="G55" s="104"/>
      <c r="H55" s="119"/>
      <c r="I55" s="119"/>
      <c r="J55" s="119"/>
      <c r="K55" s="119"/>
      <c r="L55" s="119"/>
      <c r="M55" s="116"/>
      <c r="N55" s="116"/>
      <c r="O55" s="120"/>
      <c r="P55" s="120"/>
      <c r="Q55" s="120"/>
      <c r="R55" s="121"/>
      <c r="S55" s="121"/>
      <c r="T55" s="104"/>
      <c r="U55" s="104"/>
      <c r="V55" s="121"/>
      <c r="W55" s="121"/>
      <c r="X55" s="121"/>
      <c r="Y55" s="121"/>
      <c r="Z55" s="121"/>
    </row>
    <row r="56" spans="1:26" x14ac:dyDescent="0.25">
      <c r="A56" s="205"/>
      <c r="B56" s="205"/>
      <c r="C56" s="205"/>
      <c r="D56" s="206"/>
      <c r="E56" s="206"/>
      <c r="F56" s="104"/>
      <c r="G56" s="104"/>
      <c r="H56" s="119"/>
      <c r="I56" s="119"/>
      <c r="J56" s="119"/>
      <c r="K56" s="119"/>
      <c r="L56" s="119"/>
      <c r="M56" s="116"/>
      <c r="N56" s="116"/>
      <c r="O56" s="120"/>
      <c r="P56" s="120"/>
      <c r="Q56" s="120"/>
      <c r="R56" s="121"/>
      <c r="S56" s="121"/>
      <c r="T56" s="104"/>
      <c r="U56" s="104"/>
      <c r="V56" s="121"/>
      <c r="W56" s="121"/>
      <c r="X56" s="121"/>
      <c r="Y56" s="121"/>
      <c r="Z56" s="121"/>
    </row>
    <row r="57" spans="1:26" x14ac:dyDescent="0.25">
      <c r="A57" s="205"/>
      <c r="B57" s="205"/>
      <c r="C57" s="205"/>
      <c r="D57" s="206"/>
      <c r="E57" s="206"/>
      <c r="F57" s="104"/>
      <c r="G57" s="104"/>
      <c r="H57" s="119"/>
      <c r="I57" s="119"/>
      <c r="J57" s="119"/>
      <c r="K57" s="119"/>
      <c r="L57" s="119"/>
      <c r="M57" s="116"/>
      <c r="N57" s="116"/>
      <c r="O57" s="120"/>
      <c r="P57" s="120"/>
      <c r="Q57" s="120"/>
      <c r="R57" s="121"/>
      <c r="S57" s="121"/>
      <c r="T57" s="104"/>
      <c r="U57" s="104"/>
      <c r="V57" s="121"/>
      <c r="W57" s="121"/>
      <c r="X57" s="121"/>
      <c r="Y57" s="121"/>
      <c r="Z57" s="121"/>
    </row>
    <row r="58" spans="1:26" x14ac:dyDescent="0.25">
      <c r="A58" s="205"/>
      <c r="B58" s="205"/>
      <c r="C58" s="205"/>
      <c r="D58" s="206"/>
      <c r="E58" s="206"/>
      <c r="F58" s="104"/>
      <c r="G58" s="104"/>
      <c r="H58" s="119"/>
      <c r="I58" s="119"/>
      <c r="J58" s="119"/>
      <c r="K58" s="119"/>
      <c r="L58" s="119"/>
      <c r="M58" s="116"/>
      <c r="N58" s="116"/>
      <c r="O58" s="120"/>
      <c r="P58" s="120"/>
      <c r="Q58" s="120"/>
      <c r="R58" s="121"/>
      <c r="S58" s="121"/>
      <c r="T58" s="104"/>
      <c r="U58" s="104"/>
      <c r="V58" s="121"/>
      <c r="W58" s="121"/>
      <c r="X58" s="121"/>
      <c r="Y58" s="121"/>
      <c r="Z58" s="121"/>
    </row>
    <row r="59" spans="1:26" x14ac:dyDescent="0.25">
      <c r="A59" s="205"/>
      <c r="B59" s="205"/>
      <c r="C59" s="205"/>
      <c r="D59" s="206"/>
      <c r="E59" s="206"/>
      <c r="F59" s="104"/>
      <c r="G59" s="104"/>
      <c r="H59" s="119"/>
      <c r="I59" s="119"/>
      <c r="J59" s="119"/>
      <c r="K59" s="119"/>
      <c r="L59" s="119"/>
      <c r="M59" s="116"/>
      <c r="N59" s="116"/>
      <c r="O59" s="120"/>
      <c r="P59" s="120"/>
      <c r="Q59" s="120"/>
      <c r="R59" s="121"/>
      <c r="S59" s="121"/>
      <c r="T59" s="104"/>
      <c r="U59" s="104"/>
      <c r="V59" s="121"/>
      <c r="W59" s="121"/>
      <c r="X59" s="121"/>
      <c r="Y59" s="121"/>
      <c r="Z59" s="121"/>
    </row>
    <row r="60" spans="1:26" x14ac:dyDescent="0.25">
      <c r="A60" s="205"/>
      <c r="B60" s="205"/>
      <c r="C60" s="205"/>
      <c r="D60" s="206"/>
      <c r="E60" s="206"/>
      <c r="F60" s="104"/>
      <c r="G60" s="104"/>
      <c r="H60" s="119"/>
      <c r="I60" s="119"/>
      <c r="J60" s="119"/>
      <c r="K60" s="119"/>
      <c r="L60" s="119"/>
      <c r="M60" s="116"/>
      <c r="N60" s="116"/>
      <c r="O60" s="120"/>
      <c r="P60" s="120"/>
      <c r="Q60" s="120"/>
      <c r="R60" s="121"/>
      <c r="S60" s="121"/>
      <c r="T60" s="104"/>
      <c r="U60" s="104"/>
      <c r="V60" s="121"/>
      <c r="W60" s="121"/>
      <c r="X60" s="121"/>
      <c r="Y60" s="121"/>
      <c r="Z60" s="121"/>
    </row>
    <row r="61" spans="1:26" x14ac:dyDescent="0.25">
      <c r="A61" s="205"/>
      <c r="B61" s="205"/>
      <c r="C61" s="205"/>
      <c r="D61" s="206"/>
      <c r="E61" s="206"/>
      <c r="F61" s="104"/>
      <c r="G61" s="104"/>
      <c r="H61" s="119"/>
      <c r="I61" s="119"/>
      <c r="J61" s="119"/>
      <c r="K61" s="119"/>
      <c r="L61" s="119"/>
      <c r="M61" s="116"/>
      <c r="N61" s="116"/>
      <c r="O61" s="120"/>
      <c r="P61" s="120"/>
      <c r="Q61" s="120"/>
      <c r="R61" s="121"/>
      <c r="S61" s="121"/>
      <c r="T61" s="104"/>
      <c r="U61" s="104"/>
      <c r="V61" s="121"/>
      <c r="W61" s="121"/>
      <c r="X61" s="121"/>
      <c r="Y61" s="121"/>
      <c r="Z61" s="121"/>
    </row>
    <row r="62" spans="1:26" x14ac:dyDescent="0.25">
      <c r="A62" s="205"/>
      <c r="B62" s="205"/>
      <c r="C62" s="205"/>
      <c r="D62" s="206"/>
      <c r="E62" s="206"/>
      <c r="F62" s="104"/>
      <c r="G62" s="104"/>
      <c r="H62" s="119"/>
      <c r="I62" s="119"/>
      <c r="J62" s="119"/>
      <c r="K62" s="119"/>
      <c r="L62" s="119"/>
      <c r="M62" s="116"/>
      <c r="N62" s="116"/>
      <c r="O62" s="120"/>
      <c r="P62" s="120"/>
      <c r="Q62" s="120"/>
      <c r="R62" s="121"/>
      <c r="S62" s="121"/>
      <c r="T62" s="104"/>
      <c r="U62" s="104"/>
      <c r="V62" s="121"/>
      <c r="W62" s="121"/>
      <c r="X62" s="121"/>
      <c r="Y62" s="121"/>
      <c r="Z62" s="121"/>
    </row>
    <row r="63" spans="1:26" x14ac:dyDescent="0.25">
      <c r="A63" s="205"/>
      <c r="B63" s="205"/>
      <c r="C63" s="205"/>
      <c r="D63" s="206"/>
      <c r="E63" s="206"/>
      <c r="F63" s="104"/>
      <c r="G63" s="104"/>
      <c r="H63" s="119"/>
      <c r="I63" s="119"/>
      <c r="J63" s="119"/>
      <c r="K63" s="119"/>
      <c r="L63" s="119"/>
      <c r="M63" s="116"/>
      <c r="N63" s="116"/>
      <c r="O63" s="120"/>
      <c r="P63" s="120"/>
      <c r="Q63" s="120"/>
      <c r="R63" s="121"/>
      <c r="S63" s="121"/>
      <c r="T63" s="104"/>
      <c r="U63" s="104"/>
      <c r="V63" s="121"/>
      <c r="W63" s="121"/>
      <c r="X63" s="121"/>
      <c r="Y63" s="121"/>
      <c r="Z63" s="121"/>
    </row>
    <row r="64" spans="1:26" x14ac:dyDescent="0.25">
      <c r="A64" s="205"/>
      <c r="B64" s="205"/>
      <c r="C64" s="205"/>
      <c r="D64" s="206"/>
      <c r="E64" s="206"/>
      <c r="F64" s="104"/>
      <c r="G64" s="104"/>
      <c r="H64" s="119"/>
      <c r="I64" s="119"/>
      <c r="J64" s="119"/>
      <c r="K64" s="119"/>
      <c r="L64" s="119"/>
      <c r="M64" s="116"/>
      <c r="N64" s="116"/>
      <c r="O64" s="120"/>
      <c r="P64" s="120"/>
      <c r="Q64" s="120"/>
      <c r="R64" s="121"/>
      <c r="S64" s="121"/>
      <c r="T64" s="104"/>
      <c r="U64" s="104"/>
      <c r="V64" s="121"/>
      <c r="W64" s="121"/>
      <c r="X64" s="121"/>
      <c r="Y64" s="121"/>
      <c r="Z64" s="121"/>
    </row>
    <row r="65" spans="1:26" x14ac:dyDescent="0.25">
      <c r="A65" s="205"/>
      <c r="B65" s="205"/>
      <c r="C65" s="205"/>
      <c r="D65" s="206"/>
      <c r="E65" s="206"/>
      <c r="F65" s="104"/>
      <c r="G65" s="104"/>
      <c r="H65" s="119"/>
      <c r="I65" s="119"/>
      <c r="J65" s="119"/>
      <c r="K65" s="119"/>
      <c r="L65" s="119"/>
      <c r="M65" s="116"/>
      <c r="N65" s="116"/>
      <c r="O65" s="120"/>
      <c r="P65" s="120"/>
      <c r="Q65" s="120"/>
      <c r="R65" s="121"/>
      <c r="S65" s="121"/>
      <c r="T65" s="104"/>
      <c r="U65" s="104"/>
      <c r="V65" s="121"/>
      <c r="W65" s="121"/>
      <c r="X65" s="121"/>
      <c r="Y65" s="121"/>
      <c r="Z65" s="121"/>
    </row>
    <row r="66" spans="1:26" x14ac:dyDescent="0.25">
      <c r="A66" s="205"/>
      <c r="B66" s="205"/>
      <c r="C66" s="205"/>
      <c r="D66" s="206"/>
      <c r="E66" s="206"/>
      <c r="F66" s="104"/>
      <c r="G66" s="104"/>
      <c r="H66" s="119"/>
      <c r="I66" s="119"/>
      <c r="J66" s="119"/>
      <c r="K66" s="119"/>
      <c r="L66" s="119"/>
      <c r="M66" s="116"/>
      <c r="N66" s="116"/>
      <c r="O66" s="120"/>
      <c r="P66" s="120"/>
      <c r="Q66" s="120"/>
      <c r="R66" s="121"/>
      <c r="S66" s="121"/>
      <c r="T66" s="104"/>
      <c r="U66" s="104"/>
      <c r="V66" s="121"/>
      <c r="W66" s="121"/>
      <c r="X66" s="121"/>
      <c r="Y66" s="121"/>
      <c r="Z66" s="121"/>
    </row>
    <row r="67" spans="1:26" x14ac:dyDescent="0.25">
      <c r="A67" s="205"/>
      <c r="B67" s="205"/>
      <c r="C67" s="205"/>
      <c r="D67" s="206"/>
      <c r="E67" s="206"/>
      <c r="F67" s="104"/>
      <c r="G67" s="104"/>
      <c r="H67" s="119"/>
      <c r="I67" s="119"/>
      <c r="J67" s="119"/>
      <c r="K67" s="119"/>
      <c r="L67" s="119"/>
      <c r="M67" s="116"/>
      <c r="N67" s="116"/>
      <c r="O67" s="120"/>
      <c r="P67" s="120"/>
      <c r="Q67" s="120"/>
      <c r="R67" s="121"/>
      <c r="S67" s="121"/>
      <c r="T67" s="104"/>
      <c r="U67" s="104"/>
      <c r="V67" s="121"/>
      <c r="W67" s="121"/>
      <c r="X67" s="121"/>
      <c r="Y67" s="121"/>
      <c r="Z67" s="121"/>
    </row>
    <row r="68" spans="1:26" x14ac:dyDescent="0.25">
      <c r="A68" s="205"/>
      <c r="B68" s="205"/>
      <c r="C68" s="205"/>
      <c r="D68" s="206"/>
      <c r="E68" s="206"/>
      <c r="F68" s="104"/>
      <c r="G68" s="104"/>
      <c r="H68" s="119"/>
      <c r="I68" s="119"/>
      <c r="J68" s="119"/>
      <c r="K68" s="119"/>
      <c r="L68" s="119"/>
      <c r="M68" s="116"/>
      <c r="N68" s="116"/>
      <c r="O68" s="120"/>
      <c r="P68" s="120"/>
      <c r="Q68" s="120"/>
      <c r="R68" s="121"/>
      <c r="S68" s="121"/>
      <c r="T68" s="104"/>
      <c r="U68" s="104"/>
      <c r="V68" s="121"/>
      <c r="W68" s="121"/>
      <c r="X68" s="121"/>
      <c r="Y68" s="121"/>
      <c r="Z68" s="121"/>
    </row>
    <row r="69" spans="1:26" x14ac:dyDescent="0.25">
      <c r="A69" s="205"/>
      <c r="B69" s="205"/>
      <c r="C69" s="205"/>
      <c r="D69" s="206"/>
      <c r="E69" s="206"/>
      <c r="F69" s="104"/>
      <c r="G69" s="104"/>
      <c r="H69" s="119"/>
      <c r="I69" s="119"/>
      <c r="J69" s="119"/>
      <c r="K69" s="119"/>
      <c r="L69" s="119"/>
      <c r="M69" s="116"/>
      <c r="N69" s="116"/>
      <c r="O69" s="120"/>
      <c r="P69" s="120"/>
      <c r="Q69" s="120"/>
      <c r="R69" s="121"/>
      <c r="S69" s="121"/>
      <c r="T69" s="104"/>
      <c r="U69" s="104"/>
      <c r="V69" s="121"/>
      <c r="W69" s="121"/>
      <c r="X69" s="121"/>
      <c r="Y69" s="121"/>
      <c r="Z69" s="121"/>
    </row>
    <row r="70" spans="1:26" x14ac:dyDescent="0.25">
      <c r="A70" s="205"/>
      <c r="B70" s="205"/>
      <c r="C70" s="205"/>
      <c r="D70" s="206"/>
      <c r="E70" s="206"/>
      <c r="F70" s="104"/>
      <c r="G70" s="104"/>
      <c r="H70" s="119"/>
      <c r="I70" s="119"/>
      <c r="J70" s="119"/>
      <c r="K70" s="119"/>
      <c r="L70" s="119"/>
      <c r="M70" s="116"/>
      <c r="N70" s="116"/>
      <c r="O70" s="120"/>
      <c r="P70" s="120"/>
      <c r="Q70" s="120"/>
      <c r="R70" s="121"/>
      <c r="S70" s="121"/>
      <c r="T70" s="104"/>
      <c r="U70" s="104"/>
      <c r="V70" s="121"/>
      <c r="W70" s="121"/>
      <c r="X70" s="121"/>
      <c r="Y70" s="121"/>
      <c r="Z70" s="121"/>
    </row>
    <row r="71" spans="1:26" x14ac:dyDescent="0.25">
      <c r="A71" s="205"/>
      <c r="B71" s="205"/>
      <c r="C71" s="205"/>
      <c r="D71" s="206"/>
      <c r="E71" s="206"/>
      <c r="F71" s="104"/>
      <c r="G71" s="104"/>
      <c r="H71" s="119"/>
      <c r="I71" s="119"/>
      <c r="J71" s="119"/>
      <c r="K71" s="119"/>
      <c r="L71" s="119"/>
      <c r="M71" s="116"/>
      <c r="N71" s="116"/>
      <c r="O71" s="120"/>
      <c r="P71" s="120"/>
      <c r="Q71" s="120"/>
      <c r="R71" s="121"/>
      <c r="S71" s="121"/>
      <c r="T71" s="104"/>
      <c r="U71" s="104"/>
      <c r="V71" s="121"/>
      <c r="W71" s="121"/>
      <c r="X71" s="121"/>
      <c r="Y71" s="121"/>
      <c r="Z71" s="121"/>
    </row>
    <row r="72" spans="1:26" x14ac:dyDescent="0.25">
      <c r="A72" s="205"/>
      <c r="B72" s="205"/>
      <c r="C72" s="205"/>
      <c r="D72" s="206"/>
      <c r="E72" s="206"/>
      <c r="F72" s="104"/>
      <c r="G72" s="104"/>
      <c r="H72" s="119"/>
      <c r="I72" s="119"/>
      <c r="J72" s="119"/>
      <c r="K72" s="119"/>
      <c r="L72" s="119"/>
      <c r="M72" s="116"/>
      <c r="N72" s="116"/>
      <c r="O72" s="120"/>
      <c r="P72" s="120"/>
      <c r="Q72" s="120"/>
      <c r="R72" s="121"/>
      <c r="S72" s="121"/>
      <c r="T72" s="104"/>
      <c r="U72" s="104"/>
      <c r="V72" s="121"/>
      <c r="W72" s="121"/>
      <c r="X72" s="121"/>
      <c r="Y72" s="121"/>
      <c r="Z72" s="121"/>
    </row>
    <row r="73" spans="1:26" x14ac:dyDescent="0.25">
      <c r="A73" s="205"/>
      <c r="B73" s="205"/>
      <c r="C73" s="205"/>
      <c r="D73" s="206"/>
      <c r="E73" s="206"/>
      <c r="F73" s="104"/>
      <c r="G73" s="104"/>
      <c r="H73" s="119"/>
      <c r="I73" s="119"/>
      <c r="J73" s="119"/>
      <c r="K73" s="119"/>
      <c r="L73" s="119"/>
      <c r="M73" s="116"/>
      <c r="N73" s="116"/>
      <c r="O73" s="120"/>
      <c r="P73" s="120"/>
      <c r="Q73" s="120"/>
      <c r="R73" s="121"/>
      <c r="S73" s="121"/>
      <c r="T73" s="104"/>
      <c r="U73" s="104"/>
      <c r="V73" s="121"/>
      <c r="W73" s="121"/>
      <c r="X73" s="121"/>
      <c r="Y73" s="121"/>
      <c r="Z73" s="121"/>
    </row>
    <row r="74" spans="1:26" x14ac:dyDescent="0.25">
      <c r="A74" s="205"/>
      <c r="B74" s="205"/>
      <c r="C74" s="205"/>
      <c r="D74" s="206"/>
      <c r="E74" s="206"/>
      <c r="F74" s="104"/>
      <c r="G74" s="104"/>
      <c r="H74" s="119"/>
      <c r="I74" s="119"/>
      <c r="J74" s="119"/>
      <c r="K74" s="119"/>
      <c r="L74" s="119"/>
      <c r="M74" s="116"/>
      <c r="N74" s="116"/>
      <c r="O74" s="120"/>
      <c r="P74" s="120"/>
      <c r="Q74" s="120"/>
      <c r="R74" s="121"/>
      <c r="S74" s="121"/>
      <c r="T74" s="104"/>
      <c r="U74" s="104"/>
      <c r="V74" s="121"/>
      <c r="W74" s="121"/>
      <c r="X74" s="121"/>
      <c r="Y74" s="121"/>
      <c r="Z74" s="121"/>
    </row>
    <row r="75" spans="1:26" x14ac:dyDescent="0.25">
      <c r="A75" s="205"/>
      <c r="B75" s="205"/>
      <c r="C75" s="205"/>
      <c r="D75" s="206"/>
      <c r="E75" s="206"/>
      <c r="F75" s="104"/>
      <c r="G75" s="104"/>
      <c r="H75" s="119"/>
      <c r="I75" s="119"/>
      <c r="J75" s="119"/>
      <c r="K75" s="119"/>
      <c r="L75" s="119"/>
      <c r="M75" s="116"/>
      <c r="N75" s="116"/>
      <c r="O75" s="120"/>
      <c r="P75" s="120"/>
      <c r="Q75" s="120"/>
      <c r="R75" s="121"/>
      <c r="S75" s="121"/>
      <c r="T75" s="104"/>
      <c r="U75" s="104"/>
      <c r="V75" s="121"/>
      <c r="W75" s="121"/>
      <c r="X75" s="121"/>
      <c r="Y75" s="121"/>
      <c r="Z75" s="121"/>
    </row>
    <row r="76" spans="1:26" x14ac:dyDescent="0.25">
      <c r="A76" s="205"/>
      <c r="B76" s="205"/>
      <c r="C76" s="205"/>
      <c r="D76" s="206"/>
      <c r="E76" s="206"/>
      <c r="F76" s="104"/>
      <c r="G76" s="104"/>
      <c r="H76" s="119"/>
      <c r="I76" s="119"/>
      <c r="J76" s="119"/>
      <c r="K76" s="119"/>
      <c r="L76" s="119"/>
      <c r="M76" s="116"/>
      <c r="N76" s="116"/>
      <c r="O76" s="120"/>
      <c r="P76" s="120"/>
      <c r="Q76" s="120"/>
      <c r="R76" s="121"/>
      <c r="S76" s="121"/>
      <c r="T76" s="104"/>
      <c r="U76" s="104"/>
      <c r="V76" s="121"/>
      <c r="W76" s="121"/>
      <c r="X76" s="121"/>
      <c r="Y76" s="121"/>
      <c r="Z76" s="121"/>
    </row>
    <row r="77" spans="1:26" x14ac:dyDescent="0.25">
      <c r="A77" s="205"/>
      <c r="B77" s="205"/>
      <c r="C77" s="205"/>
      <c r="D77" s="206"/>
      <c r="E77" s="206"/>
      <c r="F77" s="104"/>
      <c r="G77" s="104"/>
      <c r="H77" s="119"/>
      <c r="I77" s="119"/>
      <c r="J77" s="119"/>
      <c r="K77" s="119"/>
      <c r="L77" s="119"/>
      <c r="M77" s="116"/>
      <c r="N77" s="116"/>
      <c r="O77" s="120"/>
      <c r="P77" s="120"/>
      <c r="Q77" s="120"/>
      <c r="R77" s="121"/>
      <c r="S77" s="121"/>
      <c r="T77" s="104"/>
      <c r="U77" s="104"/>
      <c r="V77" s="121"/>
      <c r="W77" s="121"/>
      <c r="X77" s="121"/>
      <c r="Y77" s="121"/>
      <c r="Z77" s="121"/>
    </row>
    <row r="78" spans="1:26" x14ac:dyDescent="0.25">
      <c r="A78" s="205"/>
      <c r="B78" s="205"/>
      <c r="C78" s="205"/>
      <c r="D78" s="206"/>
      <c r="E78" s="206"/>
      <c r="F78" s="104"/>
      <c r="G78" s="104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2"/>
      <c r="S78" s="112"/>
      <c r="T78" s="104"/>
      <c r="U78" s="104"/>
      <c r="V78" s="112"/>
      <c r="W78" s="112"/>
      <c r="X78" s="112"/>
      <c r="Y78" s="112"/>
      <c r="Z78" s="112"/>
    </row>
    <row r="79" spans="1:26" x14ac:dyDescent="0.25">
      <c r="A79" s="205"/>
      <c r="B79" s="205"/>
      <c r="C79" s="205"/>
      <c r="D79" s="206"/>
      <c r="E79" s="206"/>
      <c r="F79" s="104"/>
      <c r="G79" s="104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2"/>
      <c r="S79" s="112"/>
      <c r="T79" s="104"/>
      <c r="U79" s="104"/>
      <c r="V79" s="112"/>
      <c r="W79" s="112"/>
      <c r="X79" s="112"/>
      <c r="Y79" s="112"/>
      <c r="Z79" s="112"/>
    </row>
    <row r="80" spans="1:26" x14ac:dyDescent="0.25">
      <c r="A80" s="205"/>
      <c r="B80" s="205"/>
      <c r="C80" s="205"/>
      <c r="D80" s="206"/>
      <c r="E80" s="206"/>
      <c r="F80" s="104"/>
      <c r="G80" s="104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2"/>
      <c r="S80" s="112"/>
      <c r="T80" s="104"/>
      <c r="U80" s="104"/>
      <c r="V80" s="112"/>
      <c r="W80" s="112"/>
      <c r="X80" s="112"/>
      <c r="Y80" s="112"/>
      <c r="Z80" s="112"/>
    </row>
    <row r="81" spans="1:26" x14ac:dyDescent="0.25">
      <c r="A81" s="205"/>
      <c r="B81" s="205"/>
      <c r="C81" s="205"/>
      <c r="D81" s="206"/>
      <c r="E81" s="206"/>
      <c r="F81" s="104"/>
      <c r="G81" s="104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2"/>
      <c r="S81" s="112"/>
      <c r="T81" s="104"/>
      <c r="U81" s="104"/>
      <c r="V81" s="112"/>
      <c r="W81" s="112"/>
      <c r="X81" s="112"/>
      <c r="Y81" s="112"/>
      <c r="Z81" s="112"/>
    </row>
    <row r="82" spans="1:26" x14ac:dyDescent="0.25">
      <c r="A82" s="205"/>
      <c r="B82" s="205"/>
      <c r="C82" s="205"/>
      <c r="D82" s="206"/>
      <c r="E82" s="206"/>
      <c r="F82" s="104"/>
      <c r="G82" s="104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2"/>
      <c r="S82" s="112"/>
      <c r="T82" s="104"/>
      <c r="U82" s="104"/>
      <c r="V82" s="112"/>
      <c r="W82" s="112"/>
      <c r="X82" s="112"/>
      <c r="Y82" s="112"/>
      <c r="Z82" s="112"/>
    </row>
    <row r="83" spans="1:26" x14ac:dyDescent="0.25">
      <c r="A83" s="205"/>
      <c r="B83" s="205"/>
      <c r="C83" s="205"/>
      <c r="D83" s="206"/>
      <c r="E83" s="206"/>
      <c r="F83" s="104"/>
      <c r="G83" s="104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2"/>
      <c r="S83" s="112"/>
      <c r="T83" s="104"/>
      <c r="U83" s="104"/>
      <c r="V83" s="112"/>
      <c r="W83" s="112"/>
      <c r="X83" s="112"/>
      <c r="Y83" s="112"/>
      <c r="Z83" s="112"/>
    </row>
    <row r="84" spans="1:26" x14ac:dyDescent="0.25">
      <c r="A84" s="205"/>
      <c r="B84" s="205"/>
      <c r="C84" s="205"/>
      <c r="D84" s="206"/>
      <c r="E84" s="206"/>
      <c r="F84" s="104"/>
      <c r="G84" s="104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2"/>
      <c r="S84" s="112"/>
      <c r="T84" s="104"/>
      <c r="U84" s="104"/>
      <c r="V84" s="112"/>
      <c r="W84" s="112"/>
      <c r="X84" s="112"/>
      <c r="Y84" s="112"/>
      <c r="Z84" s="112"/>
    </row>
    <row r="85" spans="1:26" x14ac:dyDescent="0.25">
      <c r="A85" s="205"/>
      <c r="B85" s="205"/>
      <c r="C85" s="205"/>
      <c r="D85" s="206"/>
      <c r="E85" s="206"/>
      <c r="F85" s="104"/>
      <c r="G85" s="104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2"/>
      <c r="S85" s="112"/>
      <c r="T85" s="104"/>
      <c r="U85" s="104"/>
      <c r="V85" s="112"/>
      <c r="W85" s="112"/>
      <c r="X85" s="112"/>
      <c r="Y85" s="112"/>
      <c r="Z85" s="112"/>
    </row>
    <row r="86" spans="1:26" x14ac:dyDescent="0.25">
      <c r="A86" s="205"/>
      <c r="B86" s="205"/>
      <c r="C86" s="205"/>
      <c r="D86" s="206"/>
      <c r="E86" s="206"/>
      <c r="F86" s="104"/>
      <c r="G86" s="104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2"/>
      <c r="S86" s="112"/>
      <c r="T86" s="104"/>
      <c r="U86" s="104"/>
      <c r="V86" s="112"/>
      <c r="W86" s="112"/>
      <c r="X86" s="112"/>
      <c r="Y86" s="112"/>
      <c r="Z86" s="112"/>
    </row>
    <row r="87" spans="1:26" x14ac:dyDescent="0.25">
      <c r="A87" s="205"/>
      <c r="B87" s="205"/>
      <c r="C87" s="205"/>
      <c r="D87" s="206"/>
      <c r="E87" s="206"/>
      <c r="F87" s="104"/>
      <c r="G87" s="104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2"/>
      <c r="S87" s="112"/>
      <c r="T87" s="104"/>
      <c r="U87" s="104"/>
      <c r="V87" s="112"/>
      <c r="W87" s="112"/>
      <c r="X87" s="112"/>
      <c r="Y87" s="112"/>
      <c r="Z87" s="112"/>
    </row>
    <row r="88" spans="1:26" x14ac:dyDescent="0.25">
      <c r="A88" s="205"/>
      <c r="B88" s="205"/>
      <c r="C88" s="205"/>
      <c r="D88" s="206"/>
      <c r="E88" s="206"/>
      <c r="F88" s="104"/>
      <c r="G88" s="104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2"/>
      <c r="S88" s="112"/>
      <c r="T88" s="104"/>
      <c r="U88" s="104"/>
      <c r="V88" s="112"/>
      <c r="W88" s="112"/>
      <c r="X88" s="112"/>
      <c r="Y88" s="112"/>
      <c r="Z88" s="112"/>
    </row>
    <row r="89" spans="1:26" x14ac:dyDescent="0.25">
      <c r="A89" s="205"/>
      <c r="B89" s="205"/>
      <c r="C89" s="205"/>
      <c r="D89" s="206"/>
      <c r="E89" s="206"/>
      <c r="F89" s="104"/>
      <c r="G89" s="104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2"/>
      <c r="S89" s="112"/>
      <c r="T89" s="104"/>
      <c r="U89" s="104"/>
      <c r="V89" s="112"/>
      <c r="W89" s="112"/>
      <c r="X89" s="112"/>
      <c r="Y89" s="112"/>
      <c r="Z89" s="112"/>
    </row>
    <row r="90" spans="1:26" x14ac:dyDescent="0.25">
      <c r="A90" s="205"/>
      <c r="B90" s="205"/>
      <c r="C90" s="205"/>
      <c r="D90" s="206"/>
      <c r="E90" s="206"/>
      <c r="F90" s="104"/>
      <c r="G90" s="104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2"/>
      <c r="S90" s="112"/>
      <c r="T90" s="104"/>
      <c r="U90" s="104"/>
      <c r="V90" s="112"/>
      <c r="W90" s="112"/>
      <c r="X90" s="112"/>
      <c r="Y90" s="112"/>
      <c r="Z90" s="112"/>
    </row>
    <row r="91" spans="1:26" x14ac:dyDescent="0.25">
      <c r="A91" s="205"/>
      <c r="B91" s="205"/>
      <c r="C91" s="205"/>
      <c r="D91" s="206"/>
      <c r="E91" s="206"/>
      <c r="F91" s="104"/>
      <c r="G91" s="104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2"/>
      <c r="S91" s="112"/>
      <c r="T91" s="104"/>
      <c r="U91" s="104"/>
      <c r="V91" s="112"/>
      <c r="W91" s="112"/>
      <c r="X91" s="112"/>
      <c r="Y91" s="112"/>
      <c r="Z91" s="112"/>
    </row>
    <row r="92" spans="1:26" x14ac:dyDescent="0.25">
      <c r="A92" s="205"/>
      <c r="B92" s="205"/>
      <c r="C92" s="205"/>
      <c r="D92" s="206"/>
      <c r="E92" s="206"/>
      <c r="F92" s="104"/>
      <c r="G92" s="104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2"/>
      <c r="S92" s="112"/>
      <c r="T92" s="104"/>
      <c r="U92" s="104"/>
      <c r="V92" s="112"/>
      <c r="W92" s="112"/>
      <c r="X92" s="112"/>
      <c r="Y92" s="112"/>
      <c r="Z92" s="112"/>
    </row>
    <row r="93" spans="1:26" x14ac:dyDescent="0.25">
      <c r="A93" s="205"/>
      <c r="B93" s="205"/>
      <c r="C93" s="205"/>
      <c r="D93" s="206"/>
      <c r="E93" s="206"/>
      <c r="F93" s="104"/>
      <c r="G93" s="104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2"/>
      <c r="S93" s="112"/>
      <c r="T93" s="104"/>
      <c r="U93" s="104"/>
      <c r="V93" s="112"/>
      <c r="W93" s="112"/>
      <c r="X93" s="112"/>
      <c r="Y93" s="112"/>
      <c r="Z93" s="112"/>
    </row>
    <row r="94" spans="1:26" x14ac:dyDescent="0.25">
      <c r="A94" s="205"/>
      <c r="B94" s="205"/>
      <c r="C94" s="205"/>
      <c r="D94" s="206"/>
      <c r="E94" s="206"/>
      <c r="F94" s="104"/>
      <c r="G94" s="104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2"/>
      <c r="S94" s="112"/>
      <c r="T94" s="104"/>
      <c r="U94" s="104"/>
      <c r="V94" s="112"/>
      <c r="W94" s="112"/>
      <c r="X94" s="112"/>
      <c r="Y94" s="112"/>
      <c r="Z94" s="112"/>
    </row>
    <row r="95" spans="1:26" x14ac:dyDescent="0.25">
      <c r="A95" s="205"/>
      <c r="B95" s="205"/>
      <c r="C95" s="205"/>
      <c r="D95" s="206"/>
      <c r="E95" s="206"/>
      <c r="F95" s="104"/>
      <c r="G95" s="104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2"/>
      <c r="S95" s="112"/>
      <c r="T95" s="104"/>
      <c r="U95" s="104"/>
      <c r="V95" s="112"/>
      <c r="W95" s="112"/>
      <c r="X95" s="112"/>
      <c r="Y95" s="112"/>
      <c r="Z95" s="112"/>
    </row>
    <row r="96" spans="1:26" x14ac:dyDescent="0.25">
      <c r="A96" s="205"/>
      <c r="B96" s="205"/>
      <c r="C96" s="205"/>
      <c r="D96" s="206"/>
      <c r="E96" s="206"/>
      <c r="F96" s="104"/>
      <c r="G96" s="104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2"/>
      <c r="S96" s="112"/>
      <c r="T96" s="104"/>
      <c r="U96" s="104"/>
      <c r="V96" s="112"/>
      <c r="W96" s="112"/>
      <c r="X96" s="112"/>
      <c r="Y96" s="112"/>
      <c r="Z96" s="112"/>
    </row>
    <row r="97" spans="1:36" x14ac:dyDescent="0.25">
      <c r="A97" s="205"/>
      <c r="B97" s="205"/>
      <c r="C97" s="205"/>
      <c r="D97" s="206"/>
      <c r="E97" s="206"/>
      <c r="F97" s="104"/>
      <c r="G97" s="104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2"/>
      <c r="S97" s="112"/>
      <c r="T97" s="104"/>
      <c r="U97" s="104"/>
      <c r="V97" s="112"/>
      <c r="W97" s="112"/>
      <c r="X97" s="112"/>
      <c r="Y97" s="112"/>
      <c r="Z97" s="112"/>
    </row>
    <row r="98" spans="1:36" x14ac:dyDescent="0.25">
      <c r="A98" s="205"/>
      <c r="B98" s="205"/>
      <c r="C98" s="205"/>
      <c r="D98" s="206"/>
      <c r="E98" s="206"/>
      <c r="F98" s="104"/>
      <c r="G98" s="104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2"/>
      <c r="S98" s="112"/>
      <c r="T98" s="104"/>
      <c r="U98" s="104"/>
      <c r="V98" s="112"/>
      <c r="W98" s="112"/>
      <c r="X98" s="112"/>
      <c r="Y98" s="112"/>
      <c r="Z98" s="112"/>
    </row>
    <row r="99" spans="1:36" x14ac:dyDescent="0.25">
      <c r="A99" s="205"/>
      <c r="B99" s="205"/>
      <c r="C99" s="205"/>
      <c r="D99" s="206"/>
      <c r="E99" s="206"/>
      <c r="F99" s="104"/>
      <c r="G99" s="104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2"/>
      <c r="S99" s="112"/>
      <c r="T99" s="104"/>
      <c r="U99" s="104"/>
      <c r="V99" s="112"/>
      <c r="W99" s="112"/>
      <c r="X99" s="112"/>
      <c r="Y99" s="112"/>
      <c r="Z99" s="112"/>
    </row>
    <row r="100" spans="1:36" x14ac:dyDescent="0.25">
      <c r="A100" s="205"/>
      <c r="B100" s="205"/>
      <c r="C100" s="205"/>
      <c r="D100" s="206"/>
      <c r="E100" s="206"/>
      <c r="F100" s="104"/>
      <c r="G100" s="104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2"/>
      <c r="S100" s="112"/>
      <c r="T100" s="104"/>
      <c r="U100" s="104"/>
      <c r="V100" s="112"/>
      <c r="W100" s="112"/>
      <c r="X100" s="112"/>
      <c r="Y100" s="112"/>
      <c r="Z100" s="112"/>
    </row>
    <row r="101" spans="1:36" x14ac:dyDescent="0.25">
      <c r="A101" s="205"/>
      <c r="B101" s="205"/>
      <c r="C101" s="205"/>
      <c r="D101" s="206"/>
      <c r="E101" s="206"/>
      <c r="F101" s="104"/>
      <c r="G101" s="104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2"/>
      <c r="S101" s="112"/>
      <c r="T101" s="104"/>
      <c r="U101" s="104"/>
      <c r="V101" s="112"/>
      <c r="W101" s="112"/>
      <c r="X101" s="112"/>
      <c r="Y101" s="112"/>
      <c r="Z101" s="112"/>
    </row>
    <row r="102" spans="1:36" x14ac:dyDescent="0.25">
      <c r="A102" s="205"/>
      <c r="B102" s="205"/>
      <c r="C102" s="205"/>
      <c r="D102" s="206"/>
      <c r="E102" s="206"/>
      <c r="F102" s="104"/>
      <c r="G102" s="104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2"/>
      <c r="S102" s="112"/>
      <c r="T102" s="104"/>
      <c r="U102" s="104"/>
      <c r="V102" s="112"/>
      <c r="W102" s="112"/>
      <c r="X102" s="112"/>
      <c r="Y102" s="112"/>
      <c r="Z102" s="112"/>
    </row>
    <row r="103" spans="1:36" x14ac:dyDescent="0.25">
      <c r="A103" s="205"/>
      <c r="B103" s="205"/>
      <c r="C103" s="205"/>
      <c r="D103" s="206"/>
      <c r="E103" s="206"/>
      <c r="F103" s="104"/>
      <c r="G103" s="104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2"/>
      <c r="S103" s="112"/>
      <c r="T103" s="104"/>
      <c r="U103" s="104"/>
      <c r="V103" s="112"/>
      <c r="W103" s="112"/>
      <c r="X103" s="112"/>
      <c r="Y103" s="112"/>
      <c r="Z103" s="112"/>
    </row>
    <row r="104" spans="1:36" x14ac:dyDescent="0.25">
      <c r="A104" s="205"/>
      <c r="B104" s="205"/>
      <c r="C104" s="205"/>
      <c r="D104" s="206"/>
      <c r="E104" s="206"/>
      <c r="F104" s="104"/>
      <c r="G104" s="104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2"/>
      <c r="S104" s="112"/>
      <c r="T104" s="104"/>
      <c r="U104" s="104"/>
      <c r="V104" s="112"/>
      <c r="W104" s="112"/>
      <c r="X104" s="112"/>
      <c r="Y104" s="112"/>
      <c r="Z104" s="112"/>
    </row>
    <row r="105" spans="1:36" x14ac:dyDescent="0.25">
      <c r="A105" s="205"/>
      <c r="B105" s="205"/>
      <c r="C105" s="205"/>
      <c r="D105" s="206"/>
      <c r="E105" s="206"/>
      <c r="F105" s="104"/>
      <c r="G105" s="104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2"/>
      <c r="S105" s="112"/>
      <c r="T105" s="104"/>
      <c r="U105" s="104"/>
      <c r="V105" s="112"/>
      <c r="W105" s="112"/>
      <c r="X105" s="112"/>
      <c r="Y105" s="112"/>
      <c r="Z105" s="112"/>
    </row>
    <row r="106" spans="1:36" x14ac:dyDescent="0.25">
      <c r="A106" s="205"/>
      <c r="B106" s="205"/>
      <c r="C106" s="205"/>
      <c r="D106" s="206"/>
      <c r="E106" s="206"/>
      <c r="F106" s="104"/>
      <c r="G106" s="104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2"/>
      <c r="S106" s="112"/>
      <c r="T106" s="104"/>
      <c r="U106" s="104"/>
      <c r="V106" s="112"/>
      <c r="W106" s="112"/>
      <c r="X106" s="112"/>
      <c r="Y106" s="112"/>
      <c r="Z106" s="112"/>
      <c r="AJ106" s="199"/>
    </row>
    <row r="107" spans="1:36" x14ac:dyDescent="0.25">
      <c r="A107" s="205"/>
      <c r="B107" s="205"/>
      <c r="C107" s="205"/>
      <c r="D107" s="206"/>
      <c r="E107" s="206"/>
      <c r="F107" s="104"/>
      <c r="G107" s="104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2"/>
      <c r="S107" s="112"/>
      <c r="T107" s="104"/>
      <c r="U107" s="104"/>
      <c r="V107" s="112"/>
      <c r="W107" s="112"/>
      <c r="X107" s="112"/>
      <c r="Y107" s="112"/>
      <c r="Z107" s="112"/>
    </row>
    <row r="108" spans="1:36" x14ac:dyDescent="0.25">
      <c r="A108" s="205"/>
      <c r="B108" s="205"/>
      <c r="C108" s="205"/>
      <c r="D108" s="206"/>
      <c r="E108" s="206"/>
      <c r="F108" s="104"/>
      <c r="G108" s="104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2"/>
      <c r="S108" s="112"/>
      <c r="T108" s="104"/>
      <c r="U108" s="104"/>
      <c r="V108" s="112"/>
      <c r="W108" s="112"/>
      <c r="X108" s="112"/>
      <c r="Y108" s="112"/>
      <c r="Z108" s="112"/>
    </row>
    <row r="109" spans="1:36" x14ac:dyDescent="0.25">
      <c r="A109" s="205"/>
      <c r="B109" s="205"/>
      <c r="C109" s="205"/>
      <c r="D109" s="206"/>
      <c r="E109" s="206"/>
      <c r="F109" s="104"/>
      <c r="G109" s="104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2"/>
      <c r="S109" s="112"/>
      <c r="T109" s="104"/>
      <c r="U109" s="104"/>
      <c r="V109" s="112"/>
      <c r="W109" s="112"/>
      <c r="X109" s="112"/>
      <c r="Y109" s="112"/>
      <c r="Z109" s="112"/>
    </row>
    <row r="110" spans="1:36" x14ac:dyDescent="0.25">
      <c r="A110" s="205"/>
      <c r="B110" s="205"/>
      <c r="C110" s="205"/>
      <c r="D110" s="206"/>
      <c r="E110" s="206"/>
      <c r="F110" s="104"/>
      <c r="G110" s="104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2"/>
      <c r="S110" s="112"/>
      <c r="T110" s="104"/>
      <c r="U110" s="104"/>
      <c r="V110" s="112"/>
      <c r="W110" s="112"/>
      <c r="X110" s="112"/>
      <c r="Y110" s="112"/>
      <c r="Z110" s="112"/>
    </row>
    <row r="111" spans="1:36" x14ac:dyDescent="0.25">
      <c r="A111" s="205"/>
      <c r="B111" s="205"/>
      <c r="C111" s="205"/>
      <c r="D111" s="206"/>
      <c r="E111" s="206"/>
      <c r="F111" s="104"/>
      <c r="G111" s="104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2"/>
      <c r="S111" s="112"/>
      <c r="T111" s="104"/>
      <c r="U111" s="104"/>
      <c r="V111" s="112"/>
      <c r="W111" s="112"/>
      <c r="X111" s="112"/>
      <c r="Y111" s="112"/>
      <c r="Z111" s="112"/>
    </row>
    <row r="112" spans="1:36" x14ac:dyDescent="0.25">
      <c r="A112" s="205"/>
      <c r="B112" s="205"/>
      <c r="C112" s="205"/>
      <c r="D112" s="206"/>
      <c r="E112" s="206"/>
      <c r="F112" s="104"/>
      <c r="G112" s="104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2"/>
      <c r="S112" s="112"/>
      <c r="T112" s="104"/>
      <c r="U112" s="104"/>
      <c r="V112" s="112"/>
      <c r="W112" s="112"/>
      <c r="X112" s="112"/>
      <c r="Y112" s="112"/>
      <c r="Z112" s="112"/>
    </row>
    <row r="113" spans="1:26" x14ac:dyDescent="0.25">
      <c r="A113" s="205"/>
      <c r="B113" s="205"/>
      <c r="C113" s="205"/>
      <c r="D113" s="206"/>
      <c r="E113" s="206"/>
      <c r="F113" s="104"/>
      <c r="G113" s="104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2"/>
      <c r="S113" s="112"/>
      <c r="T113" s="104"/>
      <c r="U113" s="104"/>
      <c r="V113" s="112"/>
      <c r="W113" s="112"/>
      <c r="X113" s="112"/>
      <c r="Y113" s="112"/>
      <c r="Z113" s="112"/>
    </row>
    <row r="114" spans="1:26" x14ac:dyDescent="0.25">
      <c r="A114" s="205"/>
      <c r="B114" s="205"/>
      <c r="C114" s="205"/>
      <c r="D114" s="206"/>
      <c r="E114" s="206"/>
      <c r="F114" s="104"/>
      <c r="G114" s="104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2"/>
      <c r="S114" s="112"/>
      <c r="T114" s="104"/>
      <c r="U114" s="104"/>
      <c r="V114" s="112"/>
      <c r="W114" s="112"/>
      <c r="X114" s="112"/>
      <c r="Y114" s="112"/>
      <c r="Z114" s="112"/>
    </row>
    <row r="115" spans="1:26" x14ac:dyDescent="0.25">
      <c r="A115" s="205"/>
      <c r="B115" s="205"/>
      <c r="C115" s="205"/>
      <c r="D115" s="206"/>
      <c r="E115" s="206"/>
      <c r="F115" s="104"/>
      <c r="G115" s="104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2"/>
      <c r="S115" s="112"/>
      <c r="T115" s="104"/>
      <c r="U115" s="104"/>
      <c r="V115" s="112"/>
      <c r="W115" s="112"/>
      <c r="X115" s="112"/>
      <c r="Y115" s="112"/>
      <c r="Z115" s="112"/>
    </row>
    <row r="116" spans="1:26" x14ac:dyDescent="0.25">
      <c r="A116" s="205"/>
      <c r="B116" s="205"/>
      <c r="C116" s="205"/>
      <c r="D116" s="206"/>
      <c r="E116" s="206"/>
      <c r="F116" s="104"/>
      <c r="G116" s="104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2"/>
      <c r="S116" s="112"/>
      <c r="T116" s="104"/>
      <c r="U116" s="104"/>
      <c r="V116" s="112"/>
      <c r="W116" s="112"/>
      <c r="X116" s="112"/>
      <c r="Y116" s="112"/>
      <c r="Z116" s="112"/>
    </row>
    <row r="117" spans="1:26" x14ac:dyDescent="0.25">
      <c r="A117" s="205"/>
      <c r="B117" s="205"/>
      <c r="C117" s="205"/>
      <c r="D117" s="206"/>
      <c r="E117" s="206"/>
      <c r="F117" s="104"/>
      <c r="G117" s="104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2"/>
      <c r="S117" s="112"/>
      <c r="T117" s="104"/>
      <c r="U117" s="104"/>
      <c r="V117" s="112"/>
      <c r="W117" s="112"/>
      <c r="X117" s="112"/>
      <c r="Y117" s="112"/>
      <c r="Z117" s="112"/>
    </row>
    <row r="118" spans="1:26" x14ac:dyDescent="0.25">
      <c r="A118" s="205"/>
      <c r="B118" s="205"/>
      <c r="C118" s="205"/>
      <c r="D118" s="206"/>
      <c r="E118" s="206"/>
      <c r="F118" s="104"/>
      <c r="G118" s="104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2"/>
      <c r="S118" s="112"/>
      <c r="T118" s="104"/>
      <c r="U118" s="104"/>
      <c r="V118" s="112"/>
      <c r="W118" s="112"/>
      <c r="X118" s="112"/>
      <c r="Y118" s="112"/>
      <c r="Z118" s="112"/>
    </row>
    <row r="119" spans="1:26" x14ac:dyDescent="0.25">
      <c r="A119" s="205"/>
      <c r="B119" s="205"/>
      <c r="C119" s="205"/>
      <c r="D119" s="206"/>
      <c r="E119" s="206"/>
      <c r="F119" s="104"/>
      <c r="G119" s="104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2"/>
      <c r="S119" s="112"/>
      <c r="T119" s="104"/>
      <c r="U119" s="104"/>
      <c r="V119" s="112"/>
      <c r="W119" s="112"/>
      <c r="X119" s="112"/>
      <c r="Y119" s="112"/>
      <c r="Z119" s="112"/>
    </row>
    <row r="120" spans="1:26" x14ac:dyDescent="0.25">
      <c r="A120" s="205"/>
      <c r="B120" s="205"/>
      <c r="C120" s="205"/>
      <c r="D120" s="206"/>
      <c r="E120" s="206"/>
      <c r="F120" s="104"/>
      <c r="G120" s="104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2"/>
      <c r="S120" s="112"/>
      <c r="T120" s="104"/>
      <c r="U120" s="104"/>
      <c r="V120" s="112"/>
      <c r="W120" s="112"/>
      <c r="X120" s="112"/>
      <c r="Y120" s="112"/>
      <c r="Z120" s="112"/>
    </row>
    <row r="121" spans="1:26" x14ac:dyDescent="0.25">
      <c r="A121" s="205"/>
      <c r="B121" s="205"/>
      <c r="C121" s="205"/>
      <c r="D121" s="206"/>
      <c r="E121" s="206"/>
      <c r="F121" s="104"/>
      <c r="G121" s="104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2"/>
      <c r="S121" s="112"/>
      <c r="T121" s="104"/>
      <c r="U121" s="104"/>
      <c r="V121" s="112"/>
      <c r="W121" s="112"/>
      <c r="X121" s="112"/>
      <c r="Y121" s="112"/>
      <c r="Z121" s="112"/>
    </row>
    <row r="122" spans="1:26" x14ac:dyDescent="0.25">
      <c r="A122" s="205"/>
      <c r="B122" s="205"/>
      <c r="C122" s="205"/>
      <c r="D122" s="206"/>
      <c r="E122" s="206"/>
      <c r="F122" s="104"/>
      <c r="G122" s="104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2"/>
      <c r="S122" s="112"/>
      <c r="T122" s="104"/>
      <c r="U122" s="104"/>
      <c r="V122" s="112"/>
      <c r="W122" s="112"/>
      <c r="X122" s="112"/>
      <c r="Y122" s="112"/>
      <c r="Z122" s="112"/>
    </row>
    <row r="123" spans="1:26" x14ac:dyDescent="0.25">
      <c r="A123" s="205"/>
      <c r="B123" s="205"/>
      <c r="C123" s="205"/>
      <c r="D123" s="206"/>
      <c r="E123" s="206"/>
      <c r="F123" s="104"/>
      <c r="G123" s="104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2"/>
      <c r="S123" s="112"/>
      <c r="T123" s="104"/>
      <c r="U123" s="104"/>
      <c r="V123" s="112"/>
      <c r="W123" s="112"/>
      <c r="X123" s="112"/>
      <c r="Y123" s="112"/>
      <c r="Z123" s="112"/>
    </row>
    <row r="124" spans="1:26" x14ac:dyDescent="0.25">
      <c r="A124" s="205"/>
      <c r="B124" s="205"/>
      <c r="C124" s="205"/>
      <c r="D124" s="206"/>
      <c r="E124" s="206"/>
      <c r="F124" s="104"/>
      <c r="G124" s="104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2"/>
      <c r="S124" s="112"/>
      <c r="T124" s="104"/>
      <c r="U124" s="104"/>
      <c r="V124" s="112"/>
      <c r="W124" s="112"/>
      <c r="X124" s="112"/>
      <c r="Y124" s="112"/>
      <c r="Z124" s="112"/>
    </row>
    <row r="125" spans="1:26" x14ac:dyDescent="0.25">
      <c r="A125" s="205"/>
      <c r="B125" s="205"/>
      <c r="C125" s="205"/>
      <c r="D125" s="206"/>
      <c r="E125" s="206"/>
      <c r="F125" s="104"/>
      <c r="G125" s="104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2"/>
      <c r="S125" s="112"/>
      <c r="T125" s="104"/>
      <c r="U125" s="104"/>
      <c r="V125" s="112"/>
      <c r="W125" s="112"/>
      <c r="X125" s="112"/>
      <c r="Y125" s="112"/>
      <c r="Z125" s="112"/>
    </row>
    <row r="126" spans="1:26" x14ac:dyDescent="0.25">
      <c r="A126" s="205"/>
      <c r="B126" s="205"/>
      <c r="C126" s="205"/>
      <c r="D126" s="206"/>
      <c r="E126" s="206"/>
      <c r="F126" s="104"/>
      <c r="G126" s="104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2"/>
      <c r="S126" s="112"/>
      <c r="T126" s="104"/>
      <c r="U126" s="104"/>
      <c r="V126" s="112"/>
      <c r="W126" s="112"/>
      <c r="X126" s="112"/>
      <c r="Y126" s="112"/>
      <c r="Z126" s="112"/>
    </row>
    <row r="127" spans="1:26" x14ac:dyDescent="0.25">
      <c r="A127" s="205"/>
      <c r="B127" s="205"/>
      <c r="C127" s="205"/>
      <c r="D127" s="206"/>
      <c r="E127" s="206"/>
      <c r="F127" s="104"/>
      <c r="G127" s="104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2"/>
      <c r="S127" s="112"/>
      <c r="T127" s="104"/>
      <c r="U127" s="104"/>
      <c r="V127" s="112"/>
      <c r="W127" s="112"/>
      <c r="X127" s="112"/>
      <c r="Y127" s="112"/>
      <c r="Z127" s="112"/>
    </row>
    <row r="128" spans="1:26" x14ac:dyDescent="0.25">
      <c r="A128" s="205"/>
      <c r="B128" s="205"/>
      <c r="C128" s="205"/>
      <c r="D128" s="206"/>
      <c r="E128" s="206"/>
      <c r="F128" s="104"/>
      <c r="G128" s="104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2"/>
      <c r="S128" s="112"/>
      <c r="T128" s="104"/>
      <c r="U128" s="104"/>
      <c r="V128" s="112"/>
      <c r="W128" s="112"/>
      <c r="X128" s="112"/>
      <c r="Y128" s="112"/>
      <c r="Z128" s="112"/>
    </row>
    <row r="129" spans="1:26" x14ac:dyDescent="0.25">
      <c r="A129" s="205"/>
      <c r="B129" s="205"/>
      <c r="C129" s="205"/>
      <c r="D129" s="206"/>
      <c r="E129" s="206"/>
      <c r="F129" s="104"/>
      <c r="G129" s="104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2"/>
      <c r="S129" s="112"/>
      <c r="T129" s="104"/>
      <c r="U129" s="104"/>
      <c r="V129" s="112"/>
      <c r="W129" s="112"/>
      <c r="X129" s="112"/>
      <c r="Y129" s="112"/>
      <c r="Z129" s="112"/>
    </row>
    <row r="130" spans="1:26" x14ac:dyDescent="0.25">
      <c r="A130" s="205"/>
      <c r="B130" s="205"/>
      <c r="C130" s="205"/>
      <c r="D130" s="206"/>
      <c r="E130" s="206"/>
      <c r="F130" s="104"/>
      <c r="G130" s="104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2"/>
      <c r="S130" s="112"/>
      <c r="T130" s="104"/>
      <c r="U130" s="104"/>
      <c r="V130" s="112"/>
      <c r="W130" s="112"/>
      <c r="X130" s="112"/>
      <c r="Y130" s="112"/>
      <c r="Z130" s="112"/>
    </row>
    <row r="131" spans="1:26" x14ac:dyDescent="0.25">
      <c r="A131" s="205"/>
      <c r="B131" s="205"/>
      <c r="C131" s="205"/>
      <c r="D131" s="206"/>
      <c r="E131" s="206"/>
      <c r="F131" s="104"/>
      <c r="G131" s="104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2"/>
      <c r="S131" s="112"/>
      <c r="T131" s="104"/>
      <c r="U131" s="104"/>
      <c r="V131" s="112"/>
      <c r="W131" s="112"/>
      <c r="X131" s="112"/>
      <c r="Y131" s="112"/>
      <c r="Z131" s="112"/>
    </row>
    <row r="132" spans="1:26" x14ac:dyDescent="0.25">
      <c r="A132" s="205"/>
      <c r="B132" s="205"/>
      <c r="C132" s="205"/>
      <c r="D132" s="206"/>
      <c r="E132" s="206"/>
      <c r="F132" s="104"/>
      <c r="G132" s="104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2"/>
      <c r="S132" s="112"/>
      <c r="T132" s="104"/>
      <c r="U132" s="104"/>
      <c r="V132" s="112"/>
      <c r="W132" s="112"/>
      <c r="X132" s="112"/>
      <c r="Y132" s="112"/>
      <c r="Z132" s="112"/>
    </row>
    <row r="133" spans="1:26" x14ac:dyDescent="0.25">
      <c r="A133" s="205"/>
      <c r="B133" s="205"/>
      <c r="C133" s="205"/>
      <c r="D133" s="206"/>
      <c r="E133" s="206"/>
      <c r="F133" s="104"/>
      <c r="G133" s="104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2"/>
      <c r="S133" s="112"/>
      <c r="T133" s="104"/>
      <c r="U133" s="104"/>
      <c r="V133" s="112"/>
      <c r="W133" s="112"/>
      <c r="X133" s="112"/>
      <c r="Y133" s="112"/>
      <c r="Z133" s="112"/>
    </row>
    <row r="134" spans="1:26" x14ac:dyDescent="0.25">
      <c r="A134" s="205"/>
      <c r="B134" s="205"/>
      <c r="C134" s="205"/>
      <c r="D134" s="206"/>
      <c r="E134" s="206"/>
      <c r="F134" s="104"/>
      <c r="G134" s="104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2"/>
      <c r="S134" s="112"/>
      <c r="T134" s="104"/>
      <c r="U134" s="104"/>
      <c r="V134" s="112"/>
      <c r="W134" s="112"/>
      <c r="X134" s="112"/>
      <c r="Y134" s="112"/>
      <c r="Z134" s="112"/>
    </row>
    <row r="135" spans="1:26" x14ac:dyDescent="0.25">
      <c r="A135" s="205"/>
      <c r="B135" s="205"/>
      <c r="C135" s="205"/>
      <c r="D135" s="206"/>
      <c r="E135" s="206"/>
      <c r="F135" s="104"/>
      <c r="G135" s="104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2"/>
      <c r="S135" s="112"/>
      <c r="T135" s="104"/>
      <c r="U135" s="104"/>
      <c r="V135" s="112"/>
      <c r="W135" s="112"/>
      <c r="X135" s="112"/>
      <c r="Y135" s="112"/>
      <c r="Z135" s="112"/>
    </row>
    <row r="136" spans="1:26" x14ac:dyDescent="0.25">
      <c r="A136" s="205"/>
      <c r="B136" s="205"/>
      <c r="C136" s="205"/>
      <c r="D136" s="206"/>
      <c r="E136" s="206"/>
      <c r="F136" s="104"/>
      <c r="G136" s="104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2"/>
      <c r="S136" s="112"/>
      <c r="T136" s="104"/>
      <c r="U136" s="104"/>
      <c r="V136" s="112"/>
      <c r="W136" s="112"/>
      <c r="X136" s="112"/>
      <c r="Y136" s="112"/>
      <c r="Z136" s="112"/>
    </row>
    <row r="137" spans="1:26" x14ac:dyDescent="0.25">
      <c r="A137" s="205"/>
      <c r="B137" s="205"/>
      <c r="C137" s="205"/>
      <c r="D137" s="206"/>
      <c r="E137" s="206"/>
      <c r="F137" s="104"/>
      <c r="G137" s="104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2"/>
      <c r="S137" s="112"/>
      <c r="T137" s="104"/>
      <c r="U137" s="104"/>
      <c r="V137" s="112"/>
      <c r="W137" s="112"/>
      <c r="X137" s="112"/>
      <c r="Y137" s="112"/>
      <c r="Z137" s="112"/>
    </row>
    <row r="138" spans="1:26" x14ac:dyDescent="0.25">
      <c r="A138" s="205"/>
      <c r="B138" s="205"/>
      <c r="C138" s="205"/>
      <c r="D138" s="206"/>
      <c r="E138" s="206"/>
      <c r="F138" s="104"/>
      <c r="G138" s="104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2"/>
      <c r="S138" s="112"/>
      <c r="T138" s="104"/>
      <c r="U138" s="104"/>
      <c r="V138" s="112"/>
      <c r="W138" s="112"/>
      <c r="X138" s="112"/>
      <c r="Y138" s="112"/>
      <c r="Z138" s="112"/>
    </row>
    <row r="139" spans="1:26" x14ac:dyDescent="0.25">
      <c r="A139" s="205"/>
      <c r="B139" s="205"/>
      <c r="C139" s="205"/>
      <c r="D139" s="206"/>
      <c r="E139" s="206"/>
      <c r="F139" s="104"/>
      <c r="G139" s="104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2"/>
      <c r="S139" s="112"/>
      <c r="T139" s="104"/>
      <c r="U139" s="104"/>
      <c r="V139" s="112"/>
      <c r="W139" s="112"/>
      <c r="X139" s="112"/>
      <c r="Y139" s="112"/>
      <c r="Z139" s="112"/>
    </row>
    <row r="140" spans="1:26" x14ac:dyDescent="0.25">
      <c r="A140" s="205"/>
      <c r="B140" s="205"/>
      <c r="C140" s="205"/>
      <c r="D140" s="206"/>
      <c r="E140" s="206"/>
      <c r="F140" s="104"/>
      <c r="G140" s="104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2"/>
      <c r="S140" s="112"/>
      <c r="T140" s="104"/>
      <c r="U140" s="104"/>
      <c r="V140" s="112"/>
      <c r="W140" s="112"/>
      <c r="X140" s="112"/>
      <c r="Y140" s="112"/>
      <c r="Z140" s="112"/>
    </row>
    <row r="141" spans="1:26" x14ac:dyDescent="0.25">
      <c r="A141" s="205"/>
      <c r="B141" s="205"/>
      <c r="C141" s="205"/>
      <c r="D141" s="206"/>
      <c r="E141" s="206"/>
      <c r="F141" s="104"/>
      <c r="G141" s="104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2"/>
      <c r="S141" s="112"/>
      <c r="T141" s="104"/>
      <c r="U141" s="104"/>
      <c r="V141" s="112"/>
      <c r="W141" s="112"/>
      <c r="X141" s="112"/>
      <c r="Y141" s="112"/>
      <c r="Z141" s="112"/>
    </row>
    <row r="142" spans="1:26" x14ac:dyDescent="0.25">
      <c r="A142" s="205"/>
      <c r="B142" s="205"/>
      <c r="C142" s="205"/>
      <c r="D142" s="206"/>
      <c r="E142" s="206"/>
      <c r="F142" s="104"/>
      <c r="G142" s="104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2"/>
      <c r="S142" s="112"/>
      <c r="T142" s="104"/>
      <c r="U142" s="104"/>
      <c r="V142" s="112"/>
      <c r="W142" s="112"/>
      <c r="X142" s="112"/>
      <c r="Y142" s="112"/>
      <c r="Z142" s="112"/>
    </row>
    <row r="143" spans="1:26" x14ac:dyDescent="0.25">
      <c r="A143" s="205"/>
      <c r="B143" s="205"/>
      <c r="C143" s="205"/>
      <c r="D143" s="206"/>
      <c r="E143" s="206"/>
      <c r="F143" s="104"/>
      <c r="G143" s="104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2"/>
      <c r="S143" s="112"/>
      <c r="T143" s="104"/>
      <c r="U143" s="104"/>
      <c r="V143" s="112"/>
      <c r="W143" s="112"/>
      <c r="X143" s="112"/>
      <c r="Y143" s="112"/>
      <c r="Z143" s="112"/>
    </row>
    <row r="144" spans="1:26" x14ac:dyDescent="0.25">
      <c r="A144" s="205"/>
      <c r="B144" s="205"/>
      <c r="C144" s="205"/>
      <c r="D144" s="206"/>
      <c r="E144" s="206"/>
      <c r="F144" s="104"/>
      <c r="G144" s="375"/>
      <c r="H144" s="375"/>
      <c r="I144" s="375"/>
      <c r="J144" s="375"/>
      <c r="K144" s="375"/>
      <c r="L144" s="375"/>
      <c r="M144" s="375"/>
      <c r="N144" s="375"/>
      <c r="O144" s="375"/>
      <c r="P144" s="375"/>
      <c r="Q144" s="375"/>
      <c r="R144" s="112"/>
      <c r="S144" s="112"/>
      <c r="T144" s="104"/>
      <c r="U144" s="104"/>
      <c r="V144" s="112"/>
      <c r="W144" s="112"/>
      <c r="X144" s="112"/>
      <c r="Y144" s="112"/>
      <c r="Z144" s="112"/>
    </row>
    <row r="145" spans="1:26" x14ac:dyDescent="0.25">
      <c r="A145" s="205"/>
      <c r="B145" s="205"/>
      <c r="C145" s="205"/>
      <c r="D145" s="206"/>
      <c r="E145" s="206"/>
      <c r="F145" s="104"/>
      <c r="G145" s="104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12"/>
      <c r="S145" s="112"/>
      <c r="T145" s="104"/>
      <c r="U145" s="104"/>
      <c r="V145" s="112"/>
      <c r="W145" s="112"/>
      <c r="X145" s="112"/>
      <c r="Y145" s="112"/>
      <c r="Z145" s="112"/>
    </row>
    <row r="146" spans="1:26" x14ac:dyDescent="0.25">
      <c r="A146" s="205"/>
      <c r="B146" s="205"/>
      <c r="C146" s="205"/>
      <c r="D146" s="206"/>
      <c r="E146" s="206"/>
      <c r="F146" s="104"/>
      <c r="G146" s="104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12"/>
      <c r="S146" s="112"/>
      <c r="T146" s="104"/>
      <c r="U146" s="104"/>
      <c r="V146" s="112"/>
      <c r="W146" s="112"/>
      <c r="X146" s="112"/>
      <c r="Y146" s="112"/>
      <c r="Z146" s="112"/>
    </row>
    <row r="147" spans="1:26" x14ac:dyDescent="0.25">
      <c r="A147" s="205"/>
      <c r="B147" s="205"/>
      <c r="C147" s="205"/>
      <c r="D147" s="206"/>
      <c r="E147" s="206"/>
      <c r="F147" s="104"/>
      <c r="G147" s="104"/>
      <c r="H147" s="119"/>
      <c r="I147" s="119"/>
      <c r="J147" s="119"/>
      <c r="K147" s="119"/>
      <c r="L147" s="119"/>
      <c r="M147" s="116"/>
      <c r="N147" s="116"/>
      <c r="O147" s="116"/>
      <c r="P147" s="116"/>
      <c r="Q147" s="116"/>
      <c r="R147" s="112"/>
      <c r="S147" s="112"/>
      <c r="T147" s="104"/>
      <c r="U147" s="104"/>
      <c r="V147" s="112"/>
      <c r="W147" s="112"/>
      <c r="X147" s="112"/>
      <c r="Y147" s="112"/>
      <c r="Z147" s="112"/>
    </row>
    <row r="148" spans="1:26" x14ac:dyDescent="0.25">
      <c r="A148" s="205"/>
      <c r="B148" s="205"/>
      <c r="C148" s="205"/>
      <c r="D148" s="206"/>
      <c r="E148" s="206"/>
      <c r="F148" s="104"/>
      <c r="G148" s="104"/>
      <c r="H148" s="119"/>
      <c r="I148" s="119"/>
      <c r="J148" s="119"/>
      <c r="K148" s="119"/>
      <c r="L148" s="119"/>
      <c r="M148" s="116"/>
      <c r="N148" s="116"/>
      <c r="O148" s="116"/>
      <c r="P148" s="116"/>
      <c r="Q148" s="116"/>
      <c r="R148" s="112"/>
      <c r="S148" s="112"/>
      <c r="T148" s="104"/>
      <c r="U148" s="104"/>
      <c r="V148" s="112"/>
      <c r="W148" s="112"/>
      <c r="X148" s="112"/>
      <c r="Y148" s="112"/>
      <c r="Z148" s="112"/>
    </row>
    <row r="149" spans="1:26" x14ac:dyDescent="0.25">
      <c r="A149" s="205"/>
      <c r="B149" s="205"/>
      <c r="C149" s="205"/>
      <c r="D149" s="206"/>
      <c r="E149" s="206"/>
      <c r="F149" s="104"/>
      <c r="G149" s="104"/>
      <c r="H149" s="119"/>
      <c r="I149" s="119"/>
      <c r="J149" s="119"/>
      <c r="K149" s="119"/>
      <c r="L149" s="119"/>
      <c r="M149" s="116"/>
      <c r="N149" s="116"/>
      <c r="O149" s="116"/>
      <c r="P149" s="116"/>
      <c r="Q149" s="116"/>
      <c r="R149" s="112"/>
      <c r="S149" s="112"/>
      <c r="T149" s="104"/>
      <c r="U149" s="104"/>
      <c r="V149" s="112"/>
      <c r="W149" s="112"/>
      <c r="X149" s="112"/>
      <c r="Y149" s="112"/>
      <c r="Z149" s="112"/>
    </row>
    <row r="150" spans="1:26" x14ac:dyDescent="0.25">
      <c r="A150" s="205"/>
      <c r="B150" s="205"/>
      <c r="C150" s="205"/>
      <c r="D150" s="206"/>
      <c r="E150" s="206"/>
      <c r="F150" s="104"/>
      <c r="G150" s="104"/>
      <c r="H150" s="119"/>
      <c r="I150" s="119"/>
      <c r="J150" s="119"/>
      <c r="K150" s="119"/>
      <c r="L150" s="119"/>
      <c r="M150" s="116"/>
      <c r="N150" s="116"/>
      <c r="O150" s="116"/>
      <c r="P150" s="116"/>
      <c r="Q150" s="116"/>
      <c r="R150" s="112"/>
      <c r="S150" s="112"/>
      <c r="T150" s="104"/>
      <c r="U150" s="104"/>
      <c r="V150" s="112"/>
      <c r="W150" s="112"/>
      <c r="X150" s="112"/>
      <c r="Y150" s="112"/>
      <c r="Z150" s="112"/>
    </row>
    <row r="151" spans="1:26" x14ac:dyDescent="0.25">
      <c r="A151" s="205"/>
      <c r="B151" s="205"/>
      <c r="C151" s="205"/>
      <c r="D151" s="206"/>
      <c r="E151" s="206"/>
      <c r="F151" s="104"/>
      <c r="G151" s="104"/>
      <c r="H151" s="119"/>
      <c r="I151" s="119"/>
      <c r="J151" s="119"/>
      <c r="K151" s="119"/>
      <c r="L151" s="119"/>
      <c r="M151" s="116"/>
      <c r="N151" s="116"/>
      <c r="O151" s="116"/>
      <c r="P151" s="116"/>
      <c r="Q151" s="116"/>
      <c r="R151" s="112"/>
      <c r="S151" s="112"/>
      <c r="T151" s="104"/>
      <c r="U151" s="104"/>
      <c r="V151" s="112"/>
      <c r="W151" s="112"/>
      <c r="X151" s="112"/>
      <c r="Y151" s="112"/>
      <c r="Z151" s="112"/>
    </row>
    <row r="152" spans="1:26" x14ac:dyDescent="0.25">
      <c r="A152" s="205"/>
      <c r="B152" s="205"/>
      <c r="C152" s="205"/>
      <c r="D152" s="206"/>
      <c r="E152" s="206"/>
      <c r="F152" s="104"/>
      <c r="G152" s="104"/>
      <c r="H152" s="119"/>
      <c r="I152" s="119"/>
      <c r="J152" s="119"/>
      <c r="K152" s="119"/>
      <c r="L152" s="119"/>
      <c r="M152" s="116"/>
      <c r="N152" s="116"/>
      <c r="O152" s="116"/>
      <c r="P152" s="116"/>
      <c r="Q152" s="116"/>
      <c r="R152" s="112"/>
      <c r="S152" s="112"/>
      <c r="T152" s="104"/>
      <c r="U152" s="104"/>
      <c r="V152" s="112"/>
      <c r="W152" s="112"/>
      <c r="X152" s="112"/>
      <c r="Y152" s="112"/>
      <c r="Z152" s="112"/>
    </row>
    <row r="153" spans="1:26" x14ac:dyDescent="0.25">
      <c r="A153" s="205"/>
      <c r="B153" s="205"/>
      <c r="C153" s="205"/>
      <c r="D153" s="206"/>
      <c r="E153" s="206"/>
      <c r="F153" s="104"/>
      <c r="G153" s="104"/>
      <c r="H153" s="119"/>
      <c r="I153" s="119"/>
      <c r="J153" s="119"/>
      <c r="K153" s="119"/>
      <c r="L153" s="119"/>
      <c r="M153" s="116"/>
      <c r="N153" s="116"/>
      <c r="O153" s="116"/>
      <c r="P153" s="116"/>
      <c r="Q153" s="116"/>
      <c r="R153" s="112"/>
      <c r="S153" s="112"/>
      <c r="T153" s="104"/>
      <c r="U153" s="104"/>
      <c r="V153" s="112"/>
      <c r="W153" s="112"/>
      <c r="X153" s="112"/>
      <c r="Y153" s="112"/>
      <c r="Z153" s="112"/>
    </row>
    <row r="154" spans="1:26" x14ac:dyDescent="0.25">
      <c r="A154" s="205"/>
      <c r="B154" s="205"/>
      <c r="C154" s="205"/>
      <c r="D154" s="206"/>
      <c r="E154" s="206"/>
      <c r="F154" s="104"/>
      <c r="G154" s="104"/>
      <c r="H154" s="119"/>
      <c r="I154" s="119"/>
      <c r="J154" s="119"/>
      <c r="K154" s="119"/>
      <c r="L154" s="119"/>
      <c r="M154" s="116"/>
      <c r="N154" s="116"/>
      <c r="O154" s="116"/>
      <c r="P154" s="116"/>
      <c r="Q154" s="116"/>
      <c r="R154" s="112"/>
      <c r="S154" s="112"/>
      <c r="T154" s="104"/>
      <c r="U154" s="104"/>
      <c r="V154" s="112"/>
      <c r="W154" s="112"/>
      <c r="X154" s="112"/>
      <c r="Y154" s="112"/>
      <c r="Z154" s="112"/>
    </row>
    <row r="155" spans="1:26" x14ac:dyDescent="0.25">
      <c r="A155" s="205"/>
      <c r="B155" s="205"/>
      <c r="C155" s="205"/>
      <c r="D155" s="206"/>
      <c r="E155" s="206"/>
      <c r="F155" s="104"/>
      <c r="G155" s="104"/>
      <c r="H155" s="119"/>
      <c r="I155" s="119"/>
      <c r="J155" s="119"/>
      <c r="K155" s="119"/>
      <c r="L155" s="119"/>
      <c r="M155" s="116"/>
      <c r="N155" s="116"/>
      <c r="O155" s="116"/>
      <c r="P155" s="116"/>
      <c r="Q155" s="116"/>
      <c r="R155" s="112"/>
      <c r="S155" s="112"/>
      <c r="T155" s="104"/>
      <c r="U155" s="104"/>
      <c r="V155" s="112"/>
      <c r="W155" s="112"/>
      <c r="X155" s="112"/>
      <c r="Y155" s="112"/>
      <c r="Z155" s="112"/>
    </row>
    <row r="156" spans="1:26" x14ac:dyDescent="0.25">
      <c r="A156" s="205"/>
      <c r="B156" s="205"/>
      <c r="C156" s="205"/>
      <c r="D156" s="206"/>
      <c r="E156" s="206"/>
      <c r="F156" s="104"/>
      <c r="G156" s="104"/>
      <c r="H156" s="119"/>
      <c r="I156" s="119"/>
      <c r="J156" s="119"/>
      <c r="K156" s="119"/>
      <c r="L156" s="119"/>
      <c r="M156" s="116"/>
      <c r="N156" s="116"/>
      <c r="O156" s="116"/>
      <c r="P156" s="116"/>
      <c r="Q156" s="116"/>
      <c r="R156" s="112"/>
      <c r="S156" s="112"/>
      <c r="T156" s="104"/>
      <c r="U156" s="104"/>
      <c r="V156" s="112"/>
      <c r="W156" s="112"/>
      <c r="X156" s="112"/>
      <c r="Y156" s="112"/>
      <c r="Z156" s="112"/>
    </row>
    <row r="157" spans="1:26" x14ac:dyDescent="0.25">
      <c r="A157" s="205"/>
      <c r="B157" s="205"/>
      <c r="C157" s="205"/>
      <c r="D157" s="206"/>
      <c r="E157" s="206"/>
      <c r="F157" s="104"/>
      <c r="G157" s="104"/>
      <c r="H157" s="119"/>
      <c r="I157" s="119"/>
      <c r="J157" s="119"/>
      <c r="K157" s="119"/>
      <c r="L157" s="119"/>
      <c r="M157" s="116"/>
      <c r="N157" s="116"/>
      <c r="O157" s="116"/>
      <c r="P157" s="116"/>
      <c r="Q157" s="116"/>
      <c r="R157" s="112"/>
      <c r="S157" s="112"/>
      <c r="T157" s="104"/>
      <c r="U157" s="104"/>
      <c r="V157" s="112"/>
      <c r="W157" s="112"/>
      <c r="X157" s="112"/>
      <c r="Y157" s="112"/>
      <c r="Z157" s="112"/>
    </row>
    <row r="158" spans="1:26" x14ac:dyDescent="0.25">
      <c r="A158" s="205"/>
      <c r="B158" s="205"/>
      <c r="C158" s="205"/>
      <c r="D158" s="206"/>
      <c r="E158" s="206"/>
      <c r="F158" s="104"/>
      <c r="G158" s="104"/>
      <c r="H158" s="119"/>
      <c r="I158" s="119"/>
      <c r="J158" s="119"/>
      <c r="K158" s="119"/>
      <c r="L158" s="119"/>
      <c r="M158" s="116"/>
      <c r="N158" s="116"/>
      <c r="O158" s="116"/>
      <c r="P158" s="116"/>
      <c r="Q158" s="116"/>
      <c r="R158" s="112"/>
      <c r="S158" s="112"/>
      <c r="T158" s="104"/>
      <c r="U158" s="104"/>
      <c r="V158" s="112"/>
      <c r="W158" s="112"/>
      <c r="X158" s="112"/>
      <c r="Y158" s="112"/>
      <c r="Z158" s="112"/>
    </row>
    <row r="159" spans="1:26" x14ac:dyDescent="0.25">
      <c r="A159" s="205"/>
      <c r="B159" s="205"/>
      <c r="C159" s="205"/>
      <c r="D159" s="206"/>
      <c r="E159" s="206"/>
      <c r="F159" s="104"/>
      <c r="G159" s="104"/>
      <c r="H159" s="119"/>
      <c r="I159" s="119"/>
      <c r="J159" s="119"/>
      <c r="K159" s="119"/>
      <c r="L159" s="119"/>
      <c r="M159" s="116"/>
      <c r="N159" s="116"/>
      <c r="O159" s="116"/>
      <c r="P159" s="116"/>
      <c r="Q159" s="116"/>
      <c r="R159" s="112"/>
      <c r="S159" s="112"/>
      <c r="T159" s="104"/>
      <c r="U159" s="104"/>
      <c r="V159" s="112"/>
      <c r="W159" s="112"/>
      <c r="X159" s="112"/>
      <c r="Y159" s="112"/>
      <c r="Z159" s="112"/>
    </row>
    <row r="160" spans="1:26" x14ac:dyDescent="0.25">
      <c r="A160" s="205"/>
      <c r="B160" s="205"/>
      <c r="C160" s="205"/>
      <c r="D160" s="206"/>
      <c r="E160" s="206"/>
      <c r="F160" s="104"/>
      <c r="G160" s="104"/>
      <c r="H160" s="119"/>
      <c r="I160" s="119"/>
      <c r="J160" s="119"/>
      <c r="K160" s="119"/>
      <c r="L160" s="119"/>
      <c r="M160" s="116"/>
      <c r="N160" s="116"/>
      <c r="O160" s="116"/>
      <c r="P160" s="116"/>
      <c r="Q160" s="116"/>
      <c r="R160" s="112"/>
      <c r="S160" s="112"/>
      <c r="T160" s="104"/>
      <c r="U160" s="104"/>
      <c r="V160" s="112"/>
      <c r="W160" s="112"/>
      <c r="X160" s="112"/>
      <c r="Y160" s="112"/>
      <c r="Z160" s="112"/>
    </row>
    <row r="161" spans="1:26" x14ac:dyDescent="0.25">
      <c r="A161" s="205"/>
      <c r="B161" s="205"/>
      <c r="C161" s="205"/>
      <c r="D161" s="206"/>
      <c r="E161" s="206"/>
      <c r="F161" s="104"/>
      <c r="G161" s="104"/>
      <c r="H161" s="119"/>
      <c r="I161" s="119"/>
      <c r="J161" s="119"/>
      <c r="K161" s="119"/>
      <c r="L161" s="119"/>
      <c r="M161" s="116"/>
      <c r="N161" s="116"/>
      <c r="O161" s="116"/>
      <c r="P161" s="116"/>
      <c r="Q161" s="116"/>
      <c r="R161" s="112"/>
      <c r="S161" s="112"/>
      <c r="T161" s="104"/>
      <c r="U161" s="104"/>
      <c r="V161" s="112"/>
      <c r="W161" s="112"/>
      <c r="X161" s="112"/>
      <c r="Y161" s="112"/>
      <c r="Z161" s="112"/>
    </row>
    <row r="162" spans="1:26" x14ac:dyDescent="0.25">
      <c r="A162" s="205"/>
      <c r="B162" s="205"/>
      <c r="C162" s="205"/>
      <c r="D162" s="206"/>
      <c r="E162" s="206"/>
      <c r="F162" s="104"/>
      <c r="G162" s="104"/>
      <c r="H162" s="119"/>
      <c r="I162" s="119"/>
      <c r="J162" s="119"/>
      <c r="K162" s="119"/>
      <c r="L162" s="119"/>
      <c r="M162" s="116"/>
      <c r="N162" s="116"/>
      <c r="O162" s="116"/>
      <c r="P162" s="116"/>
      <c r="Q162" s="116"/>
      <c r="R162" s="112"/>
      <c r="S162" s="112"/>
      <c r="T162" s="104"/>
      <c r="U162" s="104"/>
      <c r="V162" s="112"/>
      <c r="W162" s="112"/>
      <c r="X162" s="112"/>
      <c r="Y162" s="112"/>
      <c r="Z162" s="112"/>
    </row>
    <row r="163" spans="1:26" x14ac:dyDescent="0.25">
      <c r="A163" s="205"/>
      <c r="B163" s="205"/>
      <c r="C163" s="205"/>
      <c r="D163" s="206"/>
      <c r="E163" s="206"/>
      <c r="F163" s="104"/>
      <c r="G163" s="104"/>
      <c r="H163" s="119"/>
      <c r="I163" s="119"/>
      <c r="J163" s="119"/>
      <c r="K163" s="119"/>
      <c r="L163" s="119"/>
      <c r="M163" s="116"/>
      <c r="N163" s="116"/>
      <c r="O163" s="116"/>
      <c r="P163" s="116"/>
      <c r="Q163" s="116"/>
      <c r="R163" s="112"/>
      <c r="S163" s="112"/>
      <c r="T163" s="104"/>
      <c r="U163" s="104"/>
      <c r="V163" s="112"/>
      <c r="W163" s="112"/>
      <c r="X163" s="112"/>
      <c r="Y163" s="112"/>
      <c r="Z163" s="112"/>
    </row>
    <row r="164" spans="1:26" x14ac:dyDescent="0.25">
      <c r="A164" s="205"/>
      <c r="B164" s="205"/>
      <c r="C164" s="205"/>
      <c r="D164" s="206"/>
      <c r="E164" s="206"/>
      <c r="F164" s="104"/>
      <c r="G164" s="104"/>
      <c r="H164" s="119"/>
      <c r="I164" s="119"/>
      <c r="J164" s="119"/>
      <c r="K164" s="119"/>
      <c r="L164" s="119"/>
      <c r="M164" s="116"/>
      <c r="N164" s="116"/>
      <c r="O164" s="116"/>
      <c r="P164" s="116"/>
      <c r="Q164" s="116"/>
      <c r="R164" s="112"/>
      <c r="S164" s="112"/>
      <c r="T164" s="104"/>
      <c r="U164" s="104"/>
      <c r="V164" s="112"/>
      <c r="W164" s="112"/>
      <c r="X164" s="112"/>
      <c r="Y164" s="112"/>
      <c r="Z164" s="112"/>
    </row>
    <row r="165" spans="1:26" x14ac:dyDescent="0.25">
      <c r="A165" s="205"/>
      <c r="B165" s="205"/>
      <c r="C165" s="205"/>
      <c r="D165" s="206"/>
      <c r="E165" s="206"/>
      <c r="F165" s="104"/>
      <c r="G165" s="104"/>
      <c r="H165" s="119"/>
      <c r="I165" s="119"/>
      <c r="J165" s="119"/>
      <c r="K165" s="119"/>
      <c r="L165" s="119"/>
      <c r="M165" s="116"/>
      <c r="N165" s="116"/>
      <c r="O165" s="116"/>
      <c r="P165" s="116"/>
      <c r="Q165" s="116"/>
      <c r="R165" s="112"/>
      <c r="S165" s="112"/>
      <c r="T165" s="104"/>
      <c r="U165" s="104"/>
      <c r="V165" s="112"/>
      <c r="W165" s="112"/>
      <c r="X165" s="112"/>
      <c r="Y165" s="112"/>
      <c r="Z165" s="112"/>
    </row>
    <row r="166" spans="1:26" x14ac:dyDescent="0.25">
      <c r="A166" s="205"/>
      <c r="B166" s="205"/>
      <c r="C166" s="205"/>
      <c r="D166" s="206"/>
      <c r="E166" s="206"/>
      <c r="F166" s="104"/>
      <c r="G166" s="104"/>
      <c r="H166" s="119"/>
      <c r="I166" s="119"/>
      <c r="J166" s="119"/>
      <c r="K166" s="119"/>
      <c r="L166" s="119"/>
      <c r="M166" s="116"/>
      <c r="N166" s="116"/>
      <c r="O166" s="116"/>
      <c r="P166" s="116"/>
      <c r="Q166" s="116"/>
      <c r="R166" s="112"/>
      <c r="S166" s="112"/>
      <c r="T166" s="104"/>
      <c r="U166" s="104"/>
      <c r="V166" s="112"/>
      <c r="W166" s="112"/>
      <c r="X166" s="112"/>
      <c r="Y166" s="112"/>
      <c r="Z166" s="112"/>
    </row>
    <row r="167" spans="1:26" x14ac:dyDescent="0.25">
      <c r="A167" s="205"/>
      <c r="B167" s="205"/>
      <c r="C167" s="205"/>
      <c r="D167" s="206"/>
      <c r="E167" s="206"/>
      <c r="F167" s="104"/>
      <c r="G167" s="104"/>
      <c r="H167" s="119"/>
      <c r="I167" s="119"/>
      <c r="J167" s="119"/>
      <c r="K167" s="119"/>
      <c r="L167" s="119"/>
      <c r="M167" s="116"/>
      <c r="N167" s="116"/>
      <c r="O167" s="116"/>
      <c r="P167" s="116"/>
      <c r="Q167" s="116"/>
      <c r="R167" s="112"/>
      <c r="S167" s="112"/>
      <c r="T167" s="104"/>
      <c r="U167" s="104"/>
      <c r="V167" s="112"/>
      <c r="W167" s="112"/>
      <c r="X167" s="112"/>
      <c r="Y167" s="112"/>
      <c r="Z167" s="112"/>
    </row>
    <row r="168" spans="1:26" x14ac:dyDescent="0.25">
      <c r="A168" s="205"/>
      <c r="B168" s="205"/>
      <c r="C168" s="205"/>
      <c r="D168" s="206"/>
      <c r="E168" s="206"/>
      <c r="F168" s="104"/>
      <c r="G168" s="104"/>
      <c r="H168" s="119"/>
      <c r="I168" s="119"/>
      <c r="J168" s="119"/>
      <c r="K168" s="119"/>
      <c r="L168" s="119"/>
      <c r="M168" s="116"/>
      <c r="N168" s="116"/>
      <c r="O168" s="116"/>
      <c r="P168" s="116"/>
      <c r="Q168" s="116"/>
      <c r="R168" s="112"/>
      <c r="S168" s="112"/>
      <c r="T168" s="104"/>
      <c r="U168" s="104"/>
      <c r="V168" s="112"/>
      <c r="W168" s="112"/>
      <c r="X168" s="112"/>
      <c r="Y168" s="112"/>
      <c r="Z168" s="112"/>
    </row>
    <row r="169" spans="1:26" x14ac:dyDescent="0.25">
      <c r="A169" s="205"/>
      <c r="B169" s="205"/>
      <c r="C169" s="205"/>
      <c r="D169" s="206"/>
      <c r="E169" s="206"/>
      <c r="F169" s="104"/>
      <c r="G169" s="104"/>
      <c r="H169" s="119"/>
      <c r="I169" s="119"/>
      <c r="J169" s="119"/>
      <c r="K169" s="119"/>
      <c r="L169" s="119"/>
      <c r="M169" s="116"/>
      <c r="N169" s="116"/>
      <c r="O169" s="116"/>
      <c r="P169" s="116"/>
      <c r="Q169" s="116"/>
      <c r="R169" s="112"/>
      <c r="S169" s="112"/>
      <c r="T169" s="104"/>
      <c r="U169" s="104"/>
      <c r="V169" s="112"/>
      <c r="W169" s="112"/>
      <c r="X169" s="112"/>
      <c r="Y169" s="112"/>
      <c r="Z169" s="112"/>
    </row>
    <row r="170" spans="1:26" x14ac:dyDescent="0.25">
      <c r="A170" s="205"/>
      <c r="B170" s="205"/>
      <c r="C170" s="205"/>
      <c r="D170" s="206"/>
      <c r="E170" s="206"/>
      <c r="F170" s="104"/>
      <c r="G170" s="104"/>
      <c r="H170" s="119"/>
      <c r="I170" s="119"/>
      <c r="J170" s="119"/>
      <c r="K170" s="119"/>
      <c r="L170" s="119"/>
      <c r="M170" s="116"/>
      <c r="N170" s="116"/>
      <c r="O170" s="116"/>
      <c r="P170" s="116"/>
      <c r="Q170" s="116"/>
      <c r="R170" s="112"/>
      <c r="S170" s="112"/>
      <c r="T170" s="104"/>
      <c r="U170" s="104"/>
      <c r="V170" s="112"/>
      <c r="W170" s="112"/>
      <c r="X170" s="112"/>
      <c r="Y170" s="112"/>
      <c r="Z170" s="112"/>
    </row>
    <row r="171" spans="1:26" x14ac:dyDescent="0.25">
      <c r="A171" s="205"/>
      <c r="B171" s="205"/>
      <c r="C171" s="205"/>
      <c r="D171" s="206"/>
      <c r="E171" s="206"/>
      <c r="F171" s="104"/>
      <c r="G171" s="104"/>
      <c r="H171" s="119"/>
      <c r="I171" s="119"/>
      <c r="J171" s="119"/>
      <c r="K171" s="119"/>
      <c r="L171" s="119"/>
      <c r="M171" s="116"/>
      <c r="N171" s="116"/>
      <c r="O171" s="116"/>
      <c r="P171" s="116"/>
      <c r="Q171" s="116"/>
      <c r="R171" s="112"/>
      <c r="S171" s="112"/>
      <c r="T171" s="104"/>
      <c r="U171" s="104"/>
      <c r="V171" s="112"/>
      <c r="W171" s="112"/>
      <c r="X171" s="112"/>
      <c r="Y171" s="112"/>
      <c r="Z171" s="112"/>
    </row>
    <row r="172" spans="1:26" x14ac:dyDescent="0.25">
      <c r="A172" s="205"/>
      <c r="B172" s="205"/>
      <c r="C172" s="205"/>
      <c r="D172" s="206"/>
      <c r="E172" s="206"/>
      <c r="F172" s="104"/>
      <c r="G172" s="104"/>
      <c r="H172" s="119"/>
      <c r="I172" s="119"/>
      <c r="J172" s="119"/>
      <c r="K172" s="119"/>
      <c r="L172" s="119"/>
      <c r="M172" s="116"/>
      <c r="N172" s="116"/>
      <c r="O172" s="116"/>
      <c r="P172" s="116"/>
      <c r="Q172" s="116"/>
      <c r="R172" s="112"/>
      <c r="S172" s="112"/>
      <c r="T172" s="104"/>
      <c r="U172" s="104"/>
      <c r="V172" s="112"/>
      <c r="W172" s="112"/>
      <c r="X172" s="112"/>
      <c r="Y172" s="112"/>
      <c r="Z172" s="112"/>
    </row>
    <row r="173" spans="1:26" x14ac:dyDescent="0.25">
      <c r="A173" s="205"/>
      <c r="B173" s="205"/>
      <c r="C173" s="205"/>
      <c r="D173" s="206"/>
      <c r="E173" s="206"/>
      <c r="F173" s="104"/>
      <c r="G173" s="104"/>
      <c r="H173" s="119"/>
      <c r="I173" s="119"/>
      <c r="J173" s="119"/>
      <c r="K173" s="119"/>
      <c r="L173" s="119"/>
      <c r="M173" s="116"/>
      <c r="N173" s="116"/>
      <c r="O173" s="116"/>
      <c r="P173" s="116"/>
      <c r="Q173" s="116"/>
      <c r="R173" s="112"/>
      <c r="S173" s="112"/>
      <c r="T173" s="104"/>
      <c r="U173" s="104"/>
      <c r="V173" s="112"/>
      <c r="W173" s="112"/>
      <c r="X173" s="112"/>
      <c r="Y173" s="112"/>
      <c r="Z173" s="112"/>
    </row>
    <row r="174" spans="1:26" x14ac:dyDescent="0.25">
      <c r="A174" s="205"/>
      <c r="B174" s="205"/>
      <c r="C174" s="205"/>
      <c r="D174" s="206"/>
      <c r="E174" s="206"/>
      <c r="F174" s="104"/>
      <c r="G174" s="104"/>
      <c r="H174" s="119"/>
      <c r="I174" s="119"/>
      <c r="J174" s="119"/>
      <c r="K174" s="119"/>
      <c r="L174" s="119"/>
      <c r="M174" s="116"/>
      <c r="N174" s="116"/>
      <c r="O174" s="116"/>
      <c r="P174" s="116"/>
      <c r="Q174" s="116"/>
      <c r="R174" s="112"/>
      <c r="S174" s="112"/>
      <c r="T174" s="104"/>
      <c r="U174" s="104"/>
      <c r="V174" s="112"/>
      <c r="W174" s="112"/>
      <c r="X174" s="112"/>
      <c r="Y174" s="112"/>
      <c r="Z174" s="112"/>
    </row>
    <row r="175" spans="1:26" x14ac:dyDescent="0.25">
      <c r="A175" s="205"/>
      <c r="B175" s="205"/>
      <c r="C175" s="205"/>
      <c r="D175" s="206"/>
      <c r="E175" s="206"/>
      <c r="F175" s="104"/>
      <c r="G175" s="104"/>
      <c r="H175" s="119"/>
      <c r="I175" s="119"/>
      <c r="J175" s="119"/>
      <c r="K175" s="119"/>
      <c r="L175" s="119"/>
      <c r="M175" s="116"/>
      <c r="N175" s="116"/>
      <c r="O175" s="116"/>
      <c r="P175" s="116"/>
      <c r="Q175" s="116"/>
      <c r="R175" s="112"/>
      <c r="S175" s="112"/>
      <c r="T175" s="104"/>
      <c r="U175" s="104"/>
      <c r="V175" s="112"/>
      <c r="W175" s="112"/>
      <c r="X175" s="112"/>
      <c r="Y175" s="112"/>
      <c r="Z175" s="112"/>
    </row>
    <row r="176" spans="1:26" x14ac:dyDescent="0.25">
      <c r="A176" s="205"/>
      <c r="B176" s="205"/>
      <c r="C176" s="205"/>
      <c r="D176" s="206"/>
      <c r="E176" s="206"/>
      <c r="F176" s="104"/>
      <c r="G176" s="104"/>
      <c r="H176" s="119"/>
      <c r="I176" s="119"/>
      <c r="J176" s="119"/>
      <c r="K176" s="119"/>
      <c r="L176" s="119"/>
      <c r="M176" s="116"/>
      <c r="N176" s="116"/>
      <c r="O176" s="116"/>
      <c r="P176" s="116"/>
      <c r="Q176" s="116"/>
      <c r="R176" s="112"/>
      <c r="S176" s="112"/>
      <c r="T176" s="104"/>
      <c r="U176" s="104"/>
      <c r="V176" s="112"/>
      <c r="W176" s="112"/>
      <c r="X176" s="112"/>
      <c r="Y176" s="112"/>
      <c r="Z176" s="112"/>
    </row>
    <row r="177" spans="1:26" x14ac:dyDescent="0.25">
      <c r="A177" s="205"/>
      <c r="B177" s="205"/>
      <c r="C177" s="205"/>
      <c r="D177" s="206"/>
      <c r="E177" s="206"/>
      <c r="F177" s="104"/>
      <c r="G177" s="104"/>
      <c r="H177" s="119"/>
      <c r="I177" s="119"/>
      <c r="J177" s="119"/>
      <c r="K177" s="119"/>
      <c r="L177" s="119"/>
      <c r="M177" s="116"/>
      <c r="N177" s="116"/>
      <c r="O177" s="116"/>
      <c r="P177" s="116"/>
      <c r="Q177" s="116"/>
      <c r="R177" s="112"/>
      <c r="S177" s="112"/>
      <c r="T177" s="104"/>
      <c r="U177" s="104"/>
      <c r="V177" s="112"/>
      <c r="W177" s="112"/>
      <c r="X177" s="112"/>
      <c r="Y177" s="112"/>
      <c r="Z177" s="112"/>
    </row>
    <row r="178" spans="1:26" x14ac:dyDescent="0.25">
      <c r="A178" s="205"/>
      <c r="B178" s="205"/>
      <c r="C178" s="205"/>
      <c r="D178" s="206"/>
      <c r="E178" s="206"/>
      <c r="F178" s="104"/>
      <c r="G178" s="104"/>
      <c r="H178" s="119"/>
      <c r="I178" s="119"/>
      <c r="J178" s="119"/>
      <c r="K178" s="119"/>
      <c r="L178" s="119"/>
      <c r="M178" s="116"/>
      <c r="N178" s="116"/>
      <c r="O178" s="116"/>
      <c r="P178" s="116"/>
      <c r="Q178" s="116"/>
      <c r="R178" s="112"/>
      <c r="S178" s="112"/>
      <c r="T178" s="104"/>
      <c r="U178" s="104"/>
      <c r="V178" s="112"/>
      <c r="W178" s="112"/>
      <c r="X178" s="112"/>
      <c r="Y178" s="112"/>
      <c r="Z178" s="112"/>
    </row>
    <row r="179" spans="1:26" x14ac:dyDescent="0.25">
      <c r="A179" s="205"/>
      <c r="B179" s="205"/>
      <c r="C179" s="205"/>
      <c r="D179" s="206"/>
      <c r="E179" s="206"/>
      <c r="F179" s="104"/>
      <c r="G179" s="104"/>
      <c r="H179" s="119"/>
      <c r="I179" s="119"/>
      <c r="J179" s="119"/>
      <c r="K179" s="119"/>
      <c r="L179" s="119"/>
      <c r="M179" s="116"/>
      <c r="N179" s="116"/>
      <c r="O179" s="116"/>
      <c r="P179" s="116"/>
      <c r="Q179" s="116"/>
      <c r="R179" s="112"/>
      <c r="S179" s="112"/>
      <c r="T179" s="104"/>
      <c r="U179" s="104"/>
      <c r="V179" s="112"/>
      <c r="W179" s="112"/>
      <c r="X179" s="112"/>
      <c r="Y179" s="112"/>
      <c r="Z179" s="112"/>
    </row>
    <row r="180" spans="1:26" x14ac:dyDescent="0.25">
      <c r="A180" s="205"/>
      <c r="B180" s="205"/>
      <c r="C180" s="205"/>
      <c r="D180" s="206"/>
      <c r="E180" s="206"/>
      <c r="F180" s="104"/>
      <c r="G180" s="104"/>
      <c r="H180" s="119"/>
      <c r="I180" s="119"/>
      <c r="J180" s="119"/>
      <c r="K180" s="119"/>
      <c r="L180" s="119"/>
      <c r="M180" s="116"/>
      <c r="N180" s="116"/>
      <c r="O180" s="116"/>
      <c r="P180" s="116"/>
      <c r="Q180" s="116"/>
      <c r="R180" s="112"/>
      <c r="S180" s="112"/>
      <c r="T180" s="104"/>
      <c r="U180" s="104"/>
      <c r="V180" s="112"/>
      <c r="W180" s="112"/>
      <c r="X180" s="112"/>
      <c r="Y180" s="112"/>
      <c r="Z180" s="112"/>
    </row>
    <row r="181" spans="1:26" x14ac:dyDescent="0.25">
      <c r="A181" s="205"/>
      <c r="B181" s="205"/>
      <c r="C181" s="205"/>
      <c r="D181" s="206"/>
      <c r="E181" s="206"/>
      <c r="F181" s="104"/>
      <c r="G181" s="104"/>
      <c r="H181" s="119"/>
      <c r="I181" s="119"/>
      <c r="J181" s="119"/>
      <c r="K181" s="119"/>
      <c r="L181" s="119"/>
      <c r="M181" s="116"/>
      <c r="N181" s="116"/>
      <c r="O181" s="116"/>
      <c r="P181" s="116"/>
      <c r="Q181" s="116"/>
      <c r="R181" s="112"/>
      <c r="S181" s="112"/>
      <c r="T181" s="104"/>
      <c r="U181" s="104"/>
      <c r="V181" s="112"/>
      <c r="W181" s="112"/>
      <c r="X181" s="112"/>
      <c r="Y181" s="112"/>
      <c r="Z181" s="112"/>
    </row>
    <row r="182" spans="1:26" x14ac:dyDescent="0.25">
      <c r="A182" s="205"/>
      <c r="B182" s="205"/>
      <c r="C182" s="205"/>
      <c r="D182" s="206"/>
      <c r="E182" s="206"/>
      <c r="F182" s="104"/>
      <c r="G182" s="104"/>
      <c r="H182" s="119"/>
      <c r="I182" s="119"/>
      <c r="J182" s="119"/>
      <c r="K182" s="119"/>
      <c r="L182" s="119"/>
      <c r="M182" s="116"/>
      <c r="N182" s="116"/>
      <c r="O182" s="116"/>
      <c r="P182" s="116"/>
      <c r="Q182" s="116"/>
      <c r="R182" s="112"/>
      <c r="S182" s="112"/>
      <c r="T182" s="104"/>
      <c r="U182" s="104"/>
      <c r="V182" s="112"/>
      <c r="W182" s="112"/>
      <c r="X182" s="112"/>
      <c r="Y182" s="112"/>
      <c r="Z182" s="112"/>
    </row>
    <row r="183" spans="1:26" x14ac:dyDescent="0.25">
      <c r="A183" s="205"/>
      <c r="B183" s="205"/>
      <c r="C183" s="205"/>
      <c r="D183" s="206"/>
      <c r="E183" s="206"/>
      <c r="F183" s="104"/>
      <c r="G183" s="104"/>
      <c r="H183" s="119"/>
      <c r="I183" s="119"/>
      <c r="J183" s="119"/>
      <c r="K183" s="119"/>
      <c r="L183" s="119"/>
      <c r="M183" s="116"/>
      <c r="N183" s="116"/>
      <c r="O183" s="116"/>
      <c r="P183" s="116"/>
      <c r="Q183" s="116"/>
      <c r="R183" s="112"/>
      <c r="S183" s="112"/>
      <c r="T183" s="104"/>
      <c r="U183" s="104"/>
      <c r="V183" s="112"/>
      <c r="W183" s="112"/>
      <c r="X183" s="112"/>
      <c r="Y183" s="112"/>
      <c r="Z183" s="112"/>
    </row>
    <row r="184" spans="1:26" x14ac:dyDescent="0.25">
      <c r="A184" s="205"/>
      <c r="B184" s="205"/>
      <c r="C184" s="205"/>
      <c r="D184" s="206"/>
      <c r="E184" s="206"/>
      <c r="F184" s="104"/>
      <c r="G184" s="104"/>
      <c r="H184" s="119"/>
      <c r="I184" s="119"/>
      <c r="J184" s="119"/>
      <c r="K184" s="119"/>
      <c r="L184" s="119"/>
      <c r="M184" s="116"/>
      <c r="N184" s="116"/>
      <c r="O184" s="116"/>
      <c r="P184" s="116"/>
      <c r="Q184" s="116"/>
      <c r="R184" s="112"/>
      <c r="S184" s="112"/>
      <c r="T184" s="104"/>
      <c r="U184" s="104"/>
      <c r="V184" s="112"/>
      <c r="W184" s="112"/>
      <c r="X184" s="112"/>
      <c r="Y184" s="112"/>
      <c r="Z184" s="112"/>
    </row>
    <row r="185" spans="1:26" x14ac:dyDescent="0.25">
      <c r="A185" s="205"/>
      <c r="B185" s="205"/>
      <c r="C185" s="205"/>
      <c r="D185" s="206"/>
      <c r="E185" s="206"/>
      <c r="F185" s="104"/>
      <c r="G185" s="104"/>
      <c r="H185" s="119"/>
      <c r="I185" s="119"/>
      <c r="J185" s="119"/>
      <c r="K185" s="119"/>
      <c r="L185" s="119"/>
      <c r="M185" s="116"/>
      <c r="N185" s="116"/>
      <c r="O185" s="116"/>
      <c r="P185" s="116"/>
      <c r="Q185" s="116"/>
      <c r="R185" s="112"/>
      <c r="S185" s="112"/>
      <c r="T185" s="104"/>
      <c r="U185" s="104"/>
      <c r="V185" s="112"/>
      <c r="W185" s="112"/>
      <c r="X185" s="112"/>
      <c r="Y185" s="112"/>
      <c r="Z185" s="112"/>
    </row>
    <row r="186" spans="1:26" x14ac:dyDescent="0.25">
      <c r="A186" s="205"/>
      <c r="B186" s="205"/>
      <c r="C186" s="205"/>
      <c r="D186" s="206"/>
      <c r="E186" s="206"/>
      <c r="F186" s="104"/>
      <c r="G186" s="104"/>
      <c r="H186" s="119"/>
      <c r="I186" s="119"/>
      <c r="J186" s="119"/>
      <c r="K186" s="119"/>
      <c r="L186" s="119"/>
      <c r="M186" s="116"/>
      <c r="N186" s="116"/>
      <c r="O186" s="116"/>
      <c r="P186" s="116"/>
      <c r="Q186" s="116"/>
      <c r="R186" s="112"/>
      <c r="S186" s="112"/>
      <c r="T186" s="104"/>
      <c r="U186" s="104"/>
      <c r="V186" s="112"/>
      <c r="W186" s="112"/>
      <c r="X186" s="112"/>
      <c r="Y186" s="112"/>
      <c r="Z186" s="112"/>
    </row>
    <row r="187" spans="1:26" x14ac:dyDescent="0.25">
      <c r="A187" s="205"/>
      <c r="B187" s="205"/>
      <c r="C187" s="205"/>
      <c r="D187" s="206"/>
      <c r="E187" s="206"/>
      <c r="F187" s="104"/>
      <c r="G187" s="104"/>
      <c r="H187" s="119"/>
      <c r="I187" s="119"/>
      <c r="J187" s="119"/>
      <c r="K187" s="119"/>
      <c r="L187" s="119"/>
      <c r="M187" s="116"/>
      <c r="N187" s="116"/>
      <c r="O187" s="116"/>
      <c r="P187" s="116"/>
      <c r="Q187" s="116"/>
      <c r="R187" s="112"/>
      <c r="S187" s="112"/>
      <c r="T187" s="104"/>
      <c r="U187" s="104"/>
      <c r="V187" s="112"/>
      <c r="W187" s="112"/>
      <c r="X187" s="112"/>
      <c r="Y187" s="112"/>
      <c r="Z187" s="112"/>
    </row>
    <row r="188" spans="1:26" x14ac:dyDescent="0.25">
      <c r="A188" s="205"/>
      <c r="B188" s="205"/>
      <c r="C188" s="205"/>
      <c r="D188" s="206"/>
      <c r="E188" s="206"/>
      <c r="F188" s="104"/>
      <c r="G188" s="104"/>
      <c r="H188" s="119"/>
      <c r="I188" s="119"/>
      <c r="J188" s="119"/>
      <c r="K188" s="119"/>
      <c r="L188" s="119"/>
      <c r="M188" s="116"/>
      <c r="N188" s="116"/>
      <c r="O188" s="116"/>
      <c r="P188" s="116"/>
      <c r="Q188" s="116"/>
      <c r="R188" s="112"/>
      <c r="S188" s="112"/>
      <c r="T188" s="104"/>
      <c r="U188" s="104"/>
      <c r="V188" s="112"/>
      <c r="W188" s="112"/>
      <c r="X188" s="112"/>
      <c r="Y188" s="112"/>
      <c r="Z188" s="112"/>
    </row>
    <row r="189" spans="1:26" x14ac:dyDescent="0.25">
      <c r="A189" s="205"/>
      <c r="B189" s="205"/>
      <c r="C189" s="205"/>
      <c r="D189" s="206"/>
      <c r="E189" s="206"/>
      <c r="F189" s="104"/>
      <c r="G189" s="104"/>
      <c r="H189" s="119"/>
      <c r="I189" s="119"/>
      <c r="J189" s="119"/>
      <c r="K189" s="119"/>
      <c r="L189" s="119"/>
      <c r="M189" s="116"/>
      <c r="N189" s="116"/>
      <c r="O189" s="116"/>
      <c r="P189" s="116"/>
      <c r="Q189" s="116"/>
      <c r="R189" s="112"/>
      <c r="S189" s="112"/>
      <c r="T189" s="104"/>
      <c r="U189" s="104"/>
      <c r="V189" s="112"/>
      <c r="W189" s="112"/>
      <c r="X189" s="112"/>
      <c r="Y189" s="112"/>
      <c r="Z189" s="112"/>
    </row>
    <row r="190" spans="1:26" x14ac:dyDescent="0.25">
      <c r="A190" s="205"/>
      <c r="B190" s="205"/>
      <c r="C190" s="205"/>
      <c r="D190" s="206"/>
      <c r="E190" s="206"/>
      <c r="F190" s="104"/>
      <c r="G190" s="104"/>
      <c r="H190" s="119"/>
      <c r="I190" s="119"/>
      <c r="J190" s="119"/>
      <c r="K190" s="119"/>
      <c r="L190" s="119"/>
      <c r="M190" s="116"/>
      <c r="N190" s="116"/>
      <c r="O190" s="116"/>
      <c r="P190" s="116"/>
      <c r="Q190" s="116"/>
      <c r="R190" s="112"/>
      <c r="S190" s="112"/>
      <c r="T190" s="104"/>
      <c r="U190" s="104"/>
      <c r="V190" s="112"/>
      <c r="W190" s="112"/>
      <c r="X190" s="112"/>
      <c r="Y190" s="112"/>
      <c r="Z190" s="112"/>
    </row>
    <row r="191" spans="1:26" x14ac:dyDescent="0.25">
      <c r="A191" s="205"/>
      <c r="B191" s="205"/>
      <c r="C191" s="205"/>
      <c r="D191" s="206"/>
      <c r="E191" s="206"/>
      <c r="F191" s="104"/>
      <c r="G191" s="104"/>
      <c r="H191" s="119"/>
      <c r="I191" s="119"/>
      <c r="J191" s="119"/>
      <c r="K191" s="119"/>
      <c r="L191" s="119"/>
      <c r="M191" s="116"/>
      <c r="N191" s="116"/>
      <c r="O191" s="116"/>
      <c r="P191" s="116"/>
      <c r="Q191" s="116"/>
      <c r="R191" s="112"/>
      <c r="S191" s="112"/>
      <c r="T191" s="104"/>
      <c r="U191" s="104"/>
      <c r="V191" s="112"/>
      <c r="W191" s="112"/>
      <c r="X191" s="112"/>
      <c r="Y191" s="112"/>
      <c r="Z191" s="112"/>
    </row>
    <row r="192" spans="1:26" x14ac:dyDescent="0.25">
      <c r="A192" s="205"/>
      <c r="B192" s="205"/>
      <c r="C192" s="205"/>
      <c r="D192" s="206"/>
      <c r="E192" s="206"/>
      <c r="F192" s="104"/>
      <c r="G192" s="104"/>
      <c r="H192" s="119"/>
      <c r="I192" s="119"/>
      <c r="J192" s="119"/>
      <c r="K192" s="119"/>
      <c r="L192" s="119"/>
      <c r="M192" s="116"/>
      <c r="N192" s="116"/>
      <c r="O192" s="116"/>
      <c r="P192" s="116"/>
      <c r="Q192" s="116"/>
      <c r="R192" s="112"/>
      <c r="S192" s="112"/>
      <c r="T192" s="104"/>
      <c r="U192" s="104"/>
      <c r="V192" s="112"/>
      <c r="W192" s="112"/>
      <c r="X192" s="112"/>
      <c r="Y192" s="112"/>
      <c r="Z192" s="112"/>
    </row>
    <row r="193" spans="1:26" x14ac:dyDescent="0.25">
      <c r="A193" s="205"/>
      <c r="B193" s="205"/>
      <c r="C193" s="205"/>
      <c r="D193" s="206"/>
      <c r="E193" s="206"/>
      <c r="F193" s="104"/>
      <c r="G193" s="104"/>
      <c r="H193" s="119"/>
      <c r="I193" s="119"/>
      <c r="J193" s="119"/>
      <c r="K193" s="119"/>
      <c r="L193" s="119"/>
      <c r="M193" s="116"/>
      <c r="N193" s="116"/>
      <c r="O193" s="116"/>
      <c r="P193" s="116"/>
      <c r="Q193" s="116"/>
      <c r="R193" s="112"/>
      <c r="S193" s="112"/>
      <c r="T193" s="104"/>
      <c r="U193" s="104"/>
      <c r="V193" s="112"/>
      <c r="W193" s="112"/>
      <c r="X193" s="112"/>
      <c r="Y193" s="112"/>
      <c r="Z193" s="112"/>
    </row>
    <row r="194" spans="1:26" x14ac:dyDescent="0.25">
      <c r="A194" s="205"/>
      <c r="B194" s="205"/>
      <c r="C194" s="205"/>
      <c r="D194" s="206"/>
      <c r="E194" s="206"/>
      <c r="F194" s="104"/>
      <c r="G194" s="104"/>
      <c r="H194" s="119"/>
      <c r="I194" s="119"/>
      <c r="J194" s="119"/>
      <c r="K194" s="119"/>
      <c r="L194" s="119"/>
      <c r="M194" s="116"/>
      <c r="N194" s="116"/>
      <c r="O194" s="116"/>
      <c r="P194" s="116"/>
      <c r="Q194" s="116"/>
      <c r="R194" s="112"/>
      <c r="S194" s="112"/>
      <c r="T194" s="104"/>
      <c r="U194" s="104"/>
      <c r="V194" s="112"/>
      <c r="W194" s="112"/>
      <c r="X194" s="112"/>
      <c r="Y194" s="112"/>
      <c r="Z194" s="112"/>
    </row>
    <row r="195" spans="1:26" x14ac:dyDescent="0.25">
      <c r="A195" s="205"/>
      <c r="B195" s="205"/>
      <c r="C195" s="205"/>
      <c r="D195" s="206"/>
      <c r="E195" s="206"/>
      <c r="F195" s="104"/>
      <c r="G195" s="104"/>
      <c r="H195" s="119"/>
      <c r="I195" s="119"/>
      <c r="J195" s="119"/>
      <c r="K195" s="119"/>
      <c r="L195" s="119"/>
      <c r="M195" s="116"/>
      <c r="N195" s="116"/>
      <c r="O195" s="116"/>
      <c r="P195" s="116"/>
      <c r="Q195" s="116"/>
      <c r="R195" s="112"/>
      <c r="S195" s="112"/>
      <c r="T195" s="104"/>
      <c r="U195" s="104"/>
      <c r="V195" s="112"/>
      <c r="W195" s="112"/>
      <c r="X195" s="112"/>
      <c r="Y195" s="112"/>
      <c r="Z195" s="112"/>
    </row>
    <row r="196" spans="1:26" x14ac:dyDescent="0.25">
      <c r="A196" s="205"/>
      <c r="B196" s="205"/>
      <c r="C196" s="205"/>
      <c r="D196" s="206"/>
      <c r="E196" s="206"/>
      <c r="F196" s="104"/>
      <c r="G196" s="104"/>
      <c r="H196" s="119"/>
      <c r="I196" s="119"/>
      <c r="J196" s="119"/>
      <c r="K196" s="119"/>
      <c r="L196" s="119"/>
      <c r="M196" s="116"/>
      <c r="N196" s="116"/>
      <c r="O196" s="116"/>
      <c r="P196" s="116"/>
      <c r="Q196" s="116"/>
      <c r="R196" s="112"/>
      <c r="S196" s="112"/>
      <c r="T196" s="104"/>
      <c r="U196" s="104"/>
      <c r="V196" s="112"/>
      <c r="W196" s="112"/>
      <c r="X196" s="112"/>
      <c r="Y196" s="112"/>
      <c r="Z196" s="112"/>
    </row>
    <row r="197" spans="1:26" x14ac:dyDescent="0.25">
      <c r="A197" s="205"/>
      <c r="B197" s="205"/>
      <c r="C197" s="205"/>
      <c r="D197" s="206"/>
      <c r="E197" s="206"/>
      <c r="F197" s="104"/>
      <c r="G197" s="104"/>
      <c r="H197" s="119"/>
      <c r="I197" s="119"/>
      <c r="J197" s="119"/>
      <c r="K197" s="119"/>
      <c r="L197" s="119"/>
      <c r="M197" s="116"/>
      <c r="N197" s="116"/>
      <c r="O197" s="116"/>
      <c r="P197" s="116"/>
      <c r="Q197" s="116"/>
      <c r="R197" s="112"/>
      <c r="S197" s="112"/>
      <c r="T197" s="104"/>
      <c r="U197" s="104"/>
      <c r="V197" s="112"/>
      <c r="W197" s="112"/>
      <c r="X197" s="112"/>
      <c r="Y197" s="112"/>
      <c r="Z197" s="112"/>
    </row>
    <row r="198" spans="1:26" x14ac:dyDescent="0.25">
      <c r="A198" s="205"/>
      <c r="B198" s="205"/>
      <c r="C198" s="205"/>
      <c r="D198" s="206"/>
      <c r="E198" s="206"/>
      <c r="F198" s="104"/>
      <c r="G198" s="104"/>
      <c r="H198" s="119"/>
      <c r="I198" s="119"/>
      <c r="J198" s="119"/>
      <c r="K198" s="119"/>
      <c r="L198" s="119"/>
      <c r="M198" s="116"/>
      <c r="N198" s="116"/>
      <c r="O198" s="116"/>
      <c r="P198" s="116"/>
      <c r="Q198" s="116"/>
      <c r="R198" s="112"/>
      <c r="S198" s="112"/>
      <c r="T198" s="104"/>
      <c r="U198" s="104"/>
      <c r="V198" s="112"/>
      <c r="W198" s="112"/>
      <c r="X198" s="112"/>
      <c r="Y198" s="112"/>
      <c r="Z198" s="112"/>
    </row>
    <row r="199" spans="1:26" x14ac:dyDescent="0.25">
      <c r="A199" s="205"/>
      <c r="B199" s="205"/>
      <c r="C199" s="205"/>
      <c r="D199" s="206"/>
      <c r="E199" s="206"/>
      <c r="F199" s="104"/>
      <c r="G199" s="104"/>
      <c r="H199" s="119"/>
      <c r="I199" s="119"/>
      <c r="J199" s="119"/>
      <c r="K199" s="119"/>
      <c r="L199" s="119"/>
      <c r="M199" s="116"/>
      <c r="N199" s="116"/>
      <c r="O199" s="116"/>
      <c r="P199" s="116"/>
      <c r="Q199" s="116"/>
      <c r="R199" s="112"/>
      <c r="S199" s="112"/>
      <c r="T199" s="104"/>
      <c r="U199" s="104"/>
      <c r="V199" s="112"/>
      <c r="W199" s="112"/>
      <c r="X199" s="112"/>
      <c r="Y199" s="112"/>
      <c r="Z199" s="112"/>
    </row>
    <row r="200" spans="1:26" x14ac:dyDescent="0.25">
      <c r="A200" s="205"/>
      <c r="B200" s="205"/>
      <c r="C200" s="205"/>
      <c r="D200" s="206"/>
      <c r="E200" s="206"/>
      <c r="F200" s="104"/>
      <c r="G200" s="111"/>
      <c r="H200" s="124"/>
      <c r="I200" s="124"/>
      <c r="J200" s="124"/>
      <c r="K200" s="124"/>
      <c r="L200" s="124"/>
      <c r="M200" s="124"/>
      <c r="N200" s="124"/>
      <c r="O200" s="124"/>
      <c r="P200" s="124"/>
      <c r="Q200" s="116"/>
      <c r="R200" s="112"/>
      <c r="S200" s="112"/>
      <c r="T200" s="104"/>
      <c r="U200" s="104"/>
      <c r="V200" s="112"/>
      <c r="W200" s="112"/>
      <c r="X200" s="112"/>
      <c r="Y200" s="112"/>
      <c r="Z200" s="112"/>
    </row>
    <row r="201" spans="1:26" x14ac:dyDescent="0.25">
      <c r="A201" s="205"/>
      <c r="B201" s="205"/>
      <c r="C201" s="205"/>
      <c r="D201" s="206"/>
      <c r="E201" s="206"/>
      <c r="F201" s="104"/>
      <c r="G201" s="111"/>
      <c r="H201" s="124"/>
      <c r="I201" s="124"/>
      <c r="J201" s="124"/>
      <c r="K201" s="124"/>
      <c r="L201" s="124"/>
      <c r="M201" s="124"/>
      <c r="N201" s="124"/>
      <c r="O201" s="124"/>
      <c r="P201" s="124"/>
      <c r="Q201" s="116"/>
      <c r="R201" s="112"/>
      <c r="S201" s="112"/>
      <c r="T201" s="104"/>
      <c r="U201" s="104"/>
      <c r="V201" s="112"/>
      <c r="W201" s="112"/>
      <c r="X201" s="112"/>
      <c r="Y201" s="112"/>
      <c r="Z201" s="112"/>
    </row>
    <row r="202" spans="1:26" x14ac:dyDescent="0.25">
      <c r="A202" s="205"/>
      <c r="B202" s="205"/>
      <c r="C202" s="205"/>
      <c r="D202" s="206"/>
      <c r="E202" s="206"/>
      <c r="F202" s="104"/>
      <c r="G202" s="111"/>
      <c r="H202" s="125"/>
      <c r="I202" s="126"/>
      <c r="J202" s="126"/>
      <c r="K202" s="126"/>
      <c r="L202" s="124"/>
      <c r="M202" s="124"/>
      <c r="N202" s="124"/>
      <c r="O202" s="124"/>
      <c r="P202" s="124"/>
      <c r="Q202" s="116"/>
      <c r="R202" s="112"/>
      <c r="S202" s="112"/>
      <c r="T202" s="104"/>
      <c r="U202" s="104"/>
      <c r="V202" s="112"/>
      <c r="W202" s="112"/>
      <c r="X202" s="112"/>
      <c r="Y202" s="112"/>
      <c r="Z202" s="112"/>
    </row>
    <row r="203" spans="1:26" x14ac:dyDescent="0.25">
      <c r="A203" s="205"/>
      <c r="B203" s="205"/>
      <c r="C203" s="205"/>
      <c r="D203" s="206"/>
      <c r="E203" s="206"/>
      <c r="F203" s="104"/>
      <c r="G203" s="111"/>
      <c r="H203" s="125"/>
      <c r="I203" s="126"/>
      <c r="J203" s="126"/>
      <c r="K203" s="126"/>
      <c r="L203" s="124"/>
      <c r="M203" s="124"/>
      <c r="N203" s="124"/>
      <c r="O203" s="124"/>
      <c r="P203" s="124"/>
      <c r="Q203" s="116"/>
      <c r="R203" s="112"/>
      <c r="S203" s="112"/>
      <c r="T203" s="104"/>
      <c r="U203" s="104"/>
      <c r="V203" s="112"/>
      <c r="W203" s="112"/>
      <c r="X203" s="112"/>
      <c r="Y203" s="112"/>
      <c r="Z203" s="112"/>
    </row>
    <row r="204" spans="1:26" x14ac:dyDescent="0.25">
      <c r="A204" s="205"/>
      <c r="B204" s="205"/>
      <c r="C204" s="205"/>
      <c r="D204" s="206"/>
      <c r="E204" s="206"/>
      <c r="F204" s="104"/>
      <c r="G204" s="111"/>
      <c r="H204" s="125"/>
      <c r="I204" s="126"/>
      <c r="J204" s="126"/>
      <c r="K204" s="126"/>
      <c r="L204" s="124"/>
      <c r="M204" s="124"/>
      <c r="N204" s="124"/>
      <c r="O204" s="124"/>
      <c r="P204" s="124"/>
      <c r="Q204" s="116"/>
      <c r="R204" s="112"/>
      <c r="S204" s="112"/>
      <c r="T204" s="104"/>
      <c r="U204" s="104"/>
      <c r="V204" s="112"/>
      <c r="W204" s="112"/>
      <c r="X204" s="112"/>
      <c r="Y204" s="112"/>
      <c r="Z204" s="112"/>
    </row>
    <row r="205" spans="1:26" x14ac:dyDescent="0.25">
      <c r="A205" s="205"/>
      <c r="B205" s="205"/>
      <c r="C205" s="205"/>
      <c r="D205" s="206"/>
      <c r="E205" s="206"/>
      <c r="F205" s="104"/>
      <c r="G205" s="111"/>
      <c r="H205" s="125"/>
      <c r="I205" s="126"/>
      <c r="J205" s="126"/>
      <c r="K205" s="126"/>
      <c r="L205" s="124"/>
      <c r="M205" s="124"/>
      <c r="N205" s="124"/>
      <c r="O205" s="124"/>
      <c r="P205" s="124"/>
      <c r="Q205" s="116"/>
      <c r="R205" s="112"/>
      <c r="S205" s="112"/>
      <c r="T205" s="104"/>
      <c r="U205" s="104"/>
      <c r="V205" s="112"/>
      <c r="W205" s="112"/>
      <c r="X205" s="112"/>
      <c r="Y205" s="112"/>
      <c r="Z205" s="112"/>
    </row>
    <row r="206" spans="1:26" x14ac:dyDescent="0.25">
      <c r="A206" s="205"/>
      <c r="B206" s="205"/>
      <c r="C206" s="205"/>
      <c r="D206" s="206"/>
      <c r="E206" s="206"/>
      <c r="F206" s="104"/>
      <c r="G206" s="111"/>
      <c r="H206" s="125"/>
      <c r="I206" s="126"/>
      <c r="J206" s="126"/>
      <c r="K206" s="126"/>
      <c r="L206" s="124"/>
      <c r="M206" s="124"/>
      <c r="N206" s="124"/>
      <c r="O206" s="124"/>
      <c r="P206" s="124"/>
      <c r="Q206" s="116"/>
      <c r="R206" s="112"/>
      <c r="S206" s="112"/>
      <c r="T206" s="104"/>
      <c r="U206" s="104"/>
      <c r="V206" s="112"/>
      <c r="W206" s="112"/>
      <c r="X206" s="112"/>
      <c r="Y206" s="112"/>
      <c r="Z206" s="112"/>
    </row>
    <row r="207" spans="1:26" x14ac:dyDescent="0.25">
      <c r="A207" s="205"/>
      <c r="B207" s="205"/>
      <c r="C207" s="205"/>
      <c r="D207" s="206"/>
      <c r="E207" s="206"/>
      <c r="F207" s="104"/>
      <c r="G207" s="111"/>
      <c r="H207" s="124"/>
      <c r="I207" s="124"/>
      <c r="J207" s="124"/>
      <c r="K207" s="124"/>
      <c r="L207" s="124"/>
      <c r="M207" s="124"/>
      <c r="N207" s="124"/>
      <c r="O207" s="124"/>
      <c r="P207" s="124"/>
      <c r="Q207" s="116"/>
      <c r="R207" s="112"/>
      <c r="S207" s="112"/>
      <c r="T207" s="104"/>
      <c r="U207" s="104"/>
      <c r="V207" s="112"/>
      <c r="W207" s="112"/>
      <c r="X207" s="112"/>
      <c r="Y207" s="112"/>
      <c r="Z207" s="112"/>
    </row>
    <row r="208" spans="1:26" x14ac:dyDescent="0.25">
      <c r="A208" s="205"/>
      <c r="B208" s="205"/>
      <c r="C208" s="205"/>
      <c r="D208" s="206"/>
      <c r="E208" s="206"/>
      <c r="F208" s="104"/>
      <c r="G208" s="111"/>
      <c r="H208" s="124"/>
      <c r="I208" s="124"/>
      <c r="J208" s="124"/>
      <c r="K208" s="124"/>
      <c r="L208" s="124"/>
      <c r="M208" s="124"/>
      <c r="N208" s="124"/>
      <c r="O208" s="124"/>
      <c r="P208" s="124"/>
      <c r="Q208" s="116"/>
      <c r="R208" s="112"/>
      <c r="S208" s="112"/>
      <c r="T208" s="104"/>
      <c r="U208" s="104"/>
      <c r="V208" s="112"/>
      <c r="W208" s="112"/>
      <c r="X208" s="112"/>
      <c r="Y208" s="112"/>
      <c r="Z208" s="112"/>
    </row>
    <row r="209" spans="1:26" x14ac:dyDescent="0.25">
      <c r="A209" s="205"/>
      <c r="B209" s="205"/>
      <c r="C209" s="205"/>
      <c r="D209" s="206"/>
      <c r="E209" s="206"/>
      <c r="F209" s="104"/>
      <c r="G209" s="111"/>
      <c r="H209" s="126"/>
      <c r="I209" s="126"/>
      <c r="J209" s="126"/>
      <c r="K209" s="126"/>
      <c r="L209" s="126"/>
      <c r="M209" s="124"/>
      <c r="N209" s="124"/>
      <c r="O209" s="126"/>
      <c r="P209" s="126"/>
      <c r="Q209" s="127"/>
      <c r="R209" s="113"/>
      <c r="S209" s="113"/>
      <c r="T209" s="104"/>
      <c r="U209" s="104"/>
      <c r="V209" s="112"/>
      <c r="W209" s="112"/>
      <c r="X209" s="112"/>
      <c r="Y209" s="112"/>
      <c r="Z209" s="112"/>
    </row>
    <row r="210" spans="1:26" x14ac:dyDescent="0.25">
      <c r="A210" s="205"/>
      <c r="B210" s="205"/>
      <c r="C210" s="205"/>
      <c r="D210" s="206"/>
      <c r="E210" s="206"/>
      <c r="F210" s="104"/>
      <c r="G210" s="111"/>
      <c r="H210" s="125"/>
      <c r="I210" s="125"/>
      <c r="J210" s="125"/>
      <c r="K210" s="125"/>
      <c r="L210" s="125"/>
      <c r="M210" s="124"/>
      <c r="N210" s="124"/>
      <c r="O210" s="125"/>
      <c r="P210" s="125"/>
      <c r="Q210" s="119"/>
      <c r="R210" s="114"/>
      <c r="S210" s="114"/>
      <c r="T210" s="104"/>
      <c r="U210" s="104"/>
      <c r="V210" s="112"/>
      <c r="W210" s="112"/>
      <c r="X210" s="112"/>
      <c r="Y210" s="112"/>
      <c r="Z210" s="112"/>
    </row>
    <row r="211" spans="1:26" x14ac:dyDescent="0.25">
      <c r="A211" s="205"/>
      <c r="B211" s="205"/>
      <c r="C211" s="205"/>
      <c r="D211" s="206"/>
      <c r="E211" s="206"/>
      <c r="F211" s="104"/>
      <c r="G211" s="111"/>
      <c r="H211" s="124"/>
      <c r="I211" s="124"/>
      <c r="J211" s="124"/>
      <c r="K211" s="124"/>
      <c r="L211" s="124"/>
      <c r="M211" s="124"/>
      <c r="N211" s="124"/>
      <c r="O211" s="124"/>
      <c r="P211" s="124"/>
      <c r="Q211" s="116"/>
      <c r="R211" s="112"/>
      <c r="S211" s="112"/>
      <c r="T211" s="104"/>
      <c r="U211" s="104"/>
      <c r="V211" s="112"/>
      <c r="W211" s="112"/>
      <c r="X211" s="112"/>
      <c r="Y211" s="112"/>
      <c r="Z211" s="112"/>
    </row>
    <row r="212" spans="1:26" x14ac:dyDescent="0.25">
      <c r="A212" s="205"/>
      <c r="B212" s="205"/>
      <c r="C212" s="205"/>
      <c r="D212" s="206"/>
      <c r="E212" s="206"/>
      <c r="F212" s="104"/>
      <c r="G212" s="111"/>
      <c r="H212" s="124"/>
      <c r="I212" s="124"/>
      <c r="J212" s="124"/>
      <c r="K212" s="124"/>
      <c r="L212" s="124"/>
      <c r="M212" s="124"/>
      <c r="N212" s="124"/>
      <c r="O212" s="124"/>
      <c r="P212" s="124"/>
      <c r="Q212" s="116"/>
      <c r="R212" s="112"/>
      <c r="S212" s="112"/>
      <c r="T212" s="104"/>
      <c r="U212" s="104"/>
      <c r="V212" s="112"/>
      <c r="W212" s="112"/>
      <c r="X212" s="112"/>
      <c r="Y212" s="112"/>
      <c r="Z212" s="112"/>
    </row>
    <row r="213" spans="1:26" x14ac:dyDescent="0.25">
      <c r="A213" s="205"/>
      <c r="B213" s="205"/>
      <c r="C213" s="205"/>
      <c r="D213" s="206"/>
      <c r="E213" s="206"/>
      <c r="F213" s="104"/>
      <c r="G213" s="111"/>
      <c r="H213" s="124"/>
      <c r="I213" s="124"/>
      <c r="J213" s="124"/>
      <c r="K213" s="124"/>
      <c r="L213" s="124"/>
      <c r="M213" s="124"/>
      <c r="N213" s="124"/>
      <c r="O213" s="124"/>
      <c r="P213" s="124"/>
      <c r="Q213" s="116"/>
      <c r="R213" s="112"/>
      <c r="S213" s="112"/>
      <c r="T213" s="104"/>
      <c r="U213" s="104"/>
      <c r="V213" s="112"/>
      <c r="W213" s="112"/>
      <c r="X213" s="112"/>
      <c r="Y213" s="112"/>
      <c r="Z213" s="112"/>
    </row>
    <row r="214" spans="1:26" x14ac:dyDescent="0.25">
      <c r="A214" s="205"/>
      <c r="B214" s="205"/>
      <c r="C214" s="205"/>
      <c r="D214" s="206"/>
      <c r="E214" s="206"/>
      <c r="F214" s="104"/>
      <c r="G214" s="111"/>
      <c r="H214" s="124"/>
      <c r="I214" s="124"/>
      <c r="J214" s="124"/>
      <c r="K214" s="124"/>
      <c r="L214" s="124"/>
      <c r="M214" s="124"/>
      <c r="N214" s="124"/>
      <c r="O214" s="124"/>
      <c r="P214" s="124"/>
      <c r="Q214" s="116"/>
      <c r="R214" s="112"/>
      <c r="S214" s="112"/>
      <c r="T214" s="104"/>
      <c r="U214" s="104"/>
      <c r="V214" s="112"/>
      <c r="W214" s="112"/>
      <c r="X214" s="112"/>
      <c r="Y214" s="112"/>
      <c r="Z214" s="112"/>
    </row>
    <row r="215" spans="1:26" x14ac:dyDescent="0.25">
      <c r="A215" s="205"/>
      <c r="B215" s="205"/>
      <c r="C215" s="205"/>
      <c r="D215" s="206"/>
      <c r="E215" s="206"/>
      <c r="F215" s="104"/>
      <c r="G215" s="104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2"/>
      <c r="S215" s="112"/>
      <c r="T215" s="104"/>
      <c r="U215" s="104"/>
      <c r="V215" s="112"/>
      <c r="W215" s="112"/>
      <c r="X215" s="112"/>
      <c r="Y215" s="112"/>
      <c r="Z215" s="112"/>
    </row>
    <row r="216" spans="1:26" x14ac:dyDescent="0.25">
      <c r="A216" s="205"/>
      <c r="B216" s="205"/>
      <c r="C216" s="205"/>
      <c r="D216" s="206"/>
      <c r="E216" s="206"/>
      <c r="F216" s="104"/>
      <c r="G216" s="104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2"/>
      <c r="S216" s="112"/>
      <c r="T216" s="104"/>
      <c r="U216" s="104"/>
      <c r="V216" s="112"/>
      <c r="W216" s="112"/>
      <c r="X216" s="112"/>
      <c r="Y216" s="112"/>
      <c r="Z216" s="112"/>
    </row>
    <row r="217" spans="1:26" x14ac:dyDescent="0.25">
      <c r="A217" s="205"/>
      <c r="B217" s="205"/>
      <c r="C217" s="205"/>
      <c r="D217" s="206"/>
      <c r="E217" s="206"/>
      <c r="F217" s="104"/>
      <c r="G217" s="104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2"/>
      <c r="S217" s="112"/>
      <c r="T217" s="104"/>
      <c r="U217" s="104"/>
      <c r="V217" s="112"/>
      <c r="W217" s="112"/>
      <c r="X217" s="112"/>
      <c r="Y217" s="112"/>
      <c r="Z217" s="112"/>
    </row>
    <row r="218" spans="1:26" x14ac:dyDescent="0.25">
      <c r="A218" s="205"/>
      <c r="B218" s="205"/>
      <c r="C218" s="205"/>
      <c r="D218" s="206"/>
      <c r="E218" s="206"/>
      <c r="F218" s="104"/>
      <c r="G218" s="104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2"/>
      <c r="S218" s="112"/>
      <c r="T218" s="104"/>
      <c r="U218" s="104"/>
      <c r="V218" s="112"/>
      <c r="W218" s="112"/>
      <c r="X218" s="112"/>
      <c r="Y218" s="112"/>
      <c r="Z218" s="112"/>
    </row>
    <row r="219" spans="1:26" x14ac:dyDescent="0.25">
      <c r="A219" s="205"/>
      <c r="B219" s="205"/>
      <c r="C219" s="205"/>
      <c r="D219" s="206"/>
      <c r="E219" s="206"/>
      <c r="F219" s="104"/>
      <c r="G219" s="104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2"/>
      <c r="S219" s="112"/>
      <c r="T219" s="104"/>
      <c r="U219" s="104"/>
      <c r="V219" s="112"/>
      <c r="W219" s="112"/>
      <c r="X219" s="112"/>
      <c r="Y219" s="112"/>
      <c r="Z219" s="112"/>
    </row>
    <row r="220" spans="1:26" x14ac:dyDescent="0.25">
      <c r="A220" s="205"/>
      <c r="B220" s="205"/>
      <c r="C220" s="205"/>
      <c r="D220" s="206"/>
      <c r="E220" s="206"/>
      <c r="F220" s="104"/>
      <c r="G220" s="104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2"/>
      <c r="S220" s="112"/>
      <c r="T220" s="104"/>
      <c r="U220" s="104"/>
      <c r="V220" s="112"/>
      <c r="W220" s="112"/>
      <c r="X220" s="112"/>
      <c r="Y220" s="112"/>
      <c r="Z220" s="112"/>
    </row>
    <row r="221" spans="1:26" x14ac:dyDescent="0.25">
      <c r="A221" s="205"/>
      <c r="B221" s="205"/>
      <c r="C221" s="205"/>
      <c r="D221" s="206"/>
      <c r="E221" s="206"/>
      <c r="F221" s="104"/>
      <c r="G221" s="104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2"/>
      <c r="S221" s="112"/>
      <c r="T221" s="104"/>
      <c r="U221" s="104"/>
      <c r="V221" s="112"/>
      <c r="W221" s="112"/>
      <c r="X221" s="112"/>
      <c r="Y221" s="112"/>
      <c r="Z221" s="112"/>
    </row>
    <row r="222" spans="1:26" x14ac:dyDescent="0.25">
      <c r="A222" s="205"/>
      <c r="B222" s="205"/>
      <c r="C222" s="205"/>
      <c r="D222" s="206"/>
      <c r="E222" s="206"/>
      <c r="F222" s="104"/>
      <c r="G222" s="104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2"/>
      <c r="S222" s="112"/>
      <c r="T222" s="104"/>
      <c r="U222" s="104"/>
      <c r="V222" s="112"/>
      <c r="W222" s="112"/>
      <c r="X222" s="112"/>
      <c r="Y222" s="112"/>
      <c r="Z222" s="112"/>
    </row>
    <row r="223" spans="1:26" x14ac:dyDescent="0.25">
      <c r="A223" s="205"/>
      <c r="B223" s="205"/>
      <c r="C223" s="205"/>
      <c r="D223" s="206"/>
      <c r="E223" s="206"/>
      <c r="F223" s="104"/>
      <c r="G223" s="104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2"/>
      <c r="S223" s="112"/>
      <c r="T223" s="104"/>
      <c r="U223" s="104"/>
      <c r="V223" s="112"/>
      <c r="W223" s="112"/>
      <c r="X223" s="112"/>
      <c r="Y223" s="112"/>
      <c r="Z223" s="112"/>
    </row>
    <row r="224" spans="1:26" x14ac:dyDescent="0.25">
      <c r="A224" s="205"/>
      <c r="B224" s="205"/>
      <c r="C224" s="205"/>
      <c r="D224" s="206"/>
      <c r="E224" s="206"/>
      <c r="F224" s="104"/>
      <c r="G224" s="104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2"/>
      <c r="S224" s="112"/>
      <c r="T224" s="104"/>
      <c r="U224" s="104"/>
      <c r="V224" s="112"/>
      <c r="W224" s="112"/>
      <c r="X224" s="112"/>
      <c r="Y224" s="112"/>
      <c r="Z224" s="112"/>
    </row>
    <row r="225" spans="1:26" x14ac:dyDescent="0.25">
      <c r="A225" s="205"/>
      <c r="B225" s="205"/>
      <c r="C225" s="205"/>
      <c r="D225" s="206"/>
      <c r="E225" s="206"/>
      <c r="F225" s="104"/>
      <c r="G225" s="104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2"/>
      <c r="S225" s="112"/>
      <c r="T225" s="104"/>
      <c r="U225" s="104"/>
      <c r="V225" s="112"/>
      <c r="W225" s="112"/>
      <c r="X225" s="112"/>
      <c r="Y225" s="112"/>
      <c r="Z225" s="112"/>
    </row>
    <row r="226" spans="1:26" x14ac:dyDescent="0.25">
      <c r="A226" s="205"/>
      <c r="B226" s="205"/>
      <c r="C226" s="205"/>
      <c r="D226" s="206"/>
      <c r="E226" s="206"/>
      <c r="F226" s="104"/>
      <c r="G226" s="104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2"/>
      <c r="S226" s="112"/>
      <c r="T226" s="104"/>
      <c r="U226" s="104"/>
      <c r="V226" s="112"/>
      <c r="W226" s="112"/>
      <c r="X226" s="112"/>
      <c r="Y226" s="112"/>
      <c r="Z226" s="112"/>
    </row>
    <row r="227" spans="1:26" x14ac:dyDescent="0.25">
      <c r="A227" s="205"/>
      <c r="B227" s="205"/>
      <c r="C227" s="205"/>
      <c r="D227" s="206"/>
      <c r="E227" s="206"/>
      <c r="F227" s="104"/>
      <c r="G227" s="104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2"/>
      <c r="S227" s="112"/>
      <c r="T227" s="104"/>
      <c r="U227" s="104"/>
      <c r="V227" s="112"/>
      <c r="W227" s="112"/>
      <c r="X227" s="112"/>
      <c r="Y227" s="112"/>
      <c r="Z227" s="112"/>
    </row>
    <row r="228" spans="1:26" x14ac:dyDescent="0.25">
      <c r="A228" s="205"/>
      <c r="B228" s="205"/>
      <c r="C228" s="205"/>
      <c r="D228" s="206"/>
      <c r="E228" s="206"/>
      <c r="F228" s="104"/>
      <c r="G228" s="104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2"/>
      <c r="S228" s="112"/>
      <c r="T228" s="104"/>
      <c r="U228" s="104"/>
      <c r="V228" s="112"/>
      <c r="W228" s="112"/>
      <c r="X228" s="112"/>
      <c r="Y228" s="112"/>
      <c r="Z228" s="112"/>
    </row>
    <row r="229" spans="1:26" x14ac:dyDescent="0.25">
      <c r="A229" s="205"/>
      <c r="B229" s="205"/>
      <c r="C229" s="205"/>
      <c r="D229" s="206"/>
      <c r="E229" s="206"/>
      <c r="F229" s="104"/>
      <c r="G229" s="104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2"/>
      <c r="S229" s="112"/>
      <c r="T229" s="104"/>
      <c r="U229" s="104"/>
      <c r="V229" s="112"/>
      <c r="W229" s="112"/>
      <c r="X229" s="112"/>
      <c r="Y229" s="112"/>
      <c r="Z229" s="112"/>
    </row>
    <row r="230" spans="1:26" x14ac:dyDescent="0.25">
      <c r="A230" s="205"/>
      <c r="B230" s="205"/>
      <c r="C230" s="205"/>
      <c r="D230" s="206"/>
      <c r="E230" s="206"/>
      <c r="F230" s="104"/>
      <c r="G230" s="104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2"/>
      <c r="S230" s="112"/>
      <c r="T230" s="104"/>
      <c r="U230" s="104"/>
      <c r="V230" s="112"/>
      <c r="W230" s="112"/>
      <c r="X230" s="112"/>
      <c r="Y230" s="112"/>
      <c r="Z230" s="112"/>
    </row>
    <row r="231" spans="1:26" x14ac:dyDescent="0.25">
      <c r="A231" s="205"/>
      <c r="B231" s="205"/>
      <c r="C231" s="205"/>
      <c r="D231" s="206"/>
      <c r="E231" s="206"/>
      <c r="F231" s="104"/>
      <c r="G231" s="104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2"/>
      <c r="S231" s="112"/>
      <c r="T231" s="104"/>
      <c r="U231" s="104"/>
      <c r="V231" s="112"/>
      <c r="W231" s="112"/>
      <c r="X231" s="112"/>
      <c r="Y231" s="112"/>
      <c r="Z231" s="112"/>
    </row>
    <row r="232" spans="1:26" x14ac:dyDescent="0.25">
      <c r="A232" s="205"/>
      <c r="B232" s="205"/>
      <c r="C232" s="205"/>
      <c r="D232" s="206"/>
      <c r="E232" s="206"/>
      <c r="F232" s="104"/>
      <c r="G232" s="104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2"/>
      <c r="S232" s="112"/>
      <c r="T232" s="104"/>
      <c r="U232" s="104"/>
      <c r="V232" s="112"/>
      <c r="W232" s="112"/>
      <c r="X232" s="112"/>
      <c r="Y232" s="112"/>
      <c r="Z232" s="112"/>
    </row>
    <row r="233" spans="1:26" x14ac:dyDescent="0.25">
      <c r="A233" s="205"/>
      <c r="B233" s="205"/>
      <c r="C233" s="205"/>
      <c r="D233" s="206"/>
      <c r="E233" s="206"/>
      <c r="F233" s="104"/>
      <c r="G233" s="104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2"/>
      <c r="S233" s="112"/>
      <c r="T233" s="104"/>
      <c r="U233" s="104"/>
      <c r="V233" s="112"/>
      <c r="W233" s="112"/>
      <c r="X233" s="112"/>
      <c r="Y233" s="112"/>
      <c r="Z233" s="112"/>
    </row>
    <row r="234" spans="1:26" x14ac:dyDescent="0.25">
      <c r="A234" s="205"/>
      <c r="B234" s="205"/>
      <c r="C234" s="205"/>
      <c r="D234" s="206"/>
      <c r="E234" s="206"/>
      <c r="F234" s="104"/>
      <c r="G234" s="104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2"/>
      <c r="S234" s="112"/>
      <c r="T234" s="104"/>
      <c r="U234" s="104"/>
      <c r="V234" s="112"/>
      <c r="W234" s="112"/>
      <c r="X234" s="112"/>
      <c r="Y234" s="112"/>
      <c r="Z234" s="112"/>
    </row>
    <row r="235" spans="1:26" x14ac:dyDescent="0.25">
      <c r="A235" s="205"/>
      <c r="B235" s="205"/>
      <c r="C235" s="205"/>
      <c r="D235" s="206"/>
      <c r="E235" s="206"/>
      <c r="F235" s="104"/>
      <c r="G235" s="104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2"/>
      <c r="S235" s="112"/>
      <c r="T235" s="104"/>
      <c r="U235" s="104"/>
      <c r="V235" s="112"/>
      <c r="W235" s="112"/>
      <c r="X235" s="112"/>
      <c r="Y235" s="112"/>
      <c r="Z235" s="112"/>
    </row>
    <row r="236" spans="1:26" x14ac:dyDescent="0.25">
      <c r="A236" s="205"/>
      <c r="B236" s="205"/>
      <c r="C236" s="205"/>
      <c r="D236" s="206"/>
      <c r="E236" s="206"/>
      <c r="F236" s="104"/>
      <c r="G236" s="104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2"/>
      <c r="S236" s="112"/>
      <c r="T236" s="104"/>
      <c r="U236" s="104"/>
      <c r="V236" s="112"/>
      <c r="W236" s="112"/>
      <c r="X236" s="112"/>
      <c r="Y236" s="112"/>
      <c r="Z236" s="112"/>
    </row>
    <row r="237" spans="1:26" x14ac:dyDescent="0.25">
      <c r="A237" s="205"/>
      <c r="B237" s="205"/>
      <c r="C237" s="205"/>
      <c r="D237" s="206"/>
      <c r="E237" s="206"/>
      <c r="F237" s="104"/>
      <c r="G237" s="104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2"/>
      <c r="S237" s="112"/>
      <c r="T237" s="104"/>
      <c r="U237" s="104"/>
      <c r="V237" s="112"/>
      <c r="W237" s="112"/>
      <c r="X237" s="112"/>
      <c r="Y237" s="112"/>
      <c r="Z237" s="112"/>
    </row>
    <row r="238" spans="1:26" x14ac:dyDescent="0.25">
      <c r="A238" s="205"/>
      <c r="B238" s="205"/>
      <c r="C238" s="205"/>
      <c r="D238" s="206"/>
      <c r="E238" s="206"/>
      <c r="F238" s="104"/>
      <c r="G238" s="104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2"/>
      <c r="S238" s="112"/>
      <c r="T238" s="104"/>
      <c r="U238" s="104"/>
      <c r="V238" s="112"/>
      <c r="W238" s="112"/>
      <c r="X238" s="112"/>
      <c r="Y238" s="112"/>
      <c r="Z238" s="112"/>
    </row>
    <row r="239" spans="1:26" x14ac:dyDescent="0.25">
      <c r="A239" s="205"/>
      <c r="B239" s="205"/>
      <c r="C239" s="205"/>
      <c r="D239" s="206"/>
      <c r="E239" s="206"/>
      <c r="F239" s="104"/>
      <c r="G239" s="104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2"/>
      <c r="S239" s="112"/>
      <c r="T239" s="104"/>
      <c r="U239" s="104"/>
      <c r="V239" s="112"/>
      <c r="W239" s="112"/>
      <c r="X239" s="112"/>
      <c r="Y239" s="112"/>
      <c r="Z239" s="112"/>
    </row>
    <row r="240" spans="1:26" x14ac:dyDescent="0.25">
      <c r="A240" s="205"/>
      <c r="B240" s="205"/>
      <c r="C240" s="205"/>
      <c r="D240" s="206"/>
      <c r="E240" s="206"/>
      <c r="F240" s="104"/>
      <c r="G240" s="104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2"/>
      <c r="S240" s="112"/>
      <c r="T240" s="104"/>
      <c r="U240" s="104"/>
      <c r="V240" s="112"/>
      <c r="W240" s="112"/>
      <c r="X240" s="112"/>
      <c r="Y240" s="112"/>
      <c r="Z240" s="112"/>
    </row>
    <row r="241" spans="1:26" x14ac:dyDescent="0.25">
      <c r="A241" s="205"/>
      <c r="B241" s="205"/>
      <c r="C241" s="205"/>
      <c r="D241" s="206"/>
      <c r="E241" s="206"/>
      <c r="F241" s="104"/>
      <c r="G241" s="104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2"/>
      <c r="S241" s="112"/>
      <c r="T241" s="104"/>
      <c r="U241" s="104"/>
      <c r="V241" s="112"/>
      <c r="W241" s="112"/>
      <c r="X241" s="112"/>
      <c r="Y241" s="112"/>
      <c r="Z241" s="112"/>
    </row>
    <row r="242" spans="1:26" x14ac:dyDescent="0.25">
      <c r="A242" s="205"/>
      <c r="B242" s="205"/>
      <c r="C242" s="205"/>
      <c r="D242" s="206"/>
      <c r="E242" s="206"/>
      <c r="F242" s="104"/>
      <c r="G242" s="104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2"/>
      <c r="S242" s="112"/>
      <c r="T242" s="104"/>
      <c r="U242" s="104"/>
      <c r="V242" s="112"/>
      <c r="W242" s="112"/>
      <c r="X242" s="112"/>
      <c r="Y242" s="112"/>
      <c r="Z242" s="112"/>
    </row>
    <row r="243" spans="1:26" x14ac:dyDescent="0.25">
      <c r="A243" s="205"/>
      <c r="B243" s="205"/>
      <c r="C243" s="205"/>
      <c r="D243" s="206"/>
      <c r="E243" s="206"/>
      <c r="F243" s="104"/>
      <c r="G243" s="104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2"/>
      <c r="S243" s="112"/>
      <c r="T243" s="104"/>
      <c r="U243" s="104"/>
      <c r="V243" s="112"/>
      <c r="W243" s="112"/>
      <c r="X243" s="112"/>
      <c r="Y243" s="112"/>
      <c r="Z243" s="112"/>
    </row>
    <row r="244" spans="1:26" x14ac:dyDescent="0.25">
      <c r="A244" s="205"/>
      <c r="B244" s="205"/>
      <c r="C244" s="205"/>
      <c r="D244" s="206"/>
      <c r="E244" s="206"/>
      <c r="F244" s="104"/>
      <c r="G244" s="104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2"/>
      <c r="S244" s="112"/>
      <c r="T244" s="104"/>
      <c r="U244" s="104"/>
      <c r="V244" s="112"/>
      <c r="W244" s="112"/>
      <c r="X244" s="112"/>
      <c r="Y244" s="112"/>
      <c r="Z244" s="112"/>
    </row>
    <row r="245" spans="1:26" x14ac:dyDescent="0.25">
      <c r="A245" s="205"/>
      <c r="B245" s="205"/>
      <c r="C245" s="205"/>
      <c r="D245" s="206"/>
      <c r="E245" s="206"/>
      <c r="F245" s="104"/>
      <c r="G245" s="104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2"/>
      <c r="S245" s="112"/>
      <c r="T245" s="104"/>
      <c r="U245" s="104"/>
      <c r="V245" s="112"/>
      <c r="W245" s="112"/>
      <c r="X245" s="112"/>
      <c r="Y245" s="112"/>
      <c r="Z245" s="112"/>
    </row>
    <row r="246" spans="1:26" x14ac:dyDescent="0.25">
      <c r="A246" s="205"/>
      <c r="B246" s="205"/>
      <c r="C246" s="205"/>
      <c r="D246" s="206"/>
      <c r="E246" s="206"/>
      <c r="F246" s="104"/>
      <c r="G246" s="104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2"/>
      <c r="S246" s="112"/>
      <c r="T246" s="104"/>
      <c r="U246" s="104"/>
      <c r="V246" s="112"/>
      <c r="W246" s="112"/>
      <c r="X246" s="112"/>
      <c r="Y246" s="112"/>
      <c r="Z246" s="112"/>
    </row>
    <row r="247" spans="1:26" x14ac:dyDescent="0.25">
      <c r="A247" s="205"/>
      <c r="B247" s="205"/>
      <c r="C247" s="205"/>
      <c r="D247" s="206"/>
      <c r="E247" s="206"/>
      <c r="F247" s="104"/>
      <c r="G247" s="104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2"/>
      <c r="S247" s="112"/>
      <c r="T247" s="104"/>
      <c r="U247" s="104"/>
      <c r="V247" s="112"/>
      <c r="W247" s="112"/>
      <c r="X247" s="112"/>
      <c r="Y247" s="112"/>
      <c r="Z247" s="112"/>
    </row>
    <row r="248" spans="1:26" x14ac:dyDescent="0.25">
      <c r="A248" s="205"/>
      <c r="B248" s="205"/>
      <c r="C248" s="205"/>
      <c r="D248" s="206"/>
      <c r="E248" s="206"/>
      <c r="F248" s="104"/>
      <c r="G248" s="104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2"/>
      <c r="S248" s="112"/>
      <c r="T248" s="104"/>
      <c r="U248" s="104"/>
      <c r="V248" s="112"/>
      <c r="W248" s="112"/>
      <c r="X248" s="112"/>
      <c r="Y248" s="112"/>
      <c r="Z248" s="112"/>
    </row>
    <row r="249" spans="1:26" x14ac:dyDescent="0.25">
      <c r="A249" s="205"/>
      <c r="B249" s="205"/>
      <c r="C249" s="205"/>
      <c r="D249" s="206"/>
      <c r="E249" s="206"/>
      <c r="F249" s="104"/>
      <c r="G249" s="104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2"/>
      <c r="S249" s="112"/>
      <c r="T249" s="104"/>
      <c r="U249" s="104"/>
      <c r="V249" s="112"/>
      <c r="W249" s="112"/>
      <c r="X249" s="112"/>
      <c r="Y249" s="112"/>
      <c r="Z249" s="112"/>
    </row>
    <row r="250" spans="1:26" x14ac:dyDescent="0.25">
      <c r="A250" s="205"/>
      <c r="B250" s="205"/>
      <c r="C250" s="205"/>
      <c r="D250" s="206"/>
      <c r="E250" s="206"/>
      <c r="F250" s="104"/>
      <c r="G250" s="104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2"/>
      <c r="S250" s="112"/>
      <c r="T250" s="104"/>
      <c r="U250" s="104"/>
      <c r="V250" s="112"/>
      <c r="W250" s="112"/>
      <c r="X250" s="112"/>
      <c r="Y250" s="112"/>
      <c r="Z250" s="112"/>
    </row>
    <row r="251" spans="1:26" x14ac:dyDescent="0.25">
      <c r="A251" s="205"/>
      <c r="B251" s="205"/>
      <c r="C251" s="205"/>
      <c r="D251" s="206"/>
      <c r="E251" s="206"/>
      <c r="F251" s="104"/>
      <c r="G251" s="104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2"/>
      <c r="S251" s="112"/>
      <c r="T251" s="104"/>
      <c r="U251" s="104"/>
      <c r="V251" s="112"/>
      <c r="W251" s="112"/>
      <c r="X251" s="112"/>
      <c r="Y251" s="112"/>
      <c r="Z251" s="112"/>
    </row>
    <row r="252" spans="1:26" x14ac:dyDescent="0.25">
      <c r="A252" s="205"/>
      <c r="B252" s="205"/>
      <c r="C252" s="205"/>
      <c r="D252" s="206"/>
      <c r="E252" s="206"/>
      <c r="F252" s="104"/>
      <c r="G252" s="104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2"/>
      <c r="S252" s="112"/>
      <c r="T252" s="104"/>
      <c r="U252" s="104"/>
      <c r="V252" s="112"/>
      <c r="W252" s="112"/>
      <c r="X252" s="112"/>
      <c r="Y252" s="112"/>
      <c r="Z252" s="112"/>
    </row>
    <row r="253" spans="1:26" x14ac:dyDescent="0.25">
      <c r="A253" s="104"/>
      <c r="B253" s="104"/>
      <c r="C253" s="205"/>
      <c r="D253" s="206"/>
      <c r="E253" s="206"/>
      <c r="F253" s="104"/>
      <c r="G253" s="104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2"/>
      <c r="S253" s="112"/>
      <c r="T253" s="104"/>
      <c r="U253" s="104"/>
      <c r="V253" s="112"/>
      <c r="W253" s="112"/>
      <c r="X253" s="112"/>
      <c r="Y253" s="112"/>
      <c r="Z253" s="112"/>
    </row>
    <row r="254" spans="1:26" x14ac:dyDescent="0.25">
      <c r="A254" s="104"/>
      <c r="B254" s="104"/>
      <c r="C254" s="205"/>
      <c r="D254" s="206"/>
      <c r="E254" s="206"/>
      <c r="F254" s="104"/>
      <c r="G254" s="104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2"/>
      <c r="S254" s="112"/>
      <c r="T254" s="104"/>
      <c r="U254" s="104"/>
      <c r="V254" s="112"/>
      <c r="W254" s="112"/>
      <c r="X254" s="112"/>
      <c r="Y254" s="112"/>
      <c r="Z254" s="112"/>
    </row>
    <row r="255" spans="1:26" x14ac:dyDescent="0.25">
      <c r="A255" s="104"/>
      <c r="B255" s="104"/>
      <c r="C255" s="205"/>
      <c r="D255" s="206"/>
      <c r="E255" s="206"/>
      <c r="F255" s="104"/>
      <c r="G255" s="104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2"/>
      <c r="S255" s="112"/>
      <c r="T255" s="104"/>
      <c r="U255" s="104"/>
      <c r="V255" s="112"/>
      <c r="W255" s="112"/>
      <c r="X255" s="112"/>
      <c r="Y255" s="112"/>
      <c r="Z255" s="112"/>
    </row>
    <row r="256" spans="1:26" x14ac:dyDescent="0.25">
      <c r="A256" s="104"/>
      <c r="B256" s="104"/>
      <c r="C256" s="205"/>
      <c r="D256" s="206"/>
      <c r="E256" s="206"/>
      <c r="F256" s="104"/>
      <c r="G256" s="104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2"/>
      <c r="S256" s="112"/>
      <c r="T256" s="104"/>
      <c r="U256" s="104"/>
      <c r="V256" s="112"/>
      <c r="W256" s="112"/>
      <c r="X256" s="112"/>
      <c r="Y256" s="112"/>
      <c r="Z256" s="112"/>
    </row>
    <row r="257" spans="1:26" x14ac:dyDescent="0.25">
      <c r="A257" s="104"/>
      <c r="B257" s="104"/>
      <c r="C257" s="205"/>
      <c r="D257" s="206"/>
      <c r="E257" s="206"/>
      <c r="F257" s="104"/>
      <c r="G257" s="104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2"/>
      <c r="S257" s="112"/>
      <c r="T257" s="104"/>
      <c r="U257" s="104"/>
      <c r="V257" s="112"/>
      <c r="W257" s="112"/>
      <c r="X257" s="112"/>
      <c r="Y257" s="112"/>
      <c r="Z257" s="112"/>
    </row>
    <row r="258" spans="1:26" x14ac:dyDescent="0.25">
      <c r="F258" s="104"/>
      <c r="G258" s="104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2"/>
      <c r="S258" s="112"/>
      <c r="T258" s="104"/>
      <c r="U258" s="104"/>
      <c r="V258" s="112"/>
    </row>
    <row r="259" spans="1:26" x14ac:dyDescent="0.25">
      <c r="F259" s="104"/>
      <c r="G259" s="104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2"/>
      <c r="S259" s="112"/>
      <c r="T259" s="104"/>
      <c r="U259" s="104"/>
      <c r="V259" s="112"/>
    </row>
    <row r="260" spans="1:26" x14ac:dyDescent="0.25">
      <c r="F260" s="104"/>
      <c r="G260" s="104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2"/>
      <c r="S260" s="112"/>
      <c r="T260" s="104"/>
      <c r="U260" s="104"/>
      <c r="V260" s="112"/>
    </row>
    <row r="261" spans="1:26" x14ac:dyDescent="0.25">
      <c r="F261" s="104"/>
      <c r="G261" s="104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2"/>
      <c r="S261" s="112"/>
      <c r="T261" s="104"/>
      <c r="U261" s="104"/>
      <c r="V261" s="112"/>
    </row>
    <row r="262" spans="1:26" x14ac:dyDescent="0.25">
      <c r="F262" s="104"/>
      <c r="G262" s="104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2"/>
      <c r="S262" s="112"/>
      <c r="T262" s="104"/>
      <c r="U262" s="104"/>
      <c r="V262" s="112"/>
    </row>
    <row r="263" spans="1:26" x14ac:dyDescent="0.25">
      <c r="F263" s="104"/>
      <c r="G263" s="104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2"/>
      <c r="S263" s="112"/>
      <c r="T263" s="104"/>
      <c r="U263" s="104"/>
      <c r="V263" s="112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06" customWidth="1"/>
    <col min="6" max="6" width="6.42578125" customWidth="1"/>
    <col min="7" max="7" width="4.5703125" customWidth="1"/>
    <col min="8" max="17" width="6.7109375" style="109" customWidth="1"/>
    <col min="18" max="19" width="4.5703125" style="110" customWidth="1"/>
    <col min="20" max="20" width="3" customWidth="1"/>
    <col min="21" max="21" width="4.5703125" customWidth="1"/>
    <col min="22" max="26" width="4.5703125" style="110" customWidth="1"/>
  </cols>
  <sheetData>
    <row r="1" spans="1:26" x14ac:dyDescent="0.25">
      <c r="A1" s="104"/>
      <c r="B1" s="104"/>
      <c r="C1" s="107"/>
      <c r="D1" s="115"/>
      <c r="E1" s="115"/>
      <c r="F1" s="104"/>
      <c r="G1" s="375"/>
      <c r="H1" s="375"/>
      <c r="I1" s="375"/>
      <c r="J1" s="375"/>
      <c r="K1" s="375"/>
      <c r="L1" s="375"/>
      <c r="M1" s="116"/>
      <c r="N1" s="375"/>
      <c r="O1" s="375"/>
      <c r="P1" s="375"/>
      <c r="Q1" s="375"/>
      <c r="R1" s="375"/>
      <c r="S1" s="375"/>
      <c r="T1" s="104"/>
      <c r="U1" s="375"/>
      <c r="V1" s="375"/>
      <c r="W1" s="375"/>
      <c r="X1" s="375"/>
      <c r="Y1" s="375"/>
      <c r="Z1" s="375"/>
    </row>
    <row r="2" spans="1:26" x14ac:dyDescent="0.25">
      <c r="A2" s="12"/>
      <c r="B2" s="12"/>
      <c r="C2" s="12"/>
      <c r="D2" s="117"/>
      <c r="E2" s="117"/>
      <c r="F2" s="13"/>
      <c r="G2" s="104"/>
      <c r="H2" s="118"/>
      <c r="I2" s="118"/>
      <c r="J2" s="118"/>
      <c r="K2" s="118"/>
      <c r="L2" s="118"/>
      <c r="M2" s="116"/>
      <c r="N2" s="116"/>
      <c r="O2" s="118"/>
      <c r="P2" s="118"/>
      <c r="Q2" s="118"/>
      <c r="R2" s="118"/>
      <c r="S2" s="118"/>
      <c r="T2" s="104"/>
      <c r="U2" s="104"/>
      <c r="V2" s="118"/>
      <c r="W2" s="118"/>
      <c r="X2" s="118"/>
      <c r="Y2" s="118"/>
      <c r="Z2" s="118"/>
    </row>
    <row r="3" spans="1:26" x14ac:dyDescent="0.25">
      <c r="A3" s="107"/>
      <c r="B3" s="107"/>
      <c r="C3" s="107"/>
      <c r="D3" s="115"/>
      <c r="E3" s="115"/>
      <c r="F3" s="104"/>
      <c r="G3" s="104"/>
      <c r="H3" s="119"/>
      <c r="I3" s="119"/>
      <c r="J3" s="119"/>
      <c r="K3" s="119"/>
      <c r="L3" s="119"/>
      <c r="M3" s="116"/>
      <c r="N3" s="116"/>
      <c r="O3" s="120"/>
      <c r="P3" s="120"/>
      <c r="Q3" s="120"/>
      <c r="R3" s="121"/>
      <c r="S3" s="121"/>
      <c r="T3" s="104"/>
      <c r="U3" s="104"/>
      <c r="V3" s="121"/>
      <c r="W3" s="121"/>
      <c r="X3" s="121"/>
      <c r="Y3" s="121"/>
      <c r="Z3" s="121"/>
    </row>
    <row r="4" spans="1:26" x14ac:dyDescent="0.25">
      <c r="A4" s="107"/>
      <c r="B4" s="107"/>
      <c r="C4" s="107"/>
      <c r="D4" s="115"/>
      <c r="E4" s="115"/>
      <c r="F4" s="104"/>
      <c r="G4" s="104"/>
      <c r="H4" s="119"/>
      <c r="I4" s="119"/>
      <c r="J4" s="119"/>
      <c r="K4" s="119"/>
      <c r="L4" s="119"/>
      <c r="M4" s="116"/>
      <c r="N4" s="116"/>
      <c r="O4" s="120"/>
      <c r="P4" s="120"/>
      <c r="Q4" s="120"/>
      <c r="R4" s="121"/>
      <c r="S4" s="121"/>
      <c r="T4" s="104"/>
      <c r="U4" s="104"/>
      <c r="V4" s="121"/>
      <c r="W4" s="121"/>
      <c r="X4" s="121"/>
      <c r="Y4" s="121"/>
      <c r="Z4" s="121"/>
    </row>
    <row r="5" spans="1:26" x14ac:dyDescent="0.25">
      <c r="A5" s="107"/>
      <c r="B5" s="107"/>
      <c r="C5" s="107"/>
      <c r="D5" s="115"/>
      <c r="E5" s="115"/>
      <c r="F5" s="104"/>
      <c r="G5" s="104"/>
      <c r="H5" s="119"/>
      <c r="I5" s="119"/>
      <c r="J5" s="119"/>
      <c r="K5" s="119"/>
      <c r="L5" s="119"/>
      <c r="M5" s="116"/>
      <c r="N5" s="116"/>
      <c r="O5" s="120"/>
      <c r="P5" s="120"/>
      <c r="Q5" s="120"/>
      <c r="R5" s="121"/>
      <c r="S5" s="121"/>
      <c r="T5" s="104"/>
      <c r="U5" s="104"/>
      <c r="V5" s="121"/>
      <c r="W5" s="121"/>
      <c r="X5" s="121"/>
      <c r="Y5" s="121"/>
      <c r="Z5" s="121"/>
    </row>
    <row r="6" spans="1:26" x14ac:dyDescent="0.25">
      <c r="A6" s="107"/>
      <c r="B6" s="107"/>
      <c r="C6" s="107"/>
      <c r="D6" s="115"/>
      <c r="E6" s="115"/>
      <c r="F6" s="104"/>
      <c r="G6" s="104"/>
      <c r="H6" s="119"/>
      <c r="I6" s="119"/>
      <c r="J6" s="119"/>
      <c r="K6" s="119"/>
      <c r="L6" s="119"/>
      <c r="M6" s="116"/>
      <c r="N6" s="116"/>
      <c r="O6" s="120"/>
      <c r="P6" s="120"/>
      <c r="Q6" s="120"/>
      <c r="R6" s="121"/>
      <c r="S6" s="121"/>
      <c r="T6" s="104"/>
      <c r="U6" s="104"/>
      <c r="V6" s="121"/>
      <c r="W6" s="121"/>
      <c r="X6" s="121"/>
      <c r="Y6" s="121"/>
      <c r="Z6" s="121"/>
    </row>
    <row r="7" spans="1:26" x14ac:dyDescent="0.25">
      <c r="A7" s="107"/>
      <c r="B7" s="107"/>
      <c r="C7" s="107"/>
      <c r="D7" s="115"/>
      <c r="E7" s="115"/>
      <c r="F7" s="104"/>
      <c r="G7" s="104"/>
      <c r="H7" s="119"/>
      <c r="I7" s="119"/>
      <c r="J7" s="119"/>
      <c r="K7" s="119"/>
      <c r="L7" s="119"/>
      <c r="M7" s="116"/>
      <c r="N7" s="116"/>
      <c r="O7" s="120"/>
      <c r="P7" s="120"/>
      <c r="Q7" s="120"/>
      <c r="R7" s="121"/>
      <c r="S7" s="121"/>
      <c r="T7" s="104"/>
      <c r="U7" s="104"/>
      <c r="V7" s="121"/>
      <c r="W7" s="121"/>
      <c r="X7" s="121"/>
      <c r="Y7" s="121"/>
      <c r="Z7" s="121"/>
    </row>
    <row r="8" spans="1:26" x14ac:dyDescent="0.25">
      <c r="A8" s="107"/>
      <c r="B8" s="107"/>
      <c r="C8" s="107"/>
      <c r="D8" s="115"/>
      <c r="E8" s="115"/>
      <c r="F8" s="104"/>
      <c r="G8" s="104"/>
      <c r="H8" s="119"/>
      <c r="I8" s="119"/>
      <c r="J8" s="119"/>
      <c r="K8" s="119"/>
      <c r="L8" s="119"/>
      <c r="M8" s="116"/>
      <c r="N8" s="116"/>
      <c r="O8" s="120"/>
      <c r="P8" s="120"/>
      <c r="Q8" s="120"/>
      <c r="R8" s="121"/>
      <c r="S8" s="121"/>
      <c r="T8" s="104"/>
      <c r="U8" s="104"/>
      <c r="V8" s="121"/>
      <c r="W8" s="121"/>
      <c r="X8" s="121"/>
      <c r="Y8" s="121"/>
      <c r="Z8" s="121"/>
    </row>
    <row r="9" spans="1:26" x14ac:dyDescent="0.25">
      <c r="A9" s="107"/>
      <c r="B9" s="107"/>
      <c r="C9" s="107"/>
      <c r="D9" s="115"/>
      <c r="E9" s="115"/>
      <c r="F9" s="104"/>
      <c r="G9" s="104"/>
      <c r="H9" s="119"/>
      <c r="I9" s="119"/>
      <c r="J9" s="119"/>
      <c r="K9" s="119"/>
      <c r="L9" s="119"/>
      <c r="M9" s="116"/>
      <c r="N9" s="116"/>
      <c r="O9" s="120"/>
      <c r="P9" s="120"/>
      <c r="Q9" s="120"/>
      <c r="R9" s="121"/>
      <c r="S9" s="121"/>
      <c r="T9" s="104"/>
      <c r="U9" s="104"/>
      <c r="V9" s="121"/>
      <c r="W9" s="121"/>
      <c r="X9" s="121"/>
      <c r="Y9" s="121"/>
      <c r="Z9" s="121"/>
    </row>
    <row r="10" spans="1:26" x14ac:dyDescent="0.25">
      <c r="A10" s="107"/>
      <c r="B10" s="107"/>
      <c r="C10" s="107"/>
      <c r="D10" s="115"/>
      <c r="E10" s="115"/>
      <c r="F10" s="104"/>
      <c r="G10" s="104"/>
      <c r="H10" s="119"/>
      <c r="I10" s="119"/>
      <c r="J10" s="119"/>
      <c r="K10" s="119"/>
      <c r="L10" s="119"/>
      <c r="M10" s="116"/>
      <c r="N10" s="116"/>
      <c r="O10" s="120"/>
      <c r="P10" s="120"/>
      <c r="Q10" s="120"/>
      <c r="R10" s="121"/>
      <c r="S10" s="121"/>
      <c r="T10" s="104"/>
      <c r="U10" s="104"/>
      <c r="V10" s="121"/>
      <c r="W10" s="121"/>
      <c r="X10" s="121"/>
      <c r="Y10" s="121"/>
      <c r="Z10" s="121"/>
    </row>
    <row r="11" spans="1:26" x14ac:dyDescent="0.25">
      <c r="A11" s="107"/>
      <c r="B11" s="107"/>
      <c r="C11" s="107"/>
      <c r="D11" s="115"/>
      <c r="E11" s="115"/>
      <c r="F11" s="104"/>
      <c r="G11" s="104"/>
      <c r="H11" s="119"/>
      <c r="I11" s="119"/>
      <c r="J11" s="119"/>
      <c r="K11" s="119"/>
      <c r="L11" s="119"/>
      <c r="M11" s="116"/>
      <c r="N11" s="116"/>
      <c r="O11" s="120"/>
      <c r="P11" s="120"/>
      <c r="Q11" s="120"/>
      <c r="R11" s="121"/>
      <c r="S11" s="121"/>
      <c r="T11" s="104"/>
      <c r="U11" s="104"/>
      <c r="V11" s="121"/>
      <c r="W11" s="121"/>
      <c r="X11" s="121"/>
      <c r="Y11" s="121"/>
      <c r="Z11" s="121"/>
    </row>
    <row r="12" spans="1:26" x14ac:dyDescent="0.25">
      <c r="A12" s="107"/>
      <c r="B12" s="107"/>
      <c r="C12" s="107"/>
      <c r="D12" s="115"/>
      <c r="E12" s="115"/>
      <c r="F12" s="104"/>
      <c r="G12" s="104"/>
      <c r="H12" s="119"/>
      <c r="I12" s="119"/>
      <c r="J12" s="119"/>
      <c r="K12" s="119"/>
      <c r="L12" s="119"/>
      <c r="M12" s="116"/>
      <c r="N12" s="116"/>
      <c r="O12" s="120"/>
      <c r="P12" s="120"/>
      <c r="Q12" s="120"/>
      <c r="R12" s="121"/>
      <c r="S12" s="121"/>
      <c r="T12" s="104"/>
      <c r="U12" s="104"/>
      <c r="V12" s="121"/>
      <c r="W12" s="121"/>
      <c r="X12" s="121"/>
      <c r="Y12" s="121"/>
      <c r="Z12" s="121"/>
    </row>
    <row r="13" spans="1:26" x14ac:dyDescent="0.25">
      <c r="A13" s="107"/>
      <c r="B13" s="107"/>
      <c r="C13" s="107"/>
      <c r="D13" s="115"/>
      <c r="E13" s="115"/>
      <c r="F13" s="104"/>
      <c r="G13" s="104"/>
      <c r="H13" s="119"/>
      <c r="I13" s="119"/>
      <c r="J13" s="119"/>
      <c r="K13" s="119"/>
      <c r="L13" s="119"/>
      <c r="M13" s="116"/>
      <c r="N13" s="116"/>
      <c r="O13" s="120"/>
      <c r="P13" s="120"/>
      <c r="Q13" s="120"/>
      <c r="R13" s="121"/>
      <c r="S13" s="121"/>
      <c r="T13" s="104"/>
      <c r="U13" s="104"/>
      <c r="V13" s="121"/>
      <c r="W13" s="121"/>
      <c r="X13" s="121"/>
      <c r="Y13" s="121"/>
      <c r="Z13" s="121"/>
    </row>
    <row r="14" spans="1:26" x14ac:dyDescent="0.25">
      <c r="A14" s="107"/>
      <c r="B14" s="107"/>
      <c r="C14" s="107"/>
      <c r="D14" s="115"/>
      <c r="E14" s="115"/>
      <c r="F14" s="104"/>
      <c r="G14" s="104"/>
      <c r="H14" s="119"/>
      <c r="I14" s="119"/>
      <c r="J14" s="119"/>
      <c r="K14" s="119"/>
      <c r="L14" s="119"/>
      <c r="M14" s="116"/>
      <c r="N14" s="116"/>
      <c r="O14" s="120"/>
      <c r="P14" s="120"/>
      <c r="Q14" s="120"/>
      <c r="R14" s="121"/>
      <c r="S14" s="121"/>
      <c r="T14" s="104"/>
      <c r="U14" s="104"/>
      <c r="V14" s="121"/>
      <c r="W14" s="121"/>
      <c r="X14" s="121"/>
      <c r="Y14" s="121"/>
      <c r="Z14" s="121"/>
    </row>
    <row r="15" spans="1:26" x14ac:dyDescent="0.25">
      <c r="A15" s="107"/>
      <c r="B15" s="107"/>
      <c r="C15" s="107"/>
      <c r="D15" s="115"/>
      <c r="E15" s="115"/>
      <c r="F15" s="104"/>
      <c r="G15" s="104"/>
      <c r="H15" s="119"/>
      <c r="I15" s="119"/>
      <c r="J15" s="119"/>
      <c r="K15" s="119"/>
      <c r="L15" s="119"/>
      <c r="M15" s="116"/>
      <c r="N15" s="116"/>
      <c r="O15" s="120"/>
      <c r="P15" s="120"/>
      <c r="Q15" s="120"/>
      <c r="R15" s="121"/>
      <c r="S15" s="121"/>
      <c r="T15" s="104"/>
      <c r="U15" s="104"/>
      <c r="V15" s="121"/>
      <c r="W15" s="121"/>
      <c r="X15" s="121"/>
      <c r="Y15" s="121"/>
      <c r="Z15" s="121"/>
    </row>
    <row r="16" spans="1:26" x14ac:dyDescent="0.25">
      <c r="A16" s="107"/>
      <c r="B16" s="107"/>
      <c r="C16" s="107"/>
      <c r="D16" s="115"/>
      <c r="E16" s="115"/>
      <c r="F16" s="104"/>
      <c r="G16" s="104"/>
      <c r="H16" s="119"/>
      <c r="I16" s="119"/>
      <c r="J16" s="119"/>
      <c r="K16" s="119"/>
      <c r="L16" s="119"/>
      <c r="M16" s="116"/>
      <c r="N16" s="116"/>
      <c r="O16" s="120"/>
      <c r="P16" s="120"/>
      <c r="Q16" s="120"/>
      <c r="R16" s="121"/>
      <c r="S16" s="121"/>
      <c r="T16" s="104"/>
      <c r="U16" s="104"/>
      <c r="V16" s="121"/>
      <c r="W16" s="121"/>
      <c r="X16" s="121"/>
      <c r="Y16" s="121"/>
      <c r="Z16" s="121"/>
    </row>
    <row r="17" spans="1:26" x14ac:dyDescent="0.25">
      <c r="A17" s="107"/>
      <c r="B17" s="107"/>
      <c r="C17" s="107"/>
      <c r="D17" s="115"/>
      <c r="E17" s="115"/>
      <c r="F17" s="104"/>
      <c r="G17" s="104"/>
      <c r="H17" s="119"/>
      <c r="I17" s="119"/>
      <c r="J17" s="119"/>
      <c r="K17" s="119"/>
      <c r="L17" s="119"/>
      <c r="M17" s="116"/>
      <c r="N17" s="116"/>
      <c r="O17" s="120"/>
      <c r="P17" s="120"/>
      <c r="Q17" s="120"/>
      <c r="R17" s="121"/>
      <c r="S17" s="121"/>
      <c r="T17" s="104"/>
      <c r="U17" s="104"/>
      <c r="V17" s="121"/>
      <c r="W17" s="121"/>
      <c r="X17" s="121"/>
      <c r="Y17" s="121"/>
      <c r="Z17" s="121"/>
    </row>
    <row r="18" spans="1:26" x14ac:dyDescent="0.25">
      <c r="A18" s="107"/>
      <c r="B18" s="107"/>
      <c r="C18" s="107"/>
      <c r="D18" s="115"/>
      <c r="E18" s="115"/>
      <c r="F18" s="104"/>
      <c r="G18" s="104"/>
      <c r="H18" s="119"/>
      <c r="I18" s="119"/>
      <c r="J18" s="119"/>
      <c r="K18" s="119"/>
      <c r="L18" s="119"/>
      <c r="M18" s="116"/>
      <c r="N18" s="116"/>
      <c r="O18" s="120"/>
      <c r="P18" s="120"/>
      <c r="Q18" s="120"/>
      <c r="R18" s="121"/>
      <c r="S18" s="121"/>
      <c r="T18" s="104"/>
      <c r="U18" s="104"/>
      <c r="V18" s="121"/>
      <c r="W18" s="121"/>
      <c r="X18" s="121"/>
      <c r="Y18" s="121"/>
      <c r="Z18" s="121"/>
    </row>
    <row r="19" spans="1:26" x14ac:dyDescent="0.25">
      <c r="A19" s="107"/>
      <c r="B19" s="107"/>
      <c r="C19" s="107"/>
      <c r="D19" s="115"/>
      <c r="E19" s="115"/>
      <c r="F19" s="104"/>
      <c r="G19" s="104"/>
      <c r="H19" s="119"/>
      <c r="I19" s="119"/>
      <c r="J19" s="119"/>
      <c r="K19" s="119"/>
      <c r="L19" s="119"/>
      <c r="M19" s="116"/>
      <c r="N19" s="116"/>
      <c r="O19" s="120"/>
      <c r="P19" s="120"/>
      <c r="Q19" s="120"/>
      <c r="R19" s="121"/>
      <c r="S19" s="121"/>
      <c r="T19" s="104"/>
      <c r="U19" s="104"/>
      <c r="V19" s="121"/>
      <c r="W19" s="121"/>
      <c r="X19" s="121"/>
      <c r="Y19" s="121"/>
      <c r="Z19" s="121"/>
    </row>
    <row r="20" spans="1:26" x14ac:dyDescent="0.25">
      <c r="A20" s="107"/>
      <c r="B20" s="107"/>
      <c r="C20" s="107"/>
      <c r="D20" s="115"/>
      <c r="E20" s="115"/>
      <c r="F20" s="104"/>
      <c r="G20" s="104"/>
      <c r="H20" s="119"/>
      <c r="I20" s="119"/>
      <c r="J20" s="119"/>
      <c r="K20" s="119"/>
      <c r="L20" s="119"/>
      <c r="M20" s="116"/>
      <c r="N20" s="116"/>
      <c r="O20" s="120"/>
      <c r="P20" s="120"/>
      <c r="Q20" s="120"/>
      <c r="R20" s="121"/>
      <c r="S20" s="121"/>
      <c r="T20" s="104"/>
      <c r="U20" s="104"/>
      <c r="V20" s="121"/>
      <c r="W20" s="121"/>
      <c r="X20" s="121"/>
      <c r="Y20" s="121"/>
      <c r="Z20" s="121"/>
    </row>
    <row r="21" spans="1:26" x14ac:dyDescent="0.25">
      <c r="A21" s="107"/>
      <c r="B21" s="107"/>
      <c r="C21" s="107"/>
      <c r="D21" s="115"/>
      <c r="E21" s="115"/>
      <c r="F21" s="104"/>
      <c r="G21" s="104"/>
      <c r="H21" s="119"/>
      <c r="I21" s="119"/>
      <c r="J21" s="119"/>
      <c r="K21" s="119"/>
      <c r="L21" s="119"/>
      <c r="M21" s="116"/>
      <c r="N21" s="116"/>
      <c r="O21" s="120"/>
      <c r="P21" s="120"/>
      <c r="Q21" s="120"/>
      <c r="R21" s="121"/>
      <c r="S21" s="121"/>
      <c r="T21" s="104"/>
      <c r="U21" s="104"/>
      <c r="V21" s="121"/>
      <c r="W21" s="121"/>
      <c r="X21" s="121"/>
      <c r="Y21" s="121"/>
      <c r="Z21" s="121"/>
    </row>
    <row r="22" spans="1:26" x14ac:dyDescent="0.25">
      <c r="A22" s="107"/>
      <c r="B22" s="107"/>
      <c r="C22" s="107"/>
      <c r="D22" s="115"/>
      <c r="E22" s="115"/>
      <c r="F22" s="104"/>
      <c r="G22" s="104"/>
      <c r="H22" s="119"/>
      <c r="I22" s="119"/>
      <c r="J22" s="119"/>
      <c r="K22" s="119"/>
      <c r="L22" s="119"/>
      <c r="M22" s="116"/>
      <c r="N22" s="116"/>
      <c r="O22" s="120"/>
      <c r="P22" s="120"/>
      <c r="Q22" s="120"/>
      <c r="R22" s="121"/>
      <c r="S22" s="121"/>
      <c r="T22" s="104"/>
      <c r="U22" s="104"/>
      <c r="V22" s="121"/>
      <c r="W22" s="121"/>
      <c r="X22" s="121"/>
      <c r="Y22" s="121"/>
      <c r="Z22" s="121"/>
    </row>
    <row r="23" spans="1:26" x14ac:dyDescent="0.25">
      <c r="A23" s="107"/>
      <c r="B23" s="107"/>
      <c r="C23" s="107"/>
      <c r="D23" s="115"/>
      <c r="E23" s="115"/>
      <c r="F23" s="104"/>
      <c r="G23" s="104"/>
      <c r="H23" s="119"/>
      <c r="I23" s="119"/>
      <c r="J23" s="119"/>
      <c r="K23" s="119"/>
      <c r="L23" s="119"/>
      <c r="M23" s="116"/>
      <c r="N23" s="116"/>
      <c r="O23" s="120"/>
      <c r="P23" s="120"/>
      <c r="Q23" s="120"/>
      <c r="R23" s="121"/>
      <c r="S23" s="121"/>
      <c r="T23" s="104"/>
      <c r="U23" s="104"/>
      <c r="V23" s="121"/>
      <c r="W23" s="121"/>
      <c r="X23" s="121"/>
      <c r="Y23" s="121"/>
      <c r="Z23" s="121"/>
    </row>
    <row r="24" spans="1:26" x14ac:dyDescent="0.25">
      <c r="A24" s="107"/>
      <c r="B24" s="107"/>
      <c r="C24" s="107"/>
      <c r="D24" s="115"/>
      <c r="E24" s="115"/>
      <c r="F24" s="104"/>
      <c r="G24" s="104"/>
      <c r="H24" s="119"/>
      <c r="I24" s="119"/>
      <c r="J24" s="119"/>
      <c r="K24" s="119"/>
      <c r="L24" s="119"/>
      <c r="M24" s="116"/>
      <c r="N24" s="116"/>
      <c r="O24" s="120"/>
      <c r="P24" s="120"/>
      <c r="Q24" s="120"/>
      <c r="R24" s="121"/>
      <c r="S24" s="121"/>
      <c r="T24" s="104"/>
      <c r="U24" s="104"/>
      <c r="V24" s="121"/>
      <c r="W24" s="121"/>
      <c r="X24" s="121"/>
      <c r="Y24" s="121"/>
      <c r="Z24" s="121"/>
    </row>
    <row r="25" spans="1:26" x14ac:dyDescent="0.25">
      <c r="A25" s="107"/>
      <c r="B25" s="107"/>
      <c r="C25" s="107"/>
      <c r="D25" s="115"/>
      <c r="E25" s="115"/>
      <c r="F25" s="104"/>
      <c r="G25" s="104"/>
      <c r="H25" s="119"/>
      <c r="I25" s="119"/>
      <c r="J25" s="119"/>
      <c r="K25" s="119"/>
      <c r="L25" s="119"/>
      <c r="M25" s="116"/>
      <c r="N25" s="116"/>
      <c r="O25" s="120"/>
      <c r="P25" s="120"/>
      <c r="Q25" s="120"/>
      <c r="R25" s="121"/>
      <c r="S25" s="121"/>
      <c r="T25" s="104"/>
      <c r="U25" s="104"/>
      <c r="V25" s="121"/>
      <c r="W25" s="121"/>
      <c r="X25" s="121"/>
      <c r="Y25" s="121"/>
      <c r="Z25" s="121"/>
    </row>
    <row r="26" spans="1:26" x14ac:dyDescent="0.25">
      <c r="A26" s="107"/>
      <c r="B26" s="107"/>
      <c r="C26" s="107"/>
      <c r="D26" s="115"/>
      <c r="E26" s="115"/>
      <c r="F26" s="104"/>
      <c r="G26" s="104"/>
      <c r="H26" s="119"/>
      <c r="I26" s="119"/>
      <c r="J26" s="119"/>
      <c r="K26" s="119"/>
      <c r="L26" s="119"/>
      <c r="M26" s="116"/>
      <c r="N26" s="116"/>
      <c r="O26" s="120"/>
      <c r="P26" s="120"/>
      <c r="Q26" s="120"/>
      <c r="R26" s="121"/>
      <c r="S26" s="121"/>
      <c r="T26" s="104"/>
      <c r="U26" s="104"/>
      <c r="V26" s="121"/>
      <c r="W26" s="121"/>
      <c r="X26" s="121"/>
      <c r="Y26" s="121"/>
      <c r="Z26" s="121"/>
    </row>
    <row r="27" spans="1:26" x14ac:dyDescent="0.25">
      <c r="A27" s="107"/>
      <c r="B27" s="107"/>
      <c r="C27" s="107"/>
      <c r="D27" s="115"/>
      <c r="E27" s="115"/>
      <c r="F27" s="104"/>
      <c r="G27" s="104"/>
      <c r="H27" s="119"/>
      <c r="I27" s="119"/>
      <c r="J27" s="119"/>
      <c r="K27" s="119"/>
      <c r="L27" s="119"/>
      <c r="M27" s="116"/>
      <c r="N27" s="116"/>
      <c r="O27" s="120"/>
      <c r="P27" s="120"/>
      <c r="Q27" s="120"/>
      <c r="R27" s="121"/>
      <c r="S27" s="121"/>
      <c r="T27" s="104"/>
      <c r="U27" s="104"/>
      <c r="V27" s="121"/>
      <c r="W27" s="121"/>
      <c r="X27" s="121"/>
      <c r="Y27" s="121"/>
      <c r="Z27" s="121"/>
    </row>
    <row r="28" spans="1:26" x14ac:dyDescent="0.25">
      <c r="A28" s="107"/>
      <c r="B28" s="107"/>
      <c r="C28" s="107"/>
      <c r="D28" s="115"/>
      <c r="E28" s="115"/>
      <c r="F28" s="104"/>
      <c r="G28" s="104"/>
      <c r="H28" s="119"/>
      <c r="I28" s="119"/>
      <c r="J28" s="119"/>
      <c r="K28" s="119"/>
      <c r="L28" s="119"/>
      <c r="M28" s="116"/>
      <c r="N28" s="116"/>
      <c r="O28" s="120"/>
      <c r="P28" s="120"/>
      <c r="Q28" s="120"/>
      <c r="R28" s="121"/>
      <c r="S28" s="121"/>
      <c r="T28" s="104"/>
      <c r="U28" s="104"/>
      <c r="V28" s="121"/>
      <c r="W28" s="121"/>
      <c r="X28" s="121"/>
      <c r="Y28" s="121"/>
      <c r="Z28" s="121"/>
    </row>
    <row r="29" spans="1:26" x14ac:dyDescent="0.25">
      <c r="A29" s="107"/>
      <c r="B29" s="107"/>
      <c r="C29" s="107"/>
      <c r="D29" s="115"/>
      <c r="E29" s="115"/>
      <c r="F29" s="104"/>
      <c r="G29" s="104"/>
      <c r="H29" s="119"/>
      <c r="I29" s="119"/>
      <c r="J29" s="119"/>
      <c r="K29" s="119"/>
      <c r="L29" s="119"/>
      <c r="M29" s="116"/>
      <c r="N29" s="116"/>
      <c r="O29" s="120"/>
      <c r="P29" s="120"/>
      <c r="Q29" s="120"/>
      <c r="R29" s="121"/>
      <c r="S29" s="121"/>
      <c r="T29" s="104"/>
      <c r="U29" s="104"/>
      <c r="V29" s="121"/>
      <c r="W29" s="121"/>
      <c r="X29" s="121"/>
      <c r="Y29" s="121"/>
      <c r="Z29" s="121"/>
    </row>
    <row r="30" spans="1:26" x14ac:dyDescent="0.25">
      <c r="A30" s="107"/>
      <c r="B30" s="107"/>
      <c r="C30" s="107"/>
      <c r="D30" s="115"/>
      <c r="E30" s="115"/>
      <c r="F30" s="104"/>
      <c r="G30" s="104"/>
      <c r="H30" s="119"/>
      <c r="I30" s="119"/>
      <c r="J30" s="119"/>
      <c r="K30" s="119"/>
      <c r="L30" s="119"/>
      <c r="M30" s="116"/>
      <c r="N30" s="116"/>
      <c r="O30" s="120"/>
      <c r="P30" s="120"/>
      <c r="Q30" s="120"/>
      <c r="R30" s="121"/>
      <c r="S30" s="121"/>
      <c r="T30" s="104"/>
      <c r="U30" s="104"/>
      <c r="V30" s="121"/>
      <c r="W30" s="121"/>
      <c r="X30" s="121"/>
      <c r="Y30" s="121"/>
      <c r="Z30" s="121"/>
    </row>
    <row r="31" spans="1:26" x14ac:dyDescent="0.25">
      <c r="A31" s="107"/>
      <c r="B31" s="107"/>
      <c r="C31" s="107"/>
      <c r="D31" s="115"/>
      <c r="E31" s="115"/>
      <c r="F31" s="104"/>
      <c r="G31" s="104"/>
      <c r="H31" s="119"/>
      <c r="I31" s="119"/>
      <c r="J31" s="119"/>
      <c r="K31" s="119"/>
      <c r="L31" s="119"/>
      <c r="M31" s="116"/>
      <c r="N31" s="116"/>
      <c r="O31" s="120"/>
      <c r="P31" s="120"/>
      <c r="Q31" s="120"/>
      <c r="R31" s="121"/>
      <c r="S31" s="121"/>
      <c r="T31" s="104"/>
      <c r="U31" s="104"/>
      <c r="V31" s="121"/>
      <c r="W31" s="121"/>
      <c r="X31" s="121"/>
      <c r="Y31" s="121"/>
      <c r="Z31" s="121"/>
    </row>
    <row r="32" spans="1:26" x14ac:dyDescent="0.25">
      <c r="A32" s="107"/>
      <c r="B32" s="107"/>
      <c r="C32" s="107"/>
      <c r="D32" s="115"/>
      <c r="E32" s="115"/>
      <c r="F32" s="104"/>
      <c r="G32" s="104"/>
      <c r="H32" s="119"/>
      <c r="I32" s="119"/>
      <c r="J32" s="119"/>
      <c r="K32" s="119"/>
      <c r="L32" s="119"/>
      <c r="M32" s="116"/>
      <c r="N32" s="116"/>
      <c r="O32" s="120"/>
      <c r="P32" s="120"/>
      <c r="Q32" s="120"/>
      <c r="R32" s="121"/>
      <c r="S32" s="121"/>
      <c r="T32" s="104"/>
      <c r="U32" s="104"/>
      <c r="V32" s="121"/>
      <c r="W32" s="121"/>
      <c r="X32" s="121"/>
      <c r="Y32" s="121"/>
      <c r="Z32" s="121"/>
    </row>
    <row r="33" spans="1:26" x14ac:dyDescent="0.25">
      <c r="A33" s="107"/>
      <c r="B33" s="107"/>
      <c r="C33" s="107"/>
      <c r="D33" s="115"/>
      <c r="E33" s="115"/>
      <c r="F33" s="104"/>
      <c r="G33" s="104"/>
      <c r="H33" s="119"/>
      <c r="I33" s="119"/>
      <c r="J33" s="119"/>
      <c r="K33" s="119"/>
      <c r="L33" s="119"/>
      <c r="M33" s="116"/>
      <c r="N33" s="116"/>
      <c r="O33" s="120"/>
      <c r="P33" s="120"/>
      <c r="Q33" s="120"/>
      <c r="R33" s="121"/>
      <c r="S33" s="121"/>
      <c r="T33" s="104"/>
      <c r="U33" s="104"/>
      <c r="V33" s="121"/>
      <c r="W33" s="121"/>
      <c r="X33" s="121"/>
      <c r="Y33" s="121"/>
      <c r="Z33" s="121"/>
    </row>
    <row r="34" spans="1:26" x14ac:dyDescent="0.25">
      <c r="A34" s="107"/>
      <c r="B34" s="107"/>
      <c r="C34" s="107"/>
      <c r="D34" s="115"/>
      <c r="E34" s="115"/>
      <c r="F34" s="104"/>
      <c r="G34" s="104"/>
      <c r="H34" s="119"/>
      <c r="I34" s="119"/>
      <c r="J34" s="119"/>
      <c r="K34" s="119"/>
      <c r="L34" s="119"/>
      <c r="M34" s="116"/>
      <c r="N34" s="116"/>
      <c r="O34" s="120"/>
      <c r="P34" s="120"/>
      <c r="Q34" s="120"/>
      <c r="R34" s="121"/>
      <c r="S34" s="121"/>
      <c r="T34" s="104"/>
      <c r="U34" s="104"/>
      <c r="V34" s="121"/>
      <c r="W34" s="121"/>
      <c r="X34" s="121"/>
      <c r="Y34" s="121"/>
      <c r="Z34" s="121"/>
    </row>
    <row r="35" spans="1:26" x14ac:dyDescent="0.25">
      <c r="A35" s="107"/>
      <c r="B35" s="107"/>
      <c r="C35" s="107"/>
      <c r="D35" s="115"/>
      <c r="E35" s="115"/>
      <c r="F35" s="104"/>
      <c r="G35" s="104"/>
      <c r="H35" s="119"/>
      <c r="I35" s="119"/>
      <c r="J35" s="119"/>
      <c r="K35" s="119"/>
      <c r="L35" s="119"/>
      <c r="M35" s="116"/>
      <c r="N35" s="116"/>
      <c r="O35" s="120"/>
      <c r="P35" s="120"/>
      <c r="Q35" s="120"/>
      <c r="R35" s="121"/>
      <c r="S35" s="121"/>
      <c r="T35" s="104"/>
      <c r="U35" s="104"/>
      <c r="V35" s="121"/>
      <c r="W35" s="121"/>
      <c r="X35" s="121"/>
      <c r="Y35" s="121"/>
      <c r="Z35" s="121"/>
    </row>
    <row r="36" spans="1:26" x14ac:dyDescent="0.25">
      <c r="A36" s="107"/>
      <c r="B36" s="107"/>
      <c r="C36" s="107"/>
      <c r="D36" s="115"/>
      <c r="E36" s="115"/>
      <c r="F36" s="104"/>
      <c r="G36" s="104"/>
      <c r="H36" s="119"/>
      <c r="I36" s="119"/>
      <c r="J36" s="119"/>
      <c r="K36" s="119"/>
      <c r="L36" s="119"/>
      <c r="M36" s="116"/>
      <c r="N36" s="116"/>
      <c r="O36" s="120"/>
      <c r="P36" s="120"/>
      <c r="Q36" s="120"/>
      <c r="R36" s="121"/>
      <c r="S36" s="121"/>
      <c r="T36" s="104"/>
      <c r="U36" s="104"/>
      <c r="V36" s="121"/>
      <c r="W36" s="121"/>
      <c r="X36" s="121"/>
      <c r="Y36" s="121"/>
      <c r="Z36" s="121"/>
    </row>
    <row r="37" spans="1:26" x14ac:dyDescent="0.25">
      <c r="A37" s="107"/>
      <c r="B37" s="107"/>
      <c r="C37" s="107"/>
      <c r="D37" s="115"/>
      <c r="E37" s="115"/>
      <c r="F37" s="104"/>
      <c r="G37" s="104"/>
      <c r="H37" s="119"/>
      <c r="I37" s="119"/>
      <c r="J37" s="119"/>
      <c r="K37" s="119"/>
      <c r="L37" s="119"/>
      <c r="M37" s="116"/>
      <c r="N37" s="116"/>
      <c r="O37" s="120"/>
      <c r="P37" s="120"/>
      <c r="Q37" s="120"/>
      <c r="R37" s="121"/>
      <c r="S37" s="121"/>
      <c r="T37" s="104"/>
      <c r="U37" s="104"/>
      <c r="V37" s="121"/>
      <c r="W37" s="121"/>
      <c r="X37" s="121"/>
      <c r="Y37" s="121"/>
      <c r="Z37" s="121"/>
    </row>
    <row r="38" spans="1:26" x14ac:dyDescent="0.25">
      <c r="A38" s="107"/>
      <c r="B38" s="107"/>
      <c r="C38" s="107"/>
      <c r="D38" s="115"/>
      <c r="E38" s="115"/>
      <c r="F38" s="104"/>
      <c r="G38" s="104"/>
      <c r="H38" s="119"/>
      <c r="I38" s="119"/>
      <c r="J38" s="119"/>
      <c r="K38" s="119"/>
      <c r="L38" s="119"/>
      <c r="M38" s="116"/>
      <c r="N38" s="116"/>
      <c r="O38" s="120"/>
      <c r="P38" s="120"/>
      <c r="Q38" s="120"/>
      <c r="R38" s="121"/>
      <c r="S38" s="121"/>
      <c r="T38" s="104"/>
      <c r="U38" s="104"/>
      <c r="V38" s="121"/>
      <c r="W38" s="121"/>
      <c r="X38" s="121"/>
      <c r="Y38" s="121"/>
      <c r="Z38" s="121"/>
    </row>
    <row r="39" spans="1:26" x14ac:dyDescent="0.25">
      <c r="A39" s="107"/>
      <c r="B39" s="107"/>
      <c r="C39" s="107"/>
      <c r="D39" s="115"/>
      <c r="E39" s="115"/>
      <c r="F39" s="104"/>
      <c r="G39" s="104"/>
      <c r="H39" s="119"/>
      <c r="I39" s="119"/>
      <c r="J39" s="119"/>
      <c r="K39" s="119"/>
      <c r="L39" s="119"/>
      <c r="M39" s="116"/>
      <c r="N39" s="116"/>
      <c r="O39" s="120"/>
      <c r="P39" s="120"/>
      <c r="Q39" s="120"/>
      <c r="R39" s="121"/>
      <c r="S39" s="121"/>
      <c r="T39" s="104"/>
      <c r="U39" s="104"/>
      <c r="V39" s="121"/>
      <c r="W39" s="121"/>
      <c r="X39" s="121"/>
      <c r="Y39" s="121"/>
      <c r="Z39" s="121"/>
    </row>
    <row r="40" spans="1:26" x14ac:dyDescent="0.25">
      <c r="A40" s="107"/>
      <c r="B40" s="107"/>
      <c r="C40" s="107"/>
      <c r="D40" s="115"/>
      <c r="E40" s="115"/>
      <c r="F40" s="104"/>
      <c r="G40" s="104"/>
      <c r="H40" s="119"/>
      <c r="I40" s="119"/>
      <c r="J40" s="119"/>
      <c r="K40" s="119"/>
      <c r="L40" s="119"/>
      <c r="M40" s="116"/>
      <c r="N40" s="116"/>
      <c r="O40" s="120"/>
      <c r="P40" s="120"/>
      <c r="Q40" s="120"/>
      <c r="R40" s="121"/>
      <c r="S40" s="121"/>
      <c r="T40" s="104"/>
      <c r="U40" s="104"/>
      <c r="V40" s="121"/>
      <c r="W40" s="121"/>
      <c r="X40" s="121"/>
      <c r="Y40" s="121"/>
      <c r="Z40" s="121"/>
    </row>
    <row r="41" spans="1:26" x14ac:dyDescent="0.25">
      <c r="A41" s="107"/>
      <c r="B41" s="107"/>
      <c r="C41" s="107"/>
      <c r="D41" s="115"/>
      <c r="E41" s="115"/>
      <c r="F41" s="104"/>
      <c r="G41" s="104"/>
      <c r="H41" s="119"/>
      <c r="I41" s="119"/>
      <c r="J41" s="119"/>
      <c r="K41" s="119"/>
      <c r="L41" s="119"/>
      <c r="M41" s="116"/>
      <c r="N41" s="116"/>
      <c r="O41" s="120"/>
      <c r="P41" s="120"/>
      <c r="Q41" s="120"/>
      <c r="R41" s="121"/>
      <c r="S41" s="121"/>
      <c r="T41" s="104"/>
      <c r="U41" s="104"/>
      <c r="V41" s="121"/>
      <c r="W41" s="121"/>
      <c r="X41" s="121"/>
      <c r="Y41" s="121"/>
      <c r="Z41" s="121"/>
    </row>
    <row r="42" spans="1:26" x14ac:dyDescent="0.25">
      <c r="A42" s="107"/>
      <c r="B42" s="107"/>
      <c r="C42" s="107"/>
      <c r="D42" s="115"/>
      <c r="E42" s="115"/>
      <c r="F42" s="104"/>
      <c r="G42" s="104"/>
      <c r="H42" s="119"/>
      <c r="I42" s="119"/>
      <c r="J42" s="119"/>
      <c r="K42" s="119"/>
      <c r="L42" s="119"/>
      <c r="M42" s="116"/>
      <c r="N42" s="116"/>
      <c r="O42" s="120"/>
      <c r="P42" s="120"/>
      <c r="Q42" s="120"/>
      <c r="R42" s="121"/>
      <c r="S42" s="121"/>
      <c r="T42" s="104"/>
      <c r="U42" s="104"/>
      <c r="V42" s="121"/>
      <c r="W42" s="121"/>
      <c r="X42" s="121"/>
      <c r="Y42" s="121"/>
      <c r="Z42" s="121"/>
    </row>
    <row r="43" spans="1:26" x14ac:dyDescent="0.25">
      <c r="A43" s="107"/>
      <c r="B43" s="107"/>
      <c r="C43" s="107"/>
      <c r="D43" s="115"/>
      <c r="E43" s="115"/>
      <c r="F43" s="104"/>
      <c r="G43" s="104"/>
      <c r="H43" s="119"/>
      <c r="I43" s="119"/>
      <c r="J43" s="119"/>
      <c r="K43" s="119"/>
      <c r="L43" s="119"/>
      <c r="M43" s="116"/>
      <c r="N43" s="116"/>
      <c r="O43" s="120"/>
      <c r="P43" s="120"/>
      <c r="Q43" s="120"/>
      <c r="R43" s="121"/>
      <c r="S43" s="121"/>
      <c r="T43" s="104"/>
      <c r="U43" s="104"/>
      <c r="V43" s="121"/>
      <c r="W43" s="121"/>
      <c r="X43" s="121"/>
      <c r="Y43" s="121"/>
      <c r="Z43" s="121"/>
    </row>
    <row r="44" spans="1:26" x14ac:dyDescent="0.25">
      <c r="A44" s="107"/>
      <c r="B44" s="107"/>
      <c r="C44" s="107"/>
      <c r="D44" s="115"/>
      <c r="E44" s="115"/>
      <c r="F44" s="104"/>
      <c r="G44" s="104"/>
      <c r="H44" s="119"/>
      <c r="I44" s="119"/>
      <c r="J44" s="119"/>
      <c r="K44" s="119"/>
      <c r="L44" s="119"/>
      <c r="M44" s="116"/>
      <c r="N44" s="116"/>
      <c r="O44" s="120"/>
      <c r="P44" s="120"/>
      <c r="Q44" s="120"/>
      <c r="R44" s="121"/>
      <c r="S44" s="121"/>
      <c r="T44" s="104"/>
      <c r="U44" s="104"/>
      <c r="V44" s="121"/>
      <c r="W44" s="121"/>
      <c r="X44" s="121"/>
      <c r="Y44" s="121"/>
      <c r="Z44" s="121"/>
    </row>
    <row r="45" spans="1:26" x14ac:dyDescent="0.25">
      <c r="A45" s="107"/>
      <c r="B45" s="107"/>
      <c r="C45" s="107"/>
      <c r="D45" s="115"/>
      <c r="E45" s="115"/>
      <c r="F45" s="104"/>
      <c r="G45" s="104"/>
      <c r="H45" s="119"/>
      <c r="I45" s="119"/>
      <c r="J45" s="119"/>
      <c r="K45" s="119"/>
      <c r="L45" s="119"/>
      <c r="M45" s="116"/>
      <c r="N45" s="116"/>
      <c r="O45" s="120"/>
      <c r="P45" s="120"/>
      <c r="Q45" s="120"/>
      <c r="R45" s="121"/>
      <c r="S45" s="121"/>
      <c r="T45" s="104"/>
      <c r="U45" s="104"/>
      <c r="V45" s="121"/>
      <c r="W45" s="121"/>
      <c r="X45" s="121"/>
      <c r="Y45" s="121"/>
      <c r="Z45" s="121"/>
    </row>
    <row r="46" spans="1:26" x14ac:dyDescent="0.25">
      <c r="A46" s="107"/>
      <c r="B46" s="107"/>
      <c r="C46" s="107"/>
      <c r="D46" s="115"/>
      <c r="E46" s="115"/>
      <c r="F46" s="104"/>
      <c r="G46" s="104"/>
      <c r="H46" s="119"/>
      <c r="I46" s="119"/>
      <c r="J46" s="119"/>
      <c r="K46" s="119"/>
      <c r="L46" s="119"/>
      <c r="M46" s="116"/>
      <c r="N46" s="116"/>
      <c r="O46" s="120"/>
      <c r="P46" s="120"/>
      <c r="Q46" s="120"/>
      <c r="R46" s="121"/>
      <c r="S46" s="121"/>
      <c r="T46" s="104"/>
      <c r="U46" s="104"/>
      <c r="V46" s="121"/>
      <c r="W46" s="121"/>
      <c r="X46" s="121"/>
      <c r="Y46" s="121"/>
      <c r="Z46" s="121"/>
    </row>
    <row r="47" spans="1:26" x14ac:dyDescent="0.25">
      <c r="A47" s="107"/>
      <c r="B47" s="107"/>
      <c r="C47" s="107"/>
      <c r="D47" s="115"/>
      <c r="E47" s="115"/>
      <c r="F47" s="104"/>
      <c r="G47" s="104"/>
      <c r="H47" s="119"/>
      <c r="I47" s="119"/>
      <c r="J47" s="119"/>
      <c r="K47" s="119"/>
      <c r="L47" s="119"/>
      <c r="M47" s="116"/>
      <c r="N47" s="116"/>
      <c r="O47" s="120"/>
      <c r="P47" s="120"/>
      <c r="Q47" s="120"/>
      <c r="R47" s="121"/>
      <c r="S47" s="121"/>
      <c r="T47" s="104"/>
      <c r="U47" s="104"/>
      <c r="V47" s="121"/>
      <c r="W47" s="121"/>
      <c r="X47" s="121"/>
      <c r="Y47" s="121"/>
      <c r="Z47" s="121"/>
    </row>
    <row r="48" spans="1:26" x14ac:dyDescent="0.25">
      <c r="A48" s="107"/>
      <c r="B48" s="107"/>
      <c r="C48" s="107"/>
      <c r="D48" s="115"/>
      <c r="E48" s="115"/>
      <c r="F48" s="104"/>
      <c r="G48" s="104"/>
      <c r="H48" s="119"/>
      <c r="I48" s="119"/>
      <c r="J48" s="119"/>
      <c r="K48" s="119"/>
      <c r="L48" s="119"/>
      <c r="M48" s="116"/>
      <c r="N48" s="116"/>
      <c r="O48" s="120"/>
      <c r="P48" s="120"/>
      <c r="Q48" s="120"/>
      <c r="R48" s="121"/>
      <c r="S48" s="121"/>
      <c r="T48" s="104"/>
      <c r="U48" s="104"/>
      <c r="V48" s="121"/>
      <c r="W48" s="121"/>
      <c r="X48" s="121"/>
      <c r="Y48" s="121"/>
      <c r="Z48" s="121"/>
    </row>
    <row r="49" spans="1:26" x14ac:dyDescent="0.25">
      <c r="A49" s="107"/>
      <c r="B49" s="107"/>
      <c r="C49" s="107"/>
      <c r="D49" s="115"/>
      <c r="E49" s="115"/>
      <c r="F49" s="104"/>
      <c r="G49" s="104"/>
      <c r="H49" s="119"/>
      <c r="I49" s="119"/>
      <c r="J49" s="119"/>
      <c r="K49" s="119"/>
      <c r="L49" s="119"/>
      <c r="M49" s="116"/>
      <c r="N49" s="116"/>
      <c r="O49" s="120"/>
      <c r="P49" s="120"/>
      <c r="Q49" s="120"/>
      <c r="R49" s="121"/>
      <c r="S49" s="121"/>
      <c r="T49" s="104"/>
      <c r="U49" s="104"/>
      <c r="V49" s="121"/>
      <c r="W49" s="121"/>
      <c r="X49" s="121"/>
      <c r="Y49" s="121"/>
      <c r="Z49" s="121"/>
    </row>
    <row r="50" spans="1:26" x14ac:dyDescent="0.25">
      <c r="A50" s="107"/>
      <c r="B50" s="107"/>
      <c r="C50" s="107"/>
      <c r="D50" s="115"/>
      <c r="E50" s="115"/>
      <c r="F50" s="104"/>
      <c r="G50" s="104"/>
      <c r="H50" s="119"/>
      <c r="I50" s="119"/>
      <c r="J50" s="119"/>
      <c r="K50" s="119"/>
      <c r="L50" s="119"/>
      <c r="M50" s="116"/>
      <c r="N50" s="116"/>
      <c r="O50" s="120"/>
      <c r="P50" s="120"/>
      <c r="Q50" s="120"/>
      <c r="R50" s="121"/>
      <c r="S50" s="121"/>
      <c r="T50" s="104"/>
      <c r="U50" s="104"/>
      <c r="V50" s="121"/>
      <c r="W50" s="121"/>
      <c r="X50" s="121"/>
      <c r="Y50" s="121"/>
      <c r="Z50" s="121"/>
    </row>
    <row r="51" spans="1:26" x14ac:dyDescent="0.25">
      <c r="A51" s="107"/>
      <c r="B51" s="107"/>
      <c r="C51" s="107"/>
      <c r="D51" s="115"/>
      <c r="E51" s="115"/>
      <c r="F51" s="104"/>
      <c r="G51" s="104"/>
      <c r="H51" s="119"/>
      <c r="I51" s="119"/>
      <c r="J51" s="119"/>
      <c r="K51" s="119"/>
      <c r="L51" s="119"/>
      <c r="M51" s="116"/>
      <c r="N51" s="116"/>
      <c r="O51" s="120"/>
      <c r="P51" s="120"/>
      <c r="Q51" s="120"/>
      <c r="R51" s="121"/>
      <c r="S51" s="121"/>
      <c r="T51" s="104"/>
      <c r="U51" s="104"/>
      <c r="V51" s="121"/>
      <c r="W51" s="121"/>
      <c r="X51" s="121"/>
      <c r="Y51" s="121"/>
      <c r="Z51" s="121"/>
    </row>
    <row r="52" spans="1:26" x14ac:dyDescent="0.25">
      <c r="A52" s="107"/>
      <c r="B52" s="107"/>
      <c r="C52" s="107"/>
      <c r="D52" s="115"/>
      <c r="E52" s="115"/>
      <c r="F52" s="104"/>
      <c r="G52" s="104"/>
      <c r="H52" s="119"/>
      <c r="I52" s="119"/>
      <c r="J52" s="119"/>
      <c r="K52" s="119"/>
      <c r="L52" s="119"/>
      <c r="M52" s="116"/>
      <c r="N52" s="116"/>
      <c r="O52" s="120"/>
      <c r="P52" s="120"/>
      <c r="Q52" s="120"/>
      <c r="R52" s="121"/>
      <c r="S52" s="121"/>
      <c r="T52" s="104"/>
      <c r="U52" s="104"/>
      <c r="V52" s="121"/>
      <c r="W52" s="121"/>
      <c r="X52" s="121"/>
      <c r="Y52" s="121"/>
      <c r="Z52" s="121"/>
    </row>
    <row r="53" spans="1:26" x14ac:dyDescent="0.25">
      <c r="A53" s="107"/>
      <c r="B53" s="107"/>
      <c r="C53" s="107"/>
      <c r="D53" s="115"/>
      <c r="E53" s="115"/>
      <c r="F53" s="104"/>
      <c r="G53" s="104"/>
      <c r="H53" s="119"/>
      <c r="I53" s="119"/>
      <c r="J53" s="119"/>
      <c r="K53" s="119"/>
      <c r="L53" s="119"/>
      <c r="M53" s="116"/>
      <c r="N53" s="116"/>
      <c r="O53" s="120"/>
      <c r="P53" s="120"/>
      <c r="Q53" s="120"/>
      <c r="R53" s="121"/>
      <c r="S53" s="121"/>
      <c r="T53" s="104"/>
      <c r="U53" s="104"/>
      <c r="V53" s="121"/>
      <c r="W53" s="121"/>
      <c r="X53" s="121"/>
      <c r="Y53" s="121"/>
      <c r="Z53" s="121"/>
    </row>
    <row r="54" spans="1:26" x14ac:dyDescent="0.25">
      <c r="A54" s="107"/>
      <c r="B54" s="107"/>
      <c r="C54" s="107"/>
      <c r="D54" s="115"/>
      <c r="E54" s="115"/>
      <c r="F54" s="104"/>
      <c r="G54" s="104"/>
      <c r="H54" s="119"/>
      <c r="I54" s="119"/>
      <c r="J54" s="119"/>
      <c r="K54" s="119"/>
      <c r="L54" s="119"/>
      <c r="M54" s="116"/>
      <c r="N54" s="116"/>
      <c r="O54" s="120"/>
      <c r="P54" s="120"/>
      <c r="Q54" s="120"/>
      <c r="R54" s="121"/>
      <c r="S54" s="121"/>
      <c r="T54" s="104"/>
      <c r="U54" s="104"/>
      <c r="V54" s="121"/>
      <c r="W54" s="121"/>
      <c r="X54" s="121"/>
      <c r="Y54" s="121"/>
      <c r="Z54" s="121"/>
    </row>
    <row r="55" spans="1:26" x14ac:dyDescent="0.25">
      <c r="A55" s="107"/>
      <c r="B55" s="107"/>
      <c r="C55" s="107"/>
      <c r="D55" s="115"/>
      <c r="E55" s="115"/>
      <c r="F55" s="104"/>
      <c r="G55" s="104"/>
      <c r="H55" s="119"/>
      <c r="I55" s="119"/>
      <c r="J55" s="119"/>
      <c r="K55" s="119"/>
      <c r="L55" s="119"/>
      <c r="M55" s="116"/>
      <c r="N55" s="116"/>
      <c r="O55" s="120"/>
      <c r="P55" s="120"/>
      <c r="Q55" s="120"/>
      <c r="R55" s="121"/>
      <c r="S55" s="121"/>
      <c r="T55" s="104"/>
      <c r="U55" s="104"/>
      <c r="V55" s="121"/>
      <c r="W55" s="121"/>
      <c r="X55" s="121"/>
      <c r="Y55" s="121"/>
      <c r="Z55" s="121"/>
    </row>
    <row r="56" spans="1:26" x14ac:dyDescent="0.25">
      <c r="A56" s="107"/>
      <c r="B56" s="107"/>
      <c r="C56" s="107"/>
      <c r="D56" s="115"/>
      <c r="E56" s="115"/>
      <c r="F56" s="104"/>
      <c r="G56" s="104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2"/>
      <c r="S56" s="112"/>
      <c r="T56" s="104"/>
      <c r="U56" s="104"/>
      <c r="V56" s="112"/>
      <c r="W56" s="112"/>
      <c r="X56" s="112"/>
      <c r="Y56" s="112"/>
      <c r="Z56" s="112"/>
    </row>
    <row r="57" spans="1:26" x14ac:dyDescent="0.25">
      <c r="A57" s="107"/>
      <c r="B57" s="107"/>
      <c r="C57" s="107"/>
      <c r="D57" s="115"/>
      <c r="E57" s="115"/>
      <c r="F57" s="104"/>
      <c r="G57" s="104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2"/>
      <c r="S57" s="112"/>
      <c r="T57" s="104"/>
      <c r="U57" s="104"/>
      <c r="V57" s="112"/>
      <c r="W57" s="112"/>
      <c r="X57" s="112"/>
      <c r="Y57" s="112"/>
      <c r="Z57" s="112"/>
    </row>
    <row r="58" spans="1:26" x14ac:dyDescent="0.25">
      <c r="A58" s="107"/>
      <c r="B58" s="107"/>
      <c r="C58" s="107"/>
      <c r="D58" s="115"/>
      <c r="E58" s="115"/>
      <c r="F58" s="104"/>
      <c r="G58" s="104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2"/>
      <c r="S58" s="112"/>
      <c r="T58" s="104"/>
      <c r="U58" s="104"/>
      <c r="V58" s="112"/>
      <c r="W58" s="112"/>
      <c r="X58" s="112"/>
      <c r="Y58" s="112"/>
      <c r="Z58" s="112"/>
    </row>
    <row r="59" spans="1:26" x14ac:dyDescent="0.25">
      <c r="A59" s="107"/>
      <c r="B59" s="107"/>
      <c r="C59" s="107"/>
      <c r="D59" s="115"/>
      <c r="E59" s="115"/>
      <c r="F59" s="104"/>
      <c r="G59" s="104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2"/>
      <c r="S59" s="112"/>
      <c r="T59" s="104"/>
      <c r="U59" s="104"/>
      <c r="V59" s="112"/>
      <c r="W59" s="112"/>
      <c r="X59" s="112"/>
      <c r="Y59" s="112"/>
      <c r="Z59" s="112"/>
    </row>
    <row r="60" spans="1:26" x14ac:dyDescent="0.25">
      <c r="A60" s="107"/>
      <c r="B60" s="107"/>
      <c r="C60" s="107"/>
      <c r="D60" s="115"/>
      <c r="E60" s="115"/>
      <c r="F60" s="104"/>
      <c r="G60" s="104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2"/>
      <c r="S60" s="112"/>
      <c r="T60" s="104"/>
      <c r="U60" s="104"/>
      <c r="V60" s="112"/>
      <c r="W60" s="112"/>
      <c r="X60" s="112"/>
      <c r="Y60" s="112"/>
      <c r="Z60" s="112"/>
    </row>
    <row r="61" spans="1:26" x14ac:dyDescent="0.25">
      <c r="A61" s="107"/>
      <c r="B61" s="107"/>
      <c r="C61" s="107"/>
      <c r="D61" s="115"/>
      <c r="E61" s="115"/>
      <c r="F61" s="104"/>
      <c r="G61" s="104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2"/>
      <c r="S61" s="112"/>
      <c r="T61" s="104"/>
      <c r="U61" s="104"/>
      <c r="V61" s="112"/>
      <c r="W61" s="112"/>
      <c r="X61" s="112"/>
      <c r="Y61" s="112"/>
      <c r="Z61" s="112"/>
    </row>
    <row r="62" spans="1:26" x14ac:dyDescent="0.25">
      <c r="A62" s="107"/>
      <c r="B62" s="107"/>
      <c r="C62" s="107"/>
      <c r="D62" s="115"/>
      <c r="E62" s="115"/>
      <c r="F62" s="104"/>
      <c r="G62" s="104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2"/>
      <c r="S62" s="112"/>
      <c r="T62" s="104"/>
      <c r="U62" s="104"/>
      <c r="V62" s="112"/>
      <c r="W62" s="112"/>
      <c r="X62" s="112"/>
      <c r="Y62" s="112"/>
      <c r="Z62" s="112"/>
    </row>
    <row r="63" spans="1:26" x14ac:dyDescent="0.25">
      <c r="A63" s="107"/>
      <c r="B63" s="107"/>
      <c r="C63" s="107"/>
      <c r="D63" s="115"/>
      <c r="E63" s="115"/>
      <c r="F63" s="104"/>
      <c r="G63" s="104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2"/>
      <c r="S63" s="112"/>
      <c r="T63" s="104"/>
      <c r="U63" s="104"/>
      <c r="V63" s="112"/>
      <c r="W63" s="112"/>
      <c r="X63" s="112"/>
      <c r="Y63" s="112"/>
      <c r="Z63" s="112"/>
    </row>
    <row r="64" spans="1:26" x14ac:dyDescent="0.25">
      <c r="A64" s="107"/>
      <c r="B64" s="107"/>
      <c r="C64" s="107"/>
      <c r="D64" s="115"/>
      <c r="E64" s="115"/>
      <c r="F64" s="104"/>
      <c r="G64" s="104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2"/>
      <c r="S64" s="112"/>
      <c r="T64" s="104"/>
      <c r="U64" s="104"/>
      <c r="V64" s="112"/>
      <c r="W64" s="112"/>
      <c r="X64" s="112"/>
      <c r="Y64" s="112"/>
      <c r="Z64" s="112"/>
    </row>
    <row r="65" spans="1:26" x14ac:dyDescent="0.25">
      <c r="A65" s="107"/>
      <c r="B65" s="107"/>
      <c r="C65" s="107"/>
      <c r="D65" s="115"/>
      <c r="E65" s="115"/>
      <c r="F65" s="104"/>
      <c r="G65" s="104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2"/>
      <c r="S65" s="112"/>
      <c r="T65" s="104"/>
      <c r="U65" s="104"/>
      <c r="V65" s="112"/>
      <c r="W65" s="112"/>
      <c r="X65" s="112"/>
      <c r="Y65" s="112"/>
      <c r="Z65" s="112"/>
    </row>
    <row r="66" spans="1:26" x14ac:dyDescent="0.25">
      <c r="A66" s="107"/>
      <c r="B66" s="107"/>
      <c r="C66" s="107"/>
      <c r="D66" s="115"/>
      <c r="E66" s="115"/>
      <c r="F66" s="104"/>
      <c r="G66" s="104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2"/>
      <c r="S66" s="112"/>
      <c r="T66" s="104"/>
      <c r="U66" s="104"/>
      <c r="V66" s="112"/>
      <c r="W66" s="112"/>
      <c r="X66" s="112"/>
      <c r="Y66" s="112"/>
      <c r="Z66" s="112"/>
    </row>
    <row r="67" spans="1:26" x14ac:dyDescent="0.25">
      <c r="A67" s="107"/>
      <c r="B67" s="107"/>
      <c r="C67" s="107"/>
      <c r="D67" s="115"/>
      <c r="E67" s="115"/>
      <c r="F67" s="104"/>
      <c r="G67" s="104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2"/>
      <c r="S67" s="112"/>
      <c r="T67" s="104"/>
      <c r="U67" s="104"/>
      <c r="V67" s="112"/>
      <c r="W67" s="112"/>
      <c r="X67" s="112"/>
      <c r="Y67" s="112"/>
      <c r="Z67" s="112"/>
    </row>
    <row r="68" spans="1:26" x14ac:dyDescent="0.25">
      <c r="A68" s="107"/>
      <c r="B68" s="107"/>
      <c r="C68" s="107"/>
      <c r="D68" s="115"/>
      <c r="E68" s="115"/>
      <c r="F68" s="104"/>
      <c r="G68" s="104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2"/>
      <c r="S68" s="112"/>
      <c r="T68" s="104"/>
      <c r="U68" s="104"/>
      <c r="V68" s="112"/>
      <c r="W68" s="112"/>
      <c r="X68" s="112"/>
      <c r="Y68" s="112"/>
      <c r="Z68" s="112"/>
    </row>
    <row r="69" spans="1:26" x14ac:dyDescent="0.25">
      <c r="A69" s="107"/>
      <c r="B69" s="107"/>
      <c r="C69" s="107"/>
      <c r="D69" s="115"/>
      <c r="E69" s="115"/>
      <c r="F69" s="104"/>
      <c r="G69" s="104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2"/>
      <c r="S69" s="112"/>
      <c r="T69" s="104"/>
      <c r="U69" s="104"/>
      <c r="V69" s="112"/>
      <c r="W69" s="112"/>
      <c r="X69" s="112"/>
      <c r="Y69" s="112"/>
      <c r="Z69" s="112"/>
    </row>
    <row r="70" spans="1:26" x14ac:dyDescent="0.25">
      <c r="A70" s="107"/>
      <c r="B70" s="107"/>
      <c r="C70" s="107"/>
      <c r="D70" s="115"/>
      <c r="E70" s="115"/>
      <c r="F70" s="104"/>
      <c r="G70" s="104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2"/>
      <c r="S70" s="112"/>
      <c r="T70" s="104"/>
      <c r="U70" s="104"/>
      <c r="V70" s="112"/>
      <c r="W70" s="112"/>
      <c r="X70" s="112"/>
      <c r="Y70" s="112"/>
      <c r="Z70" s="112"/>
    </row>
    <row r="71" spans="1:26" x14ac:dyDescent="0.25">
      <c r="A71" s="107"/>
      <c r="B71" s="107"/>
      <c r="C71" s="107"/>
      <c r="D71" s="115"/>
      <c r="E71" s="115"/>
      <c r="F71" s="104"/>
      <c r="G71" s="104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2"/>
      <c r="S71" s="112"/>
      <c r="T71" s="104"/>
      <c r="U71" s="104"/>
      <c r="V71" s="112"/>
      <c r="W71" s="112"/>
      <c r="X71" s="112"/>
      <c r="Y71" s="112"/>
      <c r="Z71" s="112"/>
    </row>
    <row r="72" spans="1:26" x14ac:dyDescent="0.25">
      <c r="A72" s="107"/>
      <c r="B72" s="107"/>
      <c r="C72" s="107"/>
      <c r="D72" s="115"/>
      <c r="E72" s="115"/>
      <c r="F72" s="104"/>
      <c r="G72" s="104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2"/>
      <c r="S72" s="112"/>
      <c r="T72" s="104"/>
      <c r="U72" s="104"/>
      <c r="V72" s="112"/>
      <c r="W72" s="112"/>
      <c r="X72" s="112"/>
      <c r="Y72" s="112"/>
      <c r="Z72" s="112"/>
    </row>
    <row r="73" spans="1:26" x14ac:dyDescent="0.25">
      <c r="A73" s="107"/>
      <c r="B73" s="107"/>
      <c r="C73" s="107"/>
      <c r="D73" s="115"/>
      <c r="E73" s="115"/>
      <c r="F73" s="104"/>
      <c r="G73" s="104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2"/>
      <c r="S73" s="112"/>
      <c r="T73" s="104"/>
      <c r="U73" s="104"/>
      <c r="V73" s="112"/>
      <c r="W73" s="112"/>
      <c r="X73" s="112"/>
      <c r="Y73" s="112"/>
      <c r="Z73" s="112"/>
    </row>
    <row r="74" spans="1:26" x14ac:dyDescent="0.25">
      <c r="A74" s="107"/>
      <c r="B74" s="107"/>
      <c r="C74" s="107"/>
      <c r="D74" s="115"/>
      <c r="E74" s="115"/>
      <c r="F74" s="104"/>
      <c r="G74" s="104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2"/>
      <c r="S74" s="112"/>
      <c r="T74" s="104"/>
      <c r="U74" s="104"/>
      <c r="V74" s="112"/>
      <c r="W74" s="112"/>
      <c r="X74" s="112"/>
      <c r="Y74" s="112"/>
      <c r="Z74" s="112"/>
    </row>
    <row r="75" spans="1:26" x14ac:dyDescent="0.25">
      <c r="A75" s="107"/>
      <c r="B75" s="107"/>
      <c r="C75" s="107"/>
      <c r="D75" s="115"/>
      <c r="E75" s="115"/>
      <c r="F75" s="104"/>
      <c r="G75" s="104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2"/>
      <c r="S75" s="112"/>
      <c r="T75" s="104"/>
      <c r="U75" s="104"/>
      <c r="V75" s="112"/>
      <c r="W75" s="112"/>
      <c r="X75" s="112"/>
      <c r="Y75" s="112"/>
      <c r="Z75" s="112"/>
    </row>
    <row r="76" spans="1:26" x14ac:dyDescent="0.25">
      <c r="A76" s="107"/>
      <c r="B76" s="107"/>
      <c r="C76" s="107"/>
      <c r="D76" s="115"/>
      <c r="E76" s="115"/>
      <c r="F76" s="104"/>
      <c r="G76" s="104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2"/>
      <c r="S76" s="112"/>
      <c r="T76" s="104"/>
      <c r="U76" s="104"/>
      <c r="V76" s="112"/>
      <c r="W76" s="112"/>
      <c r="X76" s="112"/>
      <c r="Y76" s="112"/>
      <c r="Z76" s="112"/>
    </row>
    <row r="77" spans="1:26" x14ac:dyDescent="0.25">
      <c r="A77" s="107"/>
      <c r="B77" s="107"/>
      <c r="C77" s="107"/>
      <c r="D77" s="115"/>
      <c r="E77" s="115"/>
      <c r="F77" s="104"/>
      <c r="G77" s="104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2"/>
      <c r="S77" s="112"/>
      <c r="T77" s="104"/>
      <c r="U77" s="104"/>
      <c r="V77" s="112"/>
      <c r="W77" s="112"/>
      <c r="X77" s="112"/>
      <c r="Y77" s="112"/>
      <c r="Z77" s="112"/>
    </row>
    <row r="78" spans="1:26" x14ac:dyDescent="0.25">
      <c r="A78" s="107"/>
      <c r="B78" s="107"/>
      <c r="C78" s="107"/>
      <c r="D78" s="115"/>
      <c r="E78" s="115"/>
      <c r="F78" s="104"/>
      <c r="G78" s="104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2"/>
      <c r="S78" s="112"/>
      <c r="T78" s="104"/>
      <c r="U78" s="104"/>
      <c r="V78" s="112"/>
      <c r="W78" s="112"/>
      <c r="X78" s="112"/>
      <c r="Y78" s="112"/>
      <c r="Z78" s="112"/>
    </row>
    <row r="79" spans="1:26" x14ac:dyDescent="0.25">
      <c r="A79" s="107"/>
      <c r="B79" s="107"/>
      <c r="C79" s="107"/>
      <c r="D79" s="115"/>
      <c r="E79" s="115"/>
      <c r="F79" s="104"/>
      <c r="G79" s="104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2"/>
      <c r="S79" s="112"/>
      <c r="T79" s="104"/>
      <c r="U79" s="104"/>
      <c r="V79" s="112"/>
      <c r="W79" s="112"/>
      <c r="X79" s="112"/>
      <c r="Y79" s="112"/>
      <c r="Z79" s="112"/>
    </row>
    <row r="80" spans="1:26" x14ac:dyDescent="0.25">
      <c r="A80" s="107"/>
      <c r="B80" s="107"/>
      <c r="C80" s="107"/>
      <c r="D80" s="115"/>
      <c r="E80" s="115"/>
      <c r="F80" s="104"/>
      <c r="G80" s="104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2"/>
      <c r="S80" s="112"/>
      <c r="T80" s="104"/>
      <c r="U80" s="104"/>
      <c r="V80" s="112"/>
      <c r="W80" s="112"/>
      <c r="X80" s="112"/>
      <c r="Y80" s="112"/>
      <c r="Z80" s="112"/>
    </row>
    <row r="81" spans="1:36" x14ac:dyDescent="0.25">
      <c r="A81" s="107"/>
      <c r="B81" s="107"/>
      <c r="C81" s="107"/>
      <c r="D81" s="115"/>
      <c r="E81" s="115"/>
      <c r="F81" s="104"/>
      <c r="G81" s="104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2"/>
      <c r="S81" s="112"/>
      <c r="T81" s="104"/>
      <c r="U81" s="104"/>
      <c r="V81" s="112"/>
      <c r="W81" s="112"/>
      <c r="X81" s="112"/>
      <c r="Y81" s="112"/>
      <c r="Z81" s="112"/>
    </row>
    <row r="82" spans="1:36" x14ac:dyDescent="0.25">
      <c r="A82" s="107"/>
      <c r="B82" s="107"/>
      <c r="C82" s="107"/>
      <c r="D82" s="115"/>
      <c r="E82" s="115"/>
      <c r="F82" s="104"/>
      <c r="G82" s="104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2"/>
      <c r="S82" s="112"/>
      <c r="T82" s="104"/>
      <c r="U82" s="104"/>
      <c r="V82" s="112"/>
      <c r="W82" s="112"/>
      <c r="X82" s="112"/>
      <c r="Y82" s="112"/>
      <c r="Z82" s="112"/>
    </row>
    <row r="83" spans="1:36" x14ac:dyDescent="0.25">
      <c r="A83" s="107"/>
      <c r="B83" s="107"/>
      <c r="C83" s="107"/>
      <c r="D83" s="115"/>
      <c r="E83" s="115"/>
      <c r="F83" s="104"/>
      <c r="G83" s="104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2"/>
      <c r="S83" s="112"/>
      <c r="T83" s="104"/>
      <c r="U83" s="104"/>
      <c r="V83" s="112"/>
      <c r="W83" s="112"/>
      <c r="X83" s="112"/>
      <c r="Y83" s="112"/>
      <c r="Z83" s="112"/>
    </row>
    <row r="84" spans="1:36" x14ac:dyDescent="0.25">
      <c r="A84" s="107"/>
      <c r="B84" s="107"/>
      <c r="C84" s="107"/>
      <c r="D84" s="115"/>
      <c r="E84" s="115"/>
      <c r="F84" s="104"/>
      <c r="G84" s="104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2"/>
      <c r="S84" s="112"/>
      <c r="T84" s="104"/>
      <c r="U84" s="104"/>
      <c r="V84" s="112"/>
      <c r="W84" s="112"/>
      <c r="X84" s="112"/>
      <c r="Y84" s="112"/>
      <c r="Z84" s="112"/>
      <c r="AJ84" s="14"/>
    </row>
    <row r="85" spans="1:36" x14ac:dyDescent="0.25">
      <c r="A85" s="107"/>
      <c r="B85" s="107"/>
      <c r="C85" s="107"/>
      <c r="D85" s="115"/>
      <c r="E85" s="115"/>
      <c r="F85" s="104"/>
      <c r="G85" s="104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2"/>
      <c r="S85" s="112"/>
      <c r="T85" s="104"/>
      <c r="U85" s="104"/>
      <c r="V85" s="112"/>
      <c r="W85" s="112"/>
      <c r="X85" s="112"/>
      <c r="Y85" s="112"/>
      <c r="Z85" s="112"/>
    </row>
    <row r="86" spans="1:36" x14ac:dyDescent="0.25">
      <c r="A86" s="107"/>
      <c r="B86" s="107"/>
      <c r="C86" s="107"/>
      <c r="D86" s="115"/>
      <c r="E86" s="115"/>
      <c r="F86" s="104"/>
      <c r="G86" s="104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2"/>
      <c r="S86" s="112"/>
      <c r="T86" s="104"/>
      <c r="U86" s="104"/>
      <c r="V86" s="112"/>
      <c r="W86" s="112"/>
      <c r="X86" s="112"/>
      <c r="Y86" s="112"/>
      <c r="Z86" s="112"/>
    </row>
    <row r="87" spans="1:36" x14ac:dyDescent="0.25">
      <c r="A87" s="107"/>
      <c r="B87" s="107"/>
      <c r="C87" s="107"/>
      <c r="D87" s="115"/>
      <c r="E87" s="115"/>
      <c r="F87" s="104"/>
      <c r="G87" s="104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2"/>
      <c r="S87" s="112"/>
      <c r="T87" s="104"/>
      <c r="U87" s="104"/>
      <c r="V87" s="112"/>
      <c r="W87" s="112"/>
      <c r="X87" s="112"/>
      <c r="Y87" s="112"/>
      <c r="Z87" s="112"/>
    </row>
    <row r="88" spans="1:36" x14ac:dyDescent="0.25">
      <c r="A88" s="107"/>
      <c r="B88" s="107"/>
      <c r="C88" s="107"/>
      <c r="D88" s="115"/>
      <c r="E88" s="115"/>
      <c r="F88" s="104"/>
      <c r="G88" s="104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2"/>
      <c r="S88" s="112"/>
      <c r="T88" s="104"/>
      <c r="U88" s="104"/>
      <c r="V88" s="112"/>
      <c r="W88" s="112"/>
      <c r="X88" s="112"/>
      <c r="Y88" s="112"/>
      <c r="Z88" s="112"/>
    </row>
    <row r="89" spans="1:36" x14ac:dyDescent="0.25">
      <c r="A89" s="107"/>
      <c r="B89" s="107"/>
      <c r="C89" s="107"/>
      <c r="D89" s="115"/>
      <c r="E89" s="115"/>
      <c r="F89" s="104"/>
      <c r="G89" s="104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2"/>
      <c r="S89" s="112"/>
      <c r="T89" s="104"/>
      <c r="U89" s="104"/>
      <c r="V89" s="112"/>
      <c r="W89" s="112"/>
      <c r="X89" s="112"/>
      <c r="Y89" s="112"/>
      <c r="Z89" s="112"/>
    </row>
    <row r="90" spans="1:36" x14ac:dyDescent="0.25">
      <c r="A90" s="107"/>
      <c r="B90" s="107"/>
      <c r="C90" s="107"/>
      <c r="D90" s="115"/>
      <c r="E90" s="115"/>
      <c r="F90" s="104"/>
      <c r="G90" s="104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2"/>
      <c r="S90" s="112"/>
      <c r="T90" s="104"/>
      <c r="U90" s="104"/>
      <c r="V90" s="112"/>
      <c r="W90" s="112"/>
      <c r="X90" s="112"/>
      <c r="Y90" s="112"/>
      <c r="Z90" s="112"/>
    </row>
    <row r="91" spans="1:36" x14ac:dyDescent="0.25">
      <c r="A91" s="107"/>
      <c r="B91" s="107"/>
      <c r="C91" s="107"/>
      <c r="D91" s="115"/>
      <c r="E91" s="115"/>
      <c r="F91" s="104"/>
      <c r="G91" s="104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2"/>
      <c r="S91" s="112"/>
      <c r="T91" s="104"/>
      <c r="U91" s="104"/>
      <c r="V91" s="112"/>
      <c r="W91" s="112"/>
      <c r="X91" s="112"/>
      <c r="Y91" s="112"/>
      <c r="Z91" s="112"/>
    </row>
    <row r="92" spans="1:36" x14ac:dyDescent="0.25">
      <c r="A92" s="107"/>
      <c r="B92" s="107"/>
      <c r="C92" s="107"/>
      <c r="D92" s="115"/>
      <c r="E92" s="115"/>
      <c r="F92" s="104"/>
      <c r="G92" s="104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2"/>
      <c r="S92" s="112"/>
      <c r="T92" s="104"/>
      <c r="U92" s="104"/>
      <c r="V92" s="112"/>
      <c r="W92" s="112"/>
      <c r="X92" s="112"/>
      <c r="Y92" s="112"/>
      <c r="Z92" s="112"/>
    </row>
    <row r="93" spans="1:36" x14ac:dyDescent="0.25">
      <c r="A93" s="107"/>
      <c r="B93" s="107"/>
      <c r="C93" s="107"/>
      <c r="D93" s="115"/>
      <c r="E93" s="115"/>
      <c r="F93" s="104"/>
      <c r="G93" s="104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2"/>
      <c r="S93" s="112"/>
      <c r="T93" s="104"/>
      <c r="U93" s="104"/>
      <c r="V93" s="112"/>
      <c r="W93" s="112"/>
      <c r="X93" s="112"/>
      <c r="Y93" s="112"/>
      <c r="Z93" s="112"/>
    </row>
    <row r="94" spans="1:36" x14ac:dyDescent="0.25">
      <c r="A94" s="107"/>
      <c r="B94" s="107"/>
      <c r="C94" s="107"/>
      <c r="D94" s="115"/>
      <c r="E94" s="115"/>
      <c r="F94" s="104"/>
      <c r="G94" s="104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2"/>
      <c r="S94" s="112"/>
      <c r="T94" s="104"/>
      <c r="U94" s="104"/>
      <c r="V94" s="112"/>
      <c r="W94" s="112"/>
      <c r="X94" s="112"/>
      <c r="Y94" s="112"/>
      <c r="Z94" s="112"/>
    </row>
    <row r="95" spans="1:36" x14ac:dyDescent="0.25">
      <c r="A95" s="107"/>
      <c r="B95" s="107"/>
      <c r="C95" s="107"/>
      <c r="D95" s="115"/>
      <c r="E95" s="115"/>
      <c r="F95" s="104"/>
      <c r="G95" s="104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2"/>
      <c r="S95" s="112"/>
      <c r="T95" s="104"/>
      <c r="U95" s="104"/>
      <c r="V95" s="112"/>
      <c r="W95" s="112"/>
      <c r="X95" s="112"/>
      <c r="Y95" s="112"/>
      <c r="Z95" s="112"/>
    </row>
    <row r="96" spans="1:36" x14ac:dyDescent="0.25">
      <c r="A96" s="107"/>
      <c r="B96" s="107"/>
      <c r="C96" s="107"/>
      <c r="D96" s="115"/>
      <c r="E96" s="115"/>
      <c r="F96" s="104"/>
      <c r="G96" s="104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2"/>
      <c r="S96" s="112"/>
      <c r="T96" s="104"/>
      <c r="U96" s="104"/>
      <c r="V96" s="112"/>
      <c r="W96" s="112"/>
      <c r="X96" s="112"/>
      <c r="Y96" s="112"/>
      <c r="Z96" s="112"/>
    </row>
    <row r="97" spans="1:26" x14ac:dyDescent="0.25">
      <c r="A97" s="107"/>
      <c r="B97" s="107"/>
      <c r="C97" s="107"/>
      <c r="D97" s="115"/>
      <c r="E97" s="115"/>
      <c r="F97" s="104"/>
      <c r="G97" s="104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2"/>
      <c r="S97" s="112"/>
      <c r="T97" s="104"/>
      <c r="U97" s="104"/>
      <c r="V97" s="112"/>
      <c r="W97" s="112"/>
      <c r="X97" s="112"/>
      <c r="Y97" s="112"/>
      <c r="Z97" s="112"/>
    </row>
    <row r="98" spans="1:26" x14ac:dyDescent="0.25">
      <c r="A98" s="107"/>
      <c r="B98" s="107"/>
      <c r="C98" s="107"/>
      <c r="D98" s="115"/>
      <c r="E98" s="115"/>
      <c r="F98" s="104"/>
      <c r="G98" s="104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2"/>
      <c r="S98" s="112"/>
      <c r="T98" s="104"/>
      <c r="U98" s="104"/>
      <c r="V98" s="112"/>
      <c r="W98" s="112"/>
      <c r="X98" s="112"/>
      <c r="Y98" s="112"/>
      <c r="Z98" s="112"/>
    </row>
    <row r="99" spans="1:26" x14ac:dyDescent="0.25">
      <c r="A99" s="107"/>
      <c r="B99" s="107"/>
      <c r="C99" s="107"/>
      <c r="D99" s="115"/>
      <c r="E99" s="115"/>
      <c r="F99" s="104"/>
      <c r="G99" s="104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2"/>
      <c r="S99" s="112"/>
      <c r="T99" s="104"/>
      <c r="U99" s="104"/>
      <c r="V99" s="112"/>
      <c r="W99" s="112"/>
      <c r="X99" s="112"/>
      <c r="Y99" s="112"/>
      <c r="Z99" s="112"/>
    </row>
    <row r="100" spans="1:26" x14ac:dyDescent="0.25">
      <c r="A100" s="107"/>
      <c r="B100" s="107"/>
      <c r="C100" s="107"/>
      <c r="D100" s="115"/>
      <c r="E100" s="115"/>
      <c r="F100" s="104"/>
      <c r="G100" s="104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2"/>
      <c r="S100" s="112"/>
      <c r="T100" s="104"/>
      <c r="U100" s="104"/>
      <c r="V100" s="112"/>
      <c r="W100" s="112"/>
      <c r="X100" s="112"/>
      <c r="Y100" s="112"/>
      <c r="Z100" s="112"/>
    </row>
    <row r="101" spans="1:26" x14ac:dyDescent="0.25">
      <c r="A101" s="107"/>
      <c r="B101" s="107"/>
      <c r="C101" s="107"/>
      <c r="D101" s="115"/>
      <c r="E101" s="115"/>
      <c r="F101" s="104"/>
      <c r="G101" s="104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2"/>
      <c r="S101" s="112"/>
      <c r="T101" s="104"/>
      <c r="U101" s="104"/>
      <c r="V101" s="112"/>
      <c r="W101" s="112"/>
      <c r="X101" s="112"/>
      <c r="Y101" s="112"/>
      <c r="Z101" s="112"/>
    </row>
    <row r="102" spans="1:26" x14ac:dyDescent="0.25">
      <c r="A102" s="107"/>
      <c r="B102" s="107"/>
      <c r="C102" s="107"/>
      <c r="D102" s="115"/>
      <c r="E102" s="115"/>
      <c r="F102" s="104"/>
      <c r="G102" s="104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2"/>
      <c r="S102" s="112"/>
      <c r="T102" s="104"/>
      <c r="U102" s="104"/>
      <c r="V102" s="112"/>
      <c r="W102" s="112"/>
      <c r="X102" s="112"/>
      <c r="Y102" s="112"/>
      <c r="Z102" s="112"/>
    </row>
    <row r="103" spans="1:26" x14ac:dyDescent="0.25">
      <c r="A103" s="107"/>
      <c r="B103" s="107"/>
      <c r="C103" s="107"/>
      <c r="D103" s="115"/>
      <c r="E103" s="115"/>
      <c r="F103" s="104"/>
      <c r="G103" s="104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2"/>
      <c r="S103" s="112"/>
      <c r="T103" s="104"/>
      <c r="U103" s="104"/>
      <c r="V103" s="112"/>
      <c r="W103" s="112"/>
      <c r="X103" s="112"/>
      <c r="Y103" s="112"/>
      <c r="Z103" s="112"/>
    </row>
    <row r="104" spans="1:26" x14ac:dyDescent="0.25">
      <c r="A104" s="107"/>
      <c r="B104" s="107"/>
      <c r="C104" s="107"/>
      <c r="D104" s="115"/>
      <c r="E104" s="115"/>
      <c r="F104" s="104"/>
      <c r="G104" s="104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2"/>
      <c r="S104" s="112"/>
      <c r="T104" s="104"/>
      <c r="U104" s="104"/>
      <c r="V104" s="112"/>
      <c r="W104" s="112"/>
      <c r="X104" s="112"/>
      <c r="Y104" s="112"/>
      <c r="Z104" s="112"/>
    </row>
    <row r="105" spans="1:26" x14ac:dyDescent="0.25">
      <c r="A105" s="107"/>
      <c r="B105" s="107"/>
      <c r="C105" s="107"/>
      <c r="D105" s="115"/>
      <c r="E105" s="115"/>
      <c r="F105" s="104"/>
      <c r="G105" s="104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2"/>
      <c r="S105" s="112"/>
      <c r="T105" s="104"/>
      <c r="U105" s="104"/>
      <c r="V105" s="112"/>
      <c r="W105" s="112"/>
      <c r="X105" s="112"/>
      <c r="Y105" s="112"/>
      <c r="Z105" s="112"/>
    </row>
    <row r="106" spans="1:26" x14ac:dyDescent="0.25">
      <c r="A106" s="107"/>
      <c r="B106" s="107"/>
      <c r="C106" s="107"/>
      <c r="D106" s="115"/>
      <c r="E106" s="115"/>
      <c r="F106" s="104"/>
      <c r="G106" s="104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2"/>
      <c r="S106" s="112"/>
      <c r="T106" s="104"/>
      <c r="U106" s="104"/>
      <c r="V106" s="112"/>
      <c r="W106" s="112"/>
      <c r="X106" s="112"/>
      <c r="Y106" s="112"/>
      <c r="Z106" s="112"/>
    </row>
    <row r="107" spans="1:26" x14ac:dyDescent="0.25">
      <c r="A107" s="107"/>
      <c r="B107" s="107"/>
      <c r="C107" s="107"/>
      <c r="D107" s="115"/>
      <c r="E107" s="115"/>
      <c r="F107" s="104"/>
      <c r="G107" s="104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2"/>
      <c r="S107" s="112"/>
      <c r="T107" s="104"/>
      <c r="U107" s="104"/>
      <c r="V107" s="112"/>
      <c r="W107" s="112"/>
      <c r="X107" s="112"/>
      <c r="Y107" s="112"/>
      <c r="Z107" s="112"/>
    </row>
    <row r="108" spans="1:26" x14ac:dyDescent="0.25">
      <c r="A108" s="107"/>
      <c r="B108" s="107"/>
      <c r="C108" s="107"/>
      <c r="D108" s="115"/>
      <c r="E108" s="115"/>
      <c r="F108" s="104"/>
      <c r="G108" s="104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2"/>
      <c r="S108" s="112"/>
      <c r="T108" s="104"/>
      <c r="U108" s="104"/>
      <c r="V108" s="112"/>
      <c r="W108" s="112"/>
      <c r="X108" s="112"/>
      <c r="Y108" s="112"/>
      <c r="Z108" s="112"/>
    </row>
    <row r="109" spans="1:26" x14ac:dyDescent="0.25">
      <c r="A109" s="107"/>
      <c r="B109" s="107"/>
      <c r="C109" s="107"/>
      <c r="D109" s="115"/>
      <c r="E109" s="115"/>
      <c r="F109" s="104"/>
      <c r="G109" s="104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2"/>
      <c r="S109" s="112"/>
      <c r="T109" s="104"/>
      <c r="U109" s="104"/>
      <c r="V109" s="112"/>
      <c r="W109" s="112"/>
      <c r="X109" s="112"/>
      <c r="Y109" s="112"/>
      <c r="Z109" s="112"/>
    </row>
    <row r="110" spans="1:26" x14ac:dyDescent="0.25">
      <c r="A110" s="107"/>
      <c r="B110" s="107"/>
      <c r="C110" s="107"/>
      <c r="D110" s="115"/>
      <c r="E110" s="115"/>
      <c r="F110" s="104"/>
      <c r="G110" s="104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2"/>
      <c r="S110" s="112"/>
      <c r="T110" s="104"/>
      <c r="U110" s="104"/>
      <c r="V110" s="112"/>
      <c r="W110" s="112"/>
      <c r="X110" s="112"/>
      <c r="Y110" s="112"/>
      <c r="Z110" s="112"/>
    </row>
    <row r="111" spans="1:26" x14ac:dyDescent="0.25">
      <c r="A111" s="107"/>
      <c r="B111" s="107"/>
      <c r="C111" s="107"/>
      <c r="D111" s="115"/>
      <c r="E111" s="115"/>
      <c r="F111" s="104"/>
      <c r="G111" s="104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2"/>
      <c r="S111" s="112"/>
      <c r="T111" s="104"/>
      <c r="U111" s="104"/>
      <c r="V111" s="112"/>
      <c r="W111" s="112"/>
      <c r="X111" s="112"/>
      <c r="Y111" s="112"/>
      <c r="Z111" s="112"/>
    </row>
    <row r="112" spans="1:26" x14ac:dyDescent="0.25">
      <c r="A112" s="107"/>
      <c r="B112" s="107"/>
      <c r="C112" s="107"/>
      <c r="D112" s="115"/>
      <c r="E112" s="115"/>
      <c r="F112" s="104"/>
      <c r="G112" s="104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2"/>
      <c r="S112" s="112"/>
      <c r="T112" s="104"/>
      <c r="U112" s="104"/>
      <c r="V112" s="112"/>
      <c r="W112" s="112"/>
      <c r="X112" s="112"/>
      <c r="Y112" s="112"/>
      <c r="Z112" s="112"/>
    </row>
    <row r="113" spans="1:26" x14ac:dyDescent="0.25">
      <c r="A113" s="107"/>
      <c r="B113" s="107"/>
      <c r="C113" s="107"/>
      <c r="D113" s="115"/>
      <c r="E113" s="115"/>
      <c r="F113" s="104"/>
      <c r="G113" s="104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2"/>
      <c r="S113" s="112"/>
      <c r="T113" s="104"/>
      <c r="U113" s="104"/>
      <c r="V113" s="112"/>
      <c r="W113" s="112"/>
      <c r="X113" s="112"/>
      <c r="Y113" s="112"/>
      <c r="Z113" s="112"/>
    </row>
    <row r="114" spans="1:26" x14ac:dyDescent="0.25">
      <c r="A114" s="107"/>
      <c r="B114" s="107"/>
      <c r="C114" s="107"/>
      <c r="D114" s="115"/>
      <c r="E114" s="115"/>
      <c r="F114" s="104"/>
      <c r="G114" s="104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2"/>
      <c r="S114" s="112"/>
      <c r="T114" s="104"/>
      <c r="U114" s="104"/>
      <c r="V114" s="112"/>
      <c r="W114" s="112"/>
      <c r="X114" s="112"/>
      <c r="Y114" s="112"/>
      <c r="Z114" s="112"/>
    </row>
    <row r="115" spans="1:26" x14ac:dyDescent="0.25">
      <c r="A115" s="107"/>
      <c r="B115" s="107"/>
      <c r="C115" s="107"/>
      <c r="D115" s="115"/>
      <c r="E115" s="115"/>
      <c r="F115" s="104"/>
      <c r="G115" s="104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2"/>
      <c r="S115" s="112"/>
      <c r="T115" s="104"/>
      <c r="U115" s="104"/>
      <c r="V115" s="112"/>
      <c r="W115" s="112"/>
      <c r="X115" s="112"/>
      <c r="Y115" s="112"/>
      <c r="Z115" s="112"/>
    </row>
    <row r="116" spans="1:26" x14ac:dyDescent="0.25">
      <c r="A116" s="107"/>
      <c r="B116" s="107"/>
      <c r="C116" s="107"/>
      <c r="D116" s="115"/>
      <c r="E116" s="115"/>
      <c r="F116" s="104"/>
      <c r="G116" s="104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2"/>
      <c r="S116" s="112"/>
      <c r="T116" s="104"/>
      <c r="U116" s="104"/>
      <c r="V116" s="112"/>
      <c r="W116" s="112"/>
      <c r="X116" s="112"/>
      <c r="Y116" s="112"/>
      <c r="Z116" s="112"/>
    </row>
    <row r="117" spans="1:26" x14ac:dyDescent="0.25">
      <c r="A117" s="107"/>
      <c r="B117" s="107"/>
      <c r="C117" s="107"/>
      <c r="D117" s="115"/>
      <c r="E117" s="115"/>
      <c r="F117" s="104"/>
      <c r="G117" s="104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2"/>
      <c r="S117" s="112"/>
      <c r="T117" s="104"/>
      <c r="U117" s="104"/>
      <c r="V117" s="112"/>
      <c r="W117" s="112"/>
      <c r="X117" s="112"/>
      <c r="Y117" s="112"/>
      <c r="Z117" s="112"/>
    </row>
    <row r="118" spans="1:26" x14ac:dyDescent="0.25">
      <c r="A118" s="107"/>
      <c r="B118" s="107"/>
      <c r="C118" s="107"/>
      <c r="D118" s="115"/>
      <c r="E118" s="115"/>
      <c r="F118" s="104"/>
      <c r="G118" s="104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2"/>
      <c r="S118" s="112"/>
      <c r="T118" s="104"/>
      <c r="U118" s="104"/>
      <c r="V118" s="112"/>
      <c r="W118" s="112"/>
      <c r="X118" s="112"/>
      <c r="Y118" s="112"/>
      <c r="Z118" s="112"/>
    </row>
    <row r="119" spans="1:26" x14ac:dyDescent="0.25">
      <c r="A119" s="107"/>
      <c r="B119" s="107"/>
      <c r="C119" s="107"/>
      <c r="D119" s="115"/>
      <c r="E119" s="115"/>
      <c r="F119" s="104"/>
      <c r="G119" s="104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2"/>
      <c r="S119" s="112"/>
      <c r="T119" s="104"/>
      <c r="U119" s="104"/>
      <c r="V119" s="112"/>
      <c r="W119" s="112"/>
      <c r="X119" s="112"/>
      <c r="Y119" s="112"/>
      <c r="Z119" s="112"/>
    </row>
    <row r="120" spans="1:26" x14ac:dyDescent="0.25">
      <c r="A120" s="107"/>
      <c r="B120" s="107"/>
      <c r="C120" s="107"/>
      <c r="D120" s="115"/>
      <c r="E120" s="115"/>
      <c r="F120" s="104"/>
      <c r="G120" s="104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2"/>
      <c r="S120" s="112"/>
      <c r="T120" s="104"/>
      <c r="U120" s="104"/>
      <c r="V120" s="112"/>
      <c r="W120" s="112"/>
      <c r="X120" s="112"/>
      <c r="Y120" s="112"/>
      <c r="Z120" s="112"/>
    </row>
    <row r="121" spans="1:26" x14ac:dyDescent="0.25">
      <c r="A121" s="107"/>
      <c r="B121" s="107"/>
      <c r="C121" s="107"/>
      <c r="D121" s="115"/>
      <c r="E121" s="115"/>
      <c r="F121" s="104"/>
      <c r="G121" s="104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2"/>
      <c r="S121" s="112"/>
      <c r="T121" s="104"/>
      <c r="U121" s="104"/>
      <c r="V121" s="112"/>
      <c r="W121" s="112"/>
      <c r="X121" s="112"/>
      <c r="Y121" s="112"/>
      <c r="Z121" s="112"/>
    </row>
    <row r="122" spans="1:26" x14ac:dyDescent="0.25">
      <c r="A122" s="107"/>
      <c r="B122" s="107"/>
      <c r="C122" s="107"/>
      <c r="D122" s="115"/>
      <c r="E122" s="115"/>
      <c r="F122" s="104"/>
      <c r="G122" s="375"/>
      <c r="H122" s="375"/>
      <c r="I122" s="375"/>
      <c r="J122" s="375"/>
      <c r="K122" s="375"/>
      <c r="L122" s="375"/>
      <c r="M122" s="375"/>
      <c r="N122" s="375"/>
      <c r="O122" s="375"/>
      <c r="P122" s="375"/>
      <c r="Q122" s="375"/>
      <c r="R122" s="112"/>
      <c r="S122" s="112"/>
      <c r="T122" s="104"/>
      <c r="U122" s="104"/>
      <c r="V122" s="112"/>
      <c r="W122" s="112"/>
      <c r="X122" s="112"/>
      <c r="Y122" s="112"/>
      <c r="Z122" s="112"/>
    </row>
    <row r="123" spans="1:26" x14ac:dyDescent="0.25">
      <c r="A123" s="107"/>
      <c r="B123" s="107"/>
      <c r="C123" s="107"/>
      <c r="D123" s="115"/>
      <c r="E123" s="115"/>
      <c r="F123" s="104"/>
      <c r="G123" s="104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12"/>
      <c r="S123" s="112"/>
      <c r="T123" s="104"/>
      <c r="U123" s="104"/>
      <c r="V123" s="112"/>
      <c r="W123" s="112"/>
      <c r="X123" s="112"/>
      <c r="Y123" s="112"/>
      <c r="Z123" s="112"/>
    </row>
    <row r="124" spans="1:26" x14ac:dyDescent="0.25">
      <c r="A124" s="107"/>
      <c r="B124" s="107"/>
      <c r="C124" s="107"/>
      <c r="D124" s="115"/>
      <c r="E124" s="115"/>
      <c r="F124" s="104"/>
      <c r="G124" s="104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12"/>
      <c r="S124" s="112"/>
      <c r="T124" s="104"/>
      <c r="U124" s="104"/>
      <c r="V124" s="112"/>
      <c r="W124" s="112"/>
      <c r="X124" s="112"/>
      <c r="Y124" s="112"/>
      <c r="Z124" s="112"/>
    </row>
    <row r="125" spans="1:26" x14ac:dyDescent="0.25">
      <c r="A125" s="107"/>
      <c r="B125" s="107"/>
      <c r="C125" s="107"/>
      <c r="D125" s="115"/>
      <c r="E125" s="115"/>
      <c r="F125" s="104"/>
      <c r="G125" s="104"/>
      <c r="H125" s="119"/>
      <c r="I125" s="119"/>
      <c r="J125" s="119"/>
      <c r="K125" s="119"/>
      <c r="L125" s="119"/>
      <c r="M125" s="116"/>
      <c r="N125" s="116"/>
      <c r="O125" s="116"/>
      <c r="P125" s="116"/>
      <c r="Q125" s="116"/>
      <c r="R125" s="112"/>
      <c r="S125" s="112"/>
      <c r="T125" s="104"/>
      <c r="U125" s="104"/>
      <c r="V125" s="112"/>
      <c r="W125" s="112"/>
      <c r="X125" s="112"/>
      <c r="Y125" s="112"/>
      <c r="Z125" s="112"/>
    </row>
    <row r="126" spans="1:26" x14ac:dyDescent="0.25">
      <c r="A126" s="107"/>
      <c r="B126" s="107"/>
      <c r="C126" s="107"/>
      <c r="D126" s="115"/>
      <c r="E126" s="115"/>
      <c r="F126" s="104"/>
      <c r="G126" s="104"/>
      <c r="H126" s="119"/>
      <c r="I126" s="119"/>
      <c r="J126" s="119"/>
      <c r="K126" s="119"/>
      <c r="L126" s="119"/>
      <c r="M126" s="116"/>
      <c r="N126" s="116"/>
      <c r="O126" s="116"/>
      <c r="P126" s="116"/>
      <c r="Q126" s="116"/>
      <c r="R126" s="112"/>
      <c r="S126" s="112"/>
      <c r="T126" s="104"/>
      <c r="U126" s="104"/>
      <c r="V126" s="112"/>
      <c r="W126" s="112"/>
      <c r="X126" s="112"/>
      <c r="Y126" s="112"/>
      <c r="Z126" s="112"/>
    </row>
    <row r="127" spans="1:26" x14ac:dyDescent="0.25">
      <c r="A127" s="107"/>
      <c r="B127" s="107"/>
      <c r="C127" s="107"/>
      <c r="D127" s="115"/>
      <c r="E127" s="115"/>
      <c r="F127" s="104"/>
      <c r="G127" s="104"/>
      <c r="H127" s="119"/>
      <c r="I127" s="119"/>
      <c r="J127" s="119"/>
      <c r="K127" s="119"/>
      <c r="L127" s="119"/>
      <c r="M127" s="116"/>
      <c r="N127" s="116"/>
      <c r="O127" s="116"/>
      <c r="P127" s="116"/>
      <c r="Q127" s="116"/>
      <c r="R127" s="112"/>
      <c r="S127" s="112"/>
      <c r="T127" s="104"/>
      <c r="U127" s="104"/>
      <c r="V127" s="112"/>
      <c r="W127" s="112"/>
      <c r="X127" s="112"/>
      <c r="Y127" s="112"/>
      <c r="Z127" s="112"/>
    </row>
    <row r="128" spans="1:26" x14ac:dyDescent="0.25">
      <c r="A128" s="107"/>
      <c r="B128" s="107"/>
      <c r="C128" s="107"/>
      <c r="D128" s="115"/>
      <c r="E128" s="115"/>
      <c r="F128" s="104"/>
      <c r="G128" s="104"/>
      <c r="H128" s="119"/>
      <c r="I128" s="119"/>
      <c r="J128" s="119"/>
      <c r="K128" s="119"/>
      <c r="L128" s="119"/>
      <c r="M128" s="116"/>
      <c r="N128" s="116"/>
      <c r="O128" s="116"/>
      <c r="P128" s="116"/>
      <c r="Q128" s="116"/>
      <c r="R128" s="112"/>
      <c r="S128" s="112"/>
      <c r="T128" s="104"/>
      <c r="U128" s="104"/>
      <c r="V128" s="112"/>
      <c r="W128" s="112"/>
      <c r="X128" s="112"/>
      <c r="Y128" s="112"/>
      <c r="Z128" s="112"/>
    </row>
    <row r="129" spans="1:26" x14ac:dyDescent="0.25">
      <c r="A129" s="107"/>
      <c r="B129" s="107"/>
      <c r="C129" s="107"/>
      <c r="D129" s="115"/>
      <c r="E129" s="115"/>
      <c r="F129" s="104"/>
      <c r="G129" s="104"/>
      <c r="H129" s="119"/>
      <c r="I129" s="119"/>
      <c r="J129" s="119"/>
      <c r="K129" s="119"/>
      <c r="L129" s="119"/>
      <c r="M129" s="116"/>
      <c r="N129" s="116"/>
      <c r="O129" s="116"/>
      <c r="P129" s="116"/>
      <c r="Q129" s="116"/>
      <c r="R129" s="112"/>
      <c r="S129" s="112"/>
      <c r="T129" s="104"/>
      <c r="U129" s="104"/>
      <c r="V129" s="112"/>
      <c r="W129" s="112"/>
      <c r="X129" s="112"/>
      <c r="Y129" s="112"/>
      <c r="Z129" s="112"/>
    </row>
    <row r="130" spans="1:26" x14ac:dyDescent="0.25">
      <c r="A130" s="107"/>
      <c r="B130" s="107"/>
      <c r="C130" s="107"/>
      <c r="D130" s="115"/>
      <c r="E130" s="115"/>
      <c r="F130" s="104"/>
      <c r="G130" s="104"/>
      <c r="H130" s="119"/>
      <c r="I130" s="119"/>
      <c r="J130" s="119"/>
      <c r="K130" s="119"/>
      <c r="L130" s="119"/>
      <c r="M130" s="116"/>
      <c r="N130" s="116"/>
      <c r="O130" s="116"/>
      <c r="P130" s="116"/>
      <c r="Q130" s="116"/>
      <c r="R130" s="112"/>
      <c r="S130" s="112"/>
      <c r="T130" s="104"/>
      <c r="U130" s="104"/>
      <c r="V130" s="112"/>
      <c r="W130" s="112"/>
      <c r="X130" s="112"/>
      <c r="Y130" s="112"/>
      <c r="Z130" s="112"/>
    </row>
    <row r="131" spans="1:26" x14ac:dyDescent="0.25">
      <c r="A131" s="107"/>
      <c r="B131" s="107"/>
      <c r="C131" s="107"/>
      <c r="D131" s="115"/>
      <c r="E131" s="115"/>
      <c r="F131" s="104"/>
      <c r="G131" s="104"/>
      <c r="H131" s="119"/>
      <c r="I131" s="119"/>
      <c r="J131" s="119"/>
      <c r="K131" s="119"/>
      <c r="L131" s="119"/>
      <c r="M131" s="116"/>
      <c r="N131" s="116"/>
      <c r="O131" s="116"/>
      <c r="P131" s="116"/>
      <c r="Q131" s="116"/>
      <c r="R131" s="112"/>
      <c r="S131" s="112"/>
      <c r="T131" s="104"/>
      <c r="U131" s="104"/>
      <c r="V131" s="112"/>
      <c r="W131" s="112"/>
      <c r="X131" s="112"/>
      <c r="Y131" s="112"/>
      <c r="Z131" s="112"/>
    </row>
    <row r="132" spans="1:26" x14ac:dyDescent="0.25">
      <c r="A132" s="107"/>
      <c r="B132" s="107"/>
      <c r="C132" s="107"/>
      <c r="D132" s="115"/>
      <c r="E132" s="115"/>
      <c r="F132" s="104"/>
      <c r="G132" s="104"/>
      <c r="H132" s="119"/>
      <c r="I132" s="119"/>
      <c r="J132" s="119"/>
      <c r="K132" s="119"/>
      <c r="L132" s="119"/>
      <c r="M132" s="116"/>
      <c r="N132" s="116"/>
      <c r="O132" s="116"/>
      <c r="P132" s="116"/>
      <c r="Q132" s="116"/>
      <c r="R132" s="112"/>
      <c r="S132" s="112"/>
      <c r="T132" s="104"/>
      <c r="U132" s="104"/>
      <c r="V132" s="112"/>
      <c r="W132" s="112"/>
      <c r="X132" s="112"/>
      <c r="Y132" s="112"/>
      <c r="Z132" s="112"/>
    </row>
    <row r="133" spans="1:26" x14ac:dyDescent="0.25">
      <c r="A133" s="107"/>
      <c r="B133" s="107"/>
      <c r="C133" s="107"/>
      <c r="D133" s="115"/>
      <c r="E133" s="115"/>
      <c r="F133" s="104"/>
      <c r="G133" s="104"/>
      <c r="H133" s="119"/>
      <c r="I133" s="119"/>
      <c r="J133" s="119"/>
      <c r="K133" s="119"/>
      <c r="L133" s="119"/>
      <c r="M133" s="116"/>
      <c r="N133" s="116"/>
      <c r="O133" s="116"/>
      <c r="P133" s="116"/>
      <c r="Q133" s="116"/>
      <c r="R133" s="112"/>
      <c r="S133" s="112"/>
      <c r="T133" s="104"/>
      <c r="U133" s="104"/>
      <c r="V133" s="112"/>
      <c r="W133" s="112"/>
      <c r="X133" s="112"/>
      <c r="Y133" s="112"/>
      <c r="Z133" s="112"/>
    </row>
    <row r="134" spans="1:26" x14ac:dyDescent="0.25">
      <c r="A134" s="107"/>
      <c r="B134" s="107"/>
      <c r="C134" s="107"/>
      <c r="D134" s="115"/>
      <c r="E134" s="115"/>
      <c r="F134" s="104"/>
      <c r="G134" s="104"/>
      <c r="H134" s="119"/>
      <c r="I134" s="119"/>
      <c r="J134" s="119"/>
      <c r="K134" s="119"/>
      <c r="L134" s="119"/>
      <c r="M134" s="116"/>
      <c r="N134" s="116"/>
      <c r="O134" s="116"/>
      <c r="P134" s="116"/>
      <c r="Q134" s="116"/>
      <c r="R134" s="112"/>
      <c r="S134" s="112"/>
      <c r="T134" s="104"/>
      <c r="U134" s="104"/>
      <c r="V134" s="112"/>
      <c r="W134" s="112"/>
      <c r="X134" s="112"/>
      <c r="Y134" s="112"/>
      <c r="Z134" s="112"/>
    </row>
    <row r="135" spans="1:26" x14ac:dyDescent="0.25">
      <c r="A135" s="107"/>
      <c r="B135" s="107"/>
      <c r="C135" s="107"/>
      <c r="D135" s="115"/>
      <c r="E135" s="115"/>
      <c r="F135" s="104"/>
      <c r="G135" s="104"/>
      <c r="H135" s="119"/>
      <c r="I135" s="119"/>
      <c r="J135" s="119"/>
      <c r="K135" s="119"/>
      <c r="L135" s="119"/>
      <c r="M135" s="116"/>
      <c r="N135" s="116"/>
      <c r="O135" s="116"/>
      <c r="P135" s="116"/>
      <c r="Q135" s="116"/>
      <c r="R135" s="112"/>
      <c r="S135" s="112"/>
      <c r="T135" s="104"/>
      <c r="U135" s="104"/>
      <c r="V135" s="112"/>
      <c r="W135" s="112"/>
      <c r="X135" s="112"/>
      <c r="Y135" s="112"/>
      <c r="Z135" s="112"/>
    </row>
    <row r="136" spans="1:26" x14ac:dyDescent="0.25">
      <c r="A136" s="107"/>
      <c r="B136" s="107"/>
      <c r="C136" s="107"/>
      <c r="D136" s="115"/>
      <c r="E136" s="115"/>
      <c r="F136" s="104"/>
      <c r="G136" s="104"/>
      <c r="H136" s="119"/>
      <c r="I136" s="119"/>
      <c r="J136" s="119"/>
      <c r="K136" s="119"/>
      <c r="L136" s="119"/>
      <c r="M136" s="116"/>
      <c r="N136" s="116"/>
      <c r="O136" s="116"/>
      <c r="P136" s="116"/>
      <c r="Q136" s="116"/>
      <c r="R136" s="112"/>
      <c r="S136" s="112"/>
      <c r="T136" s="104"/>
      <c r="U136" s="104"/>
      <c r="V136" s="112"/>
      <c r="W136" s="112"/>
      <c r="X136" s="112"/>
      <c r="Y136" s="112"/>
      <c r="Z136" s="112"/>
    </row>
    <row r="137" spans="1:26" x14ac:dyDescent="0.25">
      <c r="A137" s="107"/>
      <c r="B137" s="107"/>
      <c r="C137" s="107"/>
      <c r="D137" s="115"/>
      <c r="E137" s="115"/>
      <c r="F137" s="104"/>
      <c r="G137" s="104"/>
      <c r="H137" s="119"/>
      <c r="I137" s="119"/>
      <c r="J137" s="119"/>
      <c r="K137" s="119"/>
      <c r="L137" s="119"/>
      <c r="M137" s="116"/>
      <c r="N137" s="116"/>
      <c r="O137" s="116"/>
      <c r="P137" s="116"/>
      <c r="Q137" s="116"/>
      <c r="R137" s="112"/>
      <c r="S137" s="112"/>
      <c r="T137" s="104"/>
      <c r="U137" s="104"/>
      <c r="V137" s="112"/>
      <c r="W137" s="112"/>
      <c r="X137" s="112"/>
      <c r="Y137" s="112"/>
      <c r="Z137" s="112"/>
    </row>
    <row r="138" spans="1:26" x14ac:dyDescent="0.25">
      <c r="A138" s="107"/>
      <c r="B138" s="107"/>
      <c r="C138" s="107"/>
      <c r="D138" s="115"/>
      <c r="E138" s="115"/>
      <c r="F138" s="104"/>
      <c r="G138" s="104"/>
      <c r="H138" s="119"/>
      <c r="I138" s="119"/>
      <c r="J138" s="119"/>
      <c r="K138" s="119"/>
      <c r="L138" s="119"/>
      <c r="M138" s="116"/>
      <c r="N138" s="116"/>
      <c r="O138" s="116"/>
      <c r="P138" s="116"/>
      <c r="Q138" s="116"/>
      <c r="R138" s="112"/>
      <c r="S138" s="112"/>
      <c r="T138" s="104"/>
      <c r="U138" s="104"/>
      <c r="V138" s="112"/>
      <c r="W138" s="112"/>
      <c r="X138" s="112"/>
      <c r="Y138" s="112"/>
      <c r="Z138" s="112"/>
    </row>
    <row r="139" spans="1:26" x14ac:dyDescent="0.25">
      <c r="A139" s="107"/>
      <c r="B139" s="107"/>
      <c r="C139" s="107"/>
      <c r="D139" s="115"/>
      <c r="E139" s="115"/>
      <c r="F139" s="104"/>
      <c r="G139" s="104"/>
      <c r="H139" s="119"/>
      <c r="I139" s="119"/>
      <c r="J139" s="119"/>
      <c r="K139" s="119"/>
      <c r="L139" s="119"/>
      <c r="M139" s="116"/>
      <c r="N139" s="116"/>
      <c r="O139" s="116"/>
      <c r="P139" s="116"/>
      <c r="Q139" s="116"/>
      <c r="R139" s="112"/>
      <c r="S139" s="112"/>
      <c r="T139" s="104"/>
      <c r="U139" s="104"/>
      <c r="V139" s="112"/>
      <c r="W139" s="112"/>
      <c r="X139" s="112"/>
      <c r="Y139" s="112"/>
      <c r="Z139" s="112"/>
    </row>
    <row r="140" spans="1:26" x14ac:dyDescent="0.25">
      <c r="A140" s="107"/>
      <c r="B140" s="107"/>
      <c r="C140" s="107"/>
      <c r="D140" s="115"/>
      <c r="E140" s="115"/>
      <c r="F140" s="104"/>
      <c r="G140" s="104"/>
      <c r="H140" s="119"/>
      <c r="I140" s="119"/>
      <c r="J140" s="119"/>
      <c r="K140" s="119"/>
      <c r="L140" s="119"/>
      <c r="M140" s="116"/>
      <c r="N140" s="116"/>
      <c r="O140" s="116"/>
      <c r="P140" s="116"/>
      <c r="Q140" s="116"/>
      <c r="R140" s="112"/>
      <c r="S140" s="112"/>
      <c r="T140" s="104"/>
      <c r="U140" s="104"/>
      <c r="V140" s="112"/>
      <c r="W140" s="112"/>
      <c r="X140" s="112"/>
      <c r="Y140" s="112"/>
      <c r="Z140" s="112"/>
    </row>
    <row r="141" spans="1:26" x14ac:dyDescent="0.25">
      <c r="A141" s="107"/>
      <c r="B141" s="107"/>
      <c r="C141" s="107"/>
      <c r="D141" s="115"/>
      <c r="E141" s="115"/>
      <c r="F141" s="104"/>
      <c r="G141" s="104"/>
      <c r="H141" s="119"/>
      <c r="I141" s="119"/>
      <c r="J141" s="119"/>
      <c r="K141" s="119"/>
      <c r="L141" s="119"/>
      <c r="M141" s="116"/>
      <c r="N141" s="116"/>
      <c r="O141" s="116"/>
      <c r="P141" s="116"/>
      <c r="Q141" s="116"/>
      <c r="R141" s="112"/>
      <c r="S141" s="112"/>
      <c r="T141" s="104"/>
      <c r="U141" s="104"/>
      <c r="V141" s="112"/>
      <c r="W141" s="112"/>
      <c r="X141" s="112"/>
      <c r="Y141" s="112"/>
      <c r="Z141" s="112"/>
    </row>
    <row r="142" spans="1:26" x14ac:dyDescent="0.25">
      <c r="A142" s="107"/>
      <c r="B142" s="107"/>
      <c r="C142" s="107"/>
      <c r="D142" s="115"/>
      <c r="E142" s="115"/>
      <c r="F142" s="104"/>
      <c r="G142" s="104"/>
      <c r="H142" s="119"/>
      <c r="I142" s="119"/>
      <c r="J142" s="119"/>
      <c r="K142" s="119"/>
      <c r="L142" s="119"/>
      <c r="M142" s="116"/>
      <c r="N142" s="116"/>
      <c r="O142" s="116"/>
      <c r="P142" s="116"/>
      <c r="Q142" s="116"/>
      <c r="R142" s="112"/>
      <c r="S142" s="112"/>
      <c r="T142" s="104"/>
      <c r="U142" s="104"/>
      <c r="V142" s="112"/>
      <c r="W142" s="112"/>
      <c r="X142" s="112"/>
      <c r="Y142" s="112"/>
      <c r="Z142" s="112"/>
    </row>
    <row r="143" spans="1:26" x14ac:dyDescent="0.25">
      <c r="A143" s="107"/>
      <c r="B143" s="107"/>
      <c r="C143" s="107"/>
      <c r="D143" s="115"/>
      <c r="E143" s="115"/>
      <c r="F143" s="104"/>
      <c r="G143" s="104"/>
      <c r="H143" s="119"/>
      <c r="I143" s="119"/>
      <c r="J143" s="119"/>
      <c r="K143" s="119"/>
      <c r="L143" s="119"/>
      <c r="M143" s="116"/>
      <c r="N143" s="116"/>
      <c r="O143" s="116"/>
      <c r="P143" s="116"/>
      <c r="Q143" s="116"/>
      <c r="R143" s="112"/>
      <c r="S143" s="112"/>
      <c r="T143" s="104"/>
      <c r="U143" s="104"/>
      <c r="V143" s="112"/>
      <c r="W143" s="112"/>
      <c r="X143" s="112"/>
      <c r="Y143" s="112"/>
      <c r="Z143" s="112"/>
    </row>
    <row r="144" spans="1:26" x14ac:dyDescent="0.25">
      <c r="A144" s="107"/>
      <c r="B144" s="107"/>
      <c r="C144" s="107"/>
      <c r="D144" s="115"/>
      <c r="E144" s="115"/>
      <c r="F144" s="104"/>
      <c r="G144" s="104"/>
      <c r="H144" s="119"/>
      <c r="I144" s="119"/>
      <c r="J144" s="119"/>
      <c r="K144" s="119"/>
      <c r="L144" s="119"/>
      <c r="M144" s="116"/>
      <c r="N144" s="116"/>
      <c r="O144" s="116"/>
      <c r="P144" s="116"/>
      <c r="Q144" s="116"/>
      <c r="R144" s="112"/>
      <c r="S144" s="112"/>
      <c r="T144" s="104"/>
      <c r="U144" s="104"/>
      <c r="V144" s="112"/>
      <c r="W144" s="112"/>
      <c r="X144" s="112"/>
      <c r="Y144" s="112"/>
      <c r="Z144" s="112"/>
    </row>
    <row r="145" spans="1:26" x14ac:dyDescent="0.25">
      <c r="A145" s="107"/>
      <c r="B145" s="107"/>
      <c r="C145" s="107"/>
      <c r="D145" s="115"/>
      <c r="E145" s="115"/>
      <c r="F145" s="104"/>
      <c r="G145" s="104"/>
      <c r="H145" s="119"/>
      <c r="I145" s="119"/>
      <c r="J145" s="119"/>
      <c r="K145" s="119"/>
      <c r="L145" s="119"/>
      <c r="M145" s="116"/>
      <c r="N145" s="116"/>
      <c r="O145" s="116"/>
      <c r="P145" s="116"/>
      <c r="Q145" s="116"/>
      <c r="R145" s="112"/>
      <c r="S145" s="112"/>
      <c r="T145" s="104"/>
      <c r="U145" s="104"/>
      <c r="V145" s="112"/>
      <c r="W145" s="112"/>
      <c r="X145" s="112"/>
      <c r="Y145" s="112"/>
      <c r="Z145" s="112"/>
    </row>
    <row r="146" spans="1:26" x14ac:dyDescent="0.25">
      <c r="A146" s="107"/>
      <c r="B146" s="107"/>
      <c r="C146" s="107"/>
      <c r="D146" s="115"/>
      <c r="E146" s="115"/>
      <c r="F146" s="104"/>
      <c r="G146" s="104"/>
      <c r="H146" s="119"/>
      <c r="I146" s="119"/>
      <c r="J146" s="119"/>
      <c r="K146" s="119"/>
      <c r="L146" s="119"/>
      <c r="M146" s="116"/>
      <c r="N146" s="116"/>
      <c r="O146" s="116"/>
      <c r="P146" s="116"/>
      <c r="Q146" s="116"/>
      <c r="R146" s="112"/>
      <c r="S146" s="112"/>
      <c r="T146" s="104"/>
      <c r="U146" s="104"/>
      <c r="V146" s="112"/>
      <c r="W146" s="112"/>
      <c r="X146" s="112"/>
      <c r="Y146" s="112"/>
      <c r="Z146" s="112"/>
    </row>
    <row r="147" spans="1:26" x14ac:dyDescent="0.25">
      <c r="A147" s="107"/>
      <c r="B147" s="107"/>
      <c r="C147" s="107"/>
      <c r="D147" s="115"/>
      <c r="E147" s="115"/>
      <c r="F147" s="104"/>
      <c r="G147" s="104"/>
      <c r="H147" s="119"/>
      <c r="I147" s="119"/>
      <c r="J147" s="119"/>
      <c r="K147" s="119"/>
      <c r="L147" s="119"/>
      <c r="M147" s="116"/>
      <c r="N147" s="116"/>
      <c r="O147" s="116"/>
      <c r="P147" s="116"/>
      <c r="Q147" s="116"/>
      <c r="R147" s="112"/>
      <c r="S147" s="112"/>
      <c r="T147" s="104"/>
      <c r="U147" s="104"/>
      <c r="V147" s="112"/>
      <c r="W147" s="112"/>
      <c r="X147" s="112"/>
      <c r="Y147" s="112"/>
      <c r="Z147" s="112"/>
    </row>
    <row r="148" spans="1:26" x14ac:dyDescent="0.25">
      <c r="A148" s="107"/>
      <c r="B148" s="107"/>
      <c r="C148" s="107"/>
      <c r="D148" s="115"/>
      <c r="E148" s="115"/>
      <c r="F148" s="104"/>
      <c r="G148" s="104"/>
      <c r="H148" s="119"/>
      <c r="I148" s="119"/>
      <c r="J148" s="119"/>
      <c r="K148" s="119"/>
      <c r="L148" s="119"/>
      <c r="M148" s="116"/>
      <c r="N148" s="116"/>
      <c r="O148" s="116"/>
      <c r="P148" s="116"/>
      <c r="Q148" s="116"/>
      <c r="R148" s="112"/>
      <c r="S148" s="112"/>
      <c r="T148" s="104"/>
      <c r="U148" s="104"/>
      <c r="V148" s="112"/>
      <c r="W148" s="112"/>
      <c r="X148" s="112"/>
      <c r="Y148" s="112"/>
      <c r="Z148" s="112"/>
    </row>
    <row r="149" spans="1:26" x14ac:dyDescent="0.25">
      <c r="A149" s="107"/>
      <c r="B149" s="107"/>
      <c r="C149" s="107"/>
      <c r="D149" s="115"/>
      <c r="E149" s="115"/>
      <c r="F149" s="104"/>
      <c r="G149" s="104"/>
      <c r="H149" s="119"/>
      <c r="I149" s="119"/>
      <c r="J149" s="119"/>
      <c r="K149" s="119"/>
      <c r="L149" s="119"/>
      <c r="M149" s="116"/>
      <c r="N149" s="116"/>
      <c r="O149" s="116"/>
      <c r="P149" s="116"/>
      <c r="Q149" s="116"/>
      <c r="R149" s="112"/>
      <c r="S149" s="112"/>
      <c r="T149" s="104"/>
      <c r="U149" s="104"/>
      <c r="V149" s="112"/>
      <c r="W149" s="112"/>
      <c r="X149" s="112"/>
      <c r="Y149" s="112"/>
      <c r="Z149" s="112"/>
    </row>
    <row r="150" spans="1:26" x14ac:dyDescent="0.25">
      <c r="A150" s="107"/>
      <c r="B150" s="107"/>
      <c r="C150" s="107"/>
      <c r="D150" s="115"/>
      <c r="E150" s="115"/>
      <c r="F150" s="104"/>
      <c r="G150" s="104"/>
      <c r="H150" s="119"/>
      <c r="I150" s="119"/>
      <c r="J150" s="119"/>
      <c r="K150" s="119"/>
      <c r="L150" s="119"/>
      <c r="M150" s="116"/>
      <c r="N150" s="116"/>
      <c r="O150" s="116"/>
      <c r="P150" s="116"/>
      <c r="Q150" s="116"/>
      <c r="R150" s="112"/>
      <c r="S150" s="112"/>
      <c r="T150" s="104"/>
      <c r="U150" s="104"/>
      <c r="V150" s="112"/>
      <c r="W150" s="112"/>
      <c r="X150" s="112"/>
      <c r="Y150" s="112"/>
      <c r="Z150" s="112"/>
    </row>
    <row r="151" spans="1:26" x14ac:dyDescent="0.25">
      <c r="A151" s="107"/>
      <c r="B151" s="107"/>
      <c r="C151" s="107"/>
      <c r="D151" s="115"/>
      <c r="E151" s="115"/>
      <c r="F151" s="104"/>
      <c r="G151" s="104"/>
      <c r="H151" s="119"/>
      <c r="I151" s="119"/>
      <c r="J151" s="119"/>
      <c r="K151" s="119"/>
      <c r="L151" s="119"/>
      <c r="M151" s="116"/>
      <c r="N151" s="116"/>
      <c r="O151" s="116"/>
      <c r="P151" s="116"/>
      <c r="Q151" s="116"/>
      <c r="R151" s="112"/>
      <c r="S151" s="112"/>
      <c r="T151" s="104"/>
      <c r="U151" s="104"/>
      <c r="V151" s="112"/>
      <c r="W151" s="112"/>
      <c r="X151" s="112"/>
      <c r="Y151" s="112"/>
      <c r="Z151" s="112"/>
    </row>
    <row r="152" spans="1:26" x14ac:dyDescent="0.25">
      <c r="A152" s="107"/>
      <c r="B152" s="107"/>
      <c r="C152" s="107"/>
      <c r="D152" s="115"/>
      <c r="E152" s="115"/>
      <c r="F152" s="104"/>
      <c r="G152" s="104"/>
      <c r="H152" s="119"/>
      <c r="I152" s="119"/>
      <c r="J152" s="119"/>
      <c r="K152" s="119"/>
      <c r="L152" s="119"/>
      <c r="M152" s="116"/>
      <c r="N152" s="116"/>
      <c r="O152" s="116"/>
      <c r="P152" s="116"/>
      <c r="Q152" s="116"/>
      <c r="R152" s="112"/>
      <c r="S152" s="112"/>
      <c r="T152" s="104"/>
      <c r="U152" s="104"/>
      <c r="V152" s="112"/>
      <c r="W152" s="112"/>
      <c r="X152" s="112"/>
      <c r="Y152" s="112"/>
      <c r="Z152" s="112"/>
    </row>
    <row r="153" spans="1:26" x14ac:dyDescent="0.25">
      <c r="A153" s="107"/>
      <c r="B153" s="107"/>
      <c r="C153" s="107"/>
      <c r="D153" s="115"/>
      <c r="E153" s="115"/>
      <c r="F153" s="104"/>
      <c r="G153" s="104"/>
      <c r="H153" s="119"/>
      <c r="I153" s="119"/>
      <c r="J153" s="119"/>
      <c r="K153" s="119"/>
      <c r="L153" s="119"/>
      <c r="M153" s="116"/>
      <c r="N153" s="116"/>
      <c r="O153" s="116"/>
      <c r="P153" s="116"/>
      <c r="Q153" s="116"/>
      <c r="R153" s="112"/>
      <c r="S153" s="112"/>
      <c r="T153" s="104"/>
      <c r="U153" s="104"/>
      <c r="V153" s="112"/>
      <c r="W153" s="112"/>
      <c r="X153" s="112"/>
      <c r="Y153" s="112"/>
      <c r="Z153" s="112"/>
    </row>
    <row r="154" spans="1:26" x14ac:dyDescent="0.25">
      <c r="A154" s="107"/>
      <c r="B154" s="107"/>
      <c r="C154" s="107"/>
      <c r="D154" s="115"/>
      <c r="E154" s="115"/>
      <c r="F154" s="104"/>
      <c r="G154" s="104"/>
      <c r="H154" s="119"/>
      <c r="I154" s="119"/>
      <c r="J154" s="119"/>
      <c r="K154" s="119"/>
      <c r="L154" s="119"/>
      <c r="M154" s="116"/>
      <c r="N154" s="116"/>
      <c r="O154" s="116"/>
      <c r="P154" s="116"/>
      <c r="Q154" s="116"/>
      <c r="R154" s="112"/>
      <c r="S154" s="112"/>
      <c r="T154" s="104"/>
      <c r="U154" s="104"/>
      <c r="V154" s="112"/>
      <c r="W154" s="112"/>
      <c r="X154" s="112"/>
      <c r="Y154" s="112"/>
      <c r="Z154" s="112"/>
    </row>
    <row r="155" spans="1:26" x14ac:dyDescent="0.25">
      <c r="A155" s="107"/>
      <c r="B155" s="107"/>
      <c r="C155" s="107"/>
      <c r="D155" s="115"/>
      <c r="E155" s="115"/>
      <c r="F155" s="104"/>
      <c r="G155" s="104"/>
      <c r="H155" s="119"/>
      <c r="I155" s="119"/>
      <c r="J155" s="119"/>
      <c r="K155" s="119"/>
      <c r="L155" s="119"/>
      <c r="M155" s="116"/>
      <c r="N155" s="116"/>
      <c r="O155" s="116"/>
      <c r="P155" s="116"/>
      <c r="Q155" s="116"/>
      <c r="R155" s="112"/>
      <c r="S155" s="112"/>
      <c r="T155" s="104"/>
      <c r="U155" s="104"/>
      <c r="V155" s="112"/>
      <c r="W155" s="112"/>
      <c r="X155" s="112"/>
      <c r="Y155" s="112"/>
      <c r="Z155" s="112"/>
    </row>
    <row r="156" spans="1:26" x14ac:dyDescent="0.25">
      <c r="A156" s="107"/>
      <c r="B156" s="107"/>
      <c r="C156" s="107"/>
      <c r="D156" s="115"/>
      <c r="E156" s="115"/>
      <c r="F156" s="104"/>
      <c r="G156" s="104"/>
      <c r="H156" s="119"/>
      <c r="I156" s="119"/>
      <c r="J156" s="119"/>
      <c r="K156" s="119"/>
      <c r="L156" s="119"/>
      <c r="M156" s="116"/>
      <c r="N156" s="116"/>
      <c r="O156" s="116"/>
      <c r="P156" s="116"/>
      <c r="Q156" s="116"/>
      <c r="R156" s="112"/>
      <c r="S156" s="112"/>
      <c r="T156" s="104"/>
      <c r="U156" s="104"/>
      <c r="V156" s="112"/>
      <c r="W156" s="112"/>
      <c r="X156" s="112"/>
      <c r="Y156" s="112"/>
      <c r="Z156" s="112"/>
    </row>
    <row r="157" spans="1:26" x14ac:dyDescent="0.25">
      <c r="A157" s="107"/>
      <c r="B157" s="107"/>
      <c r="C157" s="107"/>
      <c r="D157" s="115"/>
      <c r="E157" s="115"/>
      <c r="F157" s="104"/>
      <c r="G157" s="104"/>
      <c r="H157" s="119"/>
      <c r="I157" s="119"/>
      <c r="J157" s="119"/>
      <c r="K157" s="119"/>
      <c r="L157" s="119"/>
      <c r="M157" s="116"/>
      <c r="N157" s="116"/>
      <c r="O157" s="116"/>
      <c r="P157" s="116"/>
      <c r="Q157" s="116"/>
      <c r="R157" s="112"/>
      <c r="S157" s="112"/>
      <c r="T157" s="104"/>
      <c r="U157" s="104"/>
      <c r="V157" s="112"/>
      <c r="W157" s="112"/>
      <c r="X157" s="112"/>
      <c r="Y157" s="112"/>
      <c r="Z157" s="112"/>
    </row>
    <row r="158" spans="1:26" x14ac:dyDescent="0.25">
      <c r="A158" s="107"/>
      <c r="B158" s="107"/>
      <c r="C158" s="107"/>
      <c r="D158" s="115"/>
      <c r="E158" s="115"/>
      <c r="F158" s="104"/>
      <c r="G158" s="104"/>
      <c r="H158" s="119"/>
      <c r="I158" s="119"/>
      <c r="J158" s="119"/>
      <c r="K158" s="119"/>
      <c r="L158" s="119"/>
      <c r="M158" s="116"/>
      <c r="N158" s="116"/>
      <c r="O158" s="116"/>
      <c r="P158" s="116"/>
      <c r="Q158" s="116"/>
      <c r="R158" s="112"/>
      <c r="S158" s="112"/>
      <c r="T158" s="104"/>
      <c r="U158" s="104"/>
      <c r="V158" s="112"/>
      <c r="W158" s="112"/>
      <c r="X158" s="112"/>
      <c r="Y158" s="112"/>
      <c r="Z158" s="112"/>
    </row>
    <row r="159" spans="1:26" x14ac:dyDescent="0.25">
      <c r="A159" s="107"/>
      <c r="B159" s="107"/>
      <c r="C159" s="107"/>
      <c r="D159" s="115"/>
      <c r="E159" s="115"/>
      <c r="F159" s="104"/>
      <c r="G159" s="104"/>
      <c r="H159" s="119"/>
      <c r="I159" s="119"/>
      <c r="J159" s="119"/>
      <c r="K159" s="119"/>
      <c r="L159" s="119"/>
      <c r="M159" s="116"/>
      <c r="N159" s="116"/>
      <c r="O159" s="116"/>
      <c r="P159" s="116"/>
      <c r="Q159" s="116"/>
      <c r="R159" s="112"/>
      <c r="S159" s="112"/>
      <c r="T159" s="104"/>
      <c r="U159" s="104"/>
      <c r="V159" s="112"/>
      <c r="W159" s="112"/>
      <c r="X159" s="112"/>
      <c r="Y159" s="112"/>
      <c r="Z159" s="112"/>
    </row>
    <row r="160" spans="1:26" x14ac:dyDescent="0.25">
      <c r="A160" s="107"/>
      <c r="B160" s="107"/>
      <c r="C160" s="107"/>
      <c r="D160" s="115"/>
      <c r="E160" s="115"/>
      <c r="F160" s="104"/>
      <c r="G160" s="104"/>
      <c r="H160" s="119"/>
      <c r="I160" s="119"/>
      <c r="J160" s="119"/>
      <c r="K160" s="119"/>
      <c r="L160" s="119"/>
      <c r="M160" s="116"/>
      <c r="N160" s="116"/>
      <c r="O160" s="116"/>
      <c r="P160" s="116"/>
      <c r="Q160" s="116"/>
      <c r="R160" s="112"/>
      <c r="S160" s="112"/>
      <c r="T160" s="104"/>
      <c r="U160" s="104"/>
      <c r="V160" s="112"/>
      <c r="W160" s="112"/>
      <c r="X160" s="112"/>
      <c r="Y160" s="112"/>
      <c r="Z160" s="112"/>
    </row>
    <row r="161" spans="1:26" x14ac:dyDescent="0.25">
      <c r="A161" s="107"/>
      <c r="B161" s="107"/>
      <c r="C161" s="107"/>
      <c r="D161" s="115"/>
      <c r="E161" s="115"/>
      <c r="F161" s="104"/>
      <c r="G161" s="104"/>
      <c r="H161" s="119"/>
      <c r="I161" s="119"/>
      <c r="J161" s="119"/>
      <c r="K161" s="119"/>
      <c r="L161" s="119"/>
      <c r="M161" s="116"/>
      <c r="N161" s="116"/>
      <c r="O161" s="116"/>
      <c r="P161" s="116"/>
      <c r="Q161" s="116"/>
      <c r="R161" s="112"/>
      <c r="S161" s="112"/>
      <c r="T161" s="104"/>
      <c r="U161" s="104"/>
      <c r="V161" s="112"/>
      <c r="W161" s="112"/>
      <c r="X161" s="112"/>
      <c r="Y161" s="112"/>
      <c r="Z161" s="112"/>
    </row>
    <row r="162" spans="1:26" x14ac:dyDescent="0.25">
      <c r="A162" s="107"/>
      <c r="B162" s="107"/>
      <c r="C162" s="107"/>
      <c r="D162" s="115"/>
      <c r="E162" s="115"/>
      <c r="F162" s="104"/>
      <c r="G162" s="104"/>
      <c r="H162" s="119"/>
      <c r="I162" s="119"/>
      <c r="J162" s="119"/>
      <c r="K162" s="119"/>
      <c r="L162" s="119"/>
      <c r="M162" s="116"/>
      <c r="N162" s="116"/>
      <c r="O162" s="116"/>
      <c r="P162" s="116"/>
      <c r="Q162" s="116"/>
      <c r="R162" s="112"/>
      <c r="S162" s="112"/>
      <c r="T162" s="104"/>
      <c r="U162" s="104"/>
      <c r="V162" s="112"/>
      <c r="W162" s="112"/>
      <c r="X162" s="112"/>
      <c r="Y162" s="112"/>
      <c r="Z162" s="112"/>
    </row>
    <row r="163" spans="1:26" x14ac:dyDescent="0.25">
      <c r="A163" s="107"/>
      <c r="B163" s="107"/>
      <c r="C163" s="107"/>
      <c r="D163" s="115"/>
      <c r="E163" s="115"/>
      <c r="F163" s="104"/>
      <c r="G163" s="104"/>
      <c r="H163" s="119"/>
      <c r="I163" s="119"/>
      <c r="J163" s="119"/>
      <c r="K163" s="119"/>
      <c r="L163" s="119"/>
      <c r="M163" s="116"/>
      <c r="N163" s="116"/>
      <c r="O163" s="116"/>
      <c r="P163" s="116"/>
      <c r="Q163" s="116"/>
      <c r="R163" s="112"/>
      <c r="S163" s="112"/>
      <c r="T163" s="104"/>
      <c r="U163" s="104"/>
      <c r="V163" s="112"/>
      <c r="W163" s="112"/>
      <c r="X163" s="112"/>
      <c r="Y163" s="112"/>
      <c r="Z163" s="112"/>
    </row>
    <row r="164" spans="1:26" x14ac:dyDescent="0.25">
      <c r="A164" s="107"/>
      <c r="B164" s="107"/>
      <c r="C164" s="107"/>
      <c r="D164" s="115"/>
      <c r="E164" s="115"/>
      <c r="F164" s="104"/>
      <c r="G164" s="104"/>
      <c r="H164" s="119"/>
      <c r="I164" s="119"/>
      <c r="J164" s="119"/>
      <c r="K164" s="119"/>
      <c r="L164" s="119"/>
      <c r="M164" s="116"/>
      <c r="N164" s="116"/>
      <c r="O164" s="116"/>
      <c r="P164" s="116"/>
      <c r="Q164" s="116"/>
      <c r="R164" s="112"/>
      <c r="S164" s="112"/>
      <c r="T164" s="104"/>
      <c r="U164" s="104"/>
      <c r="V164" s="112"/>
      <c r="W164" s="112"/>
      <c r="X164" s="112"/>
      <c r="Y164" s="112"/>
      <c r="Z164" s="112"/>
    </row>
    <row r="165" spans="1:26" x14ac:dyDescent="0.25">
      <c r="A165" s="107"/>
      <c r="B165" s="107"/>
      <c r="C165" s="107"/>
      <c r="D165" s="115"/>
      <c r="E165" s="115"/>
      <c r="F165" s="104"/>
      <c r="G165" s="104"/>
      <c r="H165" s="119"/>
      <c r="I165" s="119"/>
      <c r="J165" s="119"/>
      <c r="K165" s="119"/>
      <c r="L165" s="119"/>
      <c r="M165" s="116"/>
      <c r="N165" s="116"/>
      <c r="O165" s="116"/>
      <c r="P165" s="116"/>
      <c r="Q165" s="116"/>
      <c r="R165" s="112"/>
      <c r="S165" s="112"/>
      <c r="T165" s="104"/>
      <c r="U165" s="104"/>
      <c r="V165" s="112"/>
      <c r="W165" s="112"/>
      <c r="X165" s="112"/>
      <c r="Y165" s="112"/>
      <c r="Z165" s="112"/>
    </row>
    <row r="166" spans="1:26" x14ac:dyDescent="0.25">
      <c r="A166" s="107"/>
      <c r="B166" s="107"/>
      <c r="C166" s="107"/>
      <c r="D166" s="115"/>
      <c r="E166" s="115"/>
      <c r="F166" s="104"/>
      <c r="G166" s="104"/>
      <c r="H166" s="119"/>
      <c r="I166" s="119"/>
      <c r="J166" s="119"/>
      <c r="K166" s="119"/>
      <c r="L166" s="119"/>
      <c r="M166" s="116"/>
      <c r="N166" s="116"/>
      <c r="O166" s="116"/>
      <c r="P166" s="116"/>
      <c r="Q166" s="116"/>
      <c r="R166" s="112"/>
      <c r="S166" s="112"/>
      <c r="T166" s="104"/>
      <c r="U166" s="104"/>
      <c r="V166" s="112"/>
      <c r="W166" s="112"/>
      <c r="X166" s="112"/>
      <c r="Y166" s="112"/>
      <c r="Z166" s="112"/>
    </row>
    <row r="167" spans="1:26" x14ac:dyDescent="0.25">
      <c r="A167" s="107"/>
      <c r="B167" s="107"/>
      <c r="C167" s="107"/>
      <c r="D167" s="115"/>
      <c r="E167" s="115"/>
      <c r="F167" s="104"/>
      <c r="G167" s="104"/>
      <c r="H167" s="119"/>
      <c r="I167" s="119"/>
      <c r="J167" s="119"/>
      <c r="K167" s="119"/>
      <c r="L167" s="119"/>
      <c r="M167" s="116"/>
      <c r="N167" s="116"/>
      <c r="O167" s="116"/>
      <c r="P167" s="116"/>
      <c r="Q167" s="116"/>
      <c r="R167" s="112"/>
      <c r="S167" s="112"/>
      <c r="T167" s="104"/>
      <c r="U167" s="104"/>
      <c r="V167" s="112"/>
      <c r="W167" s="112"/>
      <c r="X167" s="112"/>
      <c r="Y167" s="112"/>
      <c r="Z167" s="112"/>
    </row>
    <row r="168" spans="1:26" x14ac:dyDescent="0.25">
      <c r="A168" s="107"/>
      <c r="B168" s="107"/>
      <c r="C168" s="107"/>
      <c r="D168" s="115"/>
      <c r="E168" s="115"/>
      <c r="F168" s="104"/>
      <c r="G168" s="104"/>
      <c r="H168" s="119"/>
      <c r="I168" s="119"/>
      <c r="J168" s="119"/>
      <c r="K168" s="119"/>
      <c r="L168" s="119"/>
      <c r="M168" s="116"/>
      <c r="N168" s="116"/>
      <c r="O168" s="116"/>
      <c r="P168" s="116"/>
      <c r="Q168" s="116"/>
      <c r="R168" s="112"/>
      <c r="S168" s="112"/>
      <c r="T168" s="104"/>
      <c r="U168" s="104"/>
      <c r="V168" s="112"/>
      <c r="W168" s="112"/>
      <c r="X168" s="112"/>
      <c r="Y168" s="112"/>
      <c r="Z168" s="112"/>
    </row>
    <row r="169" spans="1:26" x14ac:dyDescent="0.25">
      <c r="A169" s="107"/>
      <c r="B169" s="107"/>
      <c r="C169" s="107"/>
      <c r="D169" s="115"/>
      <c r="E169" s="115"/>
      <c r="F169" s="104"/>
      <c r="G169" s="104"/>
      <c r="H169" s="119"/>
      <c r="I169" s="119"/>
      <c r="J169" s="119"/>
      <c r="K169" s="119"/>
      <c r="L169" s="119"/>
      <c r="M169" s="116"/>
      <c r="N169" s="116"/>
      <c r="O169" s="116"/>
      <c r="P169" s="116"/>
      <c r="Q169" s="116"/>
      <c r="R169" s="112"/>
      <c r="S169" s="112"/>
      <c r="T169" s="104"/>
      <c r="U169" s="104"/>
      <c r="V169" s="112"/>
      <c r="W169" s="112"/>
      <c r="X169" s="112"/>
      <c r="Y169" s="112"/>
      <c r="Z169" s="112"/>
    </row>
    <row r="170" spans="1:26" x14ac:dyDescent="0.25">
      <c r="A170" s="107"/>
      <c r="B170" s="107"/>
      <c r="C170" s="107"/>
      <c r="D170" s="115"/>
      <c r="E170" s="115"/>
      <c r="F170" s="104"/>
      <c r="G170" s="104"/>
      <c r="H170" s="119"/>
      <c r="I170" s="119"/>
      <c r="J170" s="119"/>
      <c r="K170" s="119"/>
      <c r="L170" s="119"/>
      <c r="M170" s="116"/>
      <c r="N170" s="116"/>
      <c r="O170" s="116"/>
      <c r="P170" s="116"/>
      <c r="Q170" s="116"/>
      <c r="R170" s="112"/>
      <c r="S170" s="112"/>
      <c r="T170" s="104"/>
      <c r="U170" s="104"/>
      <c r="V170" s="112"/>
      <c r="W170" s="112"/>
      <c r="X170" s="112"/>
      <c r="Y170" s="112"/>
      <c r="Z170" s="112"/>
    </row>
    <row r="171" spans="1:26" x14ac:dyDescent="0.25">
      <c r="A171" s="107"/>
      <c r="B171" s="107"/>
      <c r="C171" s="107"/>
      <c r="D171" s="115"/>
      <c r="E171" s="115"/>
      <c r="F171" s="104"/>
      <c r="G171" s="104"/>
      <c r="H171" s="119"/>
      <c r="I171" s="119"/>
      <c r="J171" s="119"/>
      <c r="K171" s="119"/>
      <c r="L171" s="119"/>
      <c r="M171" s="116"/>
      <c r="N171" s="116"/>
      <c r="O171" s="116"/>
      <c r="P171" s="116"/>
      <c r="Q171" s="116"/>
      <c r="R171" s="112"/>
      <c r="S171" s="112"/>
      <c r="T171" s="104"/>
      <c r="U171" s="104"/>
      <c r="V171" s="112"/>
      <c r="W171" s="112"/>
      <c r="X171" s="112"/>
      <c r="Y171" s="112"/>
      <c r="Z171" s="112"/>
    </row>
    <row r="172" spans="1:26" x14ac:dyDescent="0.25">
      <c r="A172" s="107"/>
      <c r="B172" s="107"/>
      <c r="C172" s="107"/>
      <c r="D172" s="115"/>
      <c r="E172" s="115"/>
      <c r="F172" s="104"/>
      <c r="G172" s="104"/>
      <c r="H172" s="119"/>
      <c r="I172" s="119"/>
      <c r="J172" s="119"/>
      <c r="K172" s="119"/>
      <c r="L172" s="119"/>
      <c r="M172" s="116"/>
      <c r="N172" s="116"/>
      <c r="O172" s="116"/>
      <c r="P172" s="116"/>
      <c r="Q172" s="116"/>
      <c r="R172" s="112"/>
      <c r="S172" s="112"/>
      <c r="T172" s="104"/>
      <c r="U172" s="104"/>
      <c r="V172" s="112"/>
      <c r="W172" s="112"/>
      <c r="X172" s="112"/>
      <c r="Y172" s="112"/>
      <c r="Z172" s="112"/>
    </row>
    <row r="173" spans="1:26" x14ac:dyDescent="0.25">
      <c r="A173" s="107"/>
      <c r="B173" s="107"/>
      <c r="C173" s="107"/>
      <c r="D173" s="115"/>
      <c r="E173" s="115"/>
      <c r="F173" s="104"/>
      <c r="G173" s="104"/>
      <c r="H173" s="119"/>
      <c r="I173" s="119"/>
      <c r="J173" s="119"/>
      <c r="K173" s="119"/>
      <c r="L173" s="119"/>
      <c r="M173" s="116"/>
      <c r="N173" s="116"/>
      <c r="O173" s="116"/>
      <c r="P173" s="116"/>
      <c r="Q173" s="116"/>
      <c r="R173" s="112"/>
      <c r="S173" s="112"/>
      <c r="T173" s="104"/>
      <c r="U173" s="104"/>
      <c r="V173" s="112"/>
      <c r="W173" s="112"/>
      <c r="X173" s="112"/>
      <c r="Y173" s="112"/>
      <c r="Z173" s="112"/>
    </row>
    <row r="174" spans="1:26" x14ac:dyDescent="0.25">
      <c r="A174" s="107"/>
      <c r="B174" s="107"/>
      <c r="C174" s="107"/>
      <c r="D174" s="115"/>
      <c r="E174" s="115"/>
      <c r="F174" s="104"/>
      <c r="G174" s="104"/>
      <c r="H174" s="119"/>
      <c r="I174" s="119"/>
      <c r="J174" s="119"/>
      <c r="K174" s="119"/>
      <c r="L174" s="119"/>
      <c r="M174" s="116"/>
      <c r="N174" s="116"/>
      <c r="O174" s="116"/>
      <c r="P174" s="116"/>
      <c r="Q174" s="116"/>
      <c r="R174" s="112"/>
      <c r="S174" s="112"/>
      <c r="T174" s="104"/>
      <c r="U174" s="104"/>
      <c r="V174" s="112"/>
      <c r="W174" s="112"/>
      <c r="X174" s="112"/>
      <c r="Y174" s="112"/>
      <c r="Z174" s="112"/>
    </row>
    <row r="175" spans="1:26" x14ac:dyDescent="0.25">
      <c r="A175" s="107"/>
      <c r="B175" s="107"/>
      <c r="C175" s="107"/>
      <c r="D175" s="115"/>
      <c r="E175" s="115"/>
      <c r="F175" s="104"/>
      <c r="G175" s="104"/>
      <c r="H175" s="119"/>
      <c r="I175" s="119"/>
      <c r="J175" s="119"/>
      <c r="K175" s="119"/>
      <c r="L175" s="119"/>
      <c r="M175" s="116"/>
      <c r="N175" s="116"/>
      <c r="O175" s="116"/>
      <c r="P175" s="116"/>
      <c r="Q175" s="116"/>
      <c r="R175" s="112"/>
      <c r="S175" s="112"/>
      <c r="T175" s="104"/>
      <c r="U175" s="104"/>
      <c r="V175" s="112"/>
      <c r="W175" s="112"/>
      <c r="X175" s="112"/>
      <c r="Y175" s="112"/>
      <c r="Z175" s="112"/>
    </row>
    <row r="176" spans="1:26" x14ac:dyDescent="0.25">
      <c r="A176" s="107"/>
      <c r="B176" s="107"/>
      <c r="C176" s="107"/>
      <c r="D176" s="115"/>
      <c r="E176" s="115"/>
      <c r="F176" s="104"/>
      <c r="G176" s="104"/>
      <c r="H176" s="119"/>
      <c r="I176" s="119"/>
      <c r="J176" s="119"/>
      <c r="K176" s="119"/>
      <c r="L176" s="119"/>
      <c r="M176" s="116"/>
      <c r="N176" s="116"/>
      <c r="O176" s="116"/>
      <c r="P176" s="116"/>
      <c r="Q176" s="116"/>
      <c r="R176" s="112"/>
      <c r="S176" s="112"/>
      <c r="T176" s="104"/>
      <c r="U176" s="104"/>
      <c r="V176" s="112"/>
      <c r="W176" s="112"/>
      <c r="X176" s="112"/>
      <c r="Y176" s="112"/>
      <c r="Z176" s="112"/>
    </row>
    <row r="177" spans="1:26" x14ac:dyDescent="0.25">
      <c r="A177" s="107"/>
      <c r="B177" s="107"/>
      <c r="C177" s="107"/>
      <c r="D177" s="115"/>
      <c r="E177" s="115"/>
      <c r="F177" s="104"/>
      <c r="G177" s="104"/>
      <c r="H177" s="119"/>
      <c r="I177" s="119"/>
      <c r="J177" s="119"/>
      <c r="K177" s="119"/>
      <c r="L177" s="119"/>
      <c r="M177" s="116"/>
      <c r="N177" s="116"/>
      <c r="O177" s="116"/>
      <c r="P177" s="116"/>
      <c r="Q177" s="116"/>
      <c r="R177" s="112"/>
      <c r="S177" s="112"/>
      <c r="T177" s="104"/>
      <c r="U177" s="104"/>
      <c r="V177" s="112"/>
      <c r="W177" s="112"/>
      <c r="X177" s="112"/>
      <c r="Y177" s="112"/>
      <c r="Z177" s="112"/>
    </row>
    <row r="178" spans="1:26" x14ac:dyDescent="0.25">
      <c r="A178" s="107"/>
      <c r="B178" s="107"/>
      <c r="C178" s="107"/>
      <c r="D178" s="115"/>
      <c r="E178" s="115"/>
      <c r="F178" s="104"/>
      <c r="G178" s="111"/>
      <c r="H178" s="124"/>
      <c r="I178" s="124"/>
      <c r="J178" s="124"/>
      <c r="K178" s="124"/>
      <c r="L178" s="124"/>
      <c r="M178" s="124"/>
      <c r="N178" s="124"/>
      <c r="O178" s="124"/>
      <c r="P178" s="124"/>
      <c r="Q178" s="116"/>
      <c r="R178" s="112"/>
      <c r="S178" s="112"/>
      <c r="T178" s="104"/>
      <c r="U178" s="104"/>
      <c r="V178" s="112"/>
      <c r="W178" s="112"/>
      <c r="X178" s="112"/>
      <c r="Y178" s="112"/>
      <c r="Z178" s="112"/>
    </row>
    <row r="179" spans="1:26" x14ac:dyDescent="0.25">
      <c r="A179" s="107"/>
      <c r="B179" s="107"/>
      <c r="C179" s="107"/>
      <c r="D179" s="115"/>
      <c r="E179" s="115"/>
      <c r="F179" s="104"/>
      <c r="G179" s="111"/>
      <c r="H179" s="124"/>
      <c r="I179" s="124"/>
      <c r="J179" s="124"/>
      <c r="K179" s="124"/>
      <c r="L179" s="124"/>
      <c r="M179" s="124"/>
      <c r="N179" s="124"/>
      <c r="O179" s="124"/>
      <c r="P179" s="124"/>
      <c r="Q179" s="116"/>
      <c r="R179" s="112"/>
      <c r="S179" s="112"/>
      <c r="T179" s="104"/>
      <c r="U179" s="104"/>
      <c r="V179" s="112"/>
      <c r="W179" s="112"/>
      <c r="X179" s="112"/>
      <c r="Y179" s="112"/>
      <c r="Z179" s="112"/>
    </row>
    <row r="180" spans="1:26" x14ac:dyDescent="0.25">
      <c r="A180" s="107"/>
      <c r="B180" s="107"/>
      <c r="C180" s="107"/>
      <c r="D180" s="115"/>
      <c r="E180" s="115"/>
      <c r="F180" s="104"/>
      <c r="G180" s="111"/>
      <c r="H180" s="125"/>
      <c r="I180" s="126"/>
      <c r="J180" s="126"/>
      <c r="K180" s="126"/>
      <c r="L180" s="124"/>
      <c r="M180" s="124"/>
      <c r="N180" s="124"/>
      <c r="O180" s="124"/>
      <c r="P180" s="124"/>
      <c r="Q180" s="116"/>
      <c r="R180" s="112"/>
      <c r="S180" s="112"/>
      <c r="T180" s="104"/>
      <c r="U180" s="104"/>
      <c r="V180" s="112"/>
      <c r="W180" s="112"/>
      <c r="X180" s="112"/>
      <c r="Y180" s="112"/>
      <c r="Z180" s="112"/>
    </row>
    <row r="181" spans="1:26" x14ac:dyDescent="0.25">
      <c r="A181" s="107"/>
      <c r="B181" s="107"/>
      <c r="C181" s="107"/>
      <c r="D181" s="115"/>
      <c r="E181" s="115"/>
      <c r="F181" s="104"/>
      <c r="G181" s="111"/>
      <c r="H181" s="125"/>
      <c r="I181" s="126"/>
      <c r="J181" s="126"/>
      <c r="K181" s="126"/>
      <c r="L181" s="124"/>
      <c r="M181" s="124"/>
      <c r="N181" s="124"/>
      <c r="O181" s="124"/>
      <c r="P181" s="124"/>
      <c r="Q181" s="116"/>
      <c r="R181" s="112"/>
      <c r="S181" s="112"/>
      <c r="T181" s="104"/>
      <c r="U181" s="104"/>
      <c r="V181" s="112"/>
      <c r="W181" s="112"/>
      <c r="X181" s="112"/>
      <c r="Y181" s="112"/>
      <c r="Z181" s="112"/>
    </row>
    <row r="182" spans="1:26" x14ac:dyDescent="0.25">
      <c r="A182" s="107"/>
      <c r="B182" s="107"/>
      <c r="C182" s="107"/>
      <c r="D182" s="115"/>
      <c r="E182" s="115"/>
      <c r="F182" s="104"/>
      <c r="G182" s="111"/>
      <c r="H182" s="125"/>
      <c r="I182" s="126"/>
      <c r="J182" s="126"/>
      <c r="K182" s="126"/>
      <c r="L182" s="124"/>
      <c r="M182" s="124"/>
      <c r="N182" s="124"/>
      <c r="O182" s="124"/>
      <c r="P182" s="124"/>
      <c r="Q182" s="116"/>
      <c r="R182" s="112"/>
      <c r="S182" s="112"/>
      <c r="T182" s="104"/>
      <c r="U182" s="104"/>
      <c r="V182" s="112"/>
      <c r="W182" s="112"/>
      <c r="X182" s="112"/>
      <c r="Y182" s="112"/>
      <c r="Z182" s="112"/>
    </row>
    <row r="183" spans="1:26" x14ac:dyDescent="0.25">
      <c r="A183" s="107"/>
      <c r="B183" s="107"/>
      <c r="C183" s="107"/>
      <c r="D183" s="115"/>
      <c r="E183" s="115"/>
      <c r="F183" s="104"/>
      <c r="G183" s="111"/>
      <c r="H183" s="125"/>
      <c r="I183" s="126"/>
      <c r="J183" s="126"/>
      <c r="K183" s="126"/>
      <c r="L183" s="124"/>
      <c r="M183" s="124"/>
      <c r="N183" s="124"/>
      <c r="O183" s="124"/>
      <c r="P183" s="124"/>
      <c r="Q183" s="116"/>
      <c r="R183" s="112"/>
      <c r="S183" s="112"/>
      <c r="T183" s="104"/>
      <c r="U183" s="104"/>
      <c r="V183" s="112"/>
      <c r="W183" s="112"/>
      <c r="X183" s="112"/>
      <c r="Y183" s="112"/>
      <c r="Z183" s="112"/>
    </row>
    <row r="184" spans="1:26" x14ac:dyDescent="0.25">
      <c r="A184" s="107"/>
      <c r="B184" s="107"/>
      <c r="C184" s="107"/>
      <c r="D184" s="115"/>
      <c r="E184" s="115"/>
      <c r="F184" s="104"/>
      <c r="G184" s="111"/>
      <c r="H184" s="125"/>
      <c r="I184" s="126"/>
      <c r="J184" s="126"/>
      <c r="K184" s="126"/>
      <c r="L184" s="124"/>
      <c r="M184" s="124"/>
      <c r="N184" s="124"/>
      <c r="O184" s="124"/>
      <c r="P184" s="124"/>
      <c r="Q184" s="116"/>
      <c r="R184" s="112"/>
      <c r="S184" s="112"/>
      <c r="T184" s="104"/>
      <c r="U184" s="104"/>
      <c r="V184" s="112"/>
      <c r="W184" s="112"/>
      <c r="X184" s="112"/>
      <c r="Y184" s="112"/>
      <c r="Z184" s="112"/>
    </row>
    <row r="185" spans="1:26" x14ac:dyDescent="0.25">
      <c r="A185" s="107"/>
      <c r="B185" s="107"/>
      <c r="C185" s="107"/>
      <c r="D185" s="115"/>
      <c r="E185" s="115"/>
      <c r="F185" s="104"/>
      <c r="G185" s="111"/>
      <c r="H185" s="124"/>
      <c r="I185" s="124"/>
      <c r="J185" s="124"/>
      <c r="K185" s="124"/>
      <c r="L185" s="124"/>
      <c r="M185" s="124"/>
      <c r="N185" s="124"/>
      <c r="O185" s="124"/>
      <c r="P185" s="124"/>
      <c r="Q185" s="116"/>
      <c r="R185" s="112"/>
      <c r="S185" s="112"/>
      <c r="T185" s="104"/>
      <c r="U185" s="104"/>
      <c r="V185" s="112"/>
      <c r="W185" s="112"/>
      <c r="X185" s="112"/>
      <c r="Y185" s="112"/>
      <c r="Z185" s="112"/>
    </row>
    <row r="186" spans="1:26" x14ac:dyDescent="0.25">
      <c r="A186" s="107"/>
      <c r="B186" s="107"/>
      <c r="C186" s="107"/>
      <c r="D186" s="115"/>
      <c r="E186" s="115"/>
      <c r="F186" s="104"/>
      <c r="G186" s="111"/>
      <c r="H186" s="124"/>
      <c r="I186" s="124"/>
      <c r="J186" s="124"/>
      <c r="K186" s="124"/>
      <c r="L186" s="124"/>
      <c r="M186" s="124"/>
      <c r="N186" s="124"/>
      <c r="O186" s="124"/>
      <c r="P186" s="124"/>
      <c r="Q186" s="116"/>
      <c r="R186" s="112"/>
      <c r="S186" s="112"/>
      <c r="T186" s="104"/>
      <c r="U186" s="104"/>
      <c r="V186" s="112"/>
      <c r="W186" s="112"/>
      <c r="X186" s="112"/>
      <c r="Y186" s="112"/>
      <c r="Z186" s="112"/>
    </row>
    <row r="187" spans="1:26" x14ac:dyDescent="0.25">
      <c r="A187" s="107"/>
      <c r="B187" s="107"/>
      <c r="C187" s="107"/>
      <c r="D187" s="115"/>
      <c r="E187" s="115"/>
      <c r="F187" s="104"/>
      <c r="G187" s="111"/>
      <c r="H187" s="126"/>
      <c r="I187" s="126"/>
      <c r="J187" s="126"/>
      <c r="K187" s="126"/>
      <c r="L187" s="126"/>
      <c r="M187" s="124"/>
      <c r="N187" s="124"/>
      <c r="O187" s="126"/>
      <c r="P187" s="126"/>
      <c r="Q187" s="127"/>
      <c r="R187" s="113"/>
      <c r="S187" s="113"/>
      <c r="T187" s="104"/>
      <c r="U187" s="104"/>
      <c r="V187" s="112"/>
      <c r="W187" s="112"/>
      <c r="X187" s="112"/>
      <c r="Y187" s="112"/>
      <c r="Z187" s="112"/>
    </row>
    <row r="188" spans="1:26" x14ac:dyDescent="0.25">
      <c r="A188" s="107"/>
      <c r="B188" s="107"/>
      <c r="C188" s="107"/>
      <c r="D188" s="115"/>
      <c r="E188" s="115"/>
      <c r="F188" s="104"/>
      <c r="G188" s="111"/>
      <c r="H188" s="125"/>
      <c r="I188" s="125"/>
      <c r="J188" s="125"/>
      <c r="K188" s="125"/>
      <c r="L188" s="125"/>
      <c r="M188" s="124"/>
      <c r="N188" s="124"/>
      <c r="O188" s="125"/>
      <c r="P188" s="125"/>
      <c r="Q188" s="119"/>
      <c r="R188" s="114"/>
      <c r="S188" s="114"/>
      <c r="T188" s="104"/>
      <c r="U188" s="104"/>
      <c r="V188" s="112"/>
      <c r="W188" s="112"/>
      <c r="X188" s="112"/>
      <c r="Y188" s="112"/>
      <c r="Z188" s="112"/>
    </row>
    <row r="189" spans="1:26" x14ac:dyDescent="0.25">
      <c r="A189" s="107"/>
      <c r="B189" s="107"/>
      <c r="C189" s="107"/>
      <c r="D189" s="115"/>
      <c r="E189" s="115"/>
      <c r="F189" s="104"/>
      <c r="G189" s="111"/>
      <c r="H189" s="124"/>
      <c r="I189" s="124"/>
      <c r="J189" s="124"/>
      <c r="K189" s="124"/>
      <c r="L189" s="124"/>
      <c r="M189" s="124"/>
      <c r="N189" s="124"/>
      <c r="O189" s="124"/>
      <c r="P189" s="124"/>
      <c r="Q189" s="116"/>
      <c r="R189" s="112"/>
      <c r="S189" s="112"/>
      <c r="T189" s="104"/>
      <c r="U189" s="104"/>
      <c r="V189" s="112"/>
      <c r="W189" s="112"/>
      <c r="X189" s="112"/>
      <c r="Y189" s="112"/>
      <c r="Z189" s="112"/>
    </row>
    <row r="190" spans="1:26" x14ac:dyDescent="0.25">
      <c r="A190" s="107"/>
      <c r="B190" s="107"/>
      <c r="C190" s="107"/>
      <c r="D190" s="115"/>
      <c r="E190" s="115"/>
      <c r="F190" s="104"/>
      <c r="G190" s="111"/>
      <c r="H190" s="124"/>
      <c r="I190" s="124"/>
      <c r="J190" s="124"/>
      <c r="K190" s="124"/>
      <c r="L190" s="124"/>
      <c r="M190" s="124"/>
      <c r="N190" s="124"/>
      <c r="O190" s="124"/>
      <c r="P190" s="124"/>
      <c r="Q190" s="116"/>
      <c r="R190" s="112"/>
      <c r="S190" s="112"/>
      <c r="T190" s="104"/>
      <c r="U190" s="104"/>
      <c r="V190" s="112"/>
      <c r="W190" s="112"/>
      <c r="X190" s="112"/>
      <c r="Y190" s="112"/>
      <c r="Z190" s="112"/>
    </row>
    <row r="191" spans="1:26" x14ac:dyDescent="0.25">
      <c r="A191" s="107"/>
      <c r="B191" s="107"/>
      <c r="C191" s="107"/>
      <c r="D191" s="115"/>
      <c r="E191" s="115"/>
      <c r="F191" s="104"/>
      <c r="G191" s="111"/>
      <c r="H191" s="124"/>
      <c r="I191" s="124"/>
      <c r="J191" s="124"/>
      <c r="K191" s="124"/>
      <c r="L191" s="124"/>
      <c r="M191" s="124"/>
      <c r="N191" s="124"/>
      <c r="O191" s="124"/>
      <c r="P191" s="124"/>
      <c r="Q191" s="116"/>
      <c r="R191" s="112"/>
      <c r="S191" s="112"/>
      <c r="T191" s="104"/>
      <c r="U191" s="104"/>
      <c r="V191" s="112"/>
      <c r="W191" s="112"/>
      <c r="X191" s="112"/>
      <c r="Y191" s="112"/>
      <c r="Z191" s="112"/>
    </row>
    <row r="192" spans="1:26" x14ac:dyDescent="0.25">
      <c r="A192" s="107"/>
      <c r="B192" s="107"/>
      <c r="C192" s="107"/>
      <c r="D192" s="115"/>
      <c r="E192" s="115"/>
      <c r="F192" s="104"/>
      <c r="G192" s="111"/>
      <c r="H192" s="124"/>
      <c r="I192" s="124"/>
      <c r="J192" s="124"/>
      <c r="K192" s="124"/>
      <c r="L192" s="124"/>
      <c r="M192" s="124"/>
      <c r="N192" s="124"/>
      <c r="O192" s="124"/>
      <c r="P192" s="124"/>
      <c r="Q192" s="116"/>
      <c r="R192" s="112"/>
      <c r="S192" s="112"/>
      <c r="T192" s="104"/>
      <c r="U192" s="104"/>
      <c r="V192" s="112"/>
      <c r="W192" s="112"/>
      <c r="X192" s="112"/>
      <c r="Y192" s="112"/>
      <c r="Z192" s="112"/>
    </row>
    <row r="193" spans="1:26" x14ac:dyDescent="0.25">
      <c r="A193" s="107"/>
      <c r="B193" s="107"/>
      <c r="C193" s="107"/>
      <c r="D193" s="115"/>
      <c r="E193" s="115"/>
      <c r="F193" s="104"/>
      <c r="G193" s="104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2"/>
      <c r="S193" s="112"/>
      <c r="T193" s="104"/>
      <c r="U193" s="104"/>
      <c r="V193" s="112"/>
      <c r="W193" s="112"/>
      <c r="X193" s="112"/>
      <c r="Y193" s="112"/>
      <c r="Z193" s="112"/>
    </row>
    <row r="194" spans="1:26" x14ac:dyDescent="0.25">
      <c r="A194" s="107"/>
      <c r="B194" s="107"/>
      <c r="C194" s="107"/>
      <c r="D194" s="115"/>
      <c r="E194" s="115"/>
      <c r="F194" s="104"/>
      <c r="G194" s="104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2"/>
      <c r="S194" s="112"/>
      <c r="T194" s="104"/>
      <c r="U194" s="104"/>
      <c r="V194" s="112"/>
      <c r="W194" s="112"/>
      <c r="X194" s="112"/>
      <c r="Y194" s="112"/>
      <c r="Z194" s="112"/>
    </row>
    <row r="195" spans="1:26" x14ac:dyDescent="0.25">
      <c r="A195" s="107"/>
      <c r="B195" s="107"/>
      <c r="C195" s="107"/>
      <c r="D195" s="115"/>
      <c r="E195" s="115"/>
      <c r="F195" s="104"/>
      <c r="G195" s="104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2"/>
      <c r="S195" s="112"/>
      <c r="T195" s="104"/>
      <c r="U195" s="104"/>
      <c r="V195" s="112"/>
      <c r="W195" s="112"/>
      <c r="X195" s="112"/>
      <c r="Y195" s="112"/>
      <c r="Z195" s="112"/>
    </row>
    <row r="196" spans="1:26" x14ac:dyDescent="0.25">
      <c r="A196" s="107"/>
      <c r="B196" s="107"/>
      <c r="C196" s="107"/>
      <c r="D196" s="115"/>
      <c r="E196" s="115"/>
      <c r="F196" s="104"/>
      <c r="G196" s="104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2"/>
      <c r="S196" s="112"/>
      <c r="T196" s="104"/>
      <c r="U196" s="104"/>
      <c r="V196" s="112"/>
      <c r="W196" s="112"/>
      <c r="X196" s="112"/>
      <c r="Y196" s="112"/>
      <c r="Z196" s="112"/>
    </row>
    <row r="197" spans="1:26" x14ac:dyDescent="0.25">
      <c r="A197" s="107"/>
      <c r="B197" s="107"/>
      <c r="C197" s="107"/>
      <c r="D197" s="115"/>
      <c r="E197" s="115"/>
      <c r="F197" s="104"/>
      <c r="G197" s="104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2"/>
      <c r="S197" s="112"/>
      <c r="T197" s="104"/>
      <c r="U197" s="104"/>
      <c r="V197" s="112"/>
      <c r="W197" s="112"/>
      <c r="X197" s="112"/>
      <c r="Y197" s="112"/>
      <c r="Z197" s="112"/>
    </row>
    <row r="198" spans="1:26" x14ac:dyDescent="0.25">
      <c r="A198" s="107"/>
      <c r="B198" s="107"/>
      <c r="C198" s="107"/>
      <c r="D198" s="115"/>
      <c r="E198" s="115"/>
      <c r="F198" s="104"/>
      <c r="G198" s="104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2"/>
      <c r="S198" s="112"/>
      <c r="T198" s="104"/>
      <c r="U198" s="104"/>
      <c r="V198" s="112"/>
      <c r="W198" s="112"/>
      <c r="X198" s="112"/>
      <c r="Y198" s="112"/>
      <c r="Z198" s="112"/>
    </row>
    <row r="199" spans="1:26" x14ac:dyDescent="0.25">
      <c r="A199" s="107"/>
      <c r="B199" s="107"/>
      <c r="C199" s="107"/>
      <c r="D199" s="115"/>
      <c r="E199" s="115"/>
      <c r="F199" s="104"/>
      <c r="G199" s="104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2"/>
      <c r="S199" s="112"/>
      <c r="T199" s="104"/>
      <c r="U199" s="104"/>
      <c r="V199" s="112"/>
      <c r="W199" s="112"/>
      <c r="X199" s="112"/>
      <c r="Y199" s="112"/>
      <c r="Z199" s="112"/>
    </row>
    <row r="200" spans="1:26" x14ac:dyDescent="0.25">
      <c r="A200" s="107"/>
      <c r="B200" s="107"/>
      <c r="C200" s="107"/>
      <c r="D200" s="115"/>
      <c r="E200" s="115"/>
      <c r="F200" s="104"/>
      <c r="G200" s="104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2"/>
      <c r="S200" s="112"/>
      <c r="T200" s="104"/>
      <c r="U200" s="104"/>
      <c r="V200" s="112"/>
      <c r="W200" s="112"/>
      <c r="X200" s="112"/>
      <c r="Y200" s="112"/>
      <c r="Z200" s="112"/>
    </row>
    <row r="201" spans="1:26" x14ac:dyDescent="0.25">
      <c r="A201" s="107"/>
      <c r="B201" s="107"/>
      <c r="C201" s="107"/>
      <c r="D201" s="115"/>
      <c r="E201" s="115"/>
      <c r="F201" s="104"/>
      <c r="G201" s="104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2"/>
      <c r="S201" s="112"/>
      <c r="T201" s="104"/>
      <c r="U201" s="104"/>
      <c r="V201" s="112"/>
      <c r="W201" s="112"/>
      <c r="X201" s="112"/>
      <c r="Y201" s="112"/>
      <c r="Z201" s="112"/>
    </row>
    <row r="202" spans="1:26" x14ac:dyDescent="0.25">
      <c r="A202" s="107"/>
      <c r="B202" s="107"/>
      <c r="C202" s="107"/>
      <c r="D202" s="115"/>
      <c r="E202" s="115"/>
      <c r="F202" s="104"/>
      <c r="G202" s="104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2"/>
      <c r="S202" s="112"/>
      <c r="T202" s="104"/>
      <c r="U202" s="104"/>
      <c r="V202" s="112"/>
      <c r="W202" s="112"/>
      <c r="X202" s="112"/>
      <c r="Y202" s="112"/>
      <c r="Z202" s="112"/>
    </row>
    <row r="203" spans="1:26" x14ac:dyDescent="0.25">
      <c r="A203" s="107"/>
      <c r="B203" s="107"/>
      <c r="C203" s="107"/>
      <c r="D203" s="115"/>
      <c r="E203" s="115"/>
      <c r="F203" s="104"/>
      <c r="G203" s="104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2"/>
      <c r="S203" s="112"/>
      <c r="T203" s="104"/>
      <c r="U203" s="104"/>
      <c r="V203" s="112"/>
      <c r="W203" s="112"/>
      <c r="X203" s="112"/>
      <c r="Y203" s="112"/>
      <c r="Z203" s="112"/>
    </row>
    <row r="204" spans="1:26" x14ac:dyDescent="0.25">
      <c r="A204" s="107"/>
      <c r="B204" s="107"/>
      <c r="C204" s="107"/>
      <c r="D204" s="115"/>
      <c r="E204" s="115"/>
      <c r="F204" s="104"/>
      <c r="G204" s="104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2"/>
      <c r="S204" s="112"/>
      <c r="T204" s="104"/>
      <c r="U204" s="104"/>
      <c r="V204" s="112"/>
      <c r="W204" s="112"/>
      <c r="X204" s="112"/>
      <c r="Y204" s="112"/>
      <c r="Z204" s="112"/>
    </row>
    <row r="205" spans="1:26" x14ac:dyDescent="0.25">
      <c r="A205" s="107"/>
      <c r="B205" s="107"/>
      <c r="C205" s="107"/>
      <c r="D205" s="115"/>
      <c r="E205" s="115"/>
      <c r="F205" s="104"/>
      <c r="G205" s="104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2"/>
      <c r="S205" s="112"/>
      <c r="T205" s="104"/>
      <c r="U205" s="104"/>
      <c r="V205" s="112"/>
      <c r="W205" s="112"/>
      <c r="X205" s="112"/>
      <c r="Y205" s="112"/>
      <c r="Z205" s="112"/>
    </row>
    <row r="206" spans="1:26" x14ac:dyDescent="0.25">
      <c r="A206" s="107"/>
      <c r="B206" s="107"/>
      <c r="C206" s="107"/>
      <c r="D206" s="115"/>
      <c r="E206" s="115"/>
      <c r="F206" s="104"/>
      <c r="G206" s="104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2"/>
      <c r="S206" s="112"/>
      <c r="T206" s="104"/>
      <c r="U206" s="104"/>
      <c r="V206" s="112"/>
      <c r="W206" s="112"/>
      <c r="X206" s="112"/>
      <c r="Y206" s="112"/>
      <c r="Z206" s="112"/>
    </row>
    <row r="207" spans="1:26" x14ac:dyDescent="0.25">
      <c r="A207" s="107"/>
      <c r="B207" s="107"/>
      <c r="C207" s="107"/>
      <c r="D207" s="115"/>
      <c r="E207" s="115"/>
      <c r="F207" s="104"/>
      <c r="G207" s="104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2"/>
      <c r="S207" s="112"/>
      <c r="T207" s="104"/>
      <c r="U207" s="104"/>
      <c r="V207" s="112"/>
      <c r="W207" s="112"/>
      <c r="X207" s="112"/>
      <c r="Y207" s="112"/>
      <c r="Z207" s="112"/>
    </row>
    <row r="208" spans="1:26" x14ac:dyDescent="0.25">
      <c r="A208" s="107"/>
      <c r="B208" s="107"/>
      <c r="C208" s="107"/>
      <c r="D208" s="115"/>
      <c r="E208" s="115"/>
      <c r="F208" s="104"/>
      <c r="G208" s="104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2"/>
      <c r="S208" s="112"/>
      <c r="T208" s="104"/>
      <c r="U208" s="104"/>
      <c r="V208" s="112"/>
      <c r="W208" s="112"/>
      <c r="X208" s="112"/>
      <c r="Y208" s="112"/>
      <c r="Z208" s="112"/>
    </row>
    <row r="209" spans="1:26" x14ac:dyDescent="0.25">
      <c r="A209" s="107"/>
      <c r="B209" s="107"/>
      <c r="C209" s="107"/>
      <c r="D209" s="115"/>
      <c r="E209" s="115"/>
      <c r="F209" s="104"/>
      <c r="G209" s="104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2"/>
      <c r="S209" s="112"/>
      <c r="T209" s="104"/>
      <c r="U209" s="104"/>
      <c r="V209" s="112"/>
      <c r="W209" s="112"/>
      <c r="X209" s="112"/>
      <c r="Y209" s="112"/>
      <c r="Z209" s="112"/>
    </row>
    <row r="210" spans="1:26" x14ac:dyDescent="0.25">
      <c r="A210" s="107"/>
      <c r="B210" s="107"/>
      <c r="C210" s="107"/>
      <c r="D210" s="115"/>
      <c r="E210" s="115"/>
      <c r="F210" s="104"/>
      <c r="G210" s="104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2"/>
      <c r="S210" s="112"/>
      <c r="T210" s="104"/>
      <c r="U210" s="104"/>
      <c r="V210" s="112"/>
      <c r="W210" s="112"/>
      <c r="X210" s="112"/>
      <c r="Y210" s="112"/>
      <c r="Z210" s="112"/>
    </row>
    <row r="211" spans="1:26" x14ac:dyDescent="0.25">
      <c r="A211" s="107"/>
      <c r="B211" s="107"/>
      <c r="C211" s="107"/>
      <c r="D211" s="115"/>
      <c r="E211" s="115"/>
      <c r="F211" s="104"/>
      <c r="G211" s="104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2"/>
      <c r="S211" s="112"/>
      <c r="T211" s="104"/>
      <c r="U211" s="104"/>
      <c r="V211" s="112"/>
      <c r="W211" s="112"/>
      <c r="X211" s="112"/>
      <c r="Y211" s="112"/>
      <c r="Z211" s="112"/>
    </row>
    <row r="212" spans="1:26" x14ac:dyDescent="0.25">
      <c r="A212" s="107"/>
      <c r="B212" s="107"/>
      <c r="C212" s="107"/>
      <c r="D212" s="115"/>
      <c r="E212" s="115"/>
      <c r="F212" s="104"/>
      <c r="G212" s="104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2"/>
      <c r="S212" s="112"/>
      <c r="T212" s="104"/>
      <c r="U212" s="104"/>
      <c r="V212" s="112"/>
      <c r="W212" s="112"/>
      <c r="X212" s="112"/>
      <c r="Y212" s="112"/>
      <c r="Z212" s="112"/>
    </row>
    <row r="213" spans="1:26" x14ac:dyDescent="0.25">
      <c r="A213" s="107"/>
      <c r="B213" s="107"/>
      <c r="C213" s="107"/>
      <c r="D213" s="115"/>
      <c r="E213" s="115"/>
      <c r="F213" s="104"/>
      <c r="G213" s="104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2"/>
      <c r="S213" s="112"/>
      <c r="T213" s="104"/>
      <c r="U213" s="104"/>
      <c r="V213" s="112"/>
      <c r="W213" s="112"/>
      <c r="X213" s="112"/>
      <c r="Y213" s="112"/>
      <c r="Z213" s="112"/>
    </row>
    <row r="214" spans="1:26" x14ac:dyDescent="0.25">
      <c r="A214" s="107"/>
      <c r="B214" s="107"/>
      <c r="C214" s="107"/>
      <c r="D214" s="115"/>
      <c r="E214" s="115"/>
      <c r="F214" s="104"/>
      <c r="G214" s="104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2"/>
      <c r="S214" s="112"/>
      <c r="T214" s="104"/>
      <c r="U214" s="104"/>
      <c r="V214" s="112"/>
      <c r="W214" s="112"/>
      <c r="X214" s="112"/>
      <c r="Y214" s="112"/>
      <c r="Z214" s="112"/>
    </row>
    <row r="215" spans="1:26" x14ac:dyDescent="0.25">
      <c r="A215" s="107"/>
      <c r="B215" s="107"/>
      <c r="C215" s="107"/>
      <c r="D215" s="115"/>
      <c r="E215" s="115"/>
      <c r="F215" s="104"/>
      <c r="G215" s="104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2"/>
      <c r="S215" s="112"/>
      <c r="T215" s="104"/>
      <c r="U215" s="104"/>
      <c r="V215" s="112"/>
      <c r="W215" s="112"/>
      <c r="X215" s="112"/>
      <c r="Y215" s="112"/>
      <c r="Z215" s="112"/>
    </row>
    <row r="216" spans="1:26" x14ac:dyDescent="0.25">
      <c r="A216" s="107"/>
      <c r="B216" s="107"/>
      <c r="C216" s="107"/>
      <c r="D216" s="115"/>
      <c r="E216" s="115"/>
      <c r="F216" s="104"/>
      <c r="G216" s="104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2"/>
      <c r="S216" s="112"/>
      <c r="T216" s="104"/>
      <c r="U216" s="104"/>
      <c r="V216" s="112"/>
      <c r="W216" s="112"/>
      <c r="X216" s="112"/>
      <c r="Y216" s="112"/>
      <c r="Z216" s="112"/>
    </row>
    <row r="217" spans="1:26" x14ac:dyDescent="0.25">
      <c r="A217" s="107"/>
      <c r="B217" s="107"/>
      <c r="C217" s="107"/>
      <c r="D217" s="115"/>
      <c r="E217" s="115"/>
      <c r="F217" s="104"/>
      <c r="G217" s="104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2"/>
      <c r="S217" s="112"/>
      <c r="T217" s="104"/>
      <c r="U217" s="104"/>
      <c r="V217" s="112"/>
      <c r="W217" s="112"/>
      <c r="X217" s="112"/>
      <c r="Y217" s="112"/>
      <c r="Z217" s="112"/>
    </row>
    <row r="218" spans="1:26" x14ac:dyDescent="0.25">
      <c r="A218" s="107"/>
      <c r="B218" s="107"/>
      <c r="C218" s="107"/>
      <c r="D218" s="115"/>
      <c r="E218" s="115"/>
      <c r="F218" s="104"/>
      <c r="G218" s="104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2"/>
      <c r="S218" s="112"/>
      <c r="T218" s="104"/>
      <c r="U218" s="104"/>
      <c r="V218" s="112"/>
      <c r="W218" s="112"/>
      <c r="X218" s="112"/>
      <c r="Y218" s="112"/>
      <c r="Z218" s="112"/>
    </row>
    <row r="219" spans="1:26" x14ac:dyDescent="0.25">
      <c r="A219" s="107"/>
      <c r="B219" s="107"/>
      <c r="C219" s="107"/>
      <c r="D219" s="115"/>
      <c r="E219" s="115"/>
      <c r="F219" s="104"/>
      <c r="G219" s="104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2"/>
      <c r="S219" s="112"/>
      <c r="T219" s="104"/>
      <c r="U219" s="104"/>
      <c r="V219" s="112"/>
      <c r="W219" s="112"/>
      <c r="X219" s="112"/>
      <c r="Y219" s="112"/>
      <c r="Z219" s="112"/>
    </row>
    <row r="220" spans="1:26" x14ac:dyDescent="0.25">
      <c r="A220" s="107"/>
      <c r="B220" s="107"/>
      <c r="C220" s="107"/>
      <c r="D220" s="115"/>
      <c r="E220" s="115"/>
      <c r="F220" s="104"/>
      <c r="G220" s="104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2"/>
      <c r="S220" s="112"/>
      <c r="T220" s="104"/>
      <c r="U220" s="104"/>
      <c r="V220" s="112"/>
      <c r="W220" s="112"/>
      <c r="X220" s="112"/>
      <c r="Y220" s="112"/>
      <c r="Z220" s="112"/>
    </row>
    <row r="221" spans="1:26" x14ac:dyDescent="0.25">
      <c r="A221" s="107"/>
      <c r="B221" s="107"/>
      <c r="C221" s="107"/>
      <c r="D221" s="115"/>
      <c r="E221" s="115"/>
      <c r="F221" s="104"/>
      <c r="G221" s="104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2"/>
      <c r="S221" s="112"/>
      <c r="T221" s="104"/>
      <c r="U221" s="104"/>
      <c r="V221" s="112"/>
      <c r="W221" s="112"/>
      <c r="X221" s="112"/>
      <c r="Y221" s="112"/>
      <c r="Z221" s="112"/>
    </row>
    <row r="222" spans="1:26" x14ac:dyDescent="0.25">
      <c r="A222" s="107"/>
      <c r="B222" s="107"/>
      <c r="C222" s="107"/>
      <c r="D222" s="115"/>
      <c r="E222" s="115"/>
      <c r="F222" s="104"/>
      <c r="G222" s="104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2"/>
      <c r="S222" s="112"/>
      <c r="T222" s="104"/>
      <c r="U222" s="104"/>
      <c r="V222" s="112"/>
      <c r="W222" s="112"/>
      <c r="X222" s="112"/>
      <c r="Y222" s="112"/>
      <c r="Z222" s="112"/>
    </row>
    <row r="223" spans="1:26" x14ac:dyDescent="0.25">
      <c r="A223" s="107"/>
      <c r="B223" s="107"/>
      <c r="C223" s="107"/>
      <c r="D223" s="115"/>
      <c r="E223" s="115"/>
      <c r="F223" s="104"/>
      <c r="G223" s="104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2"/>
      <c r="S223" s="112"/>
      <c r="T223" s="104"/>
      <c r="U223" s="104"/>
      <c r="V223" s="112"/>
      <c r="W223" s="112"/>
      <c r="X223" s="112"/>
      <c r="Y223" s="112"/>
      <c r="Z223" s="112"/>
    </row>
    <row r="224" spans="1:26" x14ac:dyDescent="0.25">
      <c r="A224" s="107"/>
      <c r="B224" s="107"/>
      <c r="C224" s="107"/>
      <c r="D224" s="115"/>
      <c r="E224" s="115"/>
      <c r="F224" s="104"/>
      <c r="G224" s="104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2"/>
      <c r="S224" s="112"/>
      <c r="T224" s="104"/>
      <c r="U224" s="104"/>
      <c r="V224" s="112"/>
      <c r="W224" s="112"/>
      <c r="X224" s="112"/>
      <c r="Y224" s="112"/>
      <c r="Z224" s="112"/>
    </row>
    <row r="225" spans="1:26" x14ac:dyDescent="0.25">
      <c r="A225" s="107"/>
      <c r="B225" s="107"/>
      <c r="C225" s="107"/>
      <c r="D225" s="115"/>
      <c r="E225" s="115"/>
      <c r="F225" s="104"/>
      <c r="G225" s="104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2"/>
      <c r="S225" s="112"/>
      <c r="T225" s="104"/>
      <c r="U225" s="104"/>
      <c r="V225" s="112"/>
      <c r="W225" s="112"/>
      <c r="X225" s="112"/>
      <c r="Y225" s="112"/>
      <c r="Z225" s="112"/>
    </row>
    <row r="226" spans="1:26" x14ac:dyDescent="0.25">
      <c r="A226" s="107"/>
      <c r="B226" s="107"/>
      <c r="C226" s="107"/>
      <c r="D226" s="115"/>
      <c r="E226" s="115"/>
      <c r="F226" s="104"/>
      <c r="G226" s="104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2"/>
      <c r="S226" s="112"/>
      <c r="T226" s="104"/>
      <c r="U226" s="104"/>
      <c r="V226" s="112"/>
      <c r="W226" s="112"/>
      <c r="X226" s="112"/>
      <c r="Y226" s="112"/>
      <c r="Z226" s="112"/>
    </row>
    <row r="227" spans="1:26" x14ac:dyDescent="0.25">
      <c r="A227" s="107"/>
      <c r="B227" s="107"/>
      <c r="C227" s="107"/>
      <c r="D227" s="115"/>
      <c r="E227" s="115"/>
      <c r="F227" s="104"/>
      <c r="G227" s="104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2"/>
      <c r="S227" s="112"/>
      <c r="T227" s="104"/>
      <c r="U227" s="104"/>
      <c r="V227" s="112"/>
      <c r="W227" s="112"/>
      <c r="X227" s="112"/>
      <c r="Y227" s="112"/>
      <c r="Z227" s="112"/>
    </row>
    <row r="228" spans="1:26" x14ac:dyDescent="0.25">
      <c r="A228" s="107"/>
      <c r="B228" s="107"/>
      <c r="C228" s="107"/>
      <c r="D228" s="115"/>
      <c r="E228" s="115"/>
      <c r="F228" s="104"/>
      <c r="G228" s="104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2"/>
      <c r="S228" s="112"/>
      <c r="T228" s="104"/>
      <c r="U228" s="104"/>
      <c r="V228" s="112"/>
      <c r="W228" s="112"/>
      <c r="X228" s="112"/>
      <c r="Y228" s="112"/>
      <c r="Z228" s="112"/>
    </row>
    <row r="229" spans="1:26" x14ac:dyDescent="0.25">
      <c r="A229" s="107"/>
      <c r="B229" s="107"/>
      <c r="C229" s="107"/>
      <c r="D229" s="115"/>
      <c r="E229" s="115"/>
      <c r="F229" s="104"/>
      <c r="G229" s="104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2"/>
      <c r="S229" s="112"/>
      <c r="T229" s="104"/>
      <c r="U229" s="104"/>
      <c r="V229" s="112"/>
      <c r="W229" s="112"/>
      <c r="X229" s="112"/>
      <c r="Y229" s="112"/>
      <c r="Z229" s="112"/>
    </row>
    <row r="230" spans="1:26" x14ac:dyDescent="0.25">
      <c r="A230" s="107"/>
      <c r="B230" s="107"/>
      <c r="C230" s="107"/>
      <c r="D230" s="115"/>
      <c r="E230" s="115"/>
      <c r="F230" s="104"/>
      <c r="G230" s="104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2"/>
      <c r="S230" s="112"/>
      <c r="T230" s="104"/>
      <c r="U230" s="104"/>
      <c r="V230" s="112"/>
      <c r="W230" s="112"/>
      <c r="X230" s="112"/>
      <c r="Y230" s="112"/>
      <c r="Z230" s="112"/>
    </row>
    <row r="231" spans="1:26" x14ac:dyDescent="0.25">
      <c r="A231" s="104"/>
      <c r="B231" s="104"/>
      <c r="C231" s="107"/>
      <c r="D231" s="115"/>
      <c r="E231" s="115"/>
      <c r="F231" s="104"/>
      <c r="G231" s="104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2"/>
      <c r="S231" s="112"/>
      <c r="T231" s="104"/>
      <c r="U231" s="104"/>
      <c r="V231" s="112"/>
      <c r="W231" s="112"/>
      <c r="X231" s="112"/>
      <c r="Y231" s="112"/>
      <c r="Z231" s="112"/>
    </row>
    <row r="232" spans="1:26" x14ac:dyDescent="0.25">
      <c r="A232" s="104"/>
      <c r="B232" s="104"/>
      <c r="C232" s="107"/>
      <c r="D232" s="115"/>
      <c r="E232" s="115"/>
      <c r="F232" s="104"/>
      <c r="G232" s="104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2"/>
      <c r="S232" s="112"/>
      <c r="T232" s="104"/>
      <c r="U232" s="104"/>
      <c r="V232" s="112"/>
      <c r="W232" s="112"/>
      <c r="X232" s="112"/>
      <c r="Y232" s="112"/>
      <c r="Z232" s="112"/>
    </row>
    <row r="233" spans="1:26" x14ac:dyDescent="0.25">
      <c r="A233" s="104"/>
      <c r="B233" s="104"/>
      <c r="C233" s="107"/>
      <c r="D233" s="115"/>
      <c r="E233" s="115"/>
      <c r="F233" s="104"/>
      <c r="G233" s="104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2"/>
      <c r="S233" s="112"/>
      <c r="T233" s="104"/>
      <c r="U233" s="104"/>
      <c r="V233" s="112"/>
      <c r="W233" s="112"/>
      <c r="X233" s="112"/>
      <c r="Y233" s="112"/>
      <c r="Z233" s="112"/>
    </row>
    <row r="234" spans="1:26" x14ac:dyDescent="0.25">
      <c r="A234" s="104"/>
      <c r="B234" s="104"/>
      <c r="C234" s="107"/>
      <c r="D234" s="115"/>
      <c r="E234" s="115"/>
      <c r="F234" s="104"/>
      <c r="G234" s="104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2"/>
      <c r="S234" s="112"/>
      <c r="T234" s="104"/>
      <c r="U234" s="104"/>
      <c r="V234" s="112"/>
      <c r="W234" s="112"/>
      <c r="X234" s="112"/>
      <c r="Y234" s="112"/>
      <c r="Z234" s="112"/>
    </row>
    <row r="235" spans="1:26" x14ac:dyDescent="0.25">
      <c r="A235" s="104"/>
      <c r="B235" s="104"/>
      <c r="C235" s="107"/>
      <c r="D235" s="115"/>
      <c r="E235" s="115"/>
      <c r="F235" s="104"/>
      <c r="G235" s="104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2"/>
      <c r="S235" s="112"/>
      <c r="T235" s="104"/>
      <c r="U235" s="104"/>
      <c r="V235" s="112"/>
      <c r="W235" s="112"/>
      <c r="X235" s="112"/>
      <c r="Y235" s="112"/>
      <c r="Z235" s="112"/>
    </row>
    <row r="236" spans="1:26" x14ac:dyDescent="0.25">
      <c r="F236" s="104"/>
      <c r="G236" s="104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2"/>
      <c r="S236" s="112"/>
      <c r="T236" s="104"/>
      <c r="U236" s="104"/>
      <c r="V236" s="112"/>
    </row>
    <row r="237" spans="1:26" x14ac:dyDescent="0.25">
      <c r="F237" s="104"/>
      <c r="G237" s="104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2"/>
      <c r="S237" s="112"/>
      <c r="T237" s="104"/>
      <c r="U237" s="104"/>
      <c r="V237" s="112"/>
    </row>
    <row r="238" spans="1:26" x14ac:dyDescent="0.25">
      <c r="F238" s="104"/>
      <c r="G238" s="104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2"/>
      <c r="S238" s="112"/>
      <c r="T238" s="104"/>
      <c r="U238" s="104"/>
      <c r="V238" s="112"/>
    </row>
    <row r="239" spans="1:26" x14ac:dyDescent="0.25">
      <c r="F239" s="104"/>
      <c r="G239" s="104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2"/>
      <c r="S239" s="112"/>
      <c r="T239" s="104"/>
      <c r="U239" s="104"/>
      <c r="V239" s="112"/>
    </row>
    <row r="240" spans="1:26" x14ac:dyDescent="0.25">
      <c r="F240" s="104"/>
      <c r="G240" s="104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2"/>
      <c r="S240" s="112"/>
      <c r="T240" s="104"/>
      <c r="U240" s="104"/>
      <c r="V240" s="112"/>
    </row>
    <row r="241" spans="6:22" x14ac:dyDescent="0.25">
      <c r="F241" s="104"/>
      <c r="G241" s="104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2"/>
      <c r="S241" s="112"/>
      <c r="T241" s="104"/>
      <c r="U241" s="104"/>
      <c r="V241" s="112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5"/>
  </sheetPr>
  <dimension ref="A1:X59"/>
  <sheetViews>
    <sheetView zoomScale="70" zoomScaleNormal="70" workbookViewId="0"/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42" t="s">
        <v>31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92</v>
      </c>
      <c r="D2" s="15"/>
      <c r="E2" s="15"/>
      <c r="F2" s="15"/>
      <c r="G2" s="15"/>
      <c r="H2" s="15"/>
      <c r="I2" s="15"/>
      <c r="J2" s="15"/>
      <c r="K2" s="234"/>
      <c r="L2" s="38"/>
      <c r="M2" s="38"/>
      <c r="N2" s="38"/>
      <c r="X2" s="134"/>
    </row>
    <row r="3" spans="1:24" ht="20.25" x14ac:dyDescent="0.3">
      <c r="A3" s="245" t="str">
        <f>IF(Leyendas!$E$2&lt;&gt;"","Establecimiento:",IF(Leyendas!$D$2&lt;&gt;"","Región:","País:"))</f>
        <v>País:</v>
      </c>
      <c r="B3" s="280" t="str">
        <f>IF(Leyendas!$E$2&lt;&gt;"",Leyendas!$E$2,IF(Leyendas!$D$2&lt;&gt;"",Leyendas!$D$2,Leyendas!$C$2))</f>
        <v>Costa Rica</v>
      </c>
      <c r="C3" s="12"/>
      <c r="F3" s="4"/>
      <c r="G3" s="4"/>
      <c r="H3" s="4"/>
      <c r="I3" s="4"/>
      <c r="J3" s="4"/>
      <c r="K3" s="234"/>
      <c r="L3" s="232"/>
      <c r="M3" s="234"/>
      <c r="N3" s="38"/>
      <c r="U3" s="143"/>
    </row>
    <row r="4" spans="1:24" ht="15.75" x14ac:dyDescent="0.25">
      <c r="A4" s="102" t="s">
        <v>332</v>
      </c>
      <c r="B4" s="13"/>
      <c r="C4" s="12"/>
      <c r="F4" s="4"/>
      <c r="G4" s="4"/>
      <c r="H4" s="4"/>
      <c r="I4" s="4"/>
      <c r="J4" s="4"/>
      <c r="K4" s="102">
        <f>Leyendas!$A$2</f>
        <v>2019</v>
      </c>
    </row>
    <row r="5" spans="1:24" ht="60" customHeight="1" x14ac:dyDescent="0.25">
      <c r="C5" s="144"/>
      <c r="D5" s="381" t="s">
        <v>9</v>
      </c>
      <c r="E5" s="382"/>
      <c r="F5" s="382"/>
      <c r="G5" s="382"/>
      <c r="H5" s="382"/>
      <c r="I5" s="382"/>
      <c r="J5" s="382"/>
      <c r="K5" s="382"/>
      <c r="L5" s="1"/>
      <c r="M5" s="378" t="s">
        <v>10</v>
      </c>
      <c r="N5" s="379"/>
      <c r="O5" s="379"/>
      <c r="P5" s="379"/>
      <c r="Q5" s="379"/>
      <c r="R5" s="379"/>
      <c r="S5" s="379"/>
      <c r="T5" s="379"/>
      <c r="U5" s="380"/>
    </row>
    <row r="6" spans="1:24" s="14" customFormat="1" ht="77.25" customHeight="1" x14ac:dyDescent="0.25">
      <c r="A6" s="22" t="s">
        <v>37</v>
      </c>
      <c r="B6" s="22" t="s">
        <v>12</v>
      </c>
      <c r="C6" s="19" t="s">
        <v>1</v>
      </c>
      <c r="D6" s="249" t="s">
        <v>400</v>
      </c>
      <c r="E6" s="249" t="s">
        <v>401</v>
      </c>
      <c r="F6" s="249" t="s">
        <v>402</v>
      </c>
      <c r="G6" s="249" t="s">
        <v>403</v>
      </c>
      <c r="H6" s="249" t="s">
        <v>404</v>
      </c>
      <c r="I6" s="249" t="s">
        <v>405</v>
      </c>
      <c r="J6" s="20" t="s">
        <v>366</v>
      </c>
      <c r="K6" s="20" t="s">
        <v>79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295</v>
      </c>
      <c r="S6" s="17" t="s">
        <v>4</v>
      </c>
      <c r="T6" s="17" t="s">
        <v>19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2" t="s">
        <v>15</v>
      </c>
      <c r="B7" s="32" t="s">
        <v>12</v>
      </c>
      <c r="C7" s="32" t="s">
        <v>16</v>
      </c>
      <c r="D7" s="283" t="s">
        <v>47</v>
      </c>
      <c r="E7" s="283" t="s">
        <v>48</v>
      </c>
      <c r="F7" s="283" t="s">
        <v>406</v>
      </c>
      <c r="G7" s="283" t="s">
        <v>407</v>
      </c>
      <c r="H7" s="283" t="s">
        <v>408</v>
      </c>
      <c r="I7" s="283" t="s">
        <v>409</v>
      </c>
      <c r="J7" s="33" t="s">
        <v>17</v>
      </c>
      <c r="K7" s="33" t="s">
        <v>18</v>
      </c>
      <c r="L7" s="34"/>
      <c r="M7" s="35" t="s">
        <v>20</v>
      </c>
      <c r="N7" s="35" t="s">
        <v>21</v>
      </c>
      <c r="O7" s="35" t="s">
        <v>22</v>
      </c>
      <c r="P7" s="35" t="s">
        <v>23</v>
      </c>
      <c r="Q7" s="35" t="s">
        <v>24</v>
      </c>
      <c r="R7" s="36" t="s">
        <v>25</v>
      </c>
      <c r="S7" s="36" t="s">
        <v>26</v>
      </c>
      <c r="T7" s="36" t="s">
        <v>27</v>
      </c>
      <c r="U7" s="105" t="s">
        <v>28</v>
      </c>
      <c r="V7" s="103"/>
      <c r="W7" s="103"/>
      <c r="X7" s="25"/>
    </row>
    <row r="8" spans="1:24" s="235" customFormat="1" ht="13.5" customHeight="1" x14ac:dyDescent="0.25">
      <c r="A8" s="296" t="str">
        <f>Leyendas!$C$2</f>
        <v>Costa Rica</v>
      </c>
      <c r="B8" s="296">
        <f>Leyendas!$K$2</f>
        <v>2019</v>
      </c>
      <c r="C8" s="297">
        <v>1</v>
      </c>
      <c r="D8" s="298"/>
      <c r="E8" s="298"/>
      <c r="F8" s="298"/>
      <c r="G8" s="298"/>
      <c r="H8" s="298"/>
      <c r="I8" s="298"/>
      <c r="J8" s="299"/>
      <c r="K8" s="299"/>
      <c r="L8" s="300"/>
      <c r="M8" s="301"/>
      <c r="N8" s="299"/>
      <c r="O8" s="299"/>
      <c r="P8" s="299"/>
      <c r="Q8" s="302"/>
      <c r="R8" s="302"/>
      <c r="S8" s="303"/>
      <c r="T8" s="303"/>
      <c r="U8" s="304"/>
      <c r="V8" s="295"/>
      <c r="W8" s="295"/>
    </row>
    <row r="9" spans="1:24" s="235" customFormat="1" ht="13.5" customHeight="1" x14ac:dyDescent="0.25">
      <c r="A9" s="296" t="str">
        <f>Leyendas!$C$2</f>
        <v>Costa Rica</v>
      </c>
      <c r="B9" s="296">
        <f>Leyendas!$K$2</f>
        <v>2019</v>
      </c>
      <c r="C9" s="297">
        <v>2</v>
      </c>
      <c r="D9" s="298"/>
      <c r="E9" s="298"/>
      <c r="F9" s="298"/>
      <c r="G9" s="298"/>
      <c r="H9" s="298"/>
      <c r="I9" s="298"/>
      <c r="J9" s="299"/>
      <c r="K9" s="299"/>
      <c r="L9" s="300"/>
      <c r="M9" s="301"/>
      <c r="N9" s="299"/>
      <c r="O9" s="299"/>
      <c r="P9" s="299"/>
      <c r="Q9" s="302"/>
      <c r="R9" s="302"/>
      <c r="S9" s="303"/>
      <c r="T9" s="303"/>
      <c r="U9" s="304"/>
      <c r="V9" s="295"/>
      <c r="W9" s="295"/>
      <c r="X9" s="236"/>
    </row>
    <row r="10" spans="1:24" s="235" customFormat="1" ht="13.5" customHeight="1" x14ac:dyDescent="0.25">
      <c r="A10" s="296" t="str">
        <f>Leyendas!$C$2</f>
        <v>Costa Rica</v>
      </c>
      <c r="B10" s="296">
        <f>Leyendas!$K$2</f>
        <v>2019</v>
      </c>
      <c r="C10" s="297">
        <v>3</v>
      </c>
      <c r="D10" s="298"/>
      <c r="E10" s="298"/>
      <c r="F10" s="298"/>
      <c r="G10" s="298"/>
      <c r="H10" s="298"/>
      <c r="I10" s="298"/>
      <c r="J10" s="299"/>
      <c r="K10" s="299"/>
      <c r="L10" s="300"/>
      <c r="M10" s="301"/>
      <c r="N10" s="299"/>
      <c r="O10" s="299"/>
      <c r="P10" s="299"/>
      <c r="Q10" s="302"/>
      <c r="R10" s="302"/>
      <c r="S10" s="303"/>
      <c r="T10" s="303"/>
      <c r="U10" s="304"/>
      <c r="V10" s="295"/>
      <c r="W10" s="295"/>
    </row>
    <row r="11" spans="1:24" s="235" customFormat="1" ht="13.5" customHeight="1" x14ac:dyDescent="0.25">
      <c r="A11" s="296" t="str">
        <f>Leyendas!$C$2</f>
        <v>Costa Rica</v>
      </c>
      <c r="B11" s="296">
        <f>Leyendas!$K$2</f>
        <v>2019</v>
      </c>
      <c r="C11" s="297">
        <v>4</v>
      </c>
      <c r="D11" s="298"/>
      <c r="E11" s="298"/>
      <c r="F11" s="298"/>
      <c r="G11" s="298"/>
      <c r="H11" s="298"/>
      <c r="I11" s="298"/>
      <c r="J11" s="299"/>
      <c r="K11" s="299"/>
      <c r="L11" s="300"/>
      <c r="M11" s="301"/>
      <c r="N11" s="299"/>
      <c r="O11" s="299"/>
      <c r="P11" s="299"/>
      <c r="Q11" s="302"/>
      <c r="R11" s="302"/>
      <c r="S11" s="303"/>
      <c r="T11" s="303"/>
      <c r="U11" s="304"/>
      <c r="V11" s="295"/>
      <c r="W11" s="295"/>
    </row>
    <row r="12" spans="1:24" s="235" customFormat="1" ht="13.5" customHeight="1" x14ac:dyDescent="0.25">
      <c r="A12" s="296" t="str">
        <f>Leyendas!$C$2</f>
        <v>Costa Rica</v>
      </c>
      <c r="B12" s="296">
        <f>Leyendas!$K$2</f>
        <v>2019</v>
      </c>
      <c r="C12" s="297">
        <v>5</v>
      </c>
      <c r="D12" s="298"/>
      <c r="E12" s="298"/>
      <c r="F12" s="298"/>
      <c r="G12" s="298"/>
      <c r="H12" s="298"/>
      <c r="I12" s="298"/>
      <c r="J12" s="299"/>
      <c r="K12" s="299"/>
      <c r="L12" s="300"/>
      <c r="M12" s="301"/>
      <c r="N12" s="299"/>
      <c r="O12" s="299"/>
      <c r="P12" s="299"/>
      <c r="Q12" s="302"/>
      <c r="R12" s="302"/>
      <c r="S12" s="303"/>
      <c r="T12" s="303"/>
      <c r="U12" s="304"/>
      <c r="V12" s="295"/>
      <c r="W12" s="295"/>
    </row>
    <row r="13" spans="1:24" s="235" customFormat="1" ht="13.5" customHeight="1" x14ac:dyDescent="0.25">
      <c r="A13" s="296" t="str">
        <f>Leyendas!$C$2</f>
        <v>Costa Rica</v>
      </c>
      <c r="B13" s="296">
        <f>Leyendas!$K$2</f>
        <v>2019</v>
      </c>
      <c r="C13" s="297">
        <v>6</v>
      </c>
      <c r="D13" s="298"/>
      <c r="E13" s="298"/>
      <c r="F13" s="298"/>
      <c r="G13" s="298"/>
      <c r="H13" s="298"/>
      <c r="I13" s="298"/>
      <c r="J13" s="299"/>
      <c r="K13" s="299"/>
      <c r="L13" s="300"/>
      <c r="M13" s="301"/>
      <c r="N13" s="299"/>
      <c r="O13" s="299"/>
      <c r="P13" s="299"/>
      <c r="Q13" s="302"/>
      <c r="R13" s="302"/>
      <c r="S13" s="303"/>
      <c r="T13" s="303"/>
      <c r="U13" s="304"/>
      <c r="V13" s="295"/>
      <c r="W13" s="295"/>
    </row>
    <row r="14" spans="1:24" s="235" customFormat="1" ht="13.5" customHeight="1" x14ac:dyDescent="0.25">
      <c r="A14" s="296" t="str">
        <f>Leyendas!$C$2</f>
        <v>Costa Rica</v>
      </c>
      <c r="B14" s="296">
        <f>Leyendas!$K$2</f>
        <v>2019</v>
      </c>
      <c r="C14" s="297">
        <v>7</v>
      </c>
      <c r="D14" s="298"/>
      <c r="E14" s="298"/>
      <c r="F14" s="298"/>
      <c r="G14" s="298"/>
      <c r="H14" s="298"/>
      <c r="I14" s="298"/>
      <c r="J14" s="299"/>
      <c r="K14" s="299"/>
      <c r="L14" s="300"/>
      <c r="M14" s="301"/>
      <c r="N14" s="299"/>
      <c r="O14" s="299"/>
      <c r="P14" s="299"/>
      <c r="Q14" s="302"/>
      <c r="R14" s="302"/>
      <c r="S14" s="303"/>
      <c r="T14" s="303"/>
      <c r="U14" s="304"/>
      <c r="V14" s="295"/>
      <c r="W14" s="295"/>
    </row>
    <row r="15" spans="1:24" s="235" customFormat="1" ht="13.5" customHeight="1" x14ac:dyDescent="0.25">
      <c r="A15" s="296" t="str">
        <f>Leyendas!$C$2</f>
        <v>Costa Rica</v>
      </c>
      <c r="B15" s="296">
        <f>Leyendas!$K$2</f>
        <v>2019</v>
      </c>
      <c r="C15" s="297">
        <v>8</v>
      </c>
      <c r="D15" s="298"/>
      <c r="E15" s="298"/>
      <c r="F15" s="298"/>
      <c r="G15" s="298"/>
      <c r="H15" s="298"/>
      <c r="I15" s="298"/>
      <c r="J15" s="299"/>
      <c r="K15" s="299"/>
      <c r="L15" s="300"/>
      <c r="M15" s="301"/>
      <c r="N15" s="299"/>
      <c r="O15" s="299"/>
      <c r="P15" s="299"/>
      <c r="Q15" s="302"/>
      <c r="R15" s="302"/>
      <c r="S15" s="303"/>
      <c r="T15" s="303"/>
      <c r="U15" s="304"/>
      <c r="V15" s="295"/>
      <c r="W15" s="295"/>
    </row>
    <row r="16" spans="1:24" s="235" customFormat="1" ht="13.5" customHeight="1" x14ac:dyDescent="0.25">
      <c r="A16" s="296" t="str">
        <f>Leyendas!$C$2</f>
        <v>Costa Rica</v>
      </c>
      <c r="B16" s="296">
        <f>Leyendas!$K$2</f>
        <v>2019</v>
      </c>
      <c r="C16" s="297">
        <v>9</v>
      </c>
      <c r="D16" s="298"/>
      <c r="E16" s="298"/>
      <c r="F16" s="298"/>
      <c r="G16" s="298"/>
      <c r="H16" s="298"/>
      <c r="I16" s="298"/>
      <c r="J16" s="299"/>
      <c r="K16" s="299"/>
      <c r="L16" s="300"/>
      <c r="M16" s="301"/>
      <c r="N16" s="299"/>
      <c r="O16" s="299"/>
      <c r="P16" s="299"/>
      <c r="Q16" s="302"/>
      <c r="R16" s="302"/>
      <c r="S16" s="303"/>
      <c r="T16" s="303"/>
      <c r="U16" s="304"/>
      <c r="V16" s="295"/>
      <c r="W16" s="295"/>
    </row>
    <row r="17" spans="1:22" s="235" customFormat="1" ht="13.5" customHeight="1" x14ac:dyDescent="0.25">
      <c r="A17" s="296" t="str">
        <f>Leyendas!$C$2</f>
        <v>Costa Rica</v>
      </c>
      <c r="B17" s="296">
        <f>Leyendas!$K$2</f>
        <v>2019</v>
      </c>
      <c r="C17" s="297">
        <v>10</v>
      </c>
      <c r="D17" s="298"/>
      <c r="E17" s="298"/>
      <c r="F17" s="298"/>
      <c r="G17" s="298"/>
      <c r="H17" s="298"/>
      <c r="I17" s="298"/>
      <c r="J17" s="299"/>
      <c r="K17" s="299"/>
      <c r="L17" s="300"/>
      <c r="M17" s="301"/>
      <c r="N17" s="299"/>
      <c r="O17" s="299"/>
      <c r="P17" s="299"/>
      <c r="Q17" s="302"/>
      <c r="R17" s="302"/>
      <c r="S17" s="303"/>
      <c r="T17" s="303"/>
      <c r="U17" s="304"/>
      <c r="V17" s="295"/>
    </row>
    <row r="18" spans="1:22" s="235" customFormat="1" ht="13.5" customHeight="1" x14ac:dyDescent="0.25">
      <c r="A18" s="296" t="str">
        <f>Leyendas!$C$2</f>
        <v>Costa Rica</v>
      </c>
      <c r="B18" s="296">
        <f>Leyendas!$K$2</f>
        <v>2019</v>
      </c>
      <c r="C18" s="297">
        <v>11</v>
      </c>
      <c r="D18" s="298"/>
      <c r="E18" s="298"/>
      <c r="F18" s="298"/>
      <c r="G18" s="298"/>
      <c r="H18" s="298"/>
      <c r="I18" s="298"/>
      <c r="J18" s="299"/>
      <c r="K18" s="299"/>
      <c r="L18" s="300"/>
      <c r="M18" s="301"/>
      <c r="N18" s="299"/>
      <c r="O18" s="299"/>
      <c r="P18" s="299"/>
      <c r="Q18" s="302"/>
      <c r="R18" s="302"/>
      <c r="S18" s="303"/>
      <c r="T18" s="303"/>
      <c r="U18" s="304"/>
      <c r="V18" s="295"/>
    </row>
    <row r="19" spans="1:22" s="235" customFormat="1" ht="13.5" customHeight="1" x14ac:dyDescent="0.25">
      <c r="A19" s="296" t="str">
        <f>Leyendas!$C$2</f>
        <v>Costa Rica</v>
      </c>
      <c r="B19" s="296">
        <f>Leyendas!$K$2</f>
        <v>2019</v>
      </c>
      <c r="C19" s="297">
        <v>12</v>
      </c>
      <c r="D19" s="298"/>
      <c r="E19" s="298"/>
      <c r="F19" s="298"/>
      <c r="G19" s="298"/>
      <c r="H19" s="298"/>
      <c r="I19" s="298"/>
      <c r="J19" s="299"/>
      <c r="K19" s="299"/>
      <c r="L19" s="300"/>
      <c r="M19" s="301"/>
      <c r="N19" s="299"/>
      <c r="O19" s="299"/>
      <c r="P19" s="299"/>
      <c r="Q19" s="302"/>
      <c r="R19" s="302"/>
      <c r="S19" s="303"/>
      <c r="T19" s="303"/>
      <c r="U19" s="304"/>
      <c r="V19" s="295"/>
    </row>
    <row r="20" spans="1:22" s="235" customFormat="1" ht="13.5" customHeight="1" x14ac:dyDescent="0.25">
      <c r="A20" s="296" t="str">
        <f>Leyendas!$C$2</f>
        <v>Costa Rica</v>
      </c>
      <c r="B20" s="296">
        <f>Leyendas!$K$2</f>
        <v>2019</v>
      </c>
      <c r="C20" s="297">
        <v>13</v>
      </c>
      <c r="D20" s="298"/>
      <c r="E20" s="298"/>
      <c r="F20" s="298"/>
      <c r="G20" s="298"/>
      <c r="H20" s="298"/>
      <c r="I20" s="298"/>
      <c r="J20" s="299"/>
      <c r="K20" s="299"/>
      <c r="L20" s="300"/>
      <c r="M20" s="301"/>
      <c r="N20" s="299"/>
      <c r="O20" s="299"/>
      <c r="P20" s="299"/>
      <c r="Q20" s="302"/>
      <c r="R20" s="302"/>
      <c r="S20" s="303"/>
      <c r="T20" s="303"/>
      <c r="U20" s="304"/>
      <c r="V20" s="295"/>
    </row>
    <row r="21" spans="1:22" s="235" customFormat="1" ht="13.5" customHeight="1" x14ac:dyDescent="0.25">
      <c r="A21" s="296" t="str">
        <f>Leyendas!$C$2</f>
        <v>Costa Rica</v>
      </c>
      <c r="B21" s="296">
        <f>Leyendas!$K$2</f>
        <v>2019</v>
      </c>
      <c r="C21" s="297">
        <v>14</v>
      </c>
      <c r="D21" s="298"/>
      <c r="E21" s="298"/>
      <c r="F21" s="298"/>
      <c r="G21" s="298"/>
      <c r="H21" s="298"/>
      <c r="I21" s="298"/>
      <c r="J21" s="299"/>
      <c r="K21" s="299"/>
      <c r="L21" s="300"/>
      <c r="M21" s="301"/>
      <c r="N21" s="299"/>
      <c r="O21" s="299"/>
      <c r="P21" s="299"/>
      <c r="Q21" s="302"/>
      <c r="R21" s="302"/>
      <c r="S21" s="303"/>
      <c r="T21" s="303"/>
      <c r="U21" s="304"/>
      <c r="V21" s="295"/>
    </row>
    <row r="22" spans="1:22" s="235" customFormat="1" ht="13.5" customHeight="1" x14ac:dyDescent="0.25">
      <c r="A22" s="296" t="str">
        <f>Leyendas!$C$2</f>
        <v>Costa Rica</v>
      </c>
      <c r="B22" s="296">
        <f>Leyendas!$K$2</f>
        <v>2019</v>
      </c>
      <c r="C22" s="297">
        <v>15</v>
      </c>
      <c r="D22" s="298"/>
      <c r="E22" s="298"/>
      <c r="F22" s="298"/>
      <c r="G22" s="298"/>
      <c r="H22" s="298"/>
      <c r="I22" s="298"/>
      <c r="J22" s="299"/>
      <c r="K22" s="299"/>
      <c r="L22" s="300"/>
      <c r="M22" s="301"/>
      <c r="N22" s="299"/>
      <c r="O22" s="299"/>
      <c r="P22" s="299"/>
      <c r="Q22" s="302"/>
      <c r="R22" s="302"/>
      <c r="S22" s="303"/>
      <c r="T22" s="303"/>
      <c r="U22" s="304"/>
      <c r="V22" s="295"/>
    </row>
    <row r="23" spans="1:22" s="235" customFormat="1" ht="13.5" customHeight="1" x14ac:dyDescent="0.25">
      <c r="A23" s="296" t="str">
        <f>Leyendas!$C$2</f>
        <v>Costa Rica</v>
      </c>
      <c r="B23" s="296">
        <f>Leyendas!$K$2</f>
        <v>2019</v>
      </c>
      <c r="C23" s="297">
        <v>16</v>
      </c>
      <c r="D23" s="298"/>
      <c r="E23" s="298"/>
      <c r="F23" s="298"/>
      <c r="G23" s="298"/>
      <c r="H23" s="298"/>
      <c r="I23" s="298"/>
      <c r="J23" s="299"/>
      <c r="K23" s="299"/>
      <c r="L23" s="300"/>
      <c r="M23" s="301"/>
      <c r="N23" s="299"/>
      <c r="O23" s="299"/>
      <c r="P23" s="299"/>
      <c r="Q23" s="302"/>
      <c r="R23" s="302"/>
      <c r="S23" s="303"/>
      <c r="T23" s="303"/>
      <c r="U23" s="304"/>
      <c r="V23" s="295"/>
    </row>
    <row r="24" spans="1:22" s="235" customFormat="1" ht="13.5" customHeight="1" x14ac:dyDescent="0.25">
      <c r="A24" s="296" t="str">
        <f>Leyendas!$C$2</f>
        <v>Costa Rica</v>
      </c>
      <c r="B24" s="296">
        <f>Leyendas!$K$2</f>
        <v>2019</v>
      </c>
      <c r="C24" s="297">
        <v>17</v>
      </c>
      <c r="D24" s="298"/>
      <c r="E24" s="298"/>
      <c r="F24" s="298"/>
      <c r="G24" s="298"/>
      <c r="H24" s="298"/>
      <c r="I24" s="298"/>
      <c r="J24" s="299"/>
      <c r="K24" s="299"/>
      <c r="L24" s="300"/>
      <c r="M24" s="301"/>
      <c r="N24" s="299"/>
      <c r="O24" s="299"/>
      <c r="P24" s="299"/>
      <c r="Q24" s="302"/>
      <c r="R24" s="302"/>
      <c r="S24" s="303"/>
      <c r="T24" s="303"/>
      <c r="U24" s="304"/>
      <c r="V24" s="295"/>
    </row>
    <row r="25" spans="1:22" s="235" customFormat="1" ht="13.5" customHeight="1" x14ac:dyDescent="0.25">
      <c r="A25" s="296" t="str">
        <f>Leyendas!$C$2</f>
        <v>Costa Rica</v>
      </c>
      <c r="B25" s="296">
        <f>Leyendas!$K$2</f>
        <v>2019</v>
      </c>
      <c r="C25" s="297">
        <v>18</v>
      </c>
      <c r="D25" s="298"/>
      <c r="E25" s="298"/>
      <c r="F25" s="298"/>
      <c r="G25" s="298"/>
      <c r="H25" s="298"/>
      <c r="I25" s="298"/>
      <c r="J25" s="299"/>
      <c r="K25" s="299"/>
      <c r="L25" s="300"/>
      <c r="M25" s="301"/>
      <c r="N25" s="299"/>
      <c r="O25" s="299"/>
      <c r="P25" s="299"/>
      <c r="Q25" s="302"/>
      <c r="R25" s="302"/>
      <c r="S25" s="303"/>
      <c r="T25" s="303"/>
      <c r="U25" s="304"/>
      <c r="V25" s="295"/>
    </row>
    <row r="26" spans="1:22" s="235" customFormat="1" ht="13.5" customHeight="1" x14ac:dyDescent="0.25">
      <c r="A26" s="296" t="str">
        <f>Leyendas!$C$2</f>
        <v>Costa Rica</v>
      </c>
      <c r="B26" s="296">
        <f>Leyendas!$K$2</f>
        <v>2019</v>
      </c>
      <c r="C26" s="297">
        <v>19</v>
      </c>
      <c r="D26" s="298"/>
      <c r="E26" s="298"/>
      <c r="F26" s="298"/>
      <c r="G26" s="298"/>
      <c r="H26" s="298"/>
      <c r="I26" s="298"/>
      <c r="J26" s="299"/>
      <c r="K26" s="299"/>
      <c r="L26" s="300"/>
      <c r="M26" s="301"/>
      <c r="N26" s="299"/>
      <c r="O26" s="299"/>
      <c r="P26" s="299"/>
      <c r="Q26" s="302"/>
      <c r="R26" s="302"/>
      <c r="S26" s="303"/>
      <c r="T26" s="303"/>
      <c r="U26" s="304"/>
      <c r="V26" s="295"/>
    </row>
    <row r="27" spans="1:22" s="235" customFormat="1" ht="13.5" customHeight="1" x14ac:dyDescent="0.25">
      <c r="A27" s="296" t="str">
        <f>Leyendas!$C$2</f>
        <v>Costa Rica</v>
      </c>
      <c r="B27" s="296">
        <f>Leyendas!$K$2</f>
        <v>2019</v>
      </c>
      <c r="C27" s="297">
        <v>20</v>
      </c>
      <c r="D27" s="298"/>
      <c r="E27" s="298"/>
      <c r="F27" s="298"/>
      <c r="G27" s="298"/>
      <c r="H27" s="298"/>
      <c r="I27" s="298"/>
      <c r="J27" s="299"/>
      <c r="K27" s="299"/>
      <c r="L27" s="300"/>
      <c r="M27" s="301"/>
      <c r="N27" s="299"/>
      <c r="O27" s="299"/>
      <c r="P27" s="299"/>
      <c r="Q27" s="302"/>
      <c r="R27" s="302"/>
      <c r="S27" s="303"/>
      <c r="T27" s="303"/>
      <c r="U27" s="304"/>
      <c r="V27" s="295"/>
    </row>
    <row r="28" spans="1:22" s="235" customFormat="1" ht="13.5" customHeight="1" x14ac:dyDescent="0.25">
      <c r="A28" s="296" t="str">
        <f>Leyendas!$C$2</f>
        <v>Costa Rica</v>
      </c>
      <c r="B28" s="296">
        <f>Leyendas!$K$2</f>
        <v>2019</v>
      </c>
      <c r="C28" s="297">
        <v>21</v>
      </c>
      <c r="D28" s="298"/>
      <c r="E28" s="298"/>
      <c r="F28" s="298"/>
      <c r="G28" s="298"/>
      <c r="H28" s="298"/>
      <c r="I28" s="298"/>
      <c r="J28" s="299"/>
      <c r="K28" s="299"/>
      <c r="L28" s="300"/>
      <c r="M28" s="301"/>
      <c r="N28" s="299"/>
      <c r="O28" s="299"/>
      <c r="P28" s="299"/>
      <c r="Q28" s="302"/>
      <c r="R28" s="302"/>
      <c r="S28" s="303"/>
      <c r="T28" s="303"/>
      <c r="U28" s="304"/>
    </row>
    <row r="29" spans="1:22" s="235" customFormat="1" ht="13.5" customHeight="1" x14ac:dyDescent="0.25">
      <c r="A29" s="296" t="str">
        <f>Leyendas!$C$2</f>
        <v>Costa Rica</v>
      </c>
      <c r="B29" s="296">
        <f>Leyendas!$K$2</f>
        <v>2019</v>
      </c>
      <c r="C29" s="297">
        <v>22</v>
      </c>
      <c r="D29" s="298"/>
      <c r="E29" s="298"/>
      <c r="F29" s="298"/>
      <c r="G29" s="298"/>
      <c r="H29" s="298"/>
      <c r="I29" s="298"/>
      <c r="J29" s="299"/>
      <c r="K29" s="299"/>
      <c r="L29" s="300"/>
      <c r="M29" s="301"/>
      <c r="N29" s="299"/>
      <c r="O29" s="299"/>
      <c r="P29" s="299"/>
      <c r="Q29" s="302"/>
      <c r="R29" s="302"/>
      <c r="S29" s="303"/>
      <c r="T29" s="303"/>
      <c r="U29" s="304"/>
    </row>
    <row r="30" spans="1:22" s="235" customFormat="1" ht="13.5" customHeight="1" x14ac:dyDescent="0.25">
      <c r="A30" s="296" t="str">
        <f>Leyendas!$C$2</f>
        <v>Costa Rica</v>
      </c>
      <c r="B30" s="296">
        <f>Leyendas!$K$2</f>
        <v>2019</v>
      </c>
      <c r="C30" s="297">
        <v>23</v>
      </c>
      <c r="D30" s="298"/>
      <c r="E30" s="298"/>
      <c r="F30" s="298"/>
      <c r="G30" s="298"/>
      <c r="H30" s="298"/>
      <c r="I30" s="298"/>
      <c r="J30" s="299"/>
      <c r="K30" s="299"/>
      <c r="L30" s="300"/>
      <c r="M30" s="301"/>
      <c r="N30" s="299"/>
      <c r="O30" s="299"/>
      <c r="P30" s="299"/>
      <c r="Q30" s="302"/>
      <c r="R30" s="302"/>
      <c r="S30" s="303"/>
      <c r="T30" s="303"/>
      <c r="U30" s="304"/>
    </row>
    <row r="31" spans="1:22" s="235" customFormat="1" ht="13.5" customHeight="1" x14ac:dyDescent="0.25">
      <c r="A31" s="296" t="str">
        <f>Leyendas!$C$2</f>
        <v>Costa Rica</v>
      </c>
      <c r="B31" s="296">
        <f>Leyendas!$K$2</f>
        <v>2019</v>
      </c>
      <c r="C31" s="297">
        <v>24</v>
      </c>
      <c r="D31" s="298"/>
      <c r="E31" s="298"/>
      <c r="F31" s="298"/>
      <c r="G31" s="298"/>
      <c r="H31" s="298"/>
      <c r="I31" s="298"/>
      <c r="J31" s="299"/>
      <c r="K31" s="299"/>
      <c r="L31" s="300"/>
      <c r="M31" s="301"/>
      <c r="N31" s="299"/>
      <c r="O31" s="299"/>
      <c r="P31" s="299"/>
      <c r="Q31" s="302"/>
      <c r="R31" s="302"/>
      <c r="S31" s="303"/>
      <c r="T31" s="303"/>
      <c r="U31" s="304"/>
    </row>
    <row r="32" spans="1:22" s="235" customFormat="1" ht="13.5" customHeight="1" x14ac:dyDescent="0.25">
      <c r="A32" s="296" t="str">
        <f>Leyendas!$C$2</f>
        <v>Costa Rica</v>
      </c>
      <c r="B32" s="296">
        <f>Leyendas!$K$2</f>
        <v>2019</v>
      </c>
      <c r="C32" s="297">
        <v>25</v>
      </c>
      <c r="D32" s="298"/>
      <c r="E32" s="298"/>
      <c r="F32" s="298"/>
      <c r="G32" s="298"/>
      <c r="H32" s="298"/>
      <c r="I32" s="298"/>
      <c r="J32" s="299"/>
      <c r="K32" s="299"/>
      <c r="L32" s="300"/>
      <c r="M32" s="301"/>
      <c r="N32" s="299"/>
      <c r="O32" s="299"/>
      <c r="P32" s="299"/>
      <c r="Q32" s="302"/>
      <c r="R32" s="302"/>
      <c r="S32" s="303"/>
      <c r="T32" s="303"/>
      <c r="U32" s="304"/>
    </row>
    <row r="33" spans="1:21" s="235" customFormat="1" ht="13.5" customHeight="1" x14ac:dyDescent="0.25">
      <c r="A33" s="296" t="str">
        <f>Leyendas!$C$2</f>
        <v>Costa Rica</v>
      </c>
      <c r="B33" s="296">
        <f>Leyendas!$K$2</f>
        <v>2019</v>
      </c>
      <c r="C33" s="297">
        <v>26</v>
      </c>
      <c r="D33" s="298"/>
      <c r="E33" s="298"/>
      <c r="F33" s="298"/>
      <c r="G33" s="298"/>
      <c r="H33" s="298"/>
      <c r="I33" s="298"/>
      <c r="J33" s="299"/>
      <c r="K33" s="299"/>
      <c r="L33" s="300"/>
      <c r="M33" s="301"/>
      <c r="N33" s="299"/>
      <c r="O33" s="299"/>
      <c r="P33" s="299"/>
      <c r="Q33" s="302"/>
      <c r="R33" s="302"/>
      <c r="S33" s="303"/>
      <c r="T33" s="303"/>
      <c r="U33" s="304"/>
    </row>
    <row r="34" spans="1:21" s="235" customFormat="1" ht="13.5" customHeight="1" x14ac:dyDescent="0.25">
      <c r="A34" s="296" t="str">
        <f>Leyendas!$C$2</f>
        <v>Costa Rica</v>
      </c>
      <c r="B34" s="296">
        <f>Leyendas!$K$2</f>
        <v>2019</v>
      </c>
      <c r="C34" s="297">
        <v>27</v>
      </c>
      <c r="D34" s="298"/>
      <c r="E34" s="298"/>
      <c r="F34" s="298"/>
      <c r="G34" s="298"/>
      <c r="H34" s="298"/>
      <c r="I34" s="298"/>
      <c r="J34" s="299"/>
      <c r="K34" s="299"/>
      <c r="L34" s="300"/>
      <c r="M34" s="301"/>
      <c r="N34" s="299"/>
      <c r="O34" s="299"/>
      <c r="P34" s="299"/>
      <c r="Q34" s="302"/>
      <c r="R34" s="302"/>
      <c r="S34" s="303"/>
      <c r="T34" s="303"/>
      <c r="U34" s="304"/>
    </row>
    <row r="35" spans="1:21" s="235" customFormat="1" ht="13.5" customHeight="1" x14ac:dyDescent="0.25">
      <c r="A35" s="296" t="str">
        <f>Leyendas!$C$2</f>
        <v>Costa Rica</v>
      </c>
      <c r="B35" s="296">
        <f>Leyendas!$K$2</f>
        <v>2019</v>
      </c>
      <c r="C35" s="297">
        <v>28</v>
      </c>
      <c r="D35" s="298"/>
      <c r="E35" s="298"/>
      <c r="F35" s="298"/>
      <c r="G35" s="298"/>
      <c r="H35" s="298"/>
      <c r="I35" s="298"/>
      <c r="J35" s="299"/>
      <c r="K35" s="299"/>
      <c r="L35" s="300"/>
      <c r="M35" s="301"/>
      <c r="N35" s="299"/>
      <c r="O35" s="299"/>
      <c r="P35" s="299"/>
      <c r="Q35" s="302"/>
      <c r="R35" s="302"/>
      <c r="S35" s="303"/>
      <c r="T35" s="303"/>
      <c r="U35" s="304"/>
    </row>
    <row r="36" spans="1:21" s="235" customFormat="1" ht="13.5" customHeight="1" x14ac:dyDescent="0.25">
      <c r="A36" s="296" t="str">
        <f>Leyendas!$C$2</f>
        <v>Costa Rica</v>
      </c>
      <c r="B36" s="296">
        <f>Leyendas!$K$2</f>
        <v>2019</v>
      </c>
      <c r="C36" s="297">
        <v>29</v>
      </c>
      <c r="D36" s="298"/>
      <c r="E36" s="298"/>
      <c r="F36" s="298"/>
      <c r="G36" s="298"/>
      <c r="H36" s="298"/>
      <c r="I36" s="298"/>
      <c r="J36" s="299"/>
      <c r="K36" s="299"/>
      <c r="L36" s="300"/>
      <c r="M36" s="301"/>
      <c r="N36" s="299"/>
      <c r="O36" s="299"/>
      <c r="P36" s="299"/>
      <c r="Q36" s="302"/>
      <c r="R36" s="302"/>
      <c r="S36" s="303"/>
      <c r="T36" s="303"/>
      <c r="U36" s="304"/>
    </row>
    <row r="37" spans="1:21" s="235" customFormat="1" ht="13.5" customHeight="1" x14ac:dyDescent="0.25">
      <c r="A37" s="296" t="str">
        <f>Leyendas!$C$2</f>
        <v>Costa Rica</v>
      </c>
      <c r="B37" s="296">
        <f>Leyendas!$K$2</f>
        <v>2019</v>
      </c>
      <c r="C37" s="297">
        <v>30</v>
      </c>
      <c r="D37" s="298"/>
      <c r="E37" s="298"/>
      <c r="F37" s="298"/>
      <c r="G37" s="298"/>
      <c r="H37" s="298"/>
      <c r="I37" s="298"/>
      <c r="J37" s="299"/>
      <c r="K37" s="299"/>
      <c r="L37" s="300"/>
      <c r="M37" s="301"/>
      <c r="N37" s="299"/>
      <c r="O37" s="299"/>
      <c r="P37" s="299"/>
      <c r="Q37" s="302"/>
      <c r="R37" s="302"/>
      <c r="S37" s="303"/>
      <c r="T37" s="303"/>
      <c r="U37" s="304"/>
    </row>
    <row r="38" spans="1:21" s="235" customFormat="1" ht="13.5" customHeight="1" x14ac:dyDescent="0.25">
      <c r="A38" s="296" t="str">
        <f>Leyendas!$C$2</f>
        <v>Costa Rica</v>
      </c>
      <c r="B38" s="296">
        <f>Leyendas!$K$2</f>
        <v>2019</v>
      </c>
      <c r="C38" s="297">
        <v>31</v>
      </c>
      <c r="D38" s="298"/>
      <c r="E38" s="298"/>
      <c r="F38" s="298"/>
      <c r="G38" s="298"/>
      <c r="H38" s="298"/>
      <c r="I38" s="298"/>
      <c r="J38" s="299"/>
      <c r="K38" s="299"/>
      <c r="L38" s="300"/>
      <c r="M38" s="301"/>
      <c r="N38" s="299"/>
      <c r="O38" s="299"/>
      <c r="P38" s="299"/>
      <c r="Q38" s="302"/>
      <c r="R38" s="302"/>
      <c r="S38" s="303"/>
      <c r="T38" s="303"/>
      <c r="U38" s="304"/>
    </row>
    <row r="39" spans="1:21" s="235" customFormat="1" ht="13.5" customHeight="1" x14ac:dyDescent="0.25">
      <c r="A39" s="296" t="str">
        <f>Leyendas!$C$2</f>
        <v>Costa Rica</v>
      </c>
      <c r="B39" s="296">
        <f>Leyendas!$K$2</f>
        <v>2019</v>
      </c>
      <c r="C39" s="297">
        <v>32</v>
      </c>
      <c r="D39" s="298"/>
      <c r="E39" s="298"/>
      <c r="F39" s="298"/>
      <c r="G39" s="298"/>
      <c r="H39" s="298"/>
      <c r="I39" s="298"/>
      <c r="J39" s="299"/>
      <c r="K39" s="299"/>
      <c r="L39" s="300"/>
      <c r="M39" s="301"/>
      <c r="N39" s="299"/>
      <c r="O39" s="299"/>
      <c r="P39" s="299"/>
      <c r="Q39" s="302"/>
      <c r="R39" s="302"/>
      <c r="S39" s="303"/>
      <c r="T39" s="303"/>
      <c r="U39" s="304"/>
    </row>
    <row r="40" spans="1:21" s="235" customFormat="1" ht="13.5" customHeight="1" x14ac:dyDescent="0.25">
      <c r="A40" s="296" t="str">
        <f>Leyendas!$C$2</f>
        <v>Costa Rica</v>
      </c>
      <c r="B40" s="296">
        <f>Leyendas!$K$2</f>
        <v>2019</v>
      </c>
      <c r="C40" s="297">
        <v>33</v>
      </c>
      <c r="D40" s="298"/>
      <c r="E40" s="298"/>
      <c r="F40" s="298"/>
      <c r="G40" s="298"/>
      <c r="H40" s="298"/>
      <c r="I40" s="298"/>
      <c r="J40" s="299"/>
      <c r="K40" s="299"/>
      <c r="L40" s="300"/>
      <c r="M40" s="301"/>
      <c r="N40" s="299"/>
      <c r="O40" s="299"/>
      <c r="P40" s="299"/>
      <c r="Q40" s="302"/>
      <c r="R40" s="302"/>
      <c r="S40" s="303"/>
      <c r="T40" s="303"/>
      <c r="U40" s="304"/>
    </row>
    <row r="41" spans="1:21" s="235" customFormat="1" ht="13.5" customHeight="1" x14ac:dyDescent="0.25">
      <c r="A41" s="296" t="str">
        <f>Leyendas!$C$2</f>
        <v>Costa Rica</v>
      </c>
      <c r="B41" s="296">
        <f>Leyendas!$K$2</f>
        <v>2019</v>
      </c>
      <c r="C41" s="297">
        <v>34</v>
      </c>
      <c r="D41" s="298"/>
      <c r="E41" s="298"/>
      <c r="F41" s="298"/>
      <c r="G41" s="298"/>
      <c r="H41" s="298"/>
      <c r="I41" s="298"/>
      <c r="J41" s="299"/>
      <c r="K41" s="299"/>
      <c r="L41" s="300"/>
      <c r="M41" s="301"/>
      <c r="N41" s="299"/>
      <c r="O41" s="299"/>
      <c r="P41" s="299"/>
      <c r="Q41" s="302"/>
      <c r="R41" s="302"/>
      <c r="S41" s="303"/>
      <c r="T41" s="303"/>
      <c r="U41" s="304"/>
    </row>
    <row r="42" spans="1:21" s="235" customFormat="1" ht="13.5" customHeight="1" x14ac:dyDescent="0.25">
      <c r="A42" s="296" t="str">
        <f>Leyendas!$C$2</f>
        <v>Costa Rica</v>
      </c>
      <c r="B42" s="296">
        <f>Leyendas!$K$2</f>
        <v>2019</v>
      </c>
      <c r="C42" s="297">
        <v>35</v>
      </c>
      <c r="D42" s="298"/>
      <c r="E42" s="298"/>
      <c r="F42" s="298"/>
      <c r="G42" s="298"/>
      <c r="H42" s="298"/>
      <c r="I42" s="298"/>
      <c r="J42" s="299"/>
      <c r="K42" s="299"/>
      <c r="L42" s="300"/>
      <c r="M42" s="301"/>
      <c r="N42" s="299"/>
      <c r="O42" s="299"/>
      <c r="P42" s="299"/>
      <c r="Q42" s="302"/>
      <c r="R42" s="302"/>
      <c r="S42" s="303"/>
      <c r="T42" s="303"/>
      <c r="U42" s="304"/>
    </row>
    <row r="43" spans="1:21" s="235" customFormat="1" ht="13.5" customHeight="1" x14ac:dyDescent="0.25">
      <c r="A43" s="296" t="str">
        <f>Leyendas!$C$2</f>
        <v>Costa Rica</v>
      </c>
      <c r="B43" s="296">
        <f>Leyendas!$K$2</f>
        <v>2019</v>
      </c>
      <c r="C43" s="297">
        <v>36</v>
      </c>
      <c r="D43" s="298"/>
      <c r="E43" s="298"/>
      <c r="F43" s="298"/>
      <c r="G43" s="298"/>
      <c r="H43" s="298"/>
      <c r="I43" s="298"/>
      <c r="J43" s="299"/>
      <c r="K43" s="299"/>
      <c r="L43" s="300"/>
      <c r="M43" s="301"/>
      <c r="N43" s="299"/>
      <c r="O43" s="299"/>
      <c r="P43" s="299"/>
      <c r="Q43" s="302"/>
      <c r="R43" s="302"/>
      <c r="S43" s="303"/>
      <c r="T43" s="303"/>
      <c r="U43" s="304"/>
    </row>
    <row r="44" spans="1:21" s="235" customFormat="1" ht="13.5" customHeight="1" x14ac:dyDescent="0.25">
      <c r="A44" s="296" t="str">
        <f>Leyendas!$C$2</f>
        <v>Costa Rica</v>
      </c>
      <c r="B44" s="296">
        <f>Leyendas!$K$2</f>
        <v>2019</v>
      </c>
      <c r="C44" s="297">
        <v>37</v>
      </c>
      <c r="D44" s="298"/>
      <c r="E44" s="298"/>
      <c r="F44" s="298"/>
      <c r="G44" s="298"/>
      <c r="H44" s="298"/>
      <c r="I44" s="298"/>
      <c r="J44" s="299"/>
      <c r="K44" s="299"/>
      <c r="L44" s="300"/>
      <c r="M44" s="301"/>
      <c r="N44" s="299"/>
      <c r="O44" s="299"/>
      <c r="P44" s="299"/>
      <c r="Q44" s="302"/>
      <c r="R44" s="302"/>
      <c r="S44" s="303"/>
      <c r="T44" s="303"/>
      <c r="U44" s="304"/>
    </row>
    <row r="45" spans="1:21" s="235" customFormat="1" ht="13.5" customHeight="1" x14ac:dyDescent="0.25">
      <c r="A45" s="296" t="str">
        <f>Leyendas!$C$2</f>
        <v>Costa Rica</v>
      </c>
      <c r="B45" s="296">
        <f>Leyendas!$K$2</f>
        <v>2019</v>
      </c>
      <c r="C45" s="297">
        <v>38</v>
      </c>
      <c r="D45" s="298"/>
      <c r="E45" s="298"/>
      <c r="F45" s="298"/>
      <c r="G45" s="298"/>
      <c r="H45" s="298"/>
      <c r="I45" s="298"/>
      <c r="J45" s="299"/>
      <c r="K45" s="299"/>
      <c r="L45" s="300"/>
      <c r="M45" s="301"/>
      <c r="N45" s="299"/>
      <c r="O45" s="299"/>
      <c r="P45" s="299"/>
      <c r="Q45" s="302"/>
      <c r="R45" s="302"/>
      <c r="S45" s="303"/>
      <c r="T45" s="303"/>
      <c r="U45" s="304"/>
    </row>
    <row r="46" spans="1:21" s="235" customFormat="1" ht="13.5" customHeight="1" x14ac:dyDescent="0.25">
      <c r="A46" s="296" t="str">
        <f>Leyendas!$C$2</f>
        <v>Costa Rica</v>
      </c>
      <c r="B46" s="296">
        <f>Leyendas!$K$2</f>
        <v>2019</v>
      </c>
      <c r="C46" s="297">
        <v>39</v>
      </c>
      <c r="D46" s="298"/>
      <c r="E46" s="298"/>
      <c r="F46" s="298"/>
      <c r="G46" s="298"/>
      <c r="H46" s="298"/>
      <c r="I46" s="298"/>
      <c r="J46" s="299"/>
      <c r="K46" s="299"/>
      <c r="L46" s="300"/>
      <c r="M46" s="301"/>
      <c r="N46" s="299"/>
      <c r="O46" s="299"/>
      <c r="P46" s="299"/>
      <c r="Q46" s="302"/>
      <c r="R46" s="302"/>
      <c r="S46" s="303"/>
      <c r="T46" s="303"/>
      <c r="U46" s="304"/>
    </row>
    <row r="47" spans="1:21" s="235" customFormat="1" ht="13.5" customHeight="1" x14ac:dyDescent="0.25">
      <c r="A47" s="296" t="str">
        <f>Leyendas!$C$2</f>
        <v>Costa Rica</v>
      </c>
      <c r="B47" s="296">
        <f>Leyendas!$K$2</f>
        <v>2019</v>
      </c>
      <c r="C47" s="297">
        <v>40</v>
      </c>
      <c r="D47" s="305"/>
      <c r="E47" s="305"/>
      <c r="F47" s="305"/>
      <c r="G47" s="305"/>
      <c r="H47" s="305"/>
      <c r="I47" s="305"/>
      <c r="J47" s="306"/>
      <c r="K47" s="306"/>
      <c r="L47" s="307"/>
      <c r="M47" s="308"/>
      <c r="N47" s="306"/>
      <c r="O47" s="306"/>
      <c r="P47" s="306"/>
      <c r="Q47" s="302"/>
      <c r="R47" s="302"/>
      <c r="S47" s="309"/>
      <c r="T47" s="309"/>
      <c r="U47" s="309"/>
    </row>
    <row r="48" spans="1:21" s="235" customFormat="1" ht="13.5" customHeight="1" x14ac:dyDescent="0.25">
      <c r="A48" s="296" t="str">
        <f>Leyendas!$C$2</f>
        <v>Costa Rica</v>
      </c>
      <c r="B48" s="296">
        <f>Leyendas!$K$2</f>
        <v>2019</v>
      </c>
      <c r="C48" s="297">
        <v>41</v>
      </c>
      <c r="D48" s="298"/>
      <c r="E48" s="298"/>
      <c r="F48" s="298"/>
      <c r="G48" s="298"/>
      <c r="H48" s="298"/>
      <c r="I48" s="298"/>
      <c r="J48" s="299"/>
      <c r="K48" s="299"/>
      <c r="L48" s="300"/>
      <c r="M48" s="301"/>
      <c r="N48" s="299"/>
      <c r="O48" s="299"/>
      <c r="P48" s="299"/>
      <c r="Q48" s="302"/>
      <c r="R48" s="302"/>
      <c r="S48" s="303"/>
      <c r="T48" s="303"/>
      <c r="U48" s="304"/>
    </row>
    <row r="49" spans="1:21" s="235" customFormat="1" ht="13.5" customHeight="1" x14ac:dyDescent="0.25">
      <c r="A49" s="296" t="str">
        <f>Leyendas!$C$2</f>
        <v>Costa Rica</v>
      </c>
      <c r="B49" s="296">
        <f>Leyendas!$K$2</f>
        <v>2019</v>
      </c>
      <c r="C49" s="297">
        <v>42</v>
      </c>
      <c r="D49" s="298"/>
      <c r="E49" s="298"/>
      <c r="F49" s="298"/>
      <c r="G49" s="298"/>
      <c r="H49" s="298"/>
      <c r="I49" s="298"/>
      <c r="J49" s="299"/>
      <c r="K49" s="299"/>
      <c r="L49" s="300"/>
      <c r="M49" s="301"/>
      <c r="N49" s="299"/>
      <c r="O49" s="299"/>
      <c r="P49" s="299"/>
      <c r="Q49" s="302"/>
      <c r="R49" s="302"/>
      <c r="S49" s="303"/>
      <c r="T49" s="303"/>
      <c r="U49" s="304"/>
    </row>
    <row r="50" spans="1:21" s="235" customFormat="1" ht="13.5" customHeight="1" x14ac:dyDescent="0.25">
      <c r="A50" s="296" t="str">
        <f>Leyendas!$C$2</f>
        <v>Costa Rica</v>
      </c>
      <c r="B50" s="296">
        <f>Leyendas!$K$2</f>
        <v>2019</v>
      </c>
      <c r="C50" s="297">
        <v>43</v>
      </c>
      <c r="D50" s="298"/>
      <c r="E50" s="298"/>
      <c r="F50" s="298"/>
      <c r="G50" s="298"/>
      <c r="H50" s="298"/>
      <c r="I50" s="298"/>
      <c r="J50" s="299"/>
      <c r="K50" s="299"/>
      <c r="L50" s="300"/>
      <c r="M50" s="301"/>
      <c r="N50" s="299"/>
      <c r="O50" s="299"/>
      <c r="P50" s="299"/>
      <c r="Q50" s="302"/>
      <c r="R50" s="302"/>
      <c r="S50" s="303"/>
      <c r="T50" s="303"/>
      <c r="U50" s="304"/>
    </row>
    <row r="51" spans="1:21" s="235" customFormat="1" ht="13.5" customHeight="1" x14ac:dyDescent="0.25">
      <c r="A51" s="296" t="str">
        <f>Leyendas!$C$2</f>
        <v>Costa Rica</v>
      </c>
      <c r="B51" s="296">
        <f>Leyendas!$K$2</f>
        <v>2019</v>
      </c>
      <c r="C51" s="297">
        <v>44</v>
      </c>
      <c r="D51" s="305"/>
      <c r="E51" s="305"/>
      <c r="F51" s="305"/>
      <c r="G51" s="305"/>
      <c r="H51" s="305"/>
      <c r="I51" s="305"/>
      <c r="J51" s="306"/>
      <c r="K51" s="306"/>
      <c r="L51" s="307"/>
      <c r="M51" s="308"/>
      <c r="N51" s="306"/>
      <c r="O51" s="306"/>
      <c r="P51" s="306"/>
      <c r="Q51" s="302"/>
      <c r="R51" s="302"/>
      <c r="S51" s="309"/>
      <c r="T51" s="309"/>
      <c r="U51" s="309"/>
    </row>
    <row r="52" spans="1:21" s="235" customFormat="1" ht="13.5" customHeight="1" x14ac:dyDescent="0.25">
      <c r="A52" s="296" t="str">
        <f>Leyendas!$C$2</f>
        <v>Costa Rica</v>
      </c>
      <c r="B52" s="296">
        <f>Leyendas!$K$2</f>
        <v>2019</v>
      </c>
      <c r="C52" s="297">
        <v>45</v>
      </c>
      <c r="D52" s="298"/>
      <c r="E52" s="298"/>
      <c r="F52" s="298"/>
      <c r="G52" s="298"/>
      <c r="H52" s="298"/>
      <c r="I52" s="298"/>
      <c r="J52" s="299"/>
      <c r="K52" s="299"/>
      <c r="L52" s="300"/>
      <c r="M52" s="301"/>
      <c r="N52" s="299"/>
      <c r="O52" s="299"/>
      <c r="P52" s="299"/>
      <c r="Q52" s="302"/>
      <c r="R52" s="302"/>
      <c r="S52" s="303"/>
      <c r="T52" s="303"/>
      <c r="U52" s="304"/>
    </row>
    <row r="53" spans="1:21" s="235" customFormat="1" ht="13.5" customHeight="1" x14ac:dyDescent="0.25">
      <c r="A53" s="296" t="str">
        <f>Leyendas!$C$2</f>
        <v>Costa Rica</v>
      </c>
      <c r="B53" s="296">
        <f>Leyendas!$K$2</f>
        <v>2019</v>
      </c>
      <c r="C53" s="297">
        <v>46</v>
      </c>
      <c r="D53" s="298"/>
      <c r="E53" s="298"/>
      <c r="F53" s="298"/>
      <c r="G53" s="298"/>
      <c r="H53" s="298"/>
      <c r="I53" s="298"/>
      <c r="J53" s="299"/>
      <c r="K53" s="299"/>
      <c r="L53" s="300"/>
      <c r="M53" s="301"/>
      <c r="N53" s="299"/>
      <c r="O53" s="299"/>
      <c r="P53" s="299"/>
      <c r="Q53" s="302"/>
      <c r="R53" s="302"/>
      <c r="S53" s="303"/>
      <c r="T53" s="303"/>
      <c r="U53" s="304"/>
    </row>
    <row r="54" spans="1:21" s="235" customFormat="1" ht="13.5" customHeight="1" x14ac:dyDescent="0.25">
      <c r="A54" s="296" t="str">
        <f>Leyendas!$C$2</f>
        <v>Costa Rica</v>
      </c>
      <c r="B54" s="296">
        <f>Leyendas!$K$2</f>
        <v>2019</v>
      </c>
      <c r="C54" s="297">
        <v>47</v>
      </c>
      <c r="D54" s="298"/>
      <c r="E54" s="298"/>
      <c r="F54" s="298"/>
      <c r="G54" s="298"/>
      <c r="H54" s="298"/>
      <c r="I54" s="298"/>
      <c r="J54" s="299"/>
      <c r="K54" s="299"/>
      <c r="L54" s="300"/>
      <c r="M54" s="301"/>
      <c r="N54" s="299"/>
      <c r="O54" s="299"/>
      <c r="P54" s="299"/>
      <c r="Q54" s="302"/>
      <c r="R54" s="302"/>
      <c r="S54" s="303"/>
      <c r="T54" s="303"/>
      <c r="U54" s="304"/>
    </row>
    <row r="55" spans="1:21" s="235" customFormat="1" ht="13.5" customHeight="1" x14ac:dyDescent="0.25">
      <c r="A55" s="296" t="str">
        <f>Leyendas!$C$2</f>
        <v>Costa Rica</v>
      </c>
      <c r="B55" s="296">
        <f>Leyendas!$K$2</f>
        <v>2019</v>
      </c>
      <c r="C55" s="297">
        <v>48</v>
      </c>
      <c r="D55" s="310"/>
      <c r="E55" s="310"/>
      <c r="F55" s="310"/>
      <c r="G55" s="310"/>
      <c r="H55" s="310"/>
      <c r="I55" s="310"/>
      <c r="J55" s="310"/>
      <c r="K55" s="310"/>
      <c r="L55" s="300"/>
      <c r="M55" s="311"/>
      <c r="N55" s="310"/>
      <c r="O55" s="310"/>
      <c r="P55" s="310"/>
      <c r="Q55" s="312"/>
      <c r="R55" s="296"/>
      <c r="S55" s="296"/>
      <c r="T55" s="296"/>
      <c r="U55" s="296"/>
    </row>
    <row r="56" spans="1:21" s="235" customFormat="1" ht="13.5" customHeight="1" x14ac:dyDescent="0.25">
      <c r="A56" s="296" t="str">
        <f>Leyendas!$C$2</f>
        <v>Costa Rica</v>
      </c>
      <c r="B56" s="296">
        <f>Leyendas!$K$2</f>
        <v>2019</v>
      </c>
      <c r="C56" s="297">
        <v>49</v>
      </c>
      <c r="D56" s="310"/>
      <c r="E56" s="310"/>
      <c r="F56" s="310"/>
      <c r="G56" s="310"/>
      <c r="H56" s="310"/>
      <c r="I56" s="310"/>
      <c r="J56" s="310"/>
      <c r="K56" s="310"/>
      <c r="L56" s="300"/>
      <c r="M56" s="311"/>
      <c r="N56" s="310"/>
      <c r="O56" s="310"/>
      <c r="P56" s="310"/>
      <c r="Q56" s="312"/>
      <c r="R56" s="296"/>
      <c r="S56" s="296"/>
      <c r="T56" s="296"/>
      <c r="U56" s="296"/>
    </row>
    <row r="57" spans="1:21" s="235" customFormat="1" ht="13.5" customHeight="1" x14ac:dyDescent="0.25">
      <c r="A57" s="296" t="str">
        <f>Leyendas!$C$2</f>
        <v>Costa Rica</v>
      </c>
      <c r="B57" s="296">
        <f>Leyendas!$K$2</f>
        <v>2019</v>
      </c>
      <c r="C57" s="297">
        <v>50</v>
      </c>
      <c r="D57" s="310"/>
      <c r="E57" s="310"/>
      <c r="F57" s="310"/>
      <c r="G57" s="310"/>
      <c r="H57" s="310"/>
      <c r="I57" s="310"/>
      <c r="J57" s="310"/>
      <c r="K57" s="310"/>
      <c r="L57" s="300"/>
      <c r="M57" s="311"/>
      <c r="N57" s="310"/>
      <c r="O57" s="310"/>
      <c r="P57" s="310"/>
      <c r="Q57" s="313"/>
      <c r="R57" s="296"/>
      <c r="S57" s="296"/>
      <c r="T57" s="296"/>
      <c r="U57" s="296"/>
    </row>
    <row r="58" spans="1:21" s="235" customFormat="1" ht="13.5" customHeight="1" x14ac:dyDescent="0.25">
      <c r="A58" s="296" t="str">
        <f>Leyendas!$C$2</f>
        <v>Costa Rica</v>
      </c>
      <c r="B58" s="296">
        <f>Leyendas!$K$2</f>
        <v>2019</v>
      </c>
      <c r="C58" s="297">
        <v>51</v>
      </c>
      <c r="D58" s="310"/>
      <c r="E58" s="310"/>
      <c r="F58" s="310"/>
      <c r="G58" s="310"/>
      <c r="H58" s="310"/>
      <c r="I58" s="310"/>
      <c r="J58" s="310"/>
      <c r="K58" s="310"/>
      <c r="L58" s="300"/>
      <c r="M58" s="311"/>
      <c r="N58" s="310"/>
      <c r="O58" s="310"/>
      <c r="P58" s="310"/>
      <c r="Q58" s="313"/>
      <c r="R58" s="296"/>
      <c r="S58" s="296"/>
      <c r="T58" s="296"/>
      <c r="U58" s="296"/>
    </row>
    <row r="59" spans="1:21" s="235" customFormat="1" ht="13.5" customHeight="1" x14ac:dyDescent="0.25">
      <c r="A59" s="296" t="str">
        <f>Leyendas!$C$2</f>
        <v>Costa Rica</v>
      </c>
      <c r="B59" s="296">
        <f>Leyendas!$K$2</f>
        <v>2019</v>
      </c>
      <c r="C59" s="297">
        <v>52</v>
      </c>
      <c r="D59" s="310"/>
      <c r="E59" s="310"/>
      <c r="F59" s="310"/>
      <c r="G59" s="310"/>
      <c r="H59" s="310"/>
      <c r="I59" s="310"/>
      <c r="J59" s="310"/>
      <c r="K59" s="310"/>
      <c r="L59" s="300"/>
      <c r="M59" s="311"/>
      <c r="N59" s="310"/>
      <c r="O59" s="310"/>
      <c r="P59" s="310"/>
      <c r="Q59" s="313"/>
      <c r="R59" s="296"/>
      <c r="S59" s="296"/>
      <c r="T59" s="296"/>
      <c r="U59" s="296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86" t="str">
        <f>Leyendas!C31</f>
        <v>Costa Rica - FluID - ETI</v>
      </c>
      <c r="B1" s="386"/>
      <c r="C1" s="386"/>
      <c r="D1" s="386"/>
      <c r="E1" s="386"/>
      <c r="F1" s="386"/>
      <c r="G1" s="386"/>
      <c r="H1" s="386"/>
      <c r="I1" s="386"/>
      <c r="L1" s="15"/>
      <c r="M1" s="15"/>
      <c r="N1" s="15"/>
      <c r="R1" s="15"/>
      <c r="S1" s="15"/>
      <c r="T1" s="15"/>
    </row>
    <row r="2" spans="1:26" ht="18.75" x14ac:dyDescent="0.3">
      <c r="A2" s="387" t="s">
        <v>11</v>
      </c>
      <c r="B2" s="387"/>
      <c r="C2" s="387"/>
      <c r="D2" s="387"/>
      <c r="E2" s="387"/>
      <c r="F2" s="387"/>
      <c r="G2" s="387"/>
      <c r="H2" s="387"/>
      <c r="I2" s="387"/>
      <c r="J2" s="15"/>
      <c r="K2" s="15"/>
      <c r="M2" s="15"/>
      <c r="P2" s="15"/>
      <c r="Q2" s="15"/>
      <c r="S2" s="15"/>
    </row>
    <row r="3" spans="1:26" x14ac:dyDescent="0.25">
      <c r="A3" s="388" t="s">
        <v>365</v>
      </c>
      <c r="B3" s="388"/>
      <c r="C3" s="388"/>
      <c r="D3" s="388"/>
      <c r="E3" s="388"/>
      <c r="F3" s="388"/>
      <c r="G3" s="388"/>
      <c r="H3" s="388"/>
      <c r="I3" s="388"/>
      <c r="L3" s="4"/>
      <c r="M3" s="4"/>
      <c r="N3" s="4"/>
      <c r="R3" s="4"/>
      <c r="S3" s="4"/>
      <c r="T3" s="4"/>
    </row>
    <row r="4" spans="1:26" x14ac:dyDescent="0.25">
      <c r="A4" s="388"/>
      <c r="B4" s="388"/>
      <c r="C4" s="388"/>
      <c r="D4" s="388"/>
      <c r="E4" s="388"/>
      <c r="F4" s="388"/>
      <c r="G4" s="388"/>
      <c r="H4" s="388"/>
      <c r="I4" s="388"/>
      <c r="J4" s="21"/>
      <c r="K4" s="21"/>
      <c r="L4" s="21"/>
      <c r="M4" s="21"/>
      <c r="N4" s="21"/>
      <c r="O4" s="21"/>
      <c r="P4" s="359"/>
      <c r="Q4" s="359"/>
      <c r="R4" s="359"/>
      <c r="S4" s="359"/>
      <c r="T4" s="359"/>
      <c r="U4" s="359"/>
      <c r="V4" s="5"/>
      <c r="W4" s="5"/>
      <c r="X4" s="5"/>
      <c r="Y4" s="5"/>
      <c r="Z4" s="5"/>
    </row>
    <row r="5" spans="1:26" ht="29.25" customHeight="1" x14ac:dyDescent="0.25">
      <c r="C5" s="389" t="s">
        <v>91</v>
      </c>
      <c r="D5" s="390"/>
      <c r="E5" s="390"/>
      <c r="F5" s="390"/>
      <c r="G5" s="390"/>
      <c r="H5" s="390"/>
      <c r="I5" s="391"/>
      <c r="J5" s="368" t="s">
        <v>34</v>
      </c>
      <c r="K5" s="369"/>
      <c r="L5" s="369"/>
      <c r="M5" s="369"/>
      <c r="N5" s="369"/>
      <c r="O5" s="371"/>
      <c r="P5" s="383" t="s">
        <v>280</v>
      </c>
      <c r="Q5" s="384"/>
      <c r="R5" s="384"/>
      <c r="S5" s="384"/>
      <c r="T5" s="384"/>
      <c r="U5" s="385"/>
      <c r="V5" s="6"/>
      <c r="W5" s="11"/>
      <c r="X5" s="8"/>
      <c r="Y5" s="7"/>
      <c r="Z5" s="6"/>
    </row>
    <row r="6" spans="1:26" ht="213" customHeight="1" x14ac:dyDescent="0.25">
      <c r="A6" s="278" t="s">
        <v>13</v>
      </c>
      <c r="B6" s="278" t="s">
        <v>12</v>
      </c>
      <c r="C6" s="278" t="s">
        <v>1</v>
      </c>
      <c r="D6" s="277" t="s">
        <v>315</v>
      </c>
      <c r="E6" s="28" t="s">
        <v>94</v>
      </c>
      <c r="F6" s="27" t="s">
        <v>95</v>
      </c>
      <c r="G6" s="27" t="s">
        <v>33</v>
      </c>
      <c r="H6" s="129" t="s">
        <v>290</v>
      </c>
      <c r="I6" s="130" t="s">
        <v>291</v>
      </c>
      <c r="J6" s="284" t="s">
        <v>410</v>
      </c>
      <c r="K6" s="284" t="s">
        <v>411</v>
      </c>
      <c r="L6" s="284" t="s">
        <v>269</v>
      </c>
      <c r="M6" s="284" t="s">
        <v>412</v>
      </c>
      <c r="N6" s="284" t="s">
        <v>413</v>
      </c>
      <c r="O6" s="284" t="s">
        <v>270</v>
      </c>
      <c r="P6" s="285" t="s">
        <v>410</v>
      </c>
      <c r="Q6" s="285" t="s">
        <v>411</v>
      </c>
      <c r="R6" s="285" t="s">
        <v>269</v>
      </c>
      <c r="S6" s="285" t="s">
        <v>412</v>
      </c>
      <c r="T6" s="285" t="s">
        <v>413</v>
      </c>
      <c r="U6" s="285" t="s">
        <v>270</v>
      </c>
      <c r="V6" s="8"/>
      <c r="W6" s="9"/>
      <c r="X6" s="9"/>
      <c r="Y6" s="10"/>
      <c r="Z6" s="9"/>
    </row>
    <row r="7" spans="1:26" ht="30" x14ac:dyDescent="0.25">
      <c r="A7" s="29" t="s">
        <v>15</v>
      </c>
      <c r="B7" s="29" t="s">
        <v>12</v>
      </c>
      <c r="C7" s="29" t="s">
        <v>16</v>
      </c>
      <c r="D7" s="29" t="s">
        <v>316</v>
      </c>
      <c r="E7" s="30" t="s">
        <v>49</v>
      </c>
      <c r="F7" s="30" t="s">
        <v>38</v>
      </c>
      <c r="G7" s="31" t="s">
        <v>50</v>
      </c>
      <c r="H7" s="31" t="s">
        <v>289</v>
      </c>
      <c r="I7" s="31" t="s">
        <v>51</v>
      </c>
      <c r="J7" s="282" t="s">
        <v>414</v>
      </c>
      <c r="K7" s="282" t="s">
        <v>415</v>
      </c>
      <c r="L7" s="282" t="s">
        <v>279</v>
      </c>
      <c r="M7" s="282" t="s">
        <v>416</v>
      </c>
      <c r="N7" s="282" t="s">
        <v>417</v>
      </c>
      <c r="O7" s="282" t="s">
        <v>273</v>
      </c>
      <c r="P7" s="282" t="s">
        <v>418</v>
      </c>
      <c r="Q7" s="282" t="s">
        <v>419</v>
      </c>
      <c r="R7" s="282" t="s">
        <v>271</v>
      </c>
      <c r="S7" s="282" t="s">
        <v>420</v>
      </c>
      <c r="T7" s="282" t="s">
        <v>421</v>
      </c>
      <c r="U7" s="282" t="s">
        <v>272</v>
      </c>
      <c r="V7" s="8"/>
      <c r="W7" s="9"/>
      <c r="X7" s="9"/>
      <c r="Y7" s="10"/>
      <c r="Z7" s="9"/>
    </row>
    <row r="8" spans="1:26" s="189" customFormat="1" x14ac:dyDescent="0.25">
      <c r="A8" s="217" t="str">
        <f>Leyendas!$C$2</f>
        <v>Costa Rica</v>
      </c>
      <c r="B8" s="217">
        <f>Leyendas!$K$2</f>
        <v>2019</v>
      </c>
      <c r="C8" s="196">
        <v>1</v>
      </c>
      <c r="D8" s="196"/>
      <c r="E8" s="218"/>
      <c r="F8" s="219"/>
      <c r="G8" s="192"/>
      <c r="H8" s="220"/>
      <c r="I8" s="220"/>
      <c r="J8" s="192"/>
      <c r="K8" s="192"/>
      <c r="L8" s="220"/>
      <c r="M8" s="220"/>
      <c r="N8" s="220"/>
      <c r="O8" s="191"/>
      <c r="P8" s="192"/>
      <c r="Q8" s="192"/>
      <c r="R8" s="192"/>
      <c r="S8" s="191"/>
      <c r="T8" s="191"/>
      <c r="U8" s="191"/>
      <c r="V8" s="221"/>
      <c r="W8" s="216"/>
      <c r="X8" s="225"/>
      <c r="Y8" s="216"/>
      <c r="Z8" s="215"/>
    </row>
    <row r="9" spans="1:26" s="189" customFormat="1" x14ac:dyDescent="0.25">
      <c r="A9" s="217" t="str">
        <f>Leyendas!$C$2</f>
        <v>Costa Rica</v>
      </c>
      <c r="B9" s="217">
        <f>Leyendas!$K$2</f>
        <v>2019</v>
      </c>
      <c r="C9" s="188">
        <v>2</v>
      </c>
      <c r="D9" s="196"/>
      <c r="E9" s="218"/>
      <c r="F9" s="219"/>
      <c r="G9" s="220"/>
      <c r="H9" s="220"/>
      <c r="I9" s="220"/>
      <c r="J9" s="220"/>
      <c r="K9" s="220"/>
      <c r="L9" s="220"/>
      <c r="M9" s="220"/>
      <c r="N9" s="220"/>
      <c r="O9" s="191"/>
      <c r="P9" s="191"/>
      <c r="Q9" s="191"/>
      <c r="R9" s="191"/>
      <c r="S9" s="191"/>
      <c r="T9" s="191"/>
      <c r="U9" s="191"/>
      <c r="V9" s="221"/>
      <c r="W9" s="216"/>
      <c r="X9" s="216"/>
      <c r="Y9" s="216"/>
      <c r="Z9" s="215"/>
    </row>
    <row r="10" spans="1:26" s="189" customFormat="1" x14ac:dyDescent="0.25">
      <c r="A10" s="217" t="str">
        <f>Leyendas!$C$2</f>
        <v>Costa Rica</v>
      </c>
      <c r="B10" s="217">
        <f>Leyendas!$K$2</f>
        <v>2019</v>
      </c>
      <c r="C10" s="188">
        <v>3</v>
      </c>
      <c r="D10" s="196"/>
      <c r="E10" s="218"/>
      <c r="F10" s="219"/>
      <c r="G10" s="220"/>
      <c r="H10" s="220"/>
      <c r="I10" s="220"/>
      <c r="J10" s="220"/>
      <c r="K10" s="220"/>
      <c r="L10" s="220"/>
      <c r="M10" s="220"/>
      <c r="N10" s="220"/>
      <c r="O10" s="191"/>
      <c r="P10" s="191"/>
      <c r="Q10" s="191"/>
      <c r="R10" s="191"/>
      <c r="S10" s="191"/>
      <c r="T10" s="191"/>
      <c r="U10" s="191"/>
      <c r="V10" s="221"/>
      <c r="W10" s="216"/>
      <c r="X10" s="216"/>
      <c r="Y10" s="216"/>
      <c r="Z10" s="215"/>
    </row>
    <row r="11" spans="1:26" s="189" customFormat="1" x14ac:dyDescent="0.25">
      <c r="A11" s="217" t="str">
        <f>Leyendas!$C$2</f>
        <v>Costa Rica</v>
      </c>
      <c r="B11" s="217">
        <f>Leyendas!$K$2</f>
        <v>2019</v>
      </c>
      <c r="C11" s="188">
        <v>4</v>
      </c>
      <c r="D11" s="196"/>
      <c r="E11" s="218"/>
      <c r="F11" s="219"/>
      <c r="G11" s="220"/>
      <c r="H11" s="220"/>
      <c r="I11" s="220"/>
      <c r="J11" s="220"/>
      <c r="K11" s="220"/>
      <c r="L11" s="220"/>
      <c r="M11" s="220"/>
      <c r="N11" s="220"/>
      <c r="O11" s="191"/>
      <c r="P11" s="191"/>
      <c r="Q11" s="191"/>
      <c r="R11" s="191"/>
      <c r="S11" s="191"/>
      <c r="T11" s="191"/>
      <c r="U11" s="191"/>
      <c r="V11" s="221"/>
      <c r="W11" s="216"/>
      <c r="X11" s="216"/>
      <c r="Y11" s="216"/>
      <c r="Z11" s="215"/>
    </row>
    <row r="12" spans="1:26" s="189" customFormat="1" x14ac:dyDescent="0.25">
      <c r="A12" s="217" t="str">
        <f>Leyendas!$C$2</f>
        <v>Costa Rica</v>
      </c>
      <c r="B12" s="217">
        <f>Leyendas!$K$2</f>
        <v>2019</v>
      </c>
      <c r="C12" s="188">
        <v>5</v>
      </c>
      <c r="D12" s="196"/>
      <c r="E12" s="218"/>
      <c r="F12" s="219"/>
      <c r="G12" s="220"/>
      <c r="H12" s="220"/>
      <c r="I12" s="220"/>
      <c r="J12" s="220"/>
      <c r="K12" s="220"/>
      <c r="L12" s="220"/>
      <c r="M12" s="220"/>
      <c r="N12" s="220"/>
      <c r="O12" s="191"/>
      <c r="P12" s="191"/>
      <c r="Q12" s="191"/>
      <c r="R12" s="191"/>
      <c r="S12" s="191"/>
      <c r="T12" s="191"/>
      <c r="U12" s="191"/>
      <c r="V12" s="221"/>
      <c r="W12" s="216"/>
      <c r="X12" s="216"/>
      <c r="Y12" s="216"/>
      <c r="Z12" s="215"/>
    </row>
    <row r="13" spans="1:26" s="189" customFormat="1" x14ac:dyDescent="0.25">
      <c r="A13" s="217" t="str">
        <f>Leyendas!$C$2</f>
        <v>Costa Rica</v>
      </c>
      <c r="B13" s="217">
        <f>Leyendas!$K$2</f>
        <v>2019</v>
      </c>
      <c r="C13" s="188">
        <v>6</v>
      </c>
      <c r="D13" s="196"/>
      <c r="E13" s="218"/>
      <c r="F13" s="219"/>
      <c r="G13" s="220"/>
      <c r="H13" s="220"/>
      <c r="I13" s="220"/>
      <c r="J13" s="220"/>
      <c r="K13" s="220"/>
      <c r="L13" s="220"/>
      <c r="M13" s="220"/>
      <c r="N13" s="220"/>
      <c r="O13" s="191"/>
      <c r="P13" s="191"/>
      <c r="Q13" s="191"/>
      <c r="R13" s="191"/>
      <c r="S13" s="191"/>
      <c r="T13" s="191"/>
      <c r="U13" s="191"/>
      <c r="V13" s="221"/>
      <c r="W13" s="216"/>
      <c r="X13" s="216"/>
      <c r="Y13" s="216"/>
      <c r="Z13" s="215"/>
    </row>
    <row r="14" spans="1:26" s="189" customFormat="1" ht="15" customHeight="1" x14ac:dyDescent="0.25">
      <c r="A14" s="217" t="str">
        <f>Leyendas!$C$2</f>
        <v>Costa Rica</v>
      </c>
      <c r="B14" s="217">
        <f>Leyendas!$K$2</f>
        <v>2019</v>
      </c>
      <c r="C14" s="188">
        <v>7</v>
      </c>
      <c r="D14" s="196"/>
      <c r="E14" s="218"/>
      <c r="F14" s="219"/>
      <c r="G14" s="220"/>
      <c r="H14" s="220"/>
      <c r="I14" s="220"/>
      <c r="J14" s="220"/>
      <c r="K14" s="220"/>
      <c r="L14" s="220"/>
      <c r="M14" s="220"/>
      <c r="N14" s="220"/>
      <c r="O14" s="191"/>
      <c r="P14" s="191"/>
      <c r="Q14" s="191"/>
      <c r="R14" s="191"/>
      <c r="S14" s="191"/>
      <c r="T14" s="191"/>
      <c r="U14" s="191"/>
      <c r="V14" s="221"/>
      <c r="W14" s="216"/>
      <c r="X14" s="216"/>
      <c r="Y14" s="216"/>
      <c r="Z14" s="215"/>
    </row>
    <row r="15" spans="1:26" s="189" customFormat="1" x14ac:dyDescent="0.25">
      <c r="A15" s="217" t="str">
        <f>Leyendas!$C$2</f>
        <v>Costa Rica</v>
      </c>
      <c r="B15" s="217">
        <f>Leyendas!$K$2</f>
        <v>2019</v>
      </c>
      <c r="C15" s="188">
        <v>8</v>
      </c>
      <c r="D15" s="196"/>
      <c r="E15" s="218"/>
      <c r="F15" s="219"/>
      <c r="G15" s="220"/>
      <c r="H15" s="220"/>
      <c r="I15" s="220"/>
      <c r="J15" s="220"/>
      <c r="K15" s="220"/>
      <c r="L15" s="220"/>
      <c r="M15" s="220"/>
      <c r="N15" s="220"/>
      <c r="O15" s="191"/>
      <c r="P15" s="191"/>
      <c r="Q15" s="191"/>
      <c r="R15" s="191"/>
      <c r="S15" s="191"/>
      <c r="T15" s="191"/>
      <c r="U15" s="191"/>
      <c r="V15" s="221"/>
      <c r="W15" s="216"/>
      <c r="X15" s="216"/>
      <c r="Y15" s="216"/>
      <c r="Z15" s="215"/>
    </row>
    <row r="16" spans="1:26" s="189" customFormat="1" x14ac:dyDescent="0.25">
      <c r="A16" s="217" t="str">
        <f>Leyendas!$C$2</f>
        <v>Costa Rica</v>
      </c>
      <c r="B16" s="217">
        <f>Leyendas!$K$2</f>
        <v>2019</v>
      </c>
      <c r="C16" s="188">
        <v>9</v>
      </c>
      <c r="D16" s="196"/>
      <c r="E16" s="218"/>
      <c r="F16" s="219"/>
      <c r="G16" s="220"/>
      <c r="H16" s="220"/>
      <c r="I16" s="220"/>
      <c r="J16" s="220"/>
      <c r="K16" s="220"/>
      <c r="L16" s="220"/>
      <c r="M16" s="220"/>
      <c r="N16" s="220"/>
      <c r="O16" s="191"/>
      <c r="P16" s="191"/>
      <c r="Q16" s="191"/>
      <c r="R16" s="191"/>
      <c r="S16" s="191"/>
      <c r="T16" s="191"/>
      <c r="U16" s="191"/>
      <c r="V16" s="221"/>
      <c r="W16" s="216"/>
      <c r="X16" s="216"/>
      <c r="Y16" s="216"/>
      <c r="Z16" s="215"/>
    </row>
    <row r="17" spans="1:26" s="189" customFormat="1" x14ac:dyDescent="0.25">
      <c r="A17" s="217" t="str">
        <f>Leyendas!$C$2</f>
        <v>Costa Rica</v>
      </c>
      <c r="B17" s="217">
        <f>Leyendas!$K$2</f>
        <v>2019</v>
      </c>
      <c r="C17" s="188">
        <v>10</v>
      </c>
      <c r="D17" s="196"/>
      <c r="E17" s="218"/>
      <c r="F17" s="219"/>
      <c r="G17" s="220"/>
      <c r="H17" s="220"/>
      <c r="I17" s="220"/>
      <c r="J17" s="220"/>
      <c r="K17" s="220"/>
      <c r="L17" s="220"/>
      <c r="M17" s="220"/>
      <c r="N17" s="220"/>
      <c r="O17" s="191"/>
      <c r="P17" s="191"/>
      <c r="Q17" s="191"/>
      <c r="R17" s="191"/>
      <c r="S17" s="191"/>
      <c r="T17" s="191"/>
      <c r="U17" s="191"/>
      <c r="V17" s="221"/>
      <c r="W17" s="216"/>
      <c r="X17" s="216"/>
      <c r="Y17" s="216"/>
      <c r="Z17" s="215"/>
    </row>
    <row r="18" spans="1:26" s="189" customFormat="1" x14ac:dyDescent="0.25">
      <c r="A18" s="217" t="str">
        <f>Leyendas!$C$2</f>
        <v>Costa Rica</v>
      </c>
      <c r="B18" s="217">
        <f>Leyendas!$K$2</f>
        <v>2019</v>
      </c>
      <c r="C18" s="188">
        <v>11</v>
      </c>
      <c r="D18" s="196"/>
      <c r="E18" s="218"/>
      <c r="F18" s="219"/>
      <c r="G18" s="220"/>
      <c r="H18" s="220"/>
      <c r="I18" s="220"/>
      <c r="J18" s="220"/>
      <c r="K18" s="220"/>
      <c r="L18" s="220"/>
      <c r="M18" s="220"/>
      <c r="N18" s="220"/>
      <c r="O18" s="191"/>
      <c r="P18" s="191"/>
      <c r="Q18" s="191"/>
      <c r="R18" s="191"/>
      <c r="S18" s="191"/>
      <c r="T18" s="191"/>
      <c r="U18" s="191"/>
      <c r="V18" s="221"/>
      <c r="W18" s="216"/>
      <c r="X18" s="216"/>
      <c r="Y18" s="216"/>
      <c r="Z18" s="215"/>
    </row>
    <row r="19" spans="1:26" s="189" customFormat="1" x14ac:dyDescent="0.25">
      <c r="A19" s="217" t="str">
        <f>Leyendas!$C$2</f>
        <v>Costa Rica</v>
      </c>
      <c r="B19" s="217">
        <f>Leyendas!$K$2</f>
        <v>2019</v>
      </c>
      <c r="C19" s="188">
        <v>12</v>
      </c>
      <c r="D19" s="196"/>
      <c r="E19" s="218"/>
      <c r="F19" s="219"/>
      <c r="G19" s="220"/>
      <c r="H19" s="220"/>
      <c r="I19" s="220"/>
      <c r="J19" s="220"/>
      <c r="K19" s="220"/>
      <c r="L19" s="220"/>
      <c r="M19" s="220"/>
      <c r="N19" s="220"/>
      <c r="O19" s="191"/>
      <c r="P19" s="191"/>
      <c r="Q19" s="191"/>
      <c r="R19" s="191"/>
      <c r="S19" s="191"/>
      <c r="T19" s="191"/>
      <c r="U19" s="191"/>
      <c r="V19" s="221"/>
      <c r="W19" s="216"/>
      <c r="X19" s="216"/>
      <c r="Y19" s="216"/>
      <c r="Z19" s="215"/>
    </row>
    <row r="20" spans="1:26" s="189" customFormat="1" x14ac:dyDescent="0.25">
      <c r="A20" s="217" t="str">
        <f>Leyendas!$C$2</f>
        <v>Costa Rica</v>
      </c>
      <c r="B20" s="217">
        <f>Leyendas!$K$2</f>
        <v>2019</v>
      </c>
      <c r="C20" s="188">
        <v>13</v>
      </c>
      <c r="D20" s="196"/>
      <c r="E20" s="218"/>
      <c r="F20" s="219"/>
      <c r="G20" s="220"/>
      <c r="H20" s="220"/>
      <c r="I20" s="220"/>
      <c r="J20" s="220"/>
      <c r="K20" s="220"/>
      <c r="L20" s="220"/>
      <c r="M20" s="220"/>
      <c r="N20" s="220"/>
      <c r="O20" s="191"/>
      <c r="P20" s="191"/>
      <c r="Q20" s="191"/>
      <c r="R20" s="191"/>
      <c r="S20" s="191"/>
      <c r="T20" s="191"/>
      <c r="U20" s="191"/>
      <c r="V20" s="221"/>
      <c r="W20" s="216"/>
      <c r="X20" s="216"/>
      <c r="Y20" s="216"/>
      <c r="Z20" s="215"/>
    </row>
    <row r="21" spans="1:26" s="189" customFormat="1" x14ac:dyDescent="0.25">
      <c r="A21" s="217" t="str">
        <f>Leyendas!$C$2</f>
        <v>Costa Rica</v>
      </c>
      <c r="B21" s="217">
        <f>Leyendas!$K$2</f>
        <v>2019</v>
      </c>
      <c r="C21" s="188">
        <v>14</v>
      </c>
      <c r="D21" s="196"/>
      <c r="E21" s="218"/>
      <c r="F21" s="195"/>
      <c r="G21" s="191"/>
      <c r="H21" s="220"/>
      <c r="I21" s="220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221"/>
      <c r="W21" s="216"/>
      <c r="X21" s="216"/>
      <c r="Y21" s="216"/>
      <c r="Z21" s="215"/>
    </row>
    <row r="22" spans="1:26" s="189" customFormat="1" x14ac:dyDescent="0.25">
      <c r="A22" s="217" t="str">
        <f>Leyendas!$C$2</f>
        <v>Costa Rica</v>
      </c>
      <c r="B22" s="217">
        <f>Leyendas!$K$2</f>
        <v>2019</v>
      </c>
      <c r="C22" s="188">
        <v>15</v>
      </c>
      <c r="D22" s="196"/>
      <c r="E22" s="218"/>
      <c r="F22" s="195"/>
      <c r="G22" s="191"/>
      <c r="H22" s="220"/>
      <c r="I22" s="220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221"/>
      <c r="W22" s="216"/>
      <c r="X22" s="216"/>
      <c r="Y22" s="216"/>
      <c r="Z22" s="215"/>
    </row>
    <row r="23" spans="1:26" s="189" customFormat="1" x14ac:dyDescent="0.25">
      <c r="A23" s="217" t="str">
        <f>Leyendas!$C$2</f>
        <v>Costa Rica</v>
      </c>
      <c r="B23" s="217">
        <f>Leyendas!$K$2</f>
        <v>2019</v>
      </c>
      <c r="C23" s="188">
        <v>16</v>
      </c>
      <c r="D23" s="196"/>
      <c r="E23" s="218"/>
      <c r="F23" s="195"/>
      <c r="G23" s="191"/>
      <c r="H23" s="220"/>
      <c r="I23" s="220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221"/>
      <c r="W23" s="216"/>
      <c r="X23" s="216"/>
      <c r="Y23" s="216"/>
      <c r="Z23" s="215"/>
    </row>
    <row r="24" spans="1:26" s="189" customFormat="1" x14ac:dyDescent="0.25">
      <c r="A24" s="217" t="str">
        <f>Leyendas!$C$2</f>
        <v>Costa Rica</v>
      </c>
      <c r="B24" s="217">
        <f>Leyendas!$K$2</f>
        <v>2019</v>
      </c>
      <c r="C24" s="188">
        <v>17</v>
      </c>
      <c r="D24" s="196"/>
      <c r="E24" s="218"/>
      <c r="F24" s="195"/>
      <c r="G24" s="191"/>
      <c r="H24" s="220"/>
      <c r="I24" s="220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221"/>
      <c r="W24" s="216"/>
      <c r="X24" s="216"/>
      <c r="Y24" s="216"/>
      <c r="Z24" s="215"/>
    </row>
    <row r="25" spans="1:26" s="189" customFormat="1" x14ac:dyDescent="0.25">
      <c r="A25" s="217" t="str">
        <f>Leyendas!$C$2</f>
        <v>Costa Rica</v>
      </c>
      <c r="B25" s="217">
        <f>Leyendas!$K$2</f>
        <v>2019</v>
      </c>
      <c r="C25" s="188">
        <v>18</v>
      </c>
      <c r="D25" s="196"/>
      <c r="E25" s="218"/>
      <c r="F25" s="195"/>
      <c r="G25" s="191"/>
      <c r="H25" s="220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221"/>
      <c r="W25" s="216"/>
      <c r="X25" s="216"/>
      <c r="Y25" s="216"/>
      <c r="Z25" s="215"/>
    </row>
    <row r="26" spans="1:26" s="189" customFormat="1" x14ac:dyDescent="0.25">
      <c r="A26" s="217" t="str">
        <f>Leyendas!$C$2</f>
        <v>Costa Rica</v>
      </c>
      <c r="B26" s="217">
        <f>Leyendas!$K$2</f>
        <v>2019</v>
      </c>
      <c r="C26" s="188">
        <v>19</v>
      </c>
      <c r="D26" s="196"/>
      <c r="E26" s="218"/>
      <c r="F26" s="195"/>
      <c r="G26" s="191"/>
      <c r="H26" s="220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221"/>
      <c r="W26" s="216"/>
      <c r="X26" s="216"/>
      <c r="Y26" s="216"/>
      <c r="Z26" s="215"/>
    </row>
    <row r="27" spans="1:26" s="189" customFormat="1" x14ac:dyDescent="0.25">
      <c r="A27" s="217" t="str">
        <f>Leyendas!$C$2</f>
        <v>Costa Rica</v>
      </c>
      <c r="B27" s="217">
        <f>Leyendas!$K$2</f>
        <v>2019</v>
      </c>
      <c r="C27" s="188">
        <v>20</v>
      </c>
      <c r="D27" s="196"/>
      <c r="E27" s="218"/>
      <c r="F27" s="195"/>
      <c r="G27" s="191"/>
      <c r="H27" s="220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221"/>
      <c r="W27" s="216"/>
      <c r="X27" s="216"/>
      <c r="Y27" s="216"/>
      <c r="Z27" s="215"/>
    </row>
    <row r="28" spans="1:26" s="189" customFormat="1" x14ac:dyDescent="0.25">
      <c r="A28" s="217" t="str">
        <f>Leyendas!$C$2</f>
        <v>Costa Rica</v>
      </c>
      <c r="B28" s="217">
        <f>Leyendas!$K$2</f>
        <v>2019</v>
      </c>
      <c r="C28" s="188">
        <v>21</v>
      </c>
      <c r="D28" s="196"/>
      <c r="E28" s="218"/>
      <c r="F28" s="195"/>
      <c r="G28" s="191"/>
      <c r="H28" s="220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221"/>
      <c r="W28" s="216"/>
      <c r="X28" s="216"/>
      <c r="Y28" s="216"/>
      <c r="Z28" s="215"/>
    </row>
    <row r="29" spans="1:26" s="189" customFormat="1" ht="15" customHeight="1" x14ac:dyDescent="0.25">
      <c r="A29" s="217" t="str">
        <f>Leyendas!$C$2</f>
        <v>Costa Rica</v>
      </c>
      <c r="B29" s="217">
        <f>Leyendas!$K$2</f>
        <v>2019</v>
      </c>
      <c r="C29" s="188">
        <v>22</v>
      </c>
      <c r="D29" s="196"/>
      <c r="E29" s="218"/>
      <c r="F29" s="195"/>
      <c r="G29" s="191"/>
      <c r="H29" s="220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221"/>
      <c r="W29" s="216"/>
      <c r="X29" s="216"/>
      <c r="Y29" s="216"/>
      <c r="Z29" s="215"/>
    </row>
    <row r="30" spans="1:26" s="189" customFormat="1" x14ac:dyDescent="0.25">
      <c r="A30" s="217" t="str">
        <f>Leyendas!$C$2</f>
        <v>Costa Rica</v>
      </c>
      <c r="B30" s="217">
        <f>Leyendas!$K$2</f>
        <v>2019</v>
      </c>
      <c r="C30" s="188">
        <v>23</v>
      </c>
      <c r="D30" s="196"/>
      <c r="E30" s="218"/>
      <c r="F30" s="195"/>
      <c r="G30" s="191"/>
      <c r="H30" s="220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221"/>
      <c r="W30" s="216"/>
      <c r="X30" s="216"/>
      <c r="Y30" s="216"/>
      <c r="Z30" s="215"/>
    </row>
    <row r="31" spans="1:26" s="189" customFormat="1" x14ac:dyDescent="0.25">
      <c r="A31" s="217" t="str">
        <f>Leyendas!$C$2</f>
        <v>Costa Rica</v>
      </c>
      <c r="B31" s="217">
        <f>Leyendas!$K$2</f>
        <v>2019</v>
      </c>
      <c r="C31" s="188">
        <v>24</v>
      </c>
      <c r="D31" s="196"/>
      <c r="E31" s="218"/>
      <c r="F31" s="195"/>
      <c r="G31" s="191"/>
      <c r="H31" s="220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221"/>
      <c r="W31" s="216"/>
      <c r="X31" s="216"/>
      <c r="Y31" s="216"/>
      <c r="Z31" s="215"/>
    </row>
    <row r="32" spans="1:26" s="189" customFormat="1" x14ac:dyDescent="0.25">
      <c r="A32" s="217" t="str">
        <f>Leyendas!$C$2</f>
        <v>Costa Rica</v>
      </c>
      <c r="B32" s="217">
        <f>Leyendas!$K$2</f>
        <v>2019</v>
      </c>
      <c r="C32" s="188">
        <v>25</v>
      </c>
      <c r="D32" s="196"/>
      <c r="E32" s="218"/>
      <c r="F32" s="195"/>
      <c r="G32" s="191"/>
      <c r="H32" s="220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221"/>
      <c r="W32" s="216"/>
      <c r="X32" s="216"/>
      <c r="Y32" s="216"/>
      <c r="Z32" s="214"/>
    </row>
    <row r="33" spans="1:26" s="189" customFormat="1" x14ac:dyDescent="0.25">
      <c r="A33" s="217" t="str">
        <f>Leyendas!$C$2</f>
        <v>Costa Rica</v>
      </c>
      <c r="B33" s="217">
        <f>Leyendas!$K$2</f>
        <v>2019</v>
      </c>
      <c r="C33" s="188">
        <v>26</v>
      </c>
      <c r="D33" s="196"/>
      <c r="E33" s="218"/>
      <c r="F33" s="195"/>
      <c r="G33" s="191"/>
      <c r="H33" s="220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221"/>
      <c r="W33" s="216"/>
      <c r="X33" s="216"/>
      <c r="Y33" s="216"/>
      <c r="Z33" s="214"/>
    </row>
    <row r="34" spans="1:26" s="189" customFormat="1" x14ac:dyDescent="0.25">
      <c r="A34" s="217" t="str">
        <f>Leyendas!$C$2</f>
        <v>Costa Rica</v>
      </c>
      <c r="B34" s="217">
        <f>Leyendas!$K$2</f>
        <v>2019</v>
      </c>
      <c r="C34" s="188">
        <v>27</v>
      </c>
      <c r="D34" s="196"/>
      <c r="E34" s="218"/>
      <c r="F34" s="195"/>
      <c r="G34" s="191"/>
      <c r="H34" s="220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221"/>
      <c r="W34" s="216"/>
      <c r="X34" s="216"/>
      <c r="Y34" s="216"/>
      <c r="Z34" s="214"/>
    </row>
    <row r="35" spans="1:26" s="189" customFormat="1" x14ac:dyDescent="0.25">
      <c r="A35" s="217" t="str">
        <f>Leyendas!$C$2</f>
        <v>Costa Rica</v>
      </c>
      <c r="B35" s="217">
        <f>Leyendas!$K$2</f>
        <v>2019</v>
      </c>
      <c r="C35" s="188">
        <v>28</v>
      </c>
      <c r="D35" s="196"/>
      <c r="E35" s="218"/>
      <c r="F35" s="195"/>
      <c r="G35" s="191"/>
      <c r="H35" s="220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221"/>
      <c r="W35" s="216"/>
      <c r="X35" s="216"/>
      <c r="Y35" s="216"/>
      <c r="Z35" s="214"/>
    </row>
    <row r="36" spans="1:26" s="189" customFormat="1" x14ac:dyDescent="0.25">
      <c r="A36" s="217" t="str">
        <f>Leyendas!$C$2</f>
        <v>Costa Rica</v>
      </c>
      <c r="B36" s="217">
        <f>Leyendas!$K$2</f>
        <v>2019</v>
      </c>
      <c r="C36" s="188">
        <v>29</v>
      </c>
      <c r="D36" s="196"/>
      <c r="E36" s="218"/>
      <c r="F36" s="195"/>
      <c r="G36" s="191"/>
      <c r="H36" s="220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221"/>
      <c r="W36" s="216"/>
      <c r="X36" s="216"/>
      <c r="Y36" s="216"/>
      <c r="Z36" s="214"/>
    </row>
    <row r="37" spans="1:26" s="189" customFormat="1" x14ac:dyDescent="0.25">
      <c r="A37" s="217" t="str">
        <f>Leyendas!$C$2</f>
        <v>Costa Rica</v>
      </c>
      <c r="B37" s="217">
        <f>Leyendas!$K$2</f>
        <v>2019</v>
      </c>
      <c r="C37" s="188">
        <v>30</v>
      </c>
      <c r="D37" s="196"/>
      <c r="E37" s="218"/>
      <c r="F37" s="195"/>
      <c r="G37" s="191"/>
      <c r="H37" s="220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221"/>
      <c r="W37" s="216"/>
      <c r="X37" s="216"/>
      <c r="Y37" s="216"/>
      <c r="Z37" s="214"/>
    </row>
    <row r="38" spans="1:26" s="189" customFormat="1" x14ac:dyDescent="0.25">
      <c r="A38" s="217" t="str">
        <f>Leyendas!$C$2</f>
        <v>Costa Rica</v>
      </c>
      <c r="B38" s="217">
        <f>Leyendas!$K$2</f>
        <v>2019</v>
      </c>
      <c r="C38" s="188">
        <v>31</v>
      </c>
      <c r="D38" s="196"/>
      <c r="E38" s="218"/>
      <c r="F38" s="195"/>
      <c r="G38" s="191"/>
      <c r="H38" s="220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221"/>
      <c r="W38" s="216"/>
      <c r="X38" s="216"/>
      <c r="Y38" s="216"/>
      <c r="Z38" s="214"/>
    </row>
    <row r="39" spans="1:26" s="189" customFormat="1" x14ac:dyDescent="0.25">
      <c r="A39" s="217" t="str">
        <f>Leyendas!$C$2</f>
        <v>Costa Rica</v>
      </c>
      <c r="B39" s="217">
        <f>Leyendas!$K$2</f>
        <v>2019</v>
      </c>
      <c r="C39" s="188">
        <v>32</v>
      </c>
      <c r="D39" s="196"/>
      <c r="E39" s="218"/>
      <c r="F39" s="195"/>
      <c r="G39" s="191"/>
      <c r="H39" s="220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221"/>
      <c r="W39" s="216"/>
      <c r="X39" s="216"/>
      <c r="Y39" s="216"/>
      <c r="Z39" s="214"/>
    </row>
    <row r="40" spans="1:26" s="189" customFormat="1" x14ac:dyDescent="0.25">
      <c r="A40" s="217" t="str">
        <f>Leyendas!$C$2</f>
        <v>Costa Rica</v>
      </c>
      <c r="B40" s="217">
        <f>Leyendas!$K$2</f>
        <v>2019</v>
      </c>
      <c r="C40" s="188">
        <v>33</v>
      </c>
      <c r="D40" s="196"/>
      <c r="E40" s="218"/>
      <c r="F40" s="195"/>
      <c r="G40" s="191"/>
      <c r="H40" s="220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221"/>
      <c r="W40" s="216"/>
      <c r="X40" s="216"/>
      <c r="Y40" s="216"/>
      <c r="Z40" s="214"/>
    </row>
    <row r="41" spans="1:26" s="189" customFormat="1" x14ac:dyDescent="0.25">
      <c r="A41" s="217" t="str">
        <f>Leyendas!$C$2</f>
        <v>Costa Rica</v>
      </c>
      <c r="B41" s="217">
        <f>Leyendas!$K$2</f>
        <v>2019</v>
      </c>
      <c r="C41" s="188">
        <v>34</v>
      </c>
      <c r="D41" s="196"/>
      <c r="E41" s="218"/>
      <c r="F41" s="195"/>
      <c r="G41" s="191"/>
      <c r="H41" s="220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221"/>
      <c r="W41" s="216"/>
      <c r="X41" s="216"/>
      <c r="Y41" s="216"/>
      <c r="Z41" s="214"/>
    </row>
    <row r="42" spans="1:26" s="189" customFormat="1" x14ac:dyDescent="0.25">
      <c r="A42" s="217" t="str">
        <f>Leyendas!$C$2</f>
        <v>Costa Rica</v>
      </c>
      <c r="B42" s="217">
        <f>Leyendas!$K$2</f>
        <v>2019</v>
      </c>
      <c r="C42" s="188">
        <v>35</v>
      </c>
      <c r="D42" s="196"/>
      <c r="E42" s="218"/>
      <c r="F42" s="195"/>
      <c r="G42" s="191"/>
      <c r="H42" s="220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221"/>
      <c r="W42" s="216"/>
      <c r="X42" s="216"/>
      <c r="Y42" s="216"/>
      <c r="Z42" s="214"/>
    </row>
    <row r="43" spans="1:26" s="189" customFormat="1" x14ac:dyDescent="0.25">
      <c r="A43" s="217" t="str">
        <f>Leyendas!$C$2</f>
        <v>Costa Rica</v>
      </c>
      <c r="B43" s="217">
        <f>Leyendas!$K$2</f>
        <v>2019</v>
      </c>
      <c r="C43" s="188">
        <v>36</v>
      </c>
      <c r="D43" s="196"/>
      <c r="E43" s="218"/>
      <c r="F43" s="195"/>
      <c r="G43" s="191"/>
      <c r="H43" s="220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221"/>
      <c r="W43" s="216"/>
      <c r="X43" s="216"/>
      <c r="Y43" s="216"/>
      <c r="Z43" s="214"/>
    </row>
    <row r="44" spans="1:26" s="189" customFormat="1" ht="15" customHeight="1" x14ac:dyDescent="0.25">
      <c r="A44" s="217" t="str">
        <f>Leyendas!$C$2</f>
        <v>Costa Rica</v>
      </c>
      <c r="B44" s="217">
        <f>Leyendas!$K$2</f>
        <v>2019</v>
      </c>
      <c r="C44" s="188">
        <v>37</v>
      </c>
      <c r="D44" s="196"/>
      <c r="E44" s="218"/>
      <c r="F44" s="195"/>
      <c r="G44" s="191"/>
      <c r="H44" s="220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221"/>
      <c r="W44" s="216"/>
      <c r="X44" s="216"/>
      <c r="Y44" s="216"/>
      <c r="Z44" s="214"/>
    </row>
    <row r="45" spans="1:26" s="189" customFormat="1" x14ac:dyDescent="0.25">
      <c r="A45" s="217" t="str">
        <f>Leyendas!$C$2</f>
        <v>Costa Rica</v>
      </c>
      <c r="B45" s="217">
        <f>Leyendas!$K$2</f>
        <v>2019</v>
      </c>
      <c r="C45" s="188">
        <v>38</v>
      </c>
      <c r="D45" s="196"/>
      <c r="E45" s="218"/>
      <c r="F45" s="195"/>
      <c r="G45" s="191"/>
      <c r="H45" s="220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221"/>
      <c r="W45" s="216"/>
      <c r="X45" s="216"/>
      <c r="Y45" s="216"/>
      <c r="Z45" s="214"/>
    </row>
    <row r="46" spans="1:26" s="189" customFormat="1" x14ac:dyDescent="0.25">
      <c r="A46" s="217" t="str">
        <f>Leyendas!$C$2</f>
        <v>Costa Rica</v>
      </c>
      <c r="B46" s="217">
        <f>Leyendas!$K$2</f>
        <v>2019</v>
      </c>
      <c r="C46" s="188">
        <v>39</v>
      </c>
      <c r="D46" s="196"/>
      <c r="E46" s="213"/>
      <c r="F46" s="195"/>
      <c r="G46" s="191"/>
      <c r="H46" s="220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221"/>
      <c r="W46" s="216"/>
      <c r="X46" s="216"/>
      <c r="Y46" s="216"/>
      <c r="Z46" s="214"/>
    </row>
    <row r="47" spans="1:26" s="189" customFormat="1" x14ac:dyDescent="0.25">
      <c r="A47" s="217" t="str">
        <f>Leyendas!$C$2</f>
        <v>Costa Rica</v>
      </c>
      <c r="B47" s="217">
        <f>Leyendas!$K$2</f>
        <v>2019</v>
      </c>
      <c r="C47" s="188">
        <v>40</v>
      </c>
      <c r="D47" s="196"/>
      <c r="E47" s="218"/>
      <c r="F47" s="195"/>
      <c r="G47" s="191"/>
      <c r="H47" s="220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221"/>
      <c r="W47" s="216"/>
      <c r="X47" s="216"/>
      <c r="Y47" s="216"/>
      <c r="Z47" s="214"/>
    </row>
    <row r="48" spans="1:26" s="189" customFormat="1" x14ac:dyDescent="0.25">
      <c r="A48" s="217" t="str">
        <f>Leyendas!$C$2</f>
        <v>Costa Rica</v>
      </c>
      <c r="B48" s="217">
        <f>Leyendas!$K$2</f>
        <v>2019</v>
      </c>
      <c r="C48" s="188">
        <v>41</v>
      </c>
      <c r="D48" s="196"/>
      <c r="E48" s="218"/>
      <c r="F48" s="195"/>
      <c r="G48" s="191"/>
      <c r="H48" s="220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221"/>
      <c r="W48" s="216"/>
      <c r="X48" s="216"/>
      <c r="Y48" s="216"/>
      <c r="Z48" s="214"/>
    </row>
    <row r="49" spans="1:26" s="189" customFormat="1" x14ac:dyDescent="0.25">
      <c r="A49" s="217" t="str">
        <f>Leyendas!$C$2</f>
        <v>Costa Rica</v>
      </c>
      <c r="B49" s="217">
        <f>Leyendas!$K$2</f>
        <v>2019</v>
      </c>
      <c r="C49" s="188">
        <v>42</v>
      </c>
      <c r="D49" s="196"/>
      <c r="E49" s="218"/>
      <c r="F49" s="195"/>
      <c r="G49" s="191"/>
      <c r="H49" s="220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221"/>
      <c r="W49" s="216"/>
      <c r="X49" s="216"/>
      <c r="Y49" s="216"/>
      <c r="Z49" s="214"/>
    </row>
    <row r="50" spans="1:26" s="189" customFormat="1" x14ac:dyDescent="0.25">
      <c r="A50" s="217" t="str">
        <f>Leyendas!$C$2</f>
        <v>Costa Rica</v>
      </c>
      <c r="B50" s="217">
        <f>Leyendas!$K$2</f>
        <v>2019</v>
      </c>
      <c r="C50" s="188">
        <v>43</v>
      </c>
      <c r="D50" s="196"/>
      <c r="E50" s="218"/>
      <c r="F50" s="195"/>
      <c r="G50" s="191"/>
      <c r="H50" s="220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221"/>
      <c r="W50" s="216"/>
      <c r="X50" s="216"/>
      <c r="Y50" s="216"/>
      <c r="Z50" s="214"/>
    </row>
    <row r="51" spans="1:26" s="189" customFormat="1" x14ac:dyDescent="0.25">
      <c r="A51" s="217" t="str">
        <f>Leyendas!$C$2</f>
        <v>Costa Rica</v>
      </c>
      <c r="B51" s="217">
        <f>Leyendas!$K$2</f>
        <v>2019</v>
      </c>
      <c r="C51" s="188">
        <v>44</v>
      </c>
      <c r="D51" s="196"/>
      <c r="E51" s="218"/>
      <c r="F51" s="195"/>
      <c r="G51" s="191"/>
      <c r="H51" s="220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221"/>
      <c r="W51" s="216"/>
      <c r="X51" s="216"/>
      <c r="Y51" s="216"/>
      <c r="Z51" s="214"/>
    </row>
    <row r="52" spans="1:26" s="189" customFormat="1" x14ac:dyDescent="0.25">
      <c r="A52" s="217" t="str">
        <f>Leyendas!$C$2</f>
        <v>Costa Rica</v>
      </c>
      <c r="B52" s="217">
        <f>Leyendas!$K$2</f>
        <v>2019</v>
      </c>
      <c r="C52" s="188">
        <v>45</v>
      </c>
      <c r="D52" s="196"/>
      <c r="E52" s="218"/>
      <c r="F52" s="195"/>
      <c r="G52" s="191"/>
      <c r="H52" s="220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221"/>
      <c r="W52" s="216"/>
      <c r="X52" s="216"/>
      <c r="Y52" s="216"/>
      <c r="Z52" s="214"/>
    </row>
    <row r="53" spans="1:26" s="189" customFormat="1" ht="15" customHeight="1" x14ac:dyDescent="0.25">
      <c r="A53" s="217" t="str">
        <f>Leyendas!$C$2</f>
        <v>Costa Rica</v>
      </c>
      <c r="B53" s="217">
        <f>Leyendas!$K$2</f>
        <v>2019</v>
      </c>
      <c r="C53" s="188">
        <v>46</v>
      </c>
      <c r="D53" s="196"/>
      <c r="E53" s="195"/>
      <c r="F53" s="195"/>
      <c r="G53" s="191"/>
      <c r="H53" s="220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221"/>
      <c r="W53" s="216"/>
      <c r="X53" s="216"/>
      <c r="Y53" s="216"/>
      <c r="Z53" s="214"/>
    </row>
    <row r="54" spans="1:26" s="189" customFormat="1" x14ac:dyDescent="0.25">
      <c r="A54" s="217" t="str">
        <f>Leyendas!$C$2</f>
        <v>Costa Rica</v>
      </c>
      <c r="B54" s="217">
        <f>Leyendas!$K$2</f>
        <v>2019</v>
      </c>
      <c r="C54" s="188">
        <v>47</v>
      </c>
      <c r="D54" s="196"/>
      <c r="E54" s="195"/>
      <c r="F54" s="195"/>
      <c r="G54" s="191"/>
      <c r="H54" s="220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221"/>
      <c r="W54" s="216"/>
      <c r="X54" s="216"/>
      <c r="Y54" s="216"/>
      <c r="Z54" s="214"/>
    </row>
    <row r="55" spans="1:26" s="189" customFormat="1" x14ac:dyDescent="0.25">
      <c r="A55" s="217" t="str">
        <f>Leyendas!$C$2</f>
        <v>Costa Rica</v>
      </c>
      <c r="B55" s="217">
        <f>Leyendas!$K$2</f>
        <v>2019</v>
      </c>
      <c r="C55" s="188">
        <v>48</v>
      </c>
      <c r="D55" s="196"/>
      <c r="E55" s="195"/>
      <c r="F55" s="195"/>
      <c r="G55" s="191"/>
      <c r="H55" s="220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221"/>
      <c r="W55" s="216"/>
      <c r="X55" s="216"/>
      <c r="Y55" s="216"/>
      <c r="Z55" s="214"/>
    </row>
    <row r="56" spans="1:26" s="189" customFormat="1" x14ac:dyDescent="0.25">
      <c r="A56" s="217" t="str">
        <f>Leyendas!$C$2</f>
        <v>Costa Rica</v>
      </c>
      <c r="B56" s="217">
        <f>Leyendas!$K$2</f>
        <v>2019</v>
      </c>
      <c r="C56" s="188">
        <v>49</v>
      </c>
      <c r="D56" s="196"/>
      <c r="E56" s="195"/>
      <c r="F56" s="195"/>
      <c r="G56" s="191"/>
      <c r="H56" s="220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221"/>
      <c r="W56" s="216"/>
      <c r="X56" s="216"/>
      <c r="Y56" s="216"/>
      <c r="Z56" s="214"/>
    </row>
    <row r="57" spans="1:26" s="189" customFormat="1" x14ac:dyDescent="0.25">
      <c r="A57" s="217" t="str">
        <f>Leyendas!$C$2</f>
        <v>Costa Rica</v>
      </c>
      <c r="B57" s="217">
        <f>Leyendas!$K$2</f>
        <v>2019</v>
      </c>
      <c r="C57" s="188">
        <v>50</v>
      </c>
      <c r="D57" s="196"/>
      <c r="E57" s="195"/>
      <c r="F57" s="195"/>
      <c r="G57" s="191"/>
      <c r="H57" s="220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221"/>
      <c r="W57" s="216"/>
      <c r="X57" s="216"/>
      <c r="Y57" s="216"/>
      <c r="Z57" s="214"/>
    </row>
    <row r="58" spans="1:26" s="189" customFormat="1" x14ac:dyDescent="0.25">
      <c r="A58" s="217" t="str">
        <f>Leyendas!$C$2</f>
        <v>Costa Rica</v>
      </c>
      <c r="B58" s="217">
        <f>Leyendas!$K$2</f>
        <v>2019</v>
      </c>
      <c r="C58" s="188">
        <v>51</v>
      </c>
      <c r="D58" s="196"/>
      <c r="E58" s="195"/>
      <c r="F58" s="195"/>
      <c r="G58" s="191"/>
      <c r="H58" s="220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221"/>
      <c r="W58" s="216"/>
      <c r="X58" s="216"/>
      <c r="Y58" s="216"/>
      <c r="Z58" s="214"/>
    </row>
    <row r="59" spans="1:26" s="189" customFormat="1" x14ac:dyDescent="0.25">
      <c r="A59" s="217" t="str">
        <f>Leyendas!$C$2</f>
        <v>Costa Rica</v>
      </c>
      <c r="B59" s="217">
        <f>Leyendas!$K$2</f>
        <v>2019</v>
      </c>
      <c r="C59" s="188">
        <v>52</v>
      </c>
      <c r="D59" s="196"/>
      <c r="E59" s="195"/>
      <c r="F59" s="195"/>
      <c r="G59" s="191"/>
      <c r="H59" s="220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221"/>
      <c r="W59" s="216"/>
      <c r="X59" s="216"/>
      <c r="Y59" s="216"/>
      <c r="Z59" s="214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theme="4"/>
  </sheetPr>
  <dimension ref="A1:AR75"/>
  <sheetViews>
    <sheetView zoomScale="70" zoomScaleNormal="70" workbookViewId="0"/>
  </sheetViews>
  <sheetFormatPr baseColWidth="10" defaultColWidth="11.42578125" defaultRowHeight="15" x14ac:dyDescent="0.25"/>
  <cols>
    <col min="1" max="2" width="11.42578125" style="198"/>
    <col min="3" max="3" width="9.140625" style="198" customWidth="1"/>
    <col min="4" max="4" width="12.140625" style="198" customWidth="1"/>
    <col min="5" max="5" width="12.5703125" style="198" customWidth="1"/>
    <col min="6" max="6" width="13.140625" style="198" customWidth="1"/>
    <col min="7" max="7" width="9.42578125" style="198" customWidth="1"/>
    <col min="8" max="10" width="12.140625" style="198" customWidth="1"/>
    <col min="11" max="11" width="16.28515625" style="198" customWidth="1"/>
    <col min="12" max="12" width="18.85546875" style="198" customWidth="1"/>
    <col min="13" max="13" width="13.140625" style="198" bestFit="1" customWidth="1"/>
    <col min="14" max="14" width="9.42578125" style="198" customWidth="1"/>
    <col min="15" max="15" width="11.42578125" style="198" bestFit="1" customWidth="1"/>
    <col min="16" max="18" width="9.42578125" style="198" customWidth="1"/>
    <col min="19" max="19" width="10.5703125" style="198" customWidth="1"/>
    <col min="20" max="20" width="9.42578125" style="198" customWidth="1"/>
    <col min="21" max="21" width="14.85546875" style="198" customWidth="1"/>
    <col min="22" max="22" width="16.28515625" style="198" customWidth="1"/>
    <col min="23" max="23" width="13.7109375" style="198" customWidth="1"/>
    <col min="24" max="24" width="15.28515625" style="198" customWidth="1"/>
    <col min="25" max="25" width="14.7109375" style="198" customWidth="1"/>
    <col min="26" max="26" width="13.7109375" style="198" customWidth="1"/>
    <col min="27" max="27" width="16.42578125" style="198" customWidth="1"/>
    <col min="28" max="28" width="15" style="198" customWidth="1"/>
    <col min="29" max="29" width="16.42578125" style="198" customWidth="1"/>
    <col min="30" max="34" width="13.7109375" style="198" customWidth="1"/>
    <col min="35" max="35" width="17.42578125" style="198" customWidth="1"/>
    <col min="36" max="36" width="19.85546875" style="198" customWidth="1"/>
    <col min="37" max="37" width="15" style="198" customWidth="1"/>
    <col min="38" max="38" width="16.42578125" style="198" customWidth="1"/>
    <col min="39" max="40" width="15" style="198" customWidth="1"/>
    <col min="41" max="41" width="16.42578125" style="198" customWidth="1"/>
    <col min="42" max="43" width="15" style="198" customWidth="1"/>
    <col min="44" max="258" width="11.42578125" style="198"/>
    <col min="259" max="259" width="1.7109375" style="198" customWidth="1"/>
    <col min="260" max="260" width="9.140625" style="198" customWidth="1"/>
    <col min="261" max="261" width="9.42578125" style="198" customWidth="1"/>
    <col min="262" max="262" width="12.5703125" style="198" customWidth="1"/>
    <col min="263" max="263" width="13.140625" style="198" customWidth="1"/>
    <col min="264" max="264" width="9.42578125" style="198" customWidth="1"/>
    <col min="265" max="265" width="12.140625" style="198" customWidth="1"/>
    <col min="266" max="267" width="9.42578125" style="198" customWidth="1"/>
    <col min="268" max="268" width="13.140625" style="198" customWidth="1"/>
    <col min="269" max="269" width="13.140625" style="198" bestFit="1" customWidth="1"/>
    <col min="270" max="270" width="9.42578125" style="198" customWidth="1"/>
    <col min="271" max="271" width="11.42578125" style="198" bestFit="1" customWidth="1"/>
    <col min="272" max="274" width="9.42578125" style="198" customWidth="1"/>
    <col min="275" max="275" width="10.5703125" style="198" customWidth="1"/>
    <col min="276" max="277" width="9.42578125" style="198" customWidth="1"/>
    <col min="278" max="278" width="12.7109375" style="198" customWidth="1"/>
    <col min="279" max="279" width="11" style="198" customWidth="1"/>
    <col min="280" max="280" width="13.42578125" style="198" customWidth="1"/>
    <col min="281" max="282" width="13.7109375" style="198" customWidth="1"/>
    <col min="283" max="284" width="15" style="198" customWidth="1"/>
    <col min="285" max="291" width="13.7109375" style="198" customWidth="1"/>
    <col min="292" max="299" width="15" style="198" customWidth="1"/>
    <col min="300" max="514" width="11.42578125" style="198"/>
    <col min="515" max="515" width="1.7109375" style="198" customWidth="1"/>
    <col min="516" max="516" width="9.140625" style="198" customWidth="1"/>
    <col min="517" max="517" width="9.42578125" style="198" customWidth="1"/>
    <col min="518" max="518" width="12.5703125" style="198" customWidth="1"/>
    <col min="519" max="519" width="13.140625" style="198" customWidth="1"/>
    <col min="520" max="520" width="9.42578125" style="198" customWidth="1"/>
    <col min="521" max="521" width="12.140625" style="198" customWidth="1"/>
    <col min="522" max="523" width="9.42578125" style="198" customWidth="1"/>
    <col min="524" max="524" width="13.140625" style="198" customWidth="1"/>
    <col min="525" max="525" width="13.140625" style="198" bestFit="1" customWidth="1"/>
    <col min="526" max="526" width="9.42578125" style="198" customWidth="1"/>
    <col min="527" max="527" width="11.42578125" style="198" bestFit="1" customWidth="1"/>
    <col min="528" max="530" width="9.42578125" style="198" customWidth="1"/>
    <col min="531" max="531" width="10.5703125" style="198" customWidth="1"/>
    <col min="532" max="533" width="9.42578125" style="198" customWidth="1"/>
    <col min="534" max="534" width="12.7109375" style="198" customWidth="1"/>
    <col min="535" max="535" width="11" style="198" customWidth="1"/>
    <col min="536" max="536" width="13.42578125" style="198" customWidth="1"/>
    <col min="537" max="538" width="13.7109375" style="198" customWidth="1"/>
    <col min="539" max="540" width="15" style="198" customWidth="1"/>
    <col min="541" max="547" width="13.7109375" style="198" customWidth="1"/>
    <col min="548" max="555" width="15" style="198" customWidth="1"/>
    <col min="556" max="770" width="11.42578125" style="198"/>
    <col min="771" max="771" width="1.7109375" style="198" customWidth="1"/>
    <col min="772" max="772" width="9.140625" style="198" customWidth="1"/>
    <col min="773" max="773" width="9.42578125" style="198" customWidth="1"/>
    <col min="774" max="774" width="12.5703125" style="198" customWidth="1"/>
    <col min="775" max="775" width="13.140625" style="198" customWidth="1"/>
    <col min="776" max="776" width="9.42578125" style="198" customWidth="1"/>
    <col min="777" max="777" width="12.140625" style="198" customWidth="1"/>
    <col min="778" max="779" width="9.42578125" style="198" customWidth="1"/>
    <col min="780" max="780" width="13.140625" style="198" customWidth="1"/>
    <col min="781" max="781" width="13.140625" style="198" bestFit="1" customWidth="1"/>
    <col min="782" max="782" width="9.42578125" style="198" customWidth="1"/>
    <col min="783" max="783" width="11.42578125" style="198" bestFit="1" customWidth="1"/>
    <col min="784" max="786" width="9.42578125" style="198" customWidth="1"/>
    <col min="787" max="787" width="10.5703125" style="198" customWidth="1"/>
    <col min="788" max="789" width="9.42578125" style="198" customWidth="1"/>
    <col min="790" max="790" width="12.7109375" style="198" customWidth="1"/>
    <col min="791" max="791" width="11" style="198" customWidth="1"/>
    <col min="792" max="792" width="13.42578125" style="198" customWidth="1"/>
    <col min="793" max="794" width="13.7109375" style="198" customWidth="1"/>
    <col min="795" max="796" width="15" style="198" customWidth="1"/>
    <col min="797" max="803" width="13.7109375" style="198" customWidth="1"/>
    <col min="804" max="811" width="15" style="198" customWidth="1"/>
    <col min="812" max="1026" width="11.42578125" style="198"/>
    <col min="1027" max="1027" width="1.7109375" style="198" customWidth="1"/>
    <col min="1028" max="1028" width="9.140625" style="198" customWidth="1"/>
    <col min="1029" max="1029" width="9.42578125" style="198" customWidth="1"/>
    <col min="1030" max="1030" width="12.5703125" style="198" customWidth="1"/>
    <col min="1031" max="1031" width="13.140625" style="198" customWidth="1"/>
    <col min="1032" max="1032" width="9.42578125" style="198" customWidth="1"/>
    <col min="1033" max="1033" width="12.140625" style="198" customWidth="1"/>
    <col min="1034" max="1035" width="9.42578125" style="198" customWidth="1"/>
    <col min="1036" max="1036" width="13.140625" style="198" customWidth="1"/>
    <col min="1037" max="1037" width="13.140625" style="198" bestFit="1" customWidth="1"/>
    <col min="1038" max="1038" width="9.42578125" style="198" customWidth="1"/>
    <col min="1039" max="1039" width="11.42578125" style="198" bestFit="1" customWidth="1"/>
    <col min="1040" max="1042" width="9.42578125" style="198" customWidth="1"/>
    <col min="1043" max="1043" width="10.5703125" style="198" customWidth="1"/>
    <col min="1044" max="1045" width="9.42578125" style="198" customWidth="1"/>
    <col min="1046" max="1046" width="12.7109375" style="198" customWidth="1"/>
    <col min="1047" max="1047" width="11" style="198" customWidth="1"/>
    <col min="1048" max="1048" width="13.42578125" style="198" customWidth="1"/>
    <col min="1049" max="1050" width="13.7109375" style="198" customWidth="1"/>
    <col min="1051" max="1052" width="15" style="198" customWidth="1"/>
    <col min="1053" max="1059" width="13.7109375" style="198" customWidth="1"/>
    <col min="1060" max="1067" width="15" style="198" customWidth="1"/>
    <col min="1068" max="1282" width="11.42578125" style="198"/>
    <col min="1283" max="1283" width="1.7109375" style="198" customWidth="1"/>
    <col min="1284" max="1284" width="9.140625" style="198" customWidth="1"/>
    <col min="1285" max="1285" width="9.42578125" style="198" customWidth="1"/>
    <col min="1286" max="1286" width="12.5703125" style="198" customWidth="1"/>
    <col min="1287" max="1287" width="13.140625" style="198" customWidth="1"/>
    <col min="1288" max="1288" width="9.42578125" style="198" customWidth="1"/>
    <col min="1289" max="1289" width="12.140625" style="198" customWidth="1"/>
    <col min="1290" max="1291" width="9.42578125" style="198" customWidth="1"/>
    <col min="1292" max="1292" width="13.140625" style="198" customWidth="1"/>
    <col min="1293" max="1293" width="13.140625" style="198" bestFit="1" customWidth="1"/>
    <col min="1294" max="1294" width="9.42578125" style="198" customWidth="1"/>
    <col min="1295" max="1295" width="11.42578125" style="198" bestFit="1" customWidth="1"/>
    <col min="1296" max="1298" width="9.42578125" style="198" customWidth="1"/>
    <col min="1299" max="1299" width="10.5703125" style="198" customWidth="1"/>
    <col min="1300" max="1301" width="9.42578125" style="198" customWidth="1"/>
    <col min="1302" max="1302" width="12.7109375" style="198" customWidth="1"/>
    <col min="1303" max="1303" width="11" style="198" customWidth="1"/>
    <col min="1304" max="1304" width="13.42578125" style="198" customWidth="1"/>
    <col min="1305" max="1306" width="13.7109375" style="198" customWidth="1"/>
    <col min="1307" max="1308" width="15" style="198" customWidth="1"/>
    <col min="1309" max="1315" width="13.7109375" style="198" customWidth="1"/>
    <col min="1316" max="1323" width="15" style="198" customWidth="1"/>
    <col min="1324" max="1538" width="11.42578125" style="198"/>
    <col min="1539" max="1539" width="1.7109375" style="198" customWidth="1"/>
    <col min="1540" max="1540" width="9.140625" style="198" customWidth="1"/>
    <col min="1541" max="1541" width="9.42578125" style="198" customWidth="1"/>
    <col min="1542" max="1542" width="12.5703125" style="198" customWidth="1"/>
    <col min="1543" max="1543" width="13.140625" style="198" customWidth="1"/>
    <col min="1544" max="1544" width="9.42578125" style="198" customWidth="1"/>
    <col min="1545" max="1545" width="12.140625" style="198" customWidth="1"/>
    <col min="1546" max="1547" width="9.42578125" style="198" customWidth="1"/>
    <col min="1548" max="1548" width="13.140625" style="198" customWidth="1"/>
    <col min="1549" max="1549" width="13.140625" style="198" bestFit="1" customWidth="1"/>
    <col min="1550" max="1550" width="9.42578125" style="198" customWidth="1"/>
    <col min="1551" max="1551" width="11.42578125" style="198" bestFit="1" customWidth="1"/>
    <col min="1552" max="1554" width="9.42578125" style="198" customWidth="1"/>
    <col min="1555" max="1555" width="10.5703125" style="198" customWidth="1"/>
    <col min="1556" max="1557" width="9.42578125" style="198" customWidth="1"/>
    <col min="1558" max="1558" width="12.7109375" style="198" customWidth="1"/>
    <col min="1559" max="1559" width="11" style="198" customWidth="1"/>
    <col min="1560" max="1560" width="13.42578125" style="198" customWidth="1"/>
    <col min="1561" max="1562" width="13.7109375" style="198" customWidth="1"/>
    <col min="1563" max="1564" width="15" style="198" customWidth="1"/>
    <col min="1565" max="1571" width="13.7109375" style="198" customWidth="1"/>
    <col min="1572" max="1579" width="15" style="198" customWidth="1"/>
    <col min="1580" max="1794" width="11.42578125" style="198"/>
    <col min="1795" max="1795" width="1.7109375" style="198" customWidth="1"/>
    <col min="1796" max="1796" width="9.140625" style="198" customWidth="1"/>
    <col min="1797" max="1797" width="9.42578125" style="198" customWidth="1"/>
    <col min="1798" max="1798" width="12.5703125" style="198" customWidth="1"/>
    <col min="1799" max="1799" width="13.140625" style="198" customWidth="1"/>
    <col min="1800" max="1800" width="9.42578125" style="198" customWidth="1"/>
    <col min="1801" max="1801" width="12.140625" style="198" customWidth="1"/>
    <col min="1802" max="1803" width="9.42578125" style="198" customWidth="1"/>
    <col min="1804" max="1804" width="13.140625" style="198" customWidth="1"/>
    <col min="1805" max="1805" width="13.140625" style="198" bestFit="1" customWidth="1"/>
    <col min="1806" max="1806" width="9.42578125" style="198" customWidth="1"/>
    <col min="1807" max="1807" width="11.42578125" style="198" bestFit="1" customWidth="1"/>
    <col min="1808" max="1810" width="9.42578125" style="198" customWidth="1"/>
    <col min="1811" max="1811" width="10.5703125" style="198" customWidth="1"/>
    <col min="1812" max="1813" width="9.42578125" style="198" customWidth="1"/>
    <col min="1814" max="1814" width="12.7109375" style="198" customWidth="1"/>
    <col min="1815" max="1815" width="11" style="198" customWidth="1"/>
    <col min="1816" max="1816" width="13.42578125" style="198" customWidth="1"/>
    <col min="1817" max="1818" width="13.7109375" style="198" customWidth="1"/>
    <col min="1819" max="1820" width="15" style="198" customWidth="1"/>
    <col min="1821" max="1827" width="13.7109375" style="198" customWidth="1"/>
    <col min="1828" max="1835" width="15" style="198" customWidth="1"/>
    <col min="1836" max="2050" width="11.42578125" style="198"/>
    <col min="2051" max="2051" width="1.7109375" style="198" customWidth="1"/>
    <col min="2052" max="2052" width="9.140625" style="198" customWidth="1"/>
    <col min="2053" max="2053" width="9.42578125" style="198" customWidth="1"/>
    <col min="2054" max="2054" width="12.5703125" style="198" customWidth="1"/>
    <col min="2055" max="2055" width="13.140625" style="198" customWidth="1"/>
    <col min="2056" max="2056" width="9.42578125" style="198" customWidth="1"/>
    <col min="2057" max="2057" width="12.140625" style="198" customWidth="1"/>
    <col min="2058" max="2059" width="9.42578125" style="198" customWidth="1"/>
    <col min="2060" max="2060" width="13.140625" style="198" customWidth="1"/>
    <col min="2061" max="2061" width="13.140625" style="198" bestFit="1" customWidth="1"/>
    <col min="2062" max="2062" width="9.42578125" style="198" customWidth="1"/>
    <col min="2063" max="2063" width="11.42578125" style="198" bestFit="1" customWidth="1"/>
    <col min="2064" max="2066" width="9.42578125" style="198" customWidth="1"/>
    <col min="2067" max="2067" width="10.5703125" style="198" customWidth="1"/>
    <col min="2068" max="2069" width="9.42578125" style="198" customWidth="1"/>
    <col min="2070" max="2070" width="12.7109375" style="198" customWidth="1"/>
    <col min="2071" max="2071" width="11" style="198" customWidth="1"/>
    <col min="2072" max="2072" width="13.42578125" style="198" customWidth="1"/>
    <col min="2073" max="2074" width="13.7109375" style="198" customWidth="1"/>
    <col min="2075" max="2076" width="15" style="198" customWidth="1"/>
    <col min="2077" max="2083" width="13.7109375" style="198" customWidth="1"/>
    <col min="2084" max="2091" width="15" style="198" customWidth="1"/>
    <col min="2092" max="2306" width="11.42578125" style="198"/>
    <col min="2307" max="2307" width="1.7109375" style="198" customWidth="1"/>
    <col min="2308" max="2308" width="9.140625" style="198" customWidth="1"/>
    <col min="2309" max="2309" width="9.42578125" style="198" customWidth="1"/>
    <col min="2310" max="2310" width="12.5703125" style="198" customWidth="1"/>
    <col min="2311" max="2311" width="13.140625" style="198" customWidth="1"/>
    <col min="2312" max="2312" width="9.42578125" style="198" customWidth="1"/>
    <col min="2313" max="2313" width="12.140625" style="198" customWidth="1"/>
    <col min="2314" max="2315" width="9.42578125" style="198" customWidth="1"/>
    <col min="2316" max="2316" width="13.140625" style="198" customWidth="1"/>
    <col min="2317" max="2317" width="13.140625" style="198" bestFit="1" customWidth="1"/>
    <col min="2318" max="2318" width="9.42578125" style="198" customWidth="1"/>
    <col min="2319" max="2319" width="11.42578125" style="198" bestFit="1" customWidth="1"/>
    <col min="2320" max="2322" width="9.42578125" style="198" customWidth="1"/>
    <col min="2323" max="2323" width="10.5703125" style="198" customWidth="1"/>
    <col min="2324" max="2325" width="9.42578125" style="198" customWidth="1"/>
    <col min="2326" max="2326" width="12.7109375" style="198" customWidth="1"/>
    <col min="2327" max="2327" width="11" style="198" customWidth="1"/>
    <col min="2328" max="2328" width="13.42578125" style="198" customWidth="1"/>
    <col min="2329" max="2330" width="13.7109375" style="198" customWidth="1"/>
    <col min="2331" max="2332" width="15" style="198" customWidth="1"/>
    <col min="2333" max="2339" width="13.7109375" style="198" customWidth="1"/>
    <col min="2340" max="2347" width="15" style="198" customWidth="1"/>
    <col min="2348" max="2562" width="11.42578125" style="198"/>
    <col min="2563" max="2563" width="1.7109375" style="198" customWidth="1"/>
    <col min="2564" max="2564" width="9.140625" style="198" customWidth="1"/>
    <col min="2565" max="2565" width="9.42578125" style="198" customWidth="1"/>
    <col min="2566" max="2566" width="12.5703125" style="198" customWidth="1"/>
    <col min="2567" max="2567" width="13.140625" style="198" customWidth="1"/>
    <col min="2568" max="2568" width="9.42578125" style="198" customWidth="1"/>
    <col min="2569" max="2569" width="12.140625" style="198" customWidth="1"/>
    <col min="2570" max="2571" width="9.42578125" style="198" customWidth="1"/>
    <col min="2572" max="2572" width="13.140625" style="198" customWidth="1"/>
    <col min="2573" max="2573" width="13.140625" style="198" bestFit="1" customWidth="1"/>
    <col min="2574" max="2574" width="9.42578125" style="198" customWidth="1"/>
    <col min="2575" max="2575" width="11.42578125" style="198" bestFit="1" customWidth="1"/>
    <col min="2576" max="2578" width="9.42578125" style="198" customWidth="1"/>
    <col min="2579" max="2579" width="10.5703125" style="198" customWidth="1"/>
    <col min="2580" max="2581" width="9.42578125" style="198" customWidth="1"/>
    <col min="2582" max="2582" width="12.7109375" style="198" customWidth="1"/>
    <col min="2583" max="2583" width="11" style="198" customWidth="1"/>
    <col min="2584" max="2584" width="13.42578125" style="198" customWidth="1"/>
    <col min="2585" max="2586" width="13.7109375" style="198" customWidth="1"/>
    <col min="2587" max="2588" width="15" style="198" customWidth="1"/>
    <col min="2589" max="2595" width="13.7109375" style="198" customWidth="1"/>
    <col min="2596" max="2603" width="15" style="198" customWidth="1"/>
    <col min="2604" max="2818" width="11.42578125" style="198"/>
    <col min="2819" max="2819" width="1.7109375" style="198" customWidth="1"/>
    <col min="2820" max="2820" width="9.140625" style="198" customWidth="1"/>
    <col min="2821" max="2821" width="9.42578125" style="198" customWidth="1"/>
    <col min="2822" max="2822" width="12.5703125" style="198" customWidth="1"/>
    <col min="2823" max="2823" width="13.140625" style="198" customWidth="1"/>
    <col min="2824" max="2824" width="9.42578125" style="198" customWidth="1"/>
    <col min="2825" max="2825" width="12.140625" style="198" customWidth="1"/>
    <col min="2826" max="2827" width="9.42578125" style="198" customWidth="1"/>
    <col min="2828" max="2828" width="13.140625" style="198" customWidth="1"/>
    <col min="2829" max="2829" width="13.140625" style="198" bestFit="1" customWidth="1"/>
    <col min="2830" max="2830" width="9.42578125" style="198" customWidth="1"/>
    <col min="2831" max="2831" width="11.42578125" style="198" bestFit="1" customWidth="1"/>
    <col min="2832" max="2834" width="9.42578125" style="198" customWidth="1"/>
    <col min="2835" max="2835" width="10.5703125" style="198" customWidth="1"/>
    <col min="2836" max="2837" width="9.42578125" style="198" customWidth="1"/>
    <col min="2838" max="2838" width="12.7109375" style="198" customWidth="1"/>
    <col min="2839" max="2839" width="11" style="198" customWidth="1"/>
    <col min="2840" max="2840" width="13.42578125" style="198" customWidth="1"/>
    <col min="2841" max="2842" width="13.7109375" style="198" customWidth="1"/>
    <col min="2843" max="2844" width="15" style="198" customWidth="1"/>
    <col min="2845" max="2851" width="13.7109375" style="198" customWidth="1"/>
    <col min="2852" max="2859" width="15" style="198" customWidth="1"/>
    <col min="2860" max="3074" width="11.42578125" style="198"/>
    <col min="3075" max="3075" width="1.7109375" style="198" customWidth="1"/>
    <col min="3076" max="3076" width="9.140625" style="198" customWidth="1"/>
    <col min="3077" max="3077" width="9.42578125" style="198" customWidth="1"/>
    <col min="3078" max="3078" width="12.5703125" style="198" customWidth="1"/>
    <col min="3079" max="3079" width="13.140625" style="198" customWidth="1"/>
    <col min="3080" max="3080" width="9.42578125" style="198" customWidth="1"/>
    <col min="3081" max="3081" width="12.140625" style="198" customWidth="1"/>
    <col min="3082" max="3083" width="9.42578125" style="198" customWidth="1"/>
    <col min="3084" max="3084" width="13.140625" style="198" customWidth="1"/>
    <col min="3085" max="3085" width="13.140625" style="198" bestFit="1" customWidth="1"/>
    <col min="3086" max="3086" width="9.42578125" style="198" customWidth="1"/>
    <col min="3087" max="3087" width="11.42578125" style="198" bestFit="1" customWidth="1"/>
    <col min="3088" max="3090" width="9.42578125" style="198" customWidth="1"/>
    <col min="3091" max="3091" width="10.5703125" style="198" customWidth="1"/>
    <col min="3092" max="3093" width="9.42578125" style="198" customWidth="1"/>
    <col min="3094" max="3094" width="12.7109375" style="198" customWidth="1"/>
    <col min="3095" max="3095" width="11" style="198" customWidth="1"/>
    <col min="3096" max="3096" width="13.42578125" style="198" customWidth="1"/>
    <col min="3097" max="3098" width="13.7109375" style="198" customWidth="1"/>
    <col min="3099" max="3100" width="15" style="198" customWidth="1"/>
    <col min="3101" max="3107" width="13.7109375" style="198" customWidth="1"/>
    <col min="3108" max="3115" width="15" style="198" customWidth="1"/>
    <col min="3116" max="3330" width="11.42578125" style="198"/>
    <col min="3331" max="3331" width="1.7109375" style="198" customWidth="1"/>
    <col min="3332" max="3332" width="9.140625" style="198" customWidth="1"/>
    <col min="3333" max="3333" width="9.42578125" style="198" customWidth="1"/>
    <col min="3334" max="3334" width="12.5703125" style="198" customWidth="1"/>
    <col min="3335" max="3335" width="13.140625" style="198" customWidth="1"/>
    <col min="3336" max="3336" width="9.42578125" style="198" customWidth="1"/>
    <col min="3337" max="3337" width="12.140625" style="198" customWidth="1"/>
    <col min="3338" max="3339" width="9.42578125" style="198" customWidth="1"/>
    <col min="3340" max="3340" width="13.140625" style="198" customWidth="1"/>
    <col min="3341" max="3341" width="13.140625" style="198" bestFit="1" customWidth="1"/>
    <col min="3342" max="3342" width="9.42578125" style="198" customWidth="1"/>
    <col min="3343" max="3343" width="11.42578125" style="198" bestFit="1" customWidth="1"/>
    <col min="3344" max="3346" width="9.42578125" style="198" customWidth="1"/>
    <col min="3347" max="3347" width="10.5703125" style="198" customWidth="1"/>
    <col min="3348" max="3349" width="9.42578125" style="198" customWidth="1"/>
    <col min="3350" max="3350" width="12.7109375" style="198" customWidth="1"/>
    <col min="3351" max="3351" width="11" style="198" customWidth="1"/>
    <col min="3352" max="3352" width="13.42578125" style="198" customWidth="1"/>
    <col min="3353" max="3354" width="13.7109375" style="198" customWidth="1"/>
    <col min="3355" max="3356" width="15" style="198" customWidth="1"/>
    <col min="3357" max="3363" width="13.7109375" style="198" customWidth="1"/>
    <col min="3364" max="3371" width="15" style="198" customWidth="1"/>
    <col min="3372" max="3586" width="11.42578125" style="198"/>
    <col min="3587" max="3587" width="1.7109375" style="198" customWidth="1"/>
    <col min="3588" max="3588" width="9.140625" style="198" customWidth="1"/>
    <col min="3589" max="3589" width="9.42578125" style="198" customWidth="1"/>
    <col min="3590" max="3590" width="12.5703125" style="198" customWidth="1"/>
    <col min="3591" max="3591" width="13.140625" style="198" customWidth="1"/>
    <col min="3592" max="3592" width="9.42578125" style="198" customWidth="1"/>
    <col min="3593" max="3593" width="12.140625" style="198" customWidth="1"/>
    <col min="3594" max="3595" width="9.42578125" style="198" customWidth="1"/>
    <col min="3596" max="3596" width="13.140625" style="198" customWidth="1"/>
    <col min="3597" max="3597" width="13.140625" style="198" bestFit="1" customWidth="1"/>
    <col min="3598" max="3598" width="9.42578125" style="198" customWidth="1"/>
    <col min="3599" max="3599" width="11.42578125" style="198" bestFit="1" customWidth="1"/>
    <col min="3600" max="3602" width="9.42578125" style="198" customWidth="1"/>
    <col min="3603" max="3603" width="10.5703125" style="198" customWidth="1"/>
    <col min="3604" max="3605" width="9.42578125" style="198" customWidth="1"/>
    <col min="3606" max="3606" width="12.7109375" style="198" customWidth="1"/>
    <col min="3607" max="3607" width="11" style="198" customWidth="1"/>
    <col min="3608" max="3608" width="13.42578125" style="198" customWidth="1"/>
    <col min="3609" max="3610" width="13.7109375" style="198" customWidth="1"/>
    <col min="3611" max="3612" width="15" style="198" customWidth="1"/>
    <col min="3613" max="3619" width="13.7109375" style="198" customWidth="1"/>
    <col min="3620" max="3627" width="15" style="198" customWidth="1"/>
    <col min="3628" max="3842" width="11.42578125" style="198"/>
    <col min="3843" max="3843" width="1.7109375" style="198" customWidth="1"/>
    <col min="3844" max="3844" width="9.140625" style="198" customWidth="1"/>
    <col min="3845" max="3845" width="9.42578125" style="198" customWidth="1"/>
    <col min="3846" max="3846" width="12.5703125" style="198" customWidth="1"/>
    <col min="3847" max="3847" width="13.140625" style="198" customWidth="1"/>
    <col min="3848" max="3848" width="9.42578125" style="198" customWidth="1"/>
    <col min="3849" max="3849" width="12.140625" style="198" customWidth="1"/>
    <col min="3850" max="3851" width="9.42578125" style="198" customWidth="1"/>
    <col min="3852" max="3852" width="13.140625" style="198" customWidth="1"/>
    <col min="3853" max="3853" width="13.140625" style="198" bestFit="1" customWidth="1"/>
    <col min="3854" max="3854" width="9.42578125" style="198" customWidth="1"/>
    <col min="3855" max="3855" width="11.42578125" style="198" bestFit="1" customWidth="1"/>
    <col min="3856" max="3858" width="9.42578125" style="198" customWidth="1"/>
    <col min="3859" max="3859" width="10.5703125" style="198" customWidth="1"/>
    <col min="3860" max="3861" width="9.42578125" style="198" customWidth="1"/>
    <col min="3862" max="3862" width="12.7109375" style="198" customWidth="1"/>
    <col min="3863" max="3863" width="11" style="198" customWidth="1"/>
    <col min="3864" max="3864" width="13.42578125" style="198" customWidth="1"/>
    <col min="3865" max="3866" width="13.7109375" style="198" customWidth="1"/>
    <col min="3867" max="3868" width="15" style="198" customWidth="1"/>
    <col min="3869" max="3875" width="13.7109375" style="198" customWidth="1"/>
    <col min="3876" max="3883" width="15" style="198" customWidth="1"/>
    <col min="3884" max="4098" width="11.42578125" style="198"/>
    <col min="4099" max="4099" width="1.7109375" style="198" customWidth="1"/>
    <col min="4100" max="4100" width="9.140625" style="198" customWidth="1"/>
    <col min="4101" max="4101" width="9.42578125" style="198" customWidth="1"/>
    <col min="4102" max="4102" width="12.5703125" style="198" customWidth="1"/>
    <col min="4103" max="4103" width="13.140625" style="198" customWidth="1"/>
    <col min="4104" max="4104" width="9.42578125" style="198" customWidth="1"/>
    <col min="4105" max="4105" width="12.140625" style="198" customWidth="1"/>
    <col min="4106" max="4107" width="9.42578125" style="198" customWidth="1"/>
    <col min="4108" max="4108" width="13.140625" style="198" customWidth="1"/>
    <col min="4109" max="4109" width="13.140625" style="198" bestFit="1" customWidth="1"/>
    <col min="4110" max="4110" width="9.42578125" style="198" customWidth="1"/>
    <col min="4111" max="4111" width="11.42578125" style="198" bestFit="1" customWidth="1"/>
    <col min="4112" max="4114" width="9.42578125" style="198" customWidth="1"/>
    <col min="4115" max="4115" width="10.5703125" style="198" customWidth="1"/>
    <col min="4116" max="4117" width="9.42578125" style="198" customWidth="1"/>
    <col min="4118" max="4118" width="12.7109375" style="198" customWidth="1"/>
    <col min="4119" max="4119" width="11" style="198" customWidth="1"/>
    <col min="4120" max="4120" width="13.42578125" style="198" customWidth="1"/>
    <col min="4121" max="4122" width="13.7109375" style="198" customWidth="1"/>
    <col min="4123" max="4124" width="15" style="198" customWidth="1"/>
    <col min="4125" max="4131" width="13.7109375" style="198" customWidth="1"/>
    <col min="4132" max="4139" width="15" style="198" customWidth="1"/>
    <col min="4140" max="4354" width="11.42578125" style="198"/>
    <col min="4355" max="4355" width="1.7109375" style="198" customWidth="1"/>
    <col min="4356" max="4356" width="9.140625" style="198" customWidth="1"/>
    <col min="4357" max="4357" width="9.42578125" style="198" customWidth="1"/>
    <col min="4358" max="4358" width="12.5703125" style="198" customWidth="1"/>
    <col min="4359" max="4359" width="13.140625" style="198" customWidth="1"/>
    <col min="4360" max="4360" width="9.42578125" style="198" customWidth="1"/>
    <col min="4361" max="4361" width="12.140625" style="198" customWidth="1"/>
    <col min="4362" max="4363" width="9.42578125" style="198" customWidth="1"/>
    <col min="4364" max="4364" width="13.140625" style="198" customWidth="1"/>
    <col min="4365" max="4365" width="13.140625" style="198" bestFit="1" customWidth="1"/>
    <col min="4366" max="4366" width="9.42578125" style="198" customWidth="1"/>
    <col min="4367" max="4367" width="11.42578125" style="198" bestFit="1" customWidth="1"/>
    <col min="4368" max="4370" width="9.42578125" style="198" customWidth="1"/>
    <col min="4371" max="4371" width="10.5703125" style="198" customWidth="1"/>
    <col min="4372" max="4373" width="9.42578125" style="198" customWidth="1"/>
    <col min="4374" max="4374" width="12.7109375" style="198" customWidth="1"/>
    <col min="4375" max="4375" width="11" style="198" customWidth="1"/>
    <col min="4376" max="4376" width="13.42578125" style="198" customWidth="1"/>
    <col min="4377" max="4378" width="13.7109375" style="198" customWidth="1"/>
    <col min="4379" max="4380" width="15" style="198" customWidth="1"/>
    <col min="4381" max="4387" width="13.7109375" style="198" customWidth="1"/>
    <col min="4388" max="4395" width="15" style="198" customWidth="1"/>
    <col min="4396" max="4610" width="11.42578125" style="198"/>
    <col min="4611" max="4611" width="1.7109375" style="198" customWidth="1"/>
    <col min="4612" max="4612" width="9.140625" style="198" customWidth="1"/>
    <col min="4613" max="4613" width="9.42578125" style="198" customWidth="1"/>
    <col min="4614" max="4614" width="12.5703125" style="198" customWidth="1"/>
    <col min="4615" max="4615" width="13.140625" style="198" customWidth="1"/>
    <col min="4616" max="4616" width="9.42578125" style="198" customWidth="1"/>
    <col min="4617" max="4617" width="12.140625" style="198" customWidth="1"/>
    <col min="4618" max="4619" width="9.42578125" style="198" customWidth="1"/>
    <col min="4620" max="4620" width="13.140625" style="198" customWidth="1"/>
    <col min="4621" max="4621" width="13.140625" style="198" bestFit="1" customWidth="1"/>
    <col min="4622" max="4622" width="9.42578125" style="198" customWidth="1"/>
    <col min="4623" max="4623" width="11.42578125" style="198" bestFit="1" customWidth="1"/>
    <col min="4624" max="4626" width="9.42578125" style="198" customWidth="1"/>
    <col min="4627" max="4627" width="10.5703125" style="198" customWidth="1"/>
    <col min="4628" max="4629" width="9.42578125" style="198" customWidth="1"/>
    <col min="4630" max="4630" width="12.7109375" style="198" customWidth="1"/>
    <col min="4631" max="4631" width="11" style="198" customWidth="1"/>
    <col min="4632" max="4632" width="13.42578125" style="198" customWidth="1"/>
    <col min="4633" max="4634" width="13.7109375" style="198" customWidth="1"/>
    <col min="4635" max="4636" width="15" style="198" customWidth="1"/>
    <col min="4637" max="4643" width="13.7109375" style="198" customWidth="1"/>
    <col min="4644" max="4651" width="15" style="198" customWidth="1"/>
    <col min="4652" max="4866" width="11.42578125" style="198"/>
    <col min="4867" max="4867" width="1.7109375" style="198" customWidth="1"/>
    <col min="4868" max="4868" width="9.140625" style="198" customWidth="1"/>
    <col min="4869" max="4869" width="9.42578125" style="198" customWidth="1"/>
    <col min="4870" max="4870" width="12.5703125" style="198" customWidth="1"/>
    <col min="4871" max="4871" width="13.140625" style="198" customWidth="1"/>
    <col min="4872" max="4872" width="9.42578125" style="198" customWidth="1"/>
    <col min="4873" max="4873" width="12.140625" style="198" customWidth="1"/>
    <col min="4874" max="4875" width="9.42578125" style="198" customWidth="1"/>
    <col min="4876" max="4876" width="13.140625" style="198" customWidth="1"/>
    <col min="4877" max="4877" width="13.140625" style="198" bestFit="1" customWidth="1"/>
    <col min="4878" max="4878" width="9.42578125" style="198" customWidth="1"/>
    <col min="4879" max="4879" width="11.42578125" style="198" bestFit="1" customWidth="1"/>
    <col min="4880" max="4882" width="9.42578125" style="198" customWidth="1"/>
    <col min="4883" max="4883" width="10.5703125" style="198" customWidth="1"/>
    <col min="4884" max="4885" width="9.42578125" style="198" customWidth="1"/>
    <col min="4886" max="4886" width="12.7109375" style="198" customWidth="1"/>
    <col min="4887" max="4887" width="11" style="198" customWidth="1"/>
    <col min="4888" max="4888" width="13.42578125" style="198" customWidth="1"/>
    <col min="4889" max="4890" width="13.7109375" style="198" customWidth="1"/>
    <col min="4891" max="4892" width="15" style="198" customWidth="1"/>
    <col min="4893" max="4899" width="13.7109375" style="198" customWidth="1"/>
    <col min="4900" max="4907" width="15" style="198" customWidth="1"/>
    <col min="4908" max="5122" width="11.42578125" style="198"/>
    <col min="5123" max="5123" width="1.7109375" style="198" customWidth="1"/>
    <col min="5124" max="5124" width="9.140625" style="198" customWidth="1"/>
    <col min="5125" max="5125" width="9.42578125" style="198" customWidth="1"/>
    <col min="5126" max="5126" width="12.5703125" style="198" customWidth="1"/>
    <col min="5127" max="5127" width="13.140625" style="198" customWidth="1"/>
    <col min="5128" max="5128" width="9.42578125" style="198" customWidth="1"/>
    <col min="5129" max="5129" width="12.140625" style="198" customWidth="1"/>
    <col min="5130" max="5131" width="9.42578125" style="198" customWidth="1"/>
    <col min="5132" max="5132" width="13.140625" style="198" customWidth="1"/>
    <col min="5133" max="5133" width="13.140625" style="198" bestFit="1" customWidth="1"/>
    <col min="5134" max="5134" width="9.42578125" style="198" customWidth="1"/>
    <col min="5135" max="5135" width="11.42578125" style="198" bestFit="1" customWidth="1"/>
    <col min="5136" max="5138" width="9.42578125" style="198" customWidth="1"/>
    <col min="5139" max="5139" width="10.5703125" style="198" customWidth="1"/>
    <col min="5140" max="5141" width="9.42578125" style="198" customWidth="1"/>
    <col min="5142" max="5142" width="12.7109375" style="198" customWidth="1"/>
    <col min="5143" max="5143" width="11" style="198" customWidth="1"/>
    <col min="5144" max="5144" width="13.42578125" style="198" customWidth="1"/>
    <col min="5145" max="5146" width="13.7109375" style="198" customWidth="1"/>
    <col min="5147" max="5148" width="15" style="198" customWidth="1"/>
    <col min="5149" max="5155" width="13.7109375" style="198" customWidth="1"/>
    <col min="5156" max="5163" width="15" style="198" customWidth="1"/>
    <col min="5164" max="5378" width="11.42578125" style="198"/>
    <col min="5379" max="5379" width="1.7109375" style="198" customWidth="1"/>
    <col min="5380" max="5380" width="9.140625" style="198" customWidth="1"/>
    <col min="5381" max="5381" width="9.42578125" style="198" customWidth="1"/>
    <col min="5382" max="5382" width="12.5703125" style="198" customWidth="1"/>
    <col min="5383" max="5383" width="13.140625" style="198" customWidth="1"/>
    <col min="5384" max="5384" width="9.42578125" style="198" customWidth="1"/>
    <col min="5385" max="5385" width="12.140625" style="198" customWidth="1"/>
    <col min="5386" max="5387" width="9.42578125" style="198" customWidth="1"/>
    <col min="5388" max="5388" width="13.140625" style="198" customWidth="1"/>
    <col min="5389" max="5389" width="13.140625" style="198" bestFit="1" customWidth="1"/>
    <col min="5390" max="5390" width="9.42578125" style="198" customWidth="1"/>
    <col min="5391" max="5391" width="11.42578125" style="198" bestFit="1" customWidth="1"/>
    <col min="5392" max="5394" width="9.42578125" style="198" customWidth="1"/>
    <col min="5395" max="5395" width="10.5703125" style="198" customWidth="1"/>
    <col min="5396" max="5397" width="9.42578125" style="198" customWidth="1"/>
    <col min="5398" max="5398" width="12.7109375" style="198" customWidth="1"/>
    <col min="5399" max="5399" width="11" style="198" customWidth="1"/>
    <col min="5400" max="5400" width="13.42578125" style="198" customWidth="1"/>
    <col min="5401" max="5402" width="13.7109375" style="198" customWidth="1"/>
    <col min="5403" max="5404" width="15" style="198" customWidth="1"/>
    <col min="5405" max="5411" width="13.7109375" style="198" customWidth="1"/>
    <col min="5412" max="5419" width="15" style="198" customWidth="1"/>
    <col min="5420" max="5634" width="11.42578125" style="198"/>
    <col min="5635" max="5635" width="1.7109375" style="198" customWidth="1"/>
    <col min="5636" max="5636" width="9.140625" style="198" customWidth="1"/>
    <col min="5637" max="5637" width="9.42578125" style="198" customWidth="1"/>
    <col min="5638" max="5638" width="12.5703125" style="198" customWidth="1"/>
    <col min="5639" max="5639" width="13.140625" style="198" customWidth="1"/>
    <col min="5640" max="5640" width="9.42578125" style="198" customWidth="1"/>
    <col min="5641" max="5641" width="12.140625" style="198" customWidth="1"/>
    <col min="5642" max="5643" width="9.42578125" style="198" customWidth="1"/>
    <col min="5644" max="5644" width="13.140625" style="198" customWidth="1"/>
    <col min="5645" max="5645" width="13.140625" style="198" bestFit="1" customWidth="1"/>
    <col min="5646" max="5646" width="9.42578125" style="198" customWidth="1"/>
    <col min="5647" max="5647" width="11.42578125" style="198" bestFit="1" customWidth="1"/>
    <col min="5648" max="5650" width="9.42578125" style="198" customWidth="1"/>
    <col min="5651" max="5651" width="10.5703125" style="198" customWidth="1"/>
    <col min="5652" max="5653" width="9.42578125" style="198" customWidth="1"/>
    <col min="5654" max="5654" width="12.7109375" style="198" customWidth="1"/>
    <col min="5655" max="5655" width="11" style="198" customWidth="1"/>
    <col min="5656" max="5656" width="13.42578125" style="198" customWidth="1"/>
    <col min="5657" max="5658" width="13.7109375" style="198" customWidth="1"/>
    <col min="5659" max="5660" width="15" style="198" customWidth="1"/>
    <col min="5661" max="5667" width="13.7109375" style="198" customWidth="1"/>
    <col min="5668" max="5675" width="15" style="198" customWidth="1"/>
    <col min="5676" max="5890" width="11.42578125" style="198"/>
    <col min="5891" max="5891" width="1.7109375" style="198" customWidth="1"/>
    <col min="5892" max="5892" width="9.140625" style="198" customWidth="1"/>
    <col min="5893" max="5893" width="9.42578125" style="198" customWidth="1"/>
    <col min="5894" max="5894" width="12.5703125" style="198" customWidth="1"/>
    <col min="5895" max="5895" width="13.140625" style="198" customWidth="1"/>
    <col min="5896" max="5896" width="9.42578125" style="198" customWidth="1"/>
    <col min="5897" max="5897" width="12.140625" style="198" customWidth="1"/>
    <col min="5898" max="5899" width="9.42578125" style="198" customWidth="1"/>
    <col min="5900" max="5900" width="13.140625" style="198" customWidth="1"/>
    <col min="5901" max="5901" width="13.140625" style="198" bestFit="1" customWidth="1"/>
    <col min="5902" max="5902" width="9.42578125" style="198" customWidth="1"/>
    <col min="5903" max="5903" width="11.42578125" style="198" bestFit="1" customWidth="1"/>
    <col min="5904" max="5906" width="9.42578125" style="198" customWidth="1"/>
    <col min="5907" max="5907" width="10.5703125" style="198" customWidth="1"/>
    <col min="5908" max="5909" width="9.42578125" style="198" customWidth="1"/>
    <col min="5910" max="5910" width="12.7109375" style="198" customWidth="1"/>
    <col min="5911" max="5911" width="11" style="198" customWidth="1"/>
    <col min="5912" max="5912" width="13.42578125" style="198" customWidth="1"/>
    <col min="5913" max="5914" width="13.7109375" style="198" customWidth="1"/>
    <col min="5915" max="5916" width="15" style="198" customWidth="1"/>
    <col min="5917" max="5923" width="13.7109375" style="198" customWidth="1"/>
    <col min="5924" max="5931" width="15" style="198" customWidth="1"/>
    <col min="5932" max="6146" width="11.42578125" style="198"/>
    <col min="6147" max="6147" width="1.7109375" style="198" customWidth="1"/>
    <col min="6148" max="6148" width="9.140625" style="198" customWidth="1"/>
    <col min="6149" max="6149" width="9.42578125" style="198" customWidth="1"/>
    <col min="6150" max="6150" width="12.5703125" style="198" customWidth="1"/>
    <col min="6151" max="6151" width="13.140625" style="198" customWidth="1"/>
    <col min="6152" max="6152" width="9.42578125" style="198" customWidth="1"/>
    <col min="6153" max="6153" width="12.140625" style="198" customWidth="1"/>
    <col min="6154" max="6155" width="9.42578125" style="198" customWidth="1"/>
    <col min="6156" max="6156" width="13.140625" style="198" customWidth="1"/>
    <col min="6157" max="6157" width="13.140625" style="198" bestFit="1" customWidth="1"/>
    <col min="6158" max="6158" width="9.42578125" style="198" customWidth="1"/>
    <col min="6159" max="6159" width="11.42578125" style="198" bestFit="1" customWidth="1"/>
    <col min="6160" max="6162" width="9.42578125" style="198" customWidth="1"/>
    <col min="6163" max="6163" width="10.5703125" style="198" customWidth="1"/>
    <col min="6164" max="6165" width="9.42578125" style="198" customWidth="1"/>
    <col min="6166" max="6166" width="12.7109375" style="198" customWidth="1"/>
    <col min="6167" max="6167" width="11" style="198" customWidth="1"/>
    <col min="6168" max="6168" width="13.42578125" style="198" customWidth="1"/>
    <col min="6169" max="6170" width="13.7109375" style="198" customWidth="1"/>
    <col min="6171" max="6172" width="15" style="198" customWidth="1"/>
    <col min="6173" max="6179" width="13.7109375" style="198" customWidth="1"/>
    <col min="6180" max="6187" width="15" style="198" customWidth="1"/>
    <col min="6188" max="6402" width="11.42578125" style="198"/>
    <col min="6403" max="6403" width="1.7109375" style="198" customWidth="1"/>
    <col min="6404" max="6404" width="9.140625" style="198" customWidth="1"/>
    <col min="6405" max="6405" width="9.42578125" style="198" customWidth="1"/>
    <col min="6406" max="6406" width="12.5703125" style="198" customWidth="1"/>
    <col min="6407" max="6407" width="13.140625" style="198" customWidth="1"/>
    <col min="6408" max="6408" width="9.42578125" style="198" customWidth="1"/>
    <col min="6409" max="6409" width="12.140625" style="198" customWidth="1"/>
    <col min="6410" max="6411" width="9.42578125" style="198" customWidth="1"/>
    <col min="6412" max="6412" width="13.140625" style="198" customWidth="1"/>
    <col min="6413" max="6413" width="13.140625" style="198" bestFit="1" customWidth="1"/>
    <col min="6414" max="6414" width="9.42578125" style="198" customWidth="1"/>
    <col min="6415" max="6415" width="11.42578125" style="198" bestFit="1" customWidth="1"/>
    <col min="6416" max="6418" width="9.42578125" style="198" customWidth="1"/>
    <col min="6419" max="6419" width="10.5703125" style="198" customWidth="1"/>
    <col min="6420" max="6421" width="9.42578125" style="198" customWidth="1"/>
    <col min="6422" max="6422" width="12.7109375" style="198" customWidth="1"/>
    <col min="6423" max="6423" width="11" style="198" customWidth="1"/>
    <col min="6424" max="6424" width="13.42578125" style="198" customWidth="1"/>
    <col min="6425" max="6426" width="13.7109375" style="198" customWidth="1"/>
    <col min="6427" max="6428" width="15" style="198" customWidth="1"/>
    <col min="6429" max="6435" width="13.7109375" style="198" customWidth="1"/>
    <col min="6436" max="6443" width="15" style="198" customWidth="1"/>
    <col min="6444" max="6658" width="11.42578125" style="198"/>
    <col min="6659" max="6659" width="1.7109375" style="198" customWidth="1"/>
    <col min="6660" max="6660" width="9.140625" style="198" customWidth="1"/>
    <col min="6661" max="6661" width="9.42578125" style="198" customWidth="1"/>
    <col min="6662" max="6662" width="12.5703125" style="198" customWidth="1"/>
    <col min="6663" max="6663" width="13.140625" style="198" customWidth="1"/>
    <col min="6664" max="6664" width="9.42578125" style="198" customWidth="1"/>
    <col min="6665" max="6665" width="12.140625" style="198" customWidth="1"/>
    <col min="6666" max="6667" width="9.42578125" style="198" customWidth="1"/>
    <col min="6668" max="6668" width="13.140625" style="198" customWidth="1"/>
    <col min="6669" max="6669" width="13.140625" style="198" bestFit="1" customWidth="1"/>
    <col min="6670" max="6670" width="9.42578125" style="198" customWidth="1"/>
    <col min="6671" max="6671" width="11.42578125" style="198" bestFit="1" customWidth="1"/>
    <col min="6672" max="6674" width="9.42578125" style="198" customWidth="1"/>
    <col min="6675" max="6675" width="10.5703125" style="198" customWidth="1"/>
    <col min="6676" max="6677" width="9.42578125" style="198" customWidth="1"/>
    <col min="6678" max="6678" width="12.7109375" style="198" customWidth="1"/>
    <col min="6679" max="6679" width="11" style="198" customWidth="1"/>
    <col min="6680" max="6680" width="13.42578125" style="198" customWidth="1"/>
    <col min="6681" max="6682" width="13.7109375" style="198" customWidth="1"/>
    <col min="6683" max="6684" width="15" style="198" customWidth="1"/>
    <col min="6685" max="6691" width="13.7109375" style="198" customWidth="1"/>
    <col min="6692" max="6699" width="15" style="198" customWidth="1"/>
    <col min="6700" max="6914" width="11.42578125" style="198"/>
    <col min="6915" max="6915" width="1.7109375" style="198" customWidth="1"/>
    <col min="6916" max="6916" width="9.140625" style="198" customWidth="1"/>
    <col min="6917" max="6917" width="9.42578125" style="198" customWidth="1"/>
    <col min="6918" max="6918" width="12.5703125" style="198" customWidth="1"/>
    <col min="6919" max="6919" width="13.140625" style="198" customWidth="1"/>
    <col min="6920" max="6920" width="9.42578125" style="198" customWidth="1"/>
    <col min="6921" max="6921" width="12.140625" style="198" customWidth="1"/>
    <col min="6922" max="6923" width="9.42578125" style="198" customWidth="1"/>
    <col min="6924" max="6924" width="13.140625" style="198" customWidth="1"/>
    <col min="6925" max="6925" width="13.140625" style="198" bestFit="1" customWidth="1"/>
    <col min="6926" max="6926" width="9.42578125" style="198" customWidth="1"/>
    <col min="6927" max="6927" width="11.42578125" style="198" bestFit="1" customWidth="1"/>
    <col min="6928" max="6930" width="9.42578125" style="198" customWidth="1"/>
    <col min="6931" max="6931" width="10.5703125" style="198" customWidth="1"/>
    <col min="6932" max="6933" width="9.42578125" style="198" customWidth="1"/>
    <col min="6934" max="6934" width="12.7109375" style="198" customWidth="1"/>
    <col min="6935" max="6935" width="11" style="198" customWidth="1"/>
    <col min="6936" max="6936" width="13.42578125" style="198" customWidth="1"/>
    <col min="6937" max="6938" width="13.7109375" style="198" customWidth="1"/>
    <col min="6939" max="6940" width="15" style="198" customWidth="1"/>
    <col min="6941" max="6947" width="13.7109375" style="198" customWidth="1"/>
    <col min="6948" max="6955" width="15" style="198" customWidth="1"/>
    <col min="6956" max="7170" width="11.42578125" style="198"/>
    <col min="7171" max="7171" width="1.7109375" style="198" customWidth="1"/>
    <col min="7172" max="7172" width="9.140625" style="198" customWidth="1"/>
    <col min="7173" max="7173" width="9.42578125" style="198" customWidth="1"/>
    <col min="7174" max="7174" width="12.5703125" style="198" customWidth="1"/>
    <col min="7175" max="7175" width="13.140625" style="198" customWidth="1"/>
    <col min="7176" max="7176" width="9.42578125" style="198" customWidth="1"/>
    <col min="7177" max="7177" width="12.140625" style="198" customWidth="1"/>
    <col min="7178" max="7179" width="9.42578125" style="198" customWidth="1"/>
    <col min="7180" max="7180" width="13.140625" style="198" customWidth="1"/>
    <col min="7181" max="7181" width="13.140625" style="198" bestFit="1" customWidth="1"/>
    <col min="7182" max="7182" width="9.42578125" style="198" customWidth="1"/>
    <col min="7183" max="7183" width="11.42578125" style="198" bestFit="1" customWidth="1"/>
    <col min="7184" max="7186" width="9.42578125" style="198" customWidth="1"/>
    <col min="7187" max="7187" width="10.5703125" style="198" customWidth="1"/>
    <col min="7188" max="7189" width="9.42578125" style="198" customWidth="1"/>
    <col min="7190" max="7190" width="12.7109375" style="198" customWidth="1"/>
    <col min="7191" max="7191" width="11" style="198" customWidth="1"/>
    <col min="7192" max="7192" width="13.42578125" style="198" customWidth="1"/>
    <col min="7193" max="7194" width="13.7109375" style="198" customWidth="1"/>
    <col min="7195" max="7196" width="15" style="198" customWidth="1"/>
    <col min="7197" max="7203" width="13.7109375" style="198" customWidth="1"/>
    <col min="7204" max="7211" width="15" style="198" customWidth="1"/>
    <col min="7212" max="7426" width="11.42578125" style="198"/>
    <col min="7427" max="7427" width="1.7109375" style="198" customWidth="1"/>
    <col min="7428" max="7428" width="9.140625" style="198" customWidth="1"/>
    <col min="7429" max="7429" width="9.42578125" style="198" customWidth="1"/>
    <col min="7430" max="7430" width="12.5703125" style="198" customWidth="1"/>
    <col min="7431" max="7431" width="13.140625" style="198" customWidth="1"/>
    <col min="7432" max="7432" width="9.42578125" style="198" customWidth="1"/>
    <col min="7433" max="7433" width="12.140625" style="198" customWidth="1"/>
    <col min="7434" max="7435" width="9.42578125" style="198" customWidth="1"/>
    <col min="7436" max="7436" width="13.140625" style="198" customWidth="1"/>
    <col min="7437" max="7437" width="13.140625" style="198" bestFit="1" customWidth="1"/>
    <col min="7438" max="7438" width="9.42578125" style="198" customWidth="1"/>
    <col min="7439" max="7439" width="11.42578125" style="198" bestFit="1" customWidth="1"/>
    <col min="7440" max="7442" width="9.42578125" style="198" customWidth="1"/>
    <col min="7443" max="7443" width="10.5703125" style="198" customWidth="1"/>
    <col min="7444" max="7445" width="9.42578125" style="198" customWidth="1"/>
    <col min="7446" max="7446" width="12.7109375" style="198" customWidth="1"/>
    <col min="7447" max="7447" width="11" style="198" customWidth="1"/>
    <col min="7448" max="7448" width="13.42578125" style="198" customWidth="1"/>
    <col min="7449" max="7450" width="13.7109375" style="198" customWidth="1"/>
    <col min="7451" max="7452" width="15" style="198" customWidth="1"/>
    <col min="7453" max="7459" width="13.7109375" style="198" customWidth="1"/>
    <col min="7460" max="7467" width="15" style="198" customWidth="1"/>
    <col min="7468" max="7682" width="11.42578125" style="198"/>
    <col min="7683" max="7683" width="1.7109375" style="198" customWidth="1"/>
    <col min="7684" max="7684" width="9.140625" style="198" customWidth="1"/>
    <col min="7685" max="7685" width="9.42578125" style="198" customWidth="1"/>
    <col min="7686" max="7686" width="12.5703125" style="198" customWidth="1"/>
    <col min="7687" max="7687" width="13.140625" style="198" customWidth="1"/>
    <col min="7688" max="7688" width="9.42578125" style="198" customWidth="1"/>
    <col min="7689" max="7689" width="12.140625" style="198" customWidth="1"/>
    <col min="7690" max="7691" width="9.42578125" style="198" customWidth="1"/>
    <col min="7692" max="7692" width="13.140625" style="198" customWidth="1"/>
    <col min="7693" max="7693" width="13.140625" style="198" bestFit="1" customWidth="1"/>
    <col min="7694" max="7694" width="9.42578125" style="198" customWidth="1"/>
    <col min="7695" max="7695" width="11.42578125" style="198" bestFit="1" customWidth="1"/>
    <col min="7696" max="7698" width="9.42578125" style="198" customWidth="1"/>
    <col min="7699" max="7699" width="10.5703125" style="198" customWidth="1"/>
    <col min="7700" max="7701" width="9.42578125" style="198" customWidth="1"/>
    <col min="7702" max="7702" width="12.7109375" style="198" customWidth="1"/>
    <col min="7703" max="7703" width="11" style="198" customWidth="1"/>
    <col min="7704" max="7704" width="13.42578125" style="198" customWidth="1"/>
    <col min="7705" max="7706" width="13.7109375" style="198" customWidth="1"/>
    <col min="7707" max="7708" width="15" style="198" customWidth="1"/>
    <col min="7709" max="7715" width="13.7109375" style="198" customWidth="1"/>
    <col min="7716" max="7723" width="15" style="198" customWidth="1"/>
    <col min="7724" max="7938" width="11.42578125" style="198"/>
    <col min="7939" max="7939" width="1.7109375" style="198" customWidth="1"/>
    <col min="7940" max="7940" width="9.140625" style="198" customWidth="1"/>
    <col min="7941" max="7941" width="9.42578125" style="198" customWidth="1"/>
    <col min="7942" max="7942" width="12.5703125" style="198" customWidth="1"/>
    <col min="7943" max="7943" width="13.140625" style="198" customWidth="1"/>
    <col min="7944" max="7944" width="9.42578125" style="198" customWidth="1"/>
    <col min="7945" max="7945" width="12.140625" style="198" customWidth="1"/>
    <col min="7946" max="7947" width="9.42578125" style="198" customWidth="1"/>
    <col min="7948" max="7948" width="13.140625" style="198" customWidth="1"/>
    <col min="7949" max="7949" width="13.140625" style="198" bestFit="1" customWidth="1"/>
    <col min="7950" max="7950" width="9.42578125" style="198" customWidth="1"/>
    <col min="7951" max="7951" width="11.42578125" style="198" bestFit="1" customWidth="1"/>
    <col min="7952" max="7954" width="9.42578125" style="198" customWidth="1"/>
    <col min="7955" max="7955" width="10.5703125" style="198" customWidth="1"/>
    <col min="7956" max="7957" width="9.42578125" style="198" customWidth="1"/>
    <col min="7958" max="7958" width="12.7109375" style="198" customWidth="1"/>
    <col min="7959" max="7959" width="11" style="198" customWidth="1"/>
    <col min="7960" max="7960" width="13.42578125" style="198" customWidth="1"/>
    <col min="7961" max="7962" width="13.7109375" style="198" customWidth="1"/>
    <col min="7963" max="7964" width="15" style="198" customWidth="1"/>
    <col min="7965" max="7971" width="13.7109375" style="198" customWidth="1"/>
    <col min="7972" max="7979" width="15" style="198" customWidth="1"/>
    <col min="7980" max="8194" width="11.42578125" style="198"/>
    <col min="8195" max="8195" width="1.7109375" style="198" customWidth="1"/>
    <col min="8196" max="8196" width="9.140625" style="198" customWidth="1"/>
    <col min="8197" max="8197" width="9.42578125" style="198" customWidth="1"/>
    <col min="8198" max="8198" width="12.5703125" style="198" customWidth="1"/>
    <col min="8199" max="8199" width="13.140625" style="198" customWidth="1"/>
    <col min="8200" max="8200" width="9.42578125" style="198" customWidth="1"/>
    <col min="8201" max="8201" width="12.140625" style="198" customWidth="1"/>
    <col min="8202" max="8203" width="9.42578125" style="198" customWidth="1"/>
    <col min="8204" max="8204" width="13.140625" style="198" customWidth="1"/>
    <col min="8205" max="8205" width="13.140625" style="198" bestFit="1" customWidth="1"/>
    <col min="8206" max="8206" width="9.42578125" style="198" customWidth="1"/>
    <col min="8207" max="8207" width="11.42578125" style="198" bestFit="1" customWidth="1"/>
    <col min="8208" max="8210" width="9.42578125" style="198" customWidth="1"/>
    <col min="8211" max="8211" width="10.5703125" style="198" customWidth="1"/>
    <col min="8212" max="8213" width="9.42578125" style="198" customWidth="1"/>
    <col min="8214" max="8214" width="12.7109375" style="198" customWidth="1"/>
    <col min="8215" max="8215" width="11" style="198" customWidth="1"/>
    <col min="8216" max="8216" width="13.42578125" style="198" customWidth="1"/>
    <col min="8217" max="8218" width="13.7109375" style="198" customWidth="1"/>
    <col min="8219" max="8220" width="15" style="198" customWidth="1"/>
    <col min="8221" max="8227" width="13.7109375" style="198" customWidth="1"/>
    <col min="8228" max="8235" width="15" style="198" customWidth="1"/>
    <col min="8236" max="8450" width="11.42578125" style="198"/>
    <col min="8451" max="8451" width="1.7109375" style="198" customWidth="1"/>
    <col min="8452" max="8452" width="9.140625" style="198" customWidth="1"/>
    <col min="8453" max="8453" width="9.42578125" style="198" customWidth="1"/>
    <col min="8454" max="8454" width="12.5703125" style="198" customWidth="1"/>
    <col min="8455" max="8455" width="13.140625" style="198" customWidth="1"/>
    <col min="8456" max="8456" width="9.42578125" style="198" customWidth="1"/>
    <col min="8457" max="8457" width="12.140625" style="198" customWidth="1"/>
    <col min="8458" max="8459" width="9.42578125" style="198" customWidth="1"/>
    <col min="8460" max="8460" width="13.140625" style="198" customWidth="1"/>
    <col min="8461" max="8461" width="13.140625" style="198" bestFit="1" customWidth="1"/>
    <col min="8462" max="8462" width="9.42578125" style="198" customWidth="1"/>
    <col min="8463" max="8463" width="11.42578125" style="198" bestFit="1" customWidth="1"/>
    <col min="8464" max="8466" width="9.42578125" style="198" customWidth="1"/>
    <col min="8467" max="8467" width="10.5703125" style="198" customWidth="1"/>
    <col min="8468" max="8469" width="9.42578125" style="198" customWidth="1"/>
    <col min="8470" max="8470" width="12.7109375" style="198" customWidth="1"/>
    <col min="8471" max="8471" width="11" style="198" customWidth="1"/>
    <col min="8472" max="8472" width="13.42578125" style="198" customWidth="1"/>
    <col min="8473" max="8474" width="13.7109375" style="198" customWidth="1"/>
    <col min="8475" max="8476" width="15" style="198" customWidth="1"/>
    <col min="8477" max="8483" width="13.7109375" style="198" customWidth="1"/>
    <col min="8484" max="8491" width="15" style="198" customWidth="1"/>
    <col min="8492" max="8706" width="11.42578125" style="198"/>
    <col min="8707" max="8707" width="1.7109375" style="198" customWidth="1"/>
    <col min="8708" max="8708" width="9.140625" style="198" customWidth="1"/>
    <col min="8709" max="8709" width="9.42578125" style="198" customWidth="1"/>
    <col min="8710" max="8710" width="12.5703125" style="198" customWidth="1"/>
    <col min="8711" max="8711" width="13.140625" style="198" customWidth="1"/>
    <col min="8712" max="8712" width="9.42578125" style="198" customWidth="1"/>
    <col min="8713" max="8713" width="12.140625" style="198" customWidth="1"/>
    <col min="8714" max="8715" width="9.42578125" style="198" customWidth="1"/>
    <col min="8716" max="8716" width="13.140625" style="198" customWidth="1"/>
    <col min="8717" max="8717" width="13.140625" style="198" bestFit="1" customWidth="1"/>
    <col min="8718" max="8718" width="9.42578125" style="198" customWidth="1"/>
    <col min="8719" max="8719" width="11.42578125" style="198" bestFit="1" customWidth="1"/>
    <col min="8720" max="8722" width="9.42578125" style="198" customWidth="1"/>
    <col min="8723" max="8723" width="10.5703125" style="198" customWidth="1"/>
    <col min="8724" max="8725" width="9.42578125" style="198" customWidth="1"/>
    <col min="8726" max="8726" width="12.7109375" style="198" customWidth="1"/>
    <col min="8727" max="8727" width="11" style="198" customWidth="1"/>
    <col min="8728" max="8728" width="13.42578125" style="198" customWidth="1"/>
    <col min="8729" max="8730" width="13.7109375" style="198" customWidth="1"/>
    <col min="8731" max="8732" width="15" style="198" customWidth="1"/>
    <col min="8733" max="8739" width="13.7109375" style="198" customWidth="1"/>
    <col min="8740" max="8747" width="15" style="198" customWidth="1"/>
    <col min="8748" max="8962" width="11.42578125" style="198"/>
    <col min="8963" max="8963" width="1.7109375" style="198" customWidth="1"/>
    <col min="8964" max="8964" width="9.140625" style="198" customWidth="1"/>
    <col min="8965" max="8965" width="9.42578125" style="198" customWidth="1"/>
    <col min="8966" max="8966" width="12.5703125" style="198" customWidth="1"/>
    <col min="8967" max="8967" width="13.140625" style="198" customWidth="1"/>
    <col min="8968" max="8968" width="9.42578125" style="198" customWidth="1"/>
    <col min="8969" max="8969" width="12.140625" style="198" customWidth="1"/>
    <col min="8970" max="8971" width="9.42578125" style="198" customWidth="1"/>
    <col min="8972" max="8972" width="13.140625" style="198" customWidth="1"/>
    <col min="8973" max="8973" width="13.140625" style="198" bestFit="1" customWidth="1"/>
    <col min="8974" max="8974" width="9.42578125" style="198" customWidth="1"/>
    <col min="8975" max="8975" width="11.42578125" style="198" bestFit="1" customWidth="1"/>
    <col min="8976" max="8978" width="9.42578125" style="198" customWidth="1"/>
    <col min="8979" max="8979" width="10.5703125" style="198" customWidth="1"/>
    <col min="8980" max="8981" width="9.42578125" style="198" customWidth="1"/>
    <col min="8982" max="8982" width="12.7109375" style="198" customWidth="1"/>
    <col min="8983" max="8983" width="11" style="198" customWidth="1"/>
    <col min="8984" max="8984" width="13.42578125" style="198" customWidth="1"/>
    <col min="8985" max="8986" width="13.7109375" style="198" customWidth="1"/>
    <col min="8987" max="8988" width="15" style="198" customWidth="1"/>
    <col min="8989" max="8995" width="13.7109375" style="198" customWidth="1"/>
    <col min="8996" max="9003" width="15" style="198" customWidth="1"/>
    <col min="9004" max="9218" width="11.42578125" style="198"/>
    <col min="9219" max="9219" width="1.7109375" style="198" customWidth="1"/>
    <col min="9220" max="9220" width="9.140625" style="198" customWidth="1"/>
    <col min="9221" max="9221" width="9.42578125" style="198" customWidth="1"/>
    <col min="9222" max="9222" width="12.5703125" style="198" customWidth="1"/>
    <col min="9223" max="9223" width="13.140625" style="198" customWidth="1"/>
    <col min="9224" max="9224" width="9.42578125" style="198" customWidth="1"/>
    <col min="9225" max="9225" width="12.140625" style="198" customWidth="1"/>
    <col min="9226" max="9227" width="9.42578125" style="198" customWidth="1"/>
    <col min="9228" max="9228" width="13.140625" style="198" customWidth="1"/>
    <col min="9229" max="9229" width="13.140625" style="198" bestFit="1" customWidth="1"/>
    <col min="9230" max="9230" width="9.42578125" style="198" customWidth="1"/>
    <col min="9231" max="9231" width="11.42578125" style="198" bestFit="1" customWidth="1"/>
    <col min="9232" max="9234" width="9.42578125" style="198" customWidth="1"/>
    <col min="9235" max="9235" width="10.5703125" style="198" customWidth="1"/>
    <col min="9236" max="9237" width="9.42578125" style="198" customWidth="1"/>
    <col min="9238" max="9238" width="12.7109375" style="198" customWidth="1"/>
    <col min="9239" max="9239" width="11" style="198" customWidth="1"/>
    <col min="9240" max="9240" width="13.42578125" style="198" customWidth="1"/>
    <col min="9241" max="9242" width="13.7109375" style="198" customWidth="1"/>
    <col min="9243" max="9244" width="15" style="198" customWidth="1"/>
    <col min="9245" max="9251" width="13.7109375" style="198" customWidth="1"/>
    <col min="9252" max="9259" width="15" style="198" customWidth="1"/>
    <col min="9260" max="9474" width="11.42578125" style="198"/>
    <col min="9475" max="9475" width="1.7109375" style="198" customWidth="1"/>
    <col min="9476" max="9476" width="9.140625" style="198" customWidth="1"/>
    <col min="9477" max="9477" width="9.42578125" style="198" customWidth="1"/>
    <col min="9478" max="9478" width="12.5703125" style="198" customWidth="1"/>
    <col min="9479" max="9479" width="13.140625" style="198" customWidth="1"/>
    <col min="9480" max="9480" width="9.42578125" style="198" customWidth="1"/>
    <col min="9481" max="9481" width="12.140625" style="198" customWidth="1"/>
    <col min="9482" max="9483" width="9.42578125" style="198" customWidth="1"/>
    <col min="9484" max="9484" width="13.140625" style="198" customWidth="1"/>
    <col min="9485" max="9485" width="13.140625" style="198" bestFit="1" customWidth="1"/>
    <col min="9486" max="9486" width="9.42578125" style="198" customWidth="1"/>
    <col min="9487" max="9487" width="11.42578125" style="198" bestFit="1" customWidth="1"/>
    <col min="9488" max="9490" width="9.42578125" style="198" customWidth="1"/>
    <col min="9491" max="9491" width="10.5703125" style="198" customWidth="1"/>
    <col min="9492" max="9493" width="9.42578125" style="198" customWidth="1"/>
    <col min="9494" max="9494" width="12.7109375" style="198" customWidth="1"/>
    <col min="9495" max="9495" width="11" style="198" customWidth="1"/>
    <col min="9496" max="9496" width="13.42578125" style="198" customWidth="1"/>
    <col min="9497" max="9498" width="13.7109375" style="198" customWidth="1"/>
    <col min="9499" max="9500" width="15" style="198" customWidth="1"/>
    <col min="9501" max="9507" width="13.7109375" style="198" customWidth="1"/>
    <col min="9508" max="9515" width="15" style="198" customWidth="1"/>
    <col min="9516" max="9730" width="11.42578125" style="198"/>
    <col min="9731" max="9731" width="1.7109375" style="198" customWidth="1"/>
    <col min="9732" max="9732" width="9.140625" style="198" customWidth="1"/>
    <col min="9733" max="9733" width="9.42578125" style="198" customWidth="1"/>
    <col min="9734" max="9734" width="12.5703125" style="198" customWidth="1"/>
    <col min="9735" max="9735" width="13.140625" style="198" customWidth="1"/>
    <col min="9736" max="9736" width="9.42578125" style="198" customWidth="1"/>
    <col min="9737" max="9737" width="12.140625" style="198" customWidth="1"/>
    <col min="9738" max="9739" width="9.42578125" style="198" customWidth="1"/>
    <col min="9740" max="9740" width="13.140625" style="198" customWidth="1"/>
    <col min="9741" max="9741" width="13.140625" style="198" bestFit="1" customWidth="1"/>
    <col min="9742" max="9742" width="9.42578125" style="198" customWidth="1"/>
    <col min="9743" max="9743" width="11.42578125" style="198" bestFit="1" customWidth="1"/>
    <col min="9744" max="9746" width="9.42578125" style="198" customWidth="1"/>
    <col min="9747" max="9747" width="10.5703125" style="198" customWidth="1"/>
    <col min="9748" max="9749" width="9.42578125" style="198" customWidth="1"/>
    <col min="9750" max="9750" width="12.7109375" style="198" customWidth="1"/>
    <col min="9751" max="9751" width="11" style="198" customWidth="1"/>
    <col min="9752" max="9752" width="13.42578125" style="198" customWidth="1"/>
    <col min="9753" max="9754" width="13.7109375" style="198" customWidth="1"/>
    <col min="9755" max="9756" width="15" style="198" customWidth="1"/>
    <col min="9757" max="9763" width="13.7109375" style="198" customWidth="1"/>
    <col min="9764" max="9771" width="15" style="198" customWidth="1"/>
    <col min="9772" max="9986" width="11.42578125" style="198"/>
    <col min="9987" max="9987" width="1.7109375" style="198" customWidth="1"/>
    <col min="9988" max="9988" width="9.140625" style="198" customWidth="1"/>
    <col min="9989" max="9989" width="9.42578125" style="198" customWidth="1"/>
    <col min="9990" max="9990" width="12.5703125" style="198" customWidth="1"/>
    <col min="9991" max="9991" width="13.140625" style="198" customWidth="1"/>
    <col min="9992" max="9992" width="9.42578125" style="198" customWidth="1"/>
    <col min="9993" max="9993" width="12.140625" style="198" customWidth="1"/>
    <col min="9994" max="9995" width="9.42578125" style="198" customWidth="1"/>
    <col min="9996" max="9996" width="13.140625" style="198" customWidth="1"/>
    <col min="9997" max="9997" width="13.140625" style="198" bestFit="1" customWidth="1"/>
    <col min="9998" max="9998" width="9.42578125" style="198" customWidth="1"/>
    <col min="9999" max="9999" width="11.42578125" style="198" bestFit="1" customWidth="1"/>
    <col min="10000" max="10002" width="9.42578125" style="198" customWidth="1"/>
    <col min="10003" max="10003" width="10.5703125" style="198" customWidth="1"/>
    <col min="10004" max="10005" width="9.42578125" style="198" customWidth="1"/>
    <col min="10006" max="10006" width="12.7109375" style="198" customWidth="1"/>
    <col min="10007" max="10007" width="11" style="198" customWidth="1"/>
    <col min="10008" max="10008" width="13.42578125" style="198" customWidth="1"/>
    <col min="10009" max="10010" width="13.7109375" style="198" customWidth="1"/>
    <col min="10011" max="10012" width="15" style="198" customWidth="1"/>
    <col min="10013" max="10019" width="13.7109375" style="198" customWidth="1"/>
    <col min="10020" max="10027" width="15" style="198" customWidth="1"/>
    <col min="10028" max="10242" width="11.42578125" style="198"/>
    <col min="10243" max="10243" width="1.7109375" style="198" customWidth="1"/>
    <col min="10244" max="10244" width="9.140625" style="198" customWidth="1"/>
    <col min="10245" max="10245" width="9.42578125" style="198" customWidth="1"/>
    <col min="10246" max="10246" width="12.5703125" style="198" customWidth="1"/>
    <col min="10247" max="10247" width="13.140625" style="198" customWidth="1"/>
    <col min="10248" max="10248" width="9.42578125" style="198" customWidth="1"/>
    <col min="10249" max="10249" width="12.140625" style="198" customWidth="1"/>
    <col min="10250" max="10251" width="9.42578125" style="198" customWidth="1"/>
    <col min="10252" max="10252" width="13.140625" style="198" customWidth="1"/>
    <col min="10253" max="10253" width="13.140625" style="198" bestFit="1" customWidth="1"/>
    <col min="10254" max="10254" width="9.42578125" style="198" customWidth="1"/>
    <col min="10255" max="10255" width="11.42578125" style="198" bestFit="1" customWidth="1"/>
    <col min="10256" max="10258" width="9.42578125" style="198" customWidth="1"/>
    <col min="10259" max="10259" width="10.5703125" style="198" customWidth="1"/>
    <col min="10260" max="10261" width="9.42578125" style="198" customWidth="1"/>
    <col min="10262" max="10262" width="12.7109375" style="198" customWidth="1"/>
    <col min="10263" max="10263" width="11" style="198" customWidth="1"/>
    <col min="10264" max="10264" width="13.42578125" style="198" customWidth="1"/>
    <col min="10265" max="10266" width="13.7109375" style="198" customWidth="1"/>
    <col min="10267" max="10268" width="15" style="198" customWidth="1"/>
    <col min="10269" max="10275" width="13.7109375" style="198" customWidth="1"/>
    <col min="10276" max="10283" width="15" style="198" customWidth="1"/>
    <col min="10284" max="10498" width="11.42578125" style="198"/>
    <col min="10499" max="10499" width="1.7109375" style="198" customWidth="1"/>
    <col min="10500" max="10500" width="9.140625" style="198" customWidth="1"/>
    <col min="10501" max="10501" width="9.42578125" style="198" customWidth="1"/>
    <col min="10502" max="10502" width="12.5703125" style="198" customWidth="1"/>
    <col min="10503" max="10503" width="13.140625" style="198" customWidth="1"/>
    <col min="10504" max="10504" width="9.42578125" style="198" customWidth="1"/>
    <col min="10505" max="10505" width="12.140625" style="198" customWidth="1"/>
    <col min="10506" max="10507" width="9.42578125" style="198" customWidth="1"/>
    <col min="10508" max="10508" width="13.140625" style="198" customWidth="1"/>
    <col min="10509" max="10509" width="13.140625" style="198" bestFit="1" customWidth="1"/>
    <col min="10510" max="10510" width="9.42578125" style="198" customWidth="1"/>
    <col min="10511" max="10511" width="11.42578125" style="198" bestFit="1" customWidth="1"/>
    <col min="10512" max="10514" width="9.42578125" style="198" customWidth="1"/>
    <col min="10515" max="10515" width="10.5703125" style="198" customWidth="1"/>
    <col min="10516" max="10517" width="9.42578125" style="198" customWidth="1"/>
    <col min="10518" max="10518" width="12.7109375" style="198" customWidth="1"/>
    <col min="10519" max="10519" width="11" style="198" customWidth="1"/>
    <col min="10520" max="10520" width="13.42578125" style="198" customWidth="1"/>
    <col min="10521" max="10522" width="13.7109375" style="198" customWidth="1"/>
    <col min="10523" max="10524" width="15" style="198" customWidth="1"/>
    <col min="10525" max="10531" width="13.7109375" style="198" customWidth="1"/>
    <col min="10532" max="10539" width="15" style="198" customWidth="1"/>
    <col min="10540" max="10754" width="11.42578125" style="198"/>
    <col min="10755" max="10755" width="1.7109375" style="198" customWidth="1"/>
    <col min="10756" max="10756" width="9.140625" style="198" customWidth="1"/>
    <col min="10757" max="10757" width="9.42578125" style="198" customWidth="1"/>
    <col min="10758" max="10758" width="12.5703125" style="198" customWidth="1"/>
    <col min="10759" max="10759" width="13.140625" style="198" customWidth="1"/>
    <col min="10760" max="10760" width="9.42578125" style="198" customWidth="1"/>
    <col min="10761" max="10761" width="12.140625" style="198" customWidth="1"/>
    <col min="10762" max="10763" width="9.42578125" style="198" customWidth="1"/>
    <col min="10764" max="10764" width="13.140625" style="198" customWidth="1"/>
    <col min="10765" max="10765" width="13.140625" style="198" bestFit="1" customWidth="1"/>
    <col min="10766" max="10766" width="9.42578125" style="198" customWidth="1"/>
    <col min="10767" max="10767" width="11.42578125" style="198" bestFit="1" customWidth="1"/>
    <col min="10768" max="10770" width="9.42578125" style="198" customWidth="1"/>
    <col min="10771" max="10771" width="10.5703125" style="198" customWidth="1"/>
    <col min="10772" max="10773" width="9.42578125" style="198" customWidth="1"/>
    <col min="10774" max="10774" width="12.7109375" style="198" customWidth="1"/>
    <col min="10775" max="10775" width="11" style="198" customWidth="1"/>
    <col min="10776" max="10776" width="13.42578125" style="198" customWidth="1"/>
    <col min="10777" max="10778" width="13.7109375" style="198" customWidth="1"/>
    <col min="10779" max="10780" width="15" style="198" customWidth="1"/>
    <col min="10781" max="10787" width="13.7109375" style="198" customWidth="1"/>
    <col min="10788" max="10795" width="15" style="198" customWidth="1"/>
    <col min="10796" max="11010" width="11.42578125" style="198"/>
    <col min="11011" max="11011" width="1.7109375" style="198" customWidth="1"/>
    <col min="11012" max="11012" width="9.140625" style="198" customWidth="1"/>
    <col min="11013" max="11013" width="9.42578125" style="198" customWidth="1"/>
    <col min="11014" max="11014" width="12.5703125" style="198" customWidth="1"/>
    <col min="11015" max="11015" width="13.140625" style="198" customWidth="1"/>
    <col min="11016" max="11016" width="9.42578125" style="198" customWidth="1"/>
    <col min="11017" max="11017" width="12.140625" style="198" customWidth="1"/>
    <col min="11018" max="11019" width="9.42578125" style="198" customWidth="1"/>
    <col min="11020" max="11020" width="13.140625" style="198" customWidth="1"/>
    <col min="11021" max="11021" width="13.140625" style="198" bestFit="1" customWidth="1"/>
    <col min="11022" max="11022" width="9.42578125" style="198" customWidth="1"/>
    <col min="11023" max="11023" width="11.42578125" style="198" bestFit="1" customWidth="1"/>
    <col min="11024" max="11026" width="9.42578125" style="198" customWidth="1"/>
    <col min="11027" max="11027" width="10.5703125" style="198" customWidth="1"/>
    <col min="11028" max="11029" width="9.42578125" style="198" customWidth="1"/>
    <col min="11030" max="11030" width="12.7109375" style="198" customWidth="1"/>
    <col min="11031" max="11031" width="11" style="198" customWidth="1"/>
    <col min="11032" max="11032" width="13.42578125" style="198" customWidth="1"/>
    <col min="11033" max="11034" width="13.7109375" style="198" customWidth="1"/>
    <col min="11035" max="11036" width="15" style="198" customWidth="1"/>
    <col min="11037" max="11043" width="13.7109375" style="198" customWidth="1"/>
    <col min="11044" max="11051" width="15" style="198" customWidth="1"/>
    <col min="11052" max="11266" width="11.42578125" style="198"/>
    <col min="11267" max="11267" width="1.7109375" style="198" customWidth="1"/>
    <col min="11268" max="11268" width="9.140625" style="198" customWidth="1"/>
    <col min="11269" max="11269" width="9.42578125" style="198" customWidth="1"/>
    <col min="11270" max="11270" width="12.5703125" style="198" customWidth="1"/>
    <col min="11271" max="11271" width="13.140625" style="198" customWidth="1"/>
    <col min="11272" max="11272" width="9.42578125" style="198" customWidth="1"/>
    <col min="11273" max="11273" width="12.140625" style="198" customWidth="1"/>
    <col min="11274" max="11275" width="9.42578125" style="198" customWidth="1"/>
    <col min="11276" max="11276" width="13.140625" style="198" customWidth="1"/>
    <col min="11277" max="11277" width="13.140625" style="198" bestFit="1" customWidth="1"/>
    <col min="11278" max="11278" width="9.42578125" style="198" customWidth="1"/>
    <col min="11279" max="11279" width="11.42578125" style="198" bestFit="1" customWidth="1"/>
    <col min="11280" max="11282" width="9.42578125" style="198" customWidth="1"/>
    <col min="11283" max="11283" width="10.5703125" style="198" customWidth="1"/>
    <col min="11284" max="11285" width="9.42578125" style="198" customWidth="1"/>
    <col min="11286" max="11286" width="12.7109375" style="198" customWidth="1"/>
    <col min="11287" max="11287" width="11" style="198" customWidth="1"/>
    <col min="11288" max="11288" width="13.42578125" style="198" customWidth="1"/>
    <col min="11289" max="11290" width="13.7109375" style="198" customWidth="1"/>
    <col min="11291" max="11292" width="15" style="198" customWidth="1"/>
    <col min="11293" max="11299" width="13.7109375" style="198" customWidth="1"/>
    <col min="11300" max="11307" width="15" style="198" customWidth="1"/>
    <col min="11308" max="11522" width="11.42578125" style="198"/>
    <col min="11523" max="11523" width="1.7109375" style="198" customWidth="1"/>
    <col min="11524" max="11524" width="9.140625" style="198" customWidth="1"/>
    <col min="11525" max="11525" width="9.42578125" style="198" customWidth="1"/>
    <col min="11526" max="11526" width="12.5703125" style="198" customWidth="1"/>
    <col min="11527" max="11527" width="13.140625" style="198" customWidth="1"/>
    <col min="11528" max="11528" width="9.42578125" style="198" customWidth="1"/>
    <col min="11529" max="11529" width="12.140625" style="198" customWidth="1"/>
    <col min="11530" max="11531" width="9.42578125" style="198" customWidth="1"/>
    <col min="11532" max="11532" width="13.140625" style="198" customWidth="1"/>
    <col min="11533" max="11533" width="13.140625" style="198" bestFit="1" customWidth="1"/>
    <col min="11534" max="11534" width="9.42578125" style="198" customWidth="1"/>
    <col min="11535" max="11535" width="11.42578125" style="198" bestFit="1" customWidth="1"/>
    <col min="11536" max="11538" width="9.42578125" style="198" customWidth="1"/>
    <col min="11539" max="11539" width="10.5703125" style="198" customWidth="1"/>
    <col min="11540" max="11541" width="9.42578125" style="198" customWidth="1"/>
    <col min="11542" max="11542" width="12.7109375" style="198" customWidth="1"/>
    <col min="11543" max="11543" width="11" style="198" customWidth="1"/>
    <col min="11544" max="11544" width="13.42578125" style="198" customWidth="1"/>
    <col min="11545" max="11546" width="13.7109375" style="198" customWidth="1"/>
    <col min="11547" max="11548" width="15" style="198" customWidth="1"/>
    <col min="11549" max="11555" width="13.7109375" style="198" customWidth="1"/>
    <col min="11556" max="11563" width="15" style="198" customWidth="1"/>
    <col min="11564" max="11778" width="11.42578125" style="198"/>
    <col min="11779" max="11779" width="1.7109375" style="198" customWidth="1"/>
    <col min="11780" max="11780" width="9.140625" style="198" customWidth="1"/>
    <col min="11781" max="11781" width="9.42578125" style="198" customWidth="1"/>
    <col min="11782" max="11782" width="12.5703125" style="198" customWidth="1"/>
    <col min="11783" max="11783" width="13.140625" style="198" customWidth="1"/>
    <col min="11784" max="11784" width="9.42578125" style="198" customWidth="1"/>
    <col min="11785" max="11785" width="12.140625" style="198" customWidth="1"/>
    <col min="11786" max="11787" width="9.42578125" style="198" customWidth="1"/>
    <col min="11788" max="11788" width="13.140625" style="198" customWidth="1"/>
    <col min="11789" max="11789" width="13.140625" style="198" bestFit="1" customWidth="1"/>
    <col min="11790" max="11790" width="9.42578125" style="198" customWidth="1"/>
    <col min="11791" max="11791" width="11.42578125" style="198" bestFit="1" customWidth="1"/>
    <col min="11792" max="11794" width="9.42578125" style="198" customWidth="1"/>
    <col min="11795" max="11795" width="10.5703125" style="198" customWidth="1"/>
    <col min="11796" max="11797" width="9.42578125" style="198" customWidth="1"/>
    <col min="11798" max="11798" width="12.7109375" style="198" customWidth="1"/>
    <col min="11799" max="11799" width="11" style="198" customWidth="1"/>
    <col min="11800" max="11800" width="13.42578125" style="198" customWidth="1"/>
    <col min="11801" max="11802" width="13.7109375" style="198" customWidth="1"/>
    <col min="11803" max="11804" width="15" style="198" customWidth="1"/>
    <col min="11805" max="11811" width="13.7109375" style="198" customWidth="1"/>
    <col min="11812" max="11819" width="15" style="198" customWidth="1"/>
    <col min="11820" max="12034" width="11.42578125" style="198"/>
    <col min="12035" max="12035" width="1.7109375" style="198" customWidth="1"/>
    <col min="12036" max="12036" width="9.140625" style="198" customWidth="1"/>
    <col min="12037" max="12037" width="9.42578125" style="198" customWidth="1"/>
    <col min="12038" max="12038" width="12.5703125" style="198" customWidth="1"/>
    <col min="12039" max="12039" width="13.140625" style="198" customWidth="1"/>
    <col min="12040" max="12040" width="9.42578125" style="198" customWidth="1"/>
    <col min="12041" max="12041" width="12.140625" style="198" customWidth="1"/>
    <col min="12042" max="12043" width="9.42578125" style="198" customWidth="1"/>
    <col min="12044" max="12044" width="13.140625" style="198" customWidth="1"/>
    <col min="12045" max="12045" width="13.140625" style="198" bestFit="1" customWidth="1"/>
    <col min="12046" max="12046" width="9.42578125" style="198" customWidth="1"/>
    <col min="12047" max="12047" width="11.42578125" style="198" bestFit="1" customWidth="1"/>
    <col min="12048" max="12050" width="9.42578125" style="198" customWidth="1"/>
    <col min="12051" max="12051" width="10.5703125" style="198" customWidth="1"/>
    <col min="12052" max="12053" width="9.42578125" style="198" customWidth="1"/>
    <col min="12054" max="12054" width="12.7109375" style="198" customWidth="1"/>
    <col min="12055" max="12055" width="11" style="198" customWidth="1"/>
    <col min="12056" max="12056" width="13.42578125" style="198" customWidth="1"/>
    <col min="12057" max="12058" width="13.7109375" style="198" customWidth="1"/>
    <col min="12059" max="12060" width="15" style="198" customWidth="1"/>
    <col min="12061" max="12067" width="13.7109375" style="198" customWidth="1"/>
    <col min="12068" max="12075" width="15" style="198" customWidth="1"/>
    <col min="12076" max="12290" width="11.42578125" style="198"/>
    <col min="12291" max="12291" width="1.7109375" style="198" customWidth="1"/>
    <col min="12292" max="12292" width="9.140625" style="198" customWidth="1"/>
    <col min="12293" max="12293" width="9.42578125" style="198" customWidth="1"/>
    <col min="12294" max="12294" width="12.5703125" style="198" customWidth="1"/>
    <col min="12295" max="12295" width="13.140625" style="198" customWidth="1"/>
    <col min="12296" max="12296" width="9.42578125" style="198" customWidth="1"/>
    <col min="12297" max="12297" width="12.140625" style="198" customWidth="1"/>
    <col min="12298" max="12299" width="9.42578125" style="198" customWidth="1"/>
    <col min="12300" max="12300" width="13.140625" style="198" customWidth="1"/>
    <col min="12301" max="12301" width="13.140625" style="198" bestFit="1" customWidth="1"/>
    <col min="12302" max="12302" width="9.42578125" style="198" customWidth="1"/>
    <col min="12303" max="12303" width="11.42578125" style="198" bestFit="1" customWidth="1"/>
    <col min="12304" max="12306" width="9.42578125" style="198" customWidth="1"/>
    <col min="12307" max="12307" width="10.5703125" style="198" customWidth="1"/>
    <col min="12308" max="12309" width="9.42578125" style="198" customWidth="1"/>
    <col min="12310" max="12310" width="12.7109375" style="198" customWidth="1"/>
    <col min="12311" max="12311" width="11" style="198" customWidth="1"/>
    <col min="12312" max="12312" width="13.42578125" style="198" customWidth="1"/>
    <col min="12313" max="12314" width="13.7109375" style="198" customWidth="1"/>
    <col min="12315" max="12316" width="15" style="198" customWidth="1"/>
    <col min="12317" max="12323" width="13.7109375" style="198" customWidth="1"/>
    <col min="12324" max="12331" width="15" style="198" customWidth="1"/>
    <col min="12332" max="12546" width="11.42578125" style="198"/>
    <col min="12547" max="12547" width="1.7109375" style="198" customWidth="1"/>
    <col min="12548" max="12548" width="9.140625" style="198" customWidth="1"/>
    <col min="12549" max="12549" width="9.42578125" style="198" customWidth="1"/>
    <col min="12550" max="12550" width="12.5703125" style="198" customWidth="1"/>
    <col min="12551" max="12551" width="13.140625" style="198" customWidth="1"/>
    <col min="12552" max="12552" width="9.42578125" style="198" customWidth="1"/>
    <col min="12553" max="12553" width="12.140625" style="198" customWidth="1"/>
    <col min="12554" max="12555" width="9.42578125" style="198" customWidth="1"/>
    <col min="12556" max="12556" width="13.140625" style="198" customWidth="1"/>
    <col min="12557" max="12557" width="13.140625" style="198" bestFit="1" customWidth="1"/>
    <col min="12558" max="12558" width="9.42578125" style="198" customWidth="1"/>
    <col min="12559" max="12559" width="11.42578125" style="198" bestFit="1" customWidth="1"/>
    <col min="12560" max="12562" width="9.42578125" style="198" customWidth="1"/>
    <col min="12563" max="12563" width="10.5703125" style="198" customWidth="1"/>
    <col min="12564" max="12565" width="9.42578125" style="198" customWidth="1"/>
    <col min="12566" max="12566" width="12.7109375" style="198" customWidth="1"/>
    <col min="12567" max="12567" width="11" style="198" customWidth="1"/>
    <col min="12568" max="12568" width="13.42578125" style="198" customWidth="1"/>
    <col min="12569" max="12570" width="13.7109375" style="198" customWidth="1"/>
    <col min="12571" max="12572" width="15" style="198" customWidth="1"/>
    <col min="12573" max="12579" width="13.7109375" style="198" customWidth="1"/>
    <col min="12580" max="12587" width="15" style="198" customWidth="1"/>
    <col min="12588" max="12802" width="11.42578125" style="198"/>
    <col min="12803" max="12803" width="1.7109375" style="198" customWidth="1"/>
    <col min="12804" max="12804" width="9.140625" style="198" customWidth="1"/>
    <col min="12805" max="12805" width="9.42578125" style="198" customWidth="1"/>
    <col min="12806" max="12806" width="12.5703125" style="198" customWidth="1"/>
    <col min="12807" max="12807" width="13.140625" style="198" customWidth="1"/>
    <col min="12808" max="12808" width="9.42578125" style="198" customWidth="1"/>
    <col min="12809" max="12809" width="12.140625" style="198" customWidth="1"/>
    <col min="12810" max="12811" width="9.42578125" style="198" customWidth="1"/>
    <col min="12812" max="12812" width="13.140625" style="198" customWidth="1"/>
    <col min="12813" max="12813" width="13.140625" style="198" bestFit="1" customWidth="1"/>
    <col min="12814" max="12814" width="9.42578125" style="198" customWidth="1"/>
    <col min="12815" max="12815" width="11.42578125" style="198" bestFit="1" customWidth="1"/>
    <col min="12816" max="12818" width="9.42578125" style="198" customWidth="1"/>
    <col min="12819" max="12819" width="10.5703125" style="198" customWidth="1"/>
    <col min="12820" max="12821" width="9.42578125" style="198" customWidth="1"/>
    <col min="12822" max="12822" width="12.7109375" style="198" customWidth="1"/>
    <col min="12823" max="12823" width="11" style="198" customWidth="1"/>
    <col min="12824" max="12824" width="13.42578125" style="198" customWidth="1"/>
    <col min="12825" max="12826" width="13.7109375" style="198" customWidth="1"/>
    <col min="12827" max="12828" width="15" style="198" customWidth="1"/>
    <col min="12829" max="12835" width="13.7109375" style="198" customWidth="1"/>
    <col min="12836" max="12843" width="15" style="198" customWidth="1"/>
    <col min="12844" max="13058" width="11.42578125" style="198"/>
    <col min="13059" max="13059" width="1.7109375" style="198" customWidth="1"/>
    <col min="13060" max="13060" width="9.140625" style="198" customWidth="1"/>
    <col min="13061" max="13061" width="9.42578125" style="198" customWidth="1"/>
    <col min="13062" max="13062" width="12.5703125" style="198" customWidth="1"/>
    <col min="13063" max="13063" width="13.140625" style="198" customWidth="1"/>
    <col min="13064" max="13064" width="9.42578125" style="198" customWidth="1"/>
    <col min="13065" max="13065" width="12.140625" style="198" customWidth="1"/>
    <col min="13066" max="13067" width="9.42578125" style="198" customWidth="1"/>
    <col min="13068" max="13068" width="13.140625" style="198" customWidth="1"/>
    <col min="13069" max="13069" width="13.140625" style="198" bestFit="1" customWidth="1"/>
    <col min="13070" max="13070" width="9.42578125" style="198" customWidth="1"/>
    <col min="13071" max="13071" width="11.42578125" style="198" bestFit="1" customWidth="1"/>
    <col min="13072" max="13074" width="9.42578125" style="198" customWidth="1"/>
    <col min="13075" max="13075" width="10.5703125" style="198" customWidth="1"/>
    <col min="13076" max="13077" width="9.42578125" style="198" customWidth="1"/>
    <col min="13078" max="13078" width="12.7109375" style="198" customWidth="1"/>
    <col min="13079" max="13079" width="11" style="198" customWidth="1"/>
    <col min="13080" max="13080" width="13.42578125" style="198" customWidth="1"/>
    <col min="13081" max="13082" width="13.7109375" style="198" customWidth="1"/>
    <col min="13083" max="13084" width="15" style="198" customWidth="1"/>
    <col min="13085" max="13091" width="13.7109375" style="198" customWidth="1"/>
    <col min="13092" max="13099" width="15" style="198" customWidth="1"/>
    <col min="13100" max="13314" width="11.42578125" style="198"/>
    <col min="13315" max="13315" width="1.7109375" style="198" customWidth="1"/>
    <col min="13316" max="13316" width="9.140625" style="198" customWidth="1"/>
    <col min="13317" max="13317" width="9.42578125" style="198" customWidth="1"/>
    <col min="13318" max="13318" width="12.5703125" style="198" customWidth="1"/>
    <col min="13319" max="13319" width="13.140625" style="198" customWidth="1"/>
    <col min="13320" max="13320" width="9.42578125" style="198" customWidth="1"/>
    <col min="13321" max="13321" width="12.140625" style="198" customWidth="1"/>
    <col min="13322" max="13323" width="9.42578125" style="198" customWidth="1"/>
    <col min="13324" max="13324" width="13.140625" style="198" customWidth="1"/>
    <col min="13325" max="13325" width="13.140625" style="198" bestFit="1" customWidth="1"/>
    <col min="13326" max="13326" width="9.42578125" style="198" customWidth="1"/>
    <col min="13327" max="13327" width="11.42578125" style="198" bestFit="1" customWidth="1"/>
    <col min="13328" max="13330" width="9.42578125" style="198" customWidth="1"/>
    <col min="13331" max="13331" width="10.5703125" style="198" customWidth="1"/>
    <col min="13332" max="13333" width="9.42578125" style="198" customWidth="1"/>
    <col min="13334" max="13334" width="12.7109375" style="198" customWidth="1"/>
    <col min="13335" max="13335" width="11" style="198" customWidth="1"/>
    <col min="13336" max="13336" width="13.42578125" style="198" customWidth="1"/>
    <col min="13337" max="13338" width="13.7109375" style="198" customWidth="1"/>
    <col min="13339" max="13340" width="15" style="198" customWidth="1"/>
    <col min="13341" max="13347" width="13.7109375" style="198" customWidth="1"/>
    <col min="13348" max="13355" width="15" style="198" customWidth="1"/>
    <col min="13356" max="13570" width="11.42578125" style="198"/>
    <col min="13571" max="13571" width="1.7109375" style="198" customWidth="1"/>
    <col min="13572" max="13572" width="9.140625" style="198" customWidth="1"/>
    <col min="13573" max="13573" width="9.42578125" style="198" customWidth="1"/>
    <col min="13574" max="13574" width="12.5703125" style="198" customWidth="1"/>
    <col min="13575" max="13575" width="13.140625" style="198" customWidth="1"/>
    <col min="13576" max="13576" width="9.42578125" style="198" customWidth="1"/>
    <col min="13577" max="13577" width="12.140625" style="198" customWidth="1"/>
    <col min="13578" max="13579" width="9.42578125" style="198" customWidth="1"/>
    <col min="13580" max="13580" width="13.140625" style="198" customWidth="1"/>
    <col min="13581" max="13581" width="13.140625" style="198" bestFit="1" customWidth="1"/>
    <col min="13582" max="13582" width="9.42578125" style="198" customWidth="1"/>
    <col min="13583" max="13583" width="11.42578125" style="198" bestFit="1" customWidth="1"/>
    <col min="13584" max="13586" width="9.42578125" style="198" customWidth="1"/>
    <col min="13587" max="13587" width="10.5703125" style="198" customWidth="1"/>
    <col min="13588" max="13589" width="9.42578125" style="198" customWidth="1"/>
    <col min="13590" max="13590" width="12.7109375" style="198" customWidth="1"/>
    <col min="13591" max="13591" width="11" style="198" customWidth="1"/>
    <col min="13592" max="13592" width="13.42578125" style="198" customWidth="1"/>
    <col min="13593" max="13594" width="13.7109375" style="198" customWidth="1"/>
    <col min="13595" max="13596" width="15" style="198" customWidth="1"/>
    <col min="13597" max="13603" width="13.7109375" style="198" customWidth="1"/>
    <col min="13604" max="13611" width="15" style="198" customWidth="1"/>
    <col min="13612" max="13826" width="11.42578125" style="198"/>
    <col min="13827" max="13827" width="1.7109375" style="198" customWidth="1"/>
    <col min="13828" max="13828" width="9.140625" style="198" customWidth="1"/>
    <col min="13829" max="13829" width="9.42578125" style="198" customWidth="1"/>
    <col min="13830" max="13830" width="12.5703125" style="198" customWidth="1"/>
    <col min="13831" max="13831" width="13.140625" style="198" customWidth="1"/>
    <col min="13832" max="13832" width="9.42578125" style="198" customWidth="1"/>
    <col min="13833" max="13833" width="12.140625" style="198" customWidth="1"/>
    <col min="13834" max="13835" width="9.42578125" style="198" customWidth="1"/>
    <col min="13836" max="13836" width="13.140625" style="198" customWidth="1"/>
    <col min="13837" max="13837" width="13.140625" style="198" bestFit="1" customWidth="1"/>
    <col min="13838" max="13838" width="9.42578125" style="198" customWidth="1"/>
    <col min="13839" max="13839" width="11.42578125" style="198" bestFit="1" customWidth="1"/>
    <col min="13840" max="13842" width="9.42578125" style="198" customWidth="1"/>
    <col min="13843" max="13843" width="10.5703125" style="198" customWidth="1"/>
    <col min="13844" max="13845" width="9.42578125" style="198" customWidth="1"/>
    <col min="13846" max="13846" width="12.7109375" style="198" customWidth="1"/>
    <col min="13847" max="13847" width="11" style="198" customWidth="1"/>
    <col min="13848" max="13848" width="13.42578125" style="198" customWidth="1"/>
    <col min="13849" max="13850" width="13.7109375" style="198" customWidth="1"/>
    <col min="13851" max="13852" width="15" style="198" customWidth="1"/>
    <col min="13853" max="13859" width="13.7109375" style="198" customWidth="1"/>
    <col min="13860" max="13867" width="15" style="198" customWidth="1"/>
    <col min="13868" max="14082" width="11.42578125" style="198"/>
    <col min="14083" max="14083" width="1.7109375" style="198" customWidth="1"/>
    <col min="14084" max="14084" width="9.140625" style="198" customWidth="1"/>
    <col min="14085" max="14085" width="9.42578125" style="198" customWidth="1"/>
    <col min="14086" max="14086" width="12.5703125" style="198" customWidth="1"/>
    <col min="14087" max="14087" width="13.140625" style="198" customWidth="1"/>
    <col min="14088" max="14088" width="9.42578125" style="198" customWidth="1"/>
    <col min="14089" max="14089" width="12.140625" style="198" customWidth="1"/>
    <col min="14090" max="14091" width="9.42578125" style="198" customWidth="1"/>
    <col min="14092" max="14092" width="13.140625" style="198" customWidth="1"/>
    <col min="14093" max="14093" width="13.140625" style="198" bestFit="1" customWidth="1"/>
    <col min="14094" max="14094" width="9.42578125" style="198" customWidth="1"/>
    <col min="14095" max="14095" width="11.42578125" style="198" bestFit="1" customWidth="1"/>
    <col min="14096" max="14098" width="9.42578125" style="198" customWidth="1"/>
    <col min="14099" max="14099" width="10.5703125" style="198" customWidth="1"/>
    <col min="14100" max="14101" width="9.42578125" style="198" customWidth="1"/>
    <col min="14102" max="14102" width="12.7109375" style="198" customWidth="1"/>
    <col min="14103" max="14103" width="11" style="198" customWidth="1"/>
    <col min="14104" max="14104" width="13.42578125" style="198" customWidth="1"/>
    <col min="14105" max="14106" width="13.7109375" style="198" customWidth="1"/>
    <col min="14107" max="14108" width="15" style="198" customWidth="1"/>
    <col min="14109" max="14115" width="13.7109375" style="198" customWidth="1"/>
    <col min="14116" max="14123" width="15" style="198" customWidth="1"/>
    <col min="14124" max="14338" width="11.42578125" style="198"/>
    <col min="14339" max="14339" width="1.7109375" style="198" customWidth="1"/>
    <col min="14340" max="14340" width="9.140625" style="198" customWidth="1"/>
    <col min="14341" max="14341" width="9.42578125" style="198" customWidth="1"/>
    <col min="14342" max="14342" width="12.5703125" style="198" customWidth="1"/>
    <col min="14343" max="14343" width="13.140625" style="198" customWidth="1"/>
    <col min="14344" max="14344" width="9.42578125" style="198" customWidth="1"/>
    <col min="14345" max="14345" width="12.140625" style="198" customWidth="1"/>
    <col min="14346" max="14347" width="9.42578125" style="198" customWidth="1"/>
    <col min="14348" max="14348" width="13.140625" style="198" customWidth="1"/>
    <col min="14349" max="14349" width="13.140625" style="198" bestFit="1" customWidth="1"/>
    <col min="14350" max="14350" width="9.42578125" style="198" customWidth="1"/>
    <col min="14351" max="14351" width="11.42578125" style="198" bestFit="1" customWidth="1"/>
    <col min="14352" max="14354" width="9.42578125" style="198" customWidth="1"/>
    <col min="14355" max="14355" width="10.5703125" style="198" customWidth="1"/>
    <col min="14356" max="14357" width="9.42578125" style="198" customWidth="1"/>
    <col min="14358" max="14358" width="12.7109375" style="198" customWidth="1"/>
    <col min="14359" max="14359" width="11" style="198" customWidth="1"/>
    <col min="14360" max="14360" width="13.42578125" style="198" customWidth="1"/>
    <col min="14361" max="14362" width="13.7109375" style="198" customWidth="1"/>
    <col min="14363" max="14364" width="15" style="198" customWidth="1"/>
    <col min="14365" max="14371" width="13.7109375" style="198" customWidth="1"/>
    <col min="14372" max="14379" width="15" style="198" customWidth="1"/>
    <col min="14380" max="14594" width="11.42578125" style="198"/>
    <col min="14595" max="14595" width="1.7109375" style="198" customWidth="1"/>
    <col min="14596" max="14596" width="9.140625" style="198" customWidth="1"/>
    <col min="14597" max="14597" width="9.42578125" style="198" customWidth="1"/>
    <col min="14598" max="14598" width="12.5703125" style="198" customWidth="1"/>
    <col min="14599" max="14599" width="13.140625" style="198" customWidth="1"/>
    <col min="14600" max="14600" width="9.42578125" style="198" customWidth="1"/>
    <col min="14601" max="14601" width="12.140625" style="198" customWidth="1"/>
    <col min="14602" max="14603" width="9.42578125" style="198" customWidth="1"/>
    <col min="14604" max="14604" width="13.140625" style="198" customWidth="1"/>
    <col min="14605" max="14605" width="13.140625" style="198" bestFit="1" customWidth="1"/>
    <col min="14606" max="14606" width="9.42578125" style="198" customWidth="1"/>
    <col min="14607" max="14607" width="11.42578125" style="198" bestFit="1" customWidth="1"/>
    <col min="14608" max="14610" width="9.42578125" style="198" customWidth="1"/>
    <col min="14611" max="14611" width="10.5703125" style="198" customWidth="1"/>
    <col min="14612" max="14613" width="9.42578125" style="198" customWidth="1"/>
    <col min="14614" max="14614" width="12.7109375" style="198" customWidth="1"/>
    <col min="14615" max="14615" width="11" style="198" customWidth="1"/>
    <col min="14616" max="14616" width="13.42578125" style="198" customWidth="1"/>
    <col min="14617" max="14618" width="13.7109375" style="198" customWidth="1"/>
    <col min="14619" max="14620" width="15" style="198" customWidth="1"/>
    <col min="14621" max="14627" width="13.7109375" style="198" customWidth="1"/>
    <col min="14628" max="14635" width="15" style="198" customWidth="1"/>
    <col min="14636" max="14850" width="11.42578125" style="198"/>
    <col min="14851" max="14851" width="1.7109375" style="198" customWidth="1"/>
    <col min="14852" max="14852" width="9.140625" style="198" customWidth="1"/>
    <col min="14853" max="14853" width="9.42578125" style="198" customWidth="1"/>
    <col min="14854" max="14854" width="12.5703125" style="198" customWidth="1"/>
    <col min="14855" max="14855" width="13.140625" style="198" customWidth="1"/>
    <col min="14856" max="14856" width="9.42578125" style="198" customWidth="1"/>
    <col min="14857" max="14857" width="12.140625" style="198" customWidth="1"/>
    <col min="14858" max="14859" width="9.42578125" style="198" customWidth="1"/>
    <col min="14860" max="14860" width="13.140625" style="198" customWidth="1"/>
    <col min="14861" max="14861" width="13.140625" style="198" bestFit="1" customWidth="1"/>
    <col min="14862" max="14862" width="9.42578125" style="198" customWidth="1"/>
    <col min="14863" max="14863" width="11.42578125" style="198" bestFit="1" customWidth="1"/>
    <col min="14864" max="14866" width="9.42578125" style="198" customWidth="1"/>
    <col min="14867" max="14867" width="10.5703125" style="198" customWidth="1"/>
    <col min="14868" max="14869" width="9.42578125" style="198" customWidth="1"/>
    <col min="14870" max="14870" width="12.7109375" style="198" customWidth="1"/>
    <col min="14871" max="14871" width="11" style="198" customWidth="1"/>
    <col min="14872" max="14872" width="13.42578125" style="198" customWidth="1"/>
    <col min="14873" max="14874" width="13.7109375" style="198" customWidth="1"/>
    <col min="14875" max="14876" width="15" style="198" customWidth="1"/>
    <col min="14877" max="14883" width="13.7109375" style="198" customWidth="1"/>
    <col min="14884" max="14891" width="15" style="198" customWidth="1"/>
    <col min="14892" max="15106" width="11.42578125" style="198"/>
    <col min="15107" max="15107" width="1.7109375" style="198" customWidth="1"/>
    <col min="15108" max="15108" width="9.140625" style="198" customWidth="1"/>
    <col min="15109" max="15109" width="9.42578125" style="198" customWidth="1"/>
    <col min="15110" max="15110" width="12.5703125" style="198" customWidth="1"/>
    <col min="15111" max="15111" width="13.140625" style="198" customWidth="1"/>
    <col min="15112" max="15112" width="9.42578125" style="198" customWidth="1"/>
    <col min="15113" max="15113" width="12.140625" style="198" customWidth="1"/>
    <col min="15114" max="15115" width="9.42578125" style="198" customWidth="1"/>
    <col min="15116" max="15116" width="13.140625" style="198" customWidth="1"/>
    <col min="15117" max="15117" width="13.140625" style="198" bestFit="1" customWidth="1"/>
    <col min="15118" max="15118" width="9.42578125" style="198" customWidth="1"/>
    <col min="15119" max="15119" width="11.42578125" style="198" bestFit="1" customWidth="1"/>
    <col min="15120" max="15122" width="9.42578125" style="198" customWidth="1"/>
    <col min="15123" max="15123" width="10.5703125" style="198" customWidth="1"/>
    <col min="15124" max="15125" width="9.42578125" style="198" customWidth="1"/>
    <col min="15126" max="15126" width="12.7109375" style="198" customWidth="1"/>
    <col min="15127" max="15127" width="11" style="198" customWidth="1"/>
    <col min="15128" max="15128" width="13.42578125" style="198" customWidth="1"/>
    <col min="15129" max="15130" width="13.7109375" style="198" customWidth="1"/>
    <col min="15131" max="15132" width="15" style="198" customWidth="1"/>
    <col min="15133" max="15139" width="13.7109375" style="198" customWidth="1"/>
    <col min="15140" max="15147" width="15" style="198" customWidth="1"/>
    <col min="15148" max="15362" width="11.42578125" style="198"/>
    <col min="15363" max="15363" width="1.7109375" style="198" customWidth="1"/>
    <col min="15364" max="15364" width="9.140625" style="198" customWidth="1"/>
    <col min="15365" max="15365" width="9.42578125" style="198" customWidth="1"/>
    <col min="15366" max="15366" width="12.5703125" style="198" customWidth="1"/>
    <col min="15367" max="15367" width="13.140625" style="198" customWidth="1"/>
    <col min="15368" max="15368" width="9.42578125" style="198" customWidth="1"/>
    <col min="15369" max="15369" width="12.140625" style="198" customWidth="1"/>
    <col min="15370" max="15371" width="9.42578125" style="198" customWidth="1"/>
    <col min="15372" max="15372" width="13.140625" style="198" customWidth="1"/>
    <col min="15373" max="15373" width="13.140625" style="198" bestFit="1" customWidth="1"/>
    <col min="15374" max="15374" width="9.42578125" style="198" customWidth="1"/>
    <col min="15375" max="15375" width="11.42578125" style="198" bestFit="1" customWidth="1"/>
    <col min="15376" max="15378" width="9.42578125" style="198" customWidth="1"/>
    <col min="15379" max="15379" width="10.5703125" style="198" customWidth="1"/>
    <col min="15380" max="15381" width="9.42578125" style="198" customWidth="1"/>
    <col min="15382" max="15382" width="12.7109375" style="198" customWidth="1"/>
    <col min="15383" max="15383" width="11" style="198" customWidth="1"/>
    <col min="15384" max="15384" width="13.42578125" style="198" customWidth="1"/>
    <col min="15385" max="15386" width="13.7109375" style="198" customWidth="1"/>
    <col min="15387" max="15388" width="15" style="198" customWidth="1"/>
    <col min="15389" max="15395" width="13.7109375" style="198" customWidth="1"/>
    <col min="15396" max="15403" width="15" style="198" customWidth="1"/>
    <col min="15404" max="15618" width="11.42578125" style="198"/>
    <col min="15619" max="15619" width="1.7109375" style="198" customWidth="1"/>
    <col min="15620" max="15620" width="9.140625" style="198" customWidth="1"/>
    <col min="15621" max="15621" width="9.42578125" style="198" customWidth="1"/>
    <col min="15622" max="15622" width="12.5703125" style="198" customWidth="1"/>
    <col min="15623" max="15623" width="13.140625" style="198" customWidth="1"/>
    <col min="15624" max="15624" width="9.42578125" style="198" customWidth="1"/>
    <col min="15625" max="15625" width="12.140625" style="198" customWidth="1"/>
    <col min="15626" max="15627" width="9.42578125" style="198" customWidth="1"/>
    <col min="15628" max="15628" width="13.140625" style="198" customWidth="1"/>
    <col min="15629" max="15629" width="13.140625" style="198" bestFit="1" customWidth="1"/>
    <col min="15630" max="15630" width="9.42578125" style="198" customWidth="1"/>
    <col min="15631" max="15631" width="11.42578125" style="198" bestFit="1" customWidth="1"/>
    <col min="15632" max="15634" width="9.42578125" style="198" customWidth="1"/>
    <col min="15635" max="15635" width="10.5703125" style="198" customWidth="1"/>
    <col min="15636" max="15637" width="9.42578125" style="198" customWidth="1"/>
    <col min="15638" max="15638" width="12.7109375" style="198" customWidth="1"/>
    <col min="15639" max="15639" width="11" style="198" customWidth="1"/>
    <col min="15640" max="15640" width="13.42578125" style="198" customWidth="1"/>
    <col min="15641" max="15642" width="13.7109375" style="198" customWidth="1"/>
    <col min="15643" max="15644" width="15" style="198" customWidth="1"/>
    <col min="15645" max="15651" width="13.7109375" style="198" customWidth="1"/>
    <col min="15652" max="15659" width="15" style="198" customWidth="1"/>
    <col min="15660" max="15874" width="11.42578125" style="198"/>
    <col min="15875" max="15875" width="1.7109375" style="198" customWidth="1"/>
    <col min="15876" max="15876" width="9.140625" style="198" customWidth="1"/>
    <col min="15877" max="15877" width="9.42578125" style="198" customWidth="1"/>
    <col min="15878" max="15878" width="12.5703125" style="198" customWidth="1"/>
    <col min="15879" max="15879" width="13.140625" style="198" customWidth="1"/>
    <col min="15880" max="15880" width="9.42578125" style="198" customWidth="1"/>
    <col min="15881" max="15881" width="12.140625" style="198" customWidth="1"/>
    <col min="15882" max="15883" width="9.42578125" style="198" customWidth="1"/>
    <col min="15884" max="15884" width="13.140625" style="198" customWidth="1"/>
    <col min="15885" max="15885" width="13.140625" style="198" bestFit="1" customWidth="1"/>
    <col min="15886" max="15886" width="9.42578125" style="198" customWidth="1"/>
    <col min="15887" max="15887" width="11.42578125" style="198" bestFit="1" customWidth="1"/>
    <col min="15888" max="15890" width="9.42578125" style="198" customWidth="1"/>
    <col min="15891" max="15891" width="10.5703125" style="198" customWidth="1"/>
    <col min="15892" max="15893" width="9.42578125" style="198" customWidth="1"/>
    <col min="15894" max="15894" width="12.7109375" style="198" customWidth="1"/>
    <col min="15895" max="15895" width="11" style="198" customWidth="1"/>
    <col min="15896" max="15896" width="13.42578125" style="198" customWidth="1"/>
    <col min="15897" max="15898" width="13.7109375" style="198" customWidth="1"/>
    <col min="15899" max="15900" width="15" style="198" customWidth="1"/>
    <col min="15901" max="15907" width="13.7109375" style="198" customWidth="1"/>
    <col min="15908" max="15915" width="15" style="198" customWidth="1"/>
    <col min="15916" max="16130" width="11.42578125" style="198"/>
    <col min="16131" max="16131" width="1.7109375" style="198" customWidth="1"/>
    <col min="16132" max="16132" width="9.140625" style="198" customWidth="1"/>
    <col min="16133" max="16133" width="9.42578125" style="198" customWidth="1"/>
    <col min="16134" max="16134" width="12.5703125" style="198" customWidth="1"/>
    <col min="16135" max="16135" width="13.140625" style="198" customWidth="1"/>
    <col min="16136" max="16136" width="9.42578125" style="198" customWidth="1"/>
    <col min="16137" max="16137" width="12.140625" style="198" customWidth="1"/>
    <col min="16138" max="16139" width="9.42578125" style="198" customWidth="1"/>
    <col min="16140" max="16140" width="13.140625" style="198" customWidth="1"/>
    <col min="16141" max="16141" width="13.140625" style="198" bestFit="1" customWidth="1"/>
    <col min="16142" max="16142" width="9.42578125" style="198" customWidth="1"/>
    <col min="16143" max="16143" width="11.42578125" style="198" bestFit="1" customWidth="1"/>
    <col min="16144" max="16146" width="9.42578125" style="198" customWidth="1"/>
    <col min="16147" max="16147" width="10.5703125" style="198" customWidth="1"/>
    <col min="16148" max="16149" width="9.42578125" style="198" customWidth="1"/>
    <col min="16150" max="16150" width="12.7109375" style="198" customWidth="1"/>
    <col min="16151" max="16151" width="11" style="198" customWidth="1"/>
    <col min="16152" max="16152" width="13.42578125" style="198" customWidth="1"/>
    <col min="16153" max="16154" width="13.7109375" style="198" customWidth="1"/>
    <col min="16155" max="16156" width="15" style="198" customWidth="1"/>
    <col min="16157" max="16163" width="13.7109375" style="198" customWidth="1"/>
    <col min="16164" max="16171" width="15" style="198" customWidth="1"/>
    <col min="16172" max="16384" width="11.42578125" style="198"/>
  </cols>
  <sheetData>
    <row r="1" spans="1:44" s="71" customFormat="1" ht="20.25" x14ac:dyDescent="0.3">
      <c r="C1" s="69" t="str">
        <f>IF(Leyendas!$E$2&lt;&gt;"","Establecimiento:",IF(Leyendas!$D$2&lt;&gt;"","Región:","País:"))</f>
        <v>País:</v>
      </c>
      <c r="D1" s="230" t="str">
        <f>IF(Leyendas!$E$2&lt;&gt;"",Leyendas!$E$2,IF(Leyendas!$D$2&lt;&gt;"",Leyendas!$D$2,Leyendas!$C$2))</f>
        <v>Costa Rica</v>
      </c>
      <c r="E1" s="231"/>
      <c r="F1" s="232"/>
      <c r="G1" s="232"/>
      <c r="H1" s="232"/>
      <c r="I1" s="232"/>
      <c r="J1" s="232"/>
      <c r="K1" s="232"/>
      <c r="L1" s="232"/>
      <c r="M1" s="233"/>
      <c r="N1" s="233"/>
      <c r="O1" s="233"/>
      <c r="P1" s="233"/>
      <c r="Q1" s="232"/>
      <c r="R1" s="70"/>
      <c r="S1" s="70"/>
      <c r="T1" s="70"/>
      <c r="U1" s="70"/>
      <c r="V1" s="393"/>
      <c r="W1" s="394"/>
      <c r="X1" s="394"/>
      <c r="Y1" s="395"/>
      <c r="Z1" s="248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</row>
    <row r="2" spans="1:44" s="72" customFormat="1" ht="20.25" x14ac:dyDescent="0.3">
      <c r="C2" s="69" t="str">
        <f>"Vigilancia de Influenza y otros Virus Respiratorios - " &amp; Leyendas!$G$2 &amp; " " &amp; Leyendas!$K$2</f>
        <v>Vigilancia de Influenza y otros Virus Respiratorios - ETI 2019</v>
      </c>
      <c r="D2" s="70"/>
      <c r="E2" s="70"/>
      <c r="F2" s="70"/>
      <c r="G2" s="70"/>
      <c r="H2" s="70"/>
      <c r="I2" s="70"/>
      <c r="J2" s="70"/>
      <c r="K2" s="70"/>
      <c r="L2" s="232"/>
      <c r="M2" s="232"/>
      <c r="N2" s="70"/>
      <c r="O2" s="70"/>
      <c r="P2" s="70"/>
      <c r="Q2" s="70"/>
      <c r="R2" s="70"/>
      <c r="S2" s="70"/>
      <c r="T2" s="70"/>
      <c r="U2" s="70"/>
      <c r="V2" s="396"/>
      <c r="W2" s="397"/>
      <c r="X2" s="397"/>
      <c r="Y2" s="398"/>
      <c r="Z2" s="248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</row>
    <row r="3" spans="1:44" s="72" customFormat="1" ht="38.25" customHeight="1" x14ac:dyDescent="0.3">
      <c r="C3" s="70"/>
      <c r="D3" s="402" t="s">
        <v>176</v>
      </c>
      <c r="E3" s="403"/>
      <c r="F3" s="403"/>
      <c r="G3" s="403"/>
      <c r="H3" s="403"/>
      <c r="I3" s="404"/>
      <c r="J3" s="404"/>
      <c r="K3" s="404"/>
      <c r="L3" s="404"/>
      <c r="M3" s="403"/>
      <c r="N3" s="403"/>
      <c r="O3" s="403"/>
      <c r="P3" s="403"/>
      <c r="Q3" s="403"/>
      <c r="R3" s="403"/>
      <c r="S3" s="403"/>
      <c r="T3" s="403"/>
      <c r="U3" s="403"/>
      <c r="V3" s="399"/>
      <c r="W3" s="400"/>
      <c r="X3" s="400"/>
      <c r="Y3" s="401"/>
      <c r="Z3" s="248"/>
      <c r="AA3" s="70"/>
      <c r="AB3" s="70"/>
      <c r="AC3" s="405"/>
      <c r="AD3" s="405"/>
      <c r="AE3" s="405"/>
      <c r="AF3" s="405"/>
      <c r="AG3" s="405"/>
      <c r="AH3" s="405"/>
      <c r="AI3" s="405"/>
      <c r="AJ3" s="405"/>
      <c r="AK3" s="405"/>
      <c r="AL3" s="405"/>
      <c r="AM3" s="405"/>
      <c r="AN3" s="405"/>
      <c r="AO3" s="405"/>
      <c r="AP3" s="405"/>
      <c r="AQ3" s="405"/>
    </row>
    <row r="4" spans="1:44" ht="42.75" customHeight="1" x14ac:dyDescent="0.25">
      <c r="A4" s="392" t="s">
        <v>37</v>
      </c>
      <c r="B4" s="392" t="s">
        <v>12</v>
      </c>
      <c r="C4" s="392" t="s">
        <v>16</v>
      </c>
      <c r="D4" s="392" t="s">
        <v>177</v>
      </c>
      <c r="E4" s="392"/>
      <c r="F4" s="392"/>
      <c r="G4" s="392"/>
      <c r="H4" s="406"/>
      <c r="I4" s="407" t="s">
        <v>178</v>
      </c>
      <c r="J4" s="408"/>
      <c r="K4" s="407"/>
      <c r="L4" s="407"/>
      <c r="M4" s="409" t="s">
        <v>179</v>
      </c>
      <c r="N4" s="410"/>
      <c r="O4" s="410"/>
      <c r="P4" s="410"/>
      <c r="Q4" s="410"/>
      <c r="R4" s="410"/>
      <c r="S4" s="410"/>
      <c r="T4" s="410"/>
      <c r="U4" s="411" t="s">
        <v>180</v>
      </c>
      <c r="V4" s="412" t="s">
        <v>181</v>
      </c>
      <c r="W4" s="412" t="s">
        <v>182</v>
      </c>
      <c r="X4" s="412" t="s">
        <v>183</v>
      </c>
      <c r="Y4" s="412" t="s">
        <v>184</v>
      </c>
      <c r="Z4" s="412" t="s">
        <v>185</v>
      </c>
      <c r="AA4" s="73"/>
      <c r="AB4" s="406" t="s">
        <v>186</v>
      </c>
      <c r="AC4" s="419" t="s">
        <v>187</v>
      </c>
      <c r="AD4" s="415" t="s">
        <v>188</v>
      </c>
      <c r="AE4" s="415"/>
      <c r="AF4" s="415"/>
      <c r="AG4" s="415"/>
      <c r="AH4" s="415"/>
      <c r="AI4" s="415" t="s">
        <v>331</v>
      </c>
      <c r="AJ4" s="415" t="s">
        <v>189</v>
      </c>
      <c r="AK4" s="415" t="s">
        <v>190</v>
      </c>
      <c r="AL4" s="415" t="s">
        <v>191</v>
      </c>
      <c r="AM4" s="417" t="s">
        <v>192</v>
      </c>
      <c r="AN4" s="417" t="s">
        <v>193</v>
      </c>
      <c r="AO4" s="417" t="s">
        <v>194</v>
      </c>
      <c r="AP4" s="417" t="s">
        <v>195</v>
      </c>
      <c r="AQ4" s="413" t="s">
        <v>196</v>
      </c>
    </row>
    <row r="5" spans="1:44" s="68" customFormat="1" ht="60.75" customHeight="1" x14ac:dyDescent="0.25">
      <c r="A5" s="392"/>
      <c r="B5" s="392"/>
      <c r="C5" s="392"/>
      <c r="D5" s="246" t="s">
        <v>197</v>
      </c>
      <c r="E5" s="246" t="s">
        <v>198</v>
      </c>
      <c r="F5" s="246" t="s">
        <v>199</v>
      </c>
      <c r="G5" s="246" t="s">
        <v>200</v>
      </c>
      <c r="H5" s="247" t="s">
        <v>201</v>
      </c>
      <c r="I5" s="74" t="s">
        <v>202</v>
      </c>
      <c r="J5" s="74" t="s">
        <v>422</v>
      </c>
      <c r="K5" s="74" t="s">
        <v>203</v>
      </c>
      <c r="L5" s="74" t="s">
        <v>204</v>
      </c>
      <c r="M5" s="75" t="s">
        <v>205</v>
      </c>
      <c r="N5" s="76" t="s">
        <v>206</v>
      </c>
      <c r="O5" s="76" t="s">
        <v>4</v>
      </c>
      <c r="P5" s="77" t="s">
        <v>207</v>
      </c>
      <c r="Q5" s="77" t="s">
        <v>208</v>
      </c>
      <c r="R5" s="77" t="s">
        <v>194</v>
      </c>
      <c r="S5" s="77" t="s">
        <v>195</v>
      </c>
      <c r="T5" s="76" t="s">
        <v>209</v>
      </c>
      <c r="U5" s="411"/>
      <c r="V5" s="392"/>
      <c r="W5" s="392"/>
      <c r="X5" s="392"/>
      <c r="Y5" s="392"/>
      <c r="Z5" s="392"/>
      <c r="AA5" s="78" t="s">
        <v>210</v>
      </c>
      <c r="AB5" s="406"/>
      <c r="AC5" s="420"/>
      <c r="AD5" s="79" t="s">
        <v>372</v>
      </c>
      <c r="AE5" s="279" t="s">
        <v>211</v>
      </c>
      <c r="AF5" s="279" t="s">
        <v>199</v>
      </c>
      <c r="AG5" s="79" t="s">
        <v>370</v>
      </c>
      <c r="AH5" s="79" t="s">
        <v>371</v>
      </c>
      <c r="AI5" s="416"/>
      <c r="AJ5" s="416"/>
      <c r="AK5" s="416"/>
      <c r="AL5" s="416"/>
      <c r="AM5" s="418"/>
      <c r="AN5" s="418"/>
      <c r="AO5" s="418"/>
      <c r="AP5" s="418"/>
      <c r="AQ5" s="414"/>
    </row>
    <row r="6" spans="1:44" s="71" customFormat="1" ht="16.5" customHeight="1" x14ac:dyDescent="0.25">
      <c r="A6" s="71" t="str">
        <f>CONCATENATE(Leyendas!$C$2)</f>
        <v>Costa Rica</v>
      </c>
      <c r="B6" s="71" t="str">
        <f>CONCATENATE(Leyendas!$K$2)</f>
        <v>2019</v>
      </c>
      <c r="C6" s="80" t="s">
        <v>212</v>
      </c>
      <c r="D6" s="226"/>
      <c r="E6" s="226"/>
      <c r="F6" s="226"/>
      <c r="G6" s="226"/>
      <c r="H6" s="226"/>
      <c r="I6" s="227"/>
      <c r="J6" s="227"/>
      <c r="K6" s="227"/>
      <c r="L6" s="227"/>
      <c r="M6" s="228"/>
      <c r="N6" s="228"/>
      <c r="O6" s="228"/>
      <c r="P6" s="228"/>
      <c r="Q6" s="228"/>
      <c r="R6" s="228"/>
      <c r="S6" s="228"/>
      <c r="T6" s="228"/>
      <c r="U6" s="228"/>
      <c r="V6" s="229"/>
      <c r="W6" s="229"/>
      <c r="X6" s="229"/>
      <c r="Y6" s="229"/>
      <c r="Z6" s="229"/>
      <c r="AA6" s="84" t="str">
        <f t="shared" ref="AA6:AA57" si="0">IF(V6=0,"",W6/V6)</f>
        <v/>
      </c>
      <c r="AB6" s="84" t="str">
        <f t="shared" ref="AB6:AB57" si="1">IF(V6=0,"",X6/V6)</f>
        <v/>
      </c>
      <c r="AC6" s="84" t="str">
        <f t="shared" ref="AC6:AC57" si="2">IF(V6=0,"",Y6/V6)</f>
        <v/>
      </c>
      <c r="AD6" s="84" t="str">
        <f t="shared" ref="AD6:AD37" si="3">IF($Y6=0,"",D6/$Y6)</f>
        <v/>
      </c>
      <c r="AE6" s="84" t="str">
        <f t="shared" ref="AE6:AE37" si="4">IF($Y6=0,"",E6/$Y6)</f>
        <v/>
      </c>
      <c r="AF6" s="84" t="str">
        <f t="shared" ref="AF6:AF37" si="5">IF($Y6=0,"",F6/$Y6)</f>
        <v/>
      </c>
      <c r="AG6" s="84" t="str">
        <f t="shared" ref="AG6:AG37" si="6">IF($Y6=0,"",G6/$Y6)</f>
        <v/>
      </c>
      <c r="AH6" s="84" t="str">
        <f t="shared" ref="AH6:AH37" si="7">IF($Y6=0,"",H6/$Y6)</f>
        <v/>
      </c>
      <c r="AI6" s="85" t="str">
        <f t="shared" ref="AI6:AI58" si="8">IF($V6=0,"",Z6/$V6)</f>
        <v/>
      </c>
      <c r="AJ6" s="84" t="str">
        <f t="shared" ref="AJ6:AQ21" si="9">IF($V6=0,"",M6/$V6)</f>
        <v/>
      </c>
      <c r="AK6" s="84" t="str">
        <f t="shared" si="9"/>
        <v/>
      </c>
      <c r="AL6" s="84" t="str">
        <f t="shared" si="9"/>
        <v/>
      </c>
      <c r="AM6" s="84" t="str">
        <f t="shared" si="9"/>
        <v/>
      </c>
      <c r="AN6" s="84" t="str">
        <f t="shared" si="9"/>
        <v/>
      </c>
      <c r="AO6" s="84" t="str">
        <f t="shared" si="9"/>
        <v/>
      </c>
      <c r="AP6" s="84" t="str">
        <f t="shared" si="9"/>
        <v/>
      </c>
      <c r="AQ6" s="84" t="str">
        <f t="shared" si="9"/>
        <v/>
      </c>
      <c r="AR6" s="86"/>
    </row>
    <row r="7" spans="1:44" s="71" customFormat="1" ht="16.5" customHeight="1" x14ac:dyDescent="0.25">
      <c r="A7" s="71" t="str">
        <f>CONCATENATE(Leyendas!$C$2)</f>
        <v>Costa Rica</v>
      </c>
      <c r="B7" s="71" t="str">
        <f>CONCATENATE(Leyendas!$K$2)</f>
        <v>2019</v>
      </c>
      <c r="C7" s="80" t="s">
        <v>213</v>
      </c>
      <c r="D7" s="226"/>
      <c r="E7" s="226"/>
      <c r="F7" s="226"/>
      <c r="G7" s="226"/>
      <c r="H7" s="226"/>
      <c r="I7" s="227"/>
      <c r="J7" s="227"/>
      <c r="K7" s="227"/>
      <c r="L7" s="227"/>
      <c r="M7" s="228"/>
      <c r="N7" s="228"/>
      <c r="O7" s="228"/>
      <c r="P7" s="228"/>
      <c r="Q7" s="228"/>
      <c r="R7" s="228"/>
      <c r="S7" s="228"/>
      <c r="T7" s="228"/>
      <c r="U7" s="228"/>
      <c r="V7" s="229"/>
      <c r="W7" s="229"/>
      <c r="X7" s="229"/>
      <c r="Y7" s="229"/>
      <c r="Z7" s="229"/>
      <c r="AA7" s="84" t="str">
        <f t="shared" si="0"/>
        <v/>
      </c>
      <c r="AB7" s="84" t="str">
        <f t="shared" si="1"/>
        <v/>
      </c>
      <c r="AC7" s="84" t="str">
        <f t="shared" si="2"/>
        <v/>
      </c>
      <c r="AD7" s="84" t="str">
        <f t="shared" si="3"/>
        <v/>
      </c>
      <c r="AE7" s="84" t="str">
        <f t="shared" si="4"/>
        <v/>
      </c>
      <c r="AF7" s="84" t="str">
        <f t="shared" si="5"/>
        <v/>
      </c>
      <c r="AG7" s="84" t="str">
        <f t="shared" si="6"/>
        <v/>
      </c>
      <c r="AH7" s="84" t="str">
        <f t="shared" si="7"/>
        <v/>
      </c>
      <c r="AI7" s="85" t="str">
        <f t="shared" si="8"/>
        <v/>
      </c>
      <c r="AJ7" s="84" t="str">
        <f t="shared" si="9"/>
        <v/>
      </c>
      <c r="AK7" s="84" t="str">
        <f t="shared" si="9"/>
        <v/>
      </c>
      <c r="AL7" s="84" t="str">
        <f t="shared" si="9"/>
        <v/>
      </c>
      <c r="AM7" s="84" t="str">
        <f t="shared" si="9"/>
        <v/>
      </c>
      <c r="AN7" s="84" t="str">
        <f t="shared" si="9"/>
        <v/>
      </c>
      <c r="AO7" s="84" t="str">
        <f t="shared" si="9"/>
        <v/>
      </c>
      <c r="AP7" s="84" t="str">
        <f t="shared" si="9"/>
        <v/>
      </c>
      <c r="AQ7" s="84" t="str">
        <f t="shared" si="9"/>
        <v/>
      </c>
      <c r="AR7" s="86"/>
    </row>
    <row r="8" spans="1:44" s="71" customFormat="1" ht="16.5" customHeight="1" x14ac:dyDescent="0.25">
      <c r="A8" s="71" t="str">
        <f>CONCATENATE(Leyendas!$C$2)</f>
        <v>Costa Rica</v>
      </c>
      <c r="B8" s="71" t="str">
        <f>CONCATENATE(Leyendas!$K$2)</f>
        <v>2019</v>
      </c>
      <c r="C8" s="80" t="s">
        <v>214</v>
      </c>
      <c r="D8" s="226"/>
      <c r="E8" s="226"/>
      <c r="F8" s="226"/>
      <c r="G8" s="226"/>
      <c r="H8" s="226"/>
      <c r="I8" s="227"/>
      <c r="J8" s="227"/>
      <c r="K8" s="227"/>
      <c r="L8" s="227"/>
      <c r="M8" s="228"/>
      <c r="N8" s="228"/>
      <c r="O8" s="228"/>
      <c r="P8" s="228"/>
      <c r="Q8" s="228"/>
      <c r="R8" s="228"/>
      <c r="S8" s="228"/>
      <c r="T8" s="228"/>
      <c r="U8" s="228"/>
      <c r="V8" s="229"/>
      <c r="W8" s="229"/>
      <c r="X8" s="229"/>
      <c r="Y8" s="229"/>
      <c r="Z8" s="229"/>
      <c r="AA8" s="84" t="str">
        <f t="shared" si="0"/>
        <v/>
      </c>
      <c r="AB8" s="84" t="str">
        <f t="shared" si="1"/>
        <v/>
      </c>
      <c r="AC8" s="84" t="str">
        <f t="shared" si="2"/>
        <v/>
      </c>
      <c r="AD8" s="84" t="str">
        <f t="shared" si="3"/>
        <v/>
      </c>
      <c r="AE8" s="84" t="str">
        <f t="shared" si="4"/>
        <v/>
      </c>
      <c r="AF8" s="84" t="str">
        <f t="shared" si="5"/>
        <v/>
      </c>
      <c r="AG8" s="84" t="str">
        <f t="shared" si="6"/>
        <v/>
      </c>
      <c r="AH8" s="84" t="str">
        <f t="shared" si="7"/>
        <v/>
      </c>
      <c r="AI8" s="85" t="str">
        <f t="shared" si="8"/>
        <v/>
      </c>
      <c r="AJ8" s="84" t="str">
        <f t="shared" si="9"/>
        <v/>
      </c>
      <c r="AK8" s="84" t="str">
        <f t="shared" si="9"/>
        <v/>
      </c>
      <c r="AL8" s="84" t="str">
        <f t="shared" si="9"/>
        <v/>
      </c>
      <c r="AM8" s="84" t="str">
        <f t="shared" si="9"/>
        <v/>
      </c>
      <c r="AN8" s="84" t="str">
        <f t="shared" si="9"/>
        <v/>
      </c>
      <c r="AO8" s="84" t="str">
        <f t="shared" si="9"/>
        <v/>
      </c>
      <c r="AP8" s="84" t="str">
        <f t="shared" si="9"/>
        <v/>
      </c>
      <c r="AQ8" s="84" t="str">
        <f t="shared" si="9"/>
        <v/>
      </c>
      <c r="AR8" s="86"/>
    </row>
    <row r="9" spans="1:44" s="71" customFormat="1" ht="16.5" customHeight="1" x14ac:dyDescent="0.25">
      <c r="A9" s="71" t="str">
        <f>CONCATENATE(Leyendas!$C$2)</f>
        <v>Costa Rica</v>
      </c>
      <c r="B9" s="71" t="str">
        <f>CONCATENATE(Leyendas!$K$2)</f>
        <v>2019</v>
      </c>
      <c r="C9" s="80" t="s">
        <v>215</v>
      </c>
      <c r="D9" s="226"/>
      <c r="E9" s="226"/>
      <c r="F9" s="226"/>
      <c r="G9" s="226"/>
      <c r="H9" s="226"/>
      <c r="I9" s="227"/>
      <c r="J9" s="227"/>
      <c r="K9" s="227"/>
      <c r="L9" s="227"/>
      <c r="M9" s="228"/>
      <c r="N9" s="228"/>
      <c r="O9" s="228"/>
      <c r="P9" s="228"/>
      <c r="Q9" s="228"/>
      <c r="R9" s="228"/>
      <c r="S9" s="228"/>
      <c r="T9" s="228"/>
      <c r="U9" s="228"/>
      <c r="V9" s="229"/>
      <c r="W9" s="229"/>
      <c r="X9" s="229"/>
      <c r="Y9" s="229"/>
      <c r="Z9" s="229"/>
      <c r="AA9" s="84" t="str">
        <f t="shared" si="0"/>
        <v/>
      </c>
      <c r="AB9" s="84" t="str">
        <f t="shared" si="1"/>
        <v/>
      </c>
      <c r="AC9" s="84" t="str">
        <f t="shared" si="2"/>
        <v/>
      </c>
      <c r="AD9" s="84" t="str">
        <f t="shared" si="3"/>
        <v/>
      </c>
      <c r="AE9" s="84" t="str">
        <f t="shared" si="4"/>
        <v/>
      </c>
      <c r="AF9" s="84" t="str">
        <f t="shared" si="5"/>
        <v/>
      </c>
      <c r="AG9" s="84" t="str">
        <f t="shared" si="6"/>
        <v/>
      </c>
      <c r="AH9" s="84" t="str">
        <f t="shared" si="7"/>
        <v/>
      </c>
      <c r="AI9" s="85" t="str">
        <f t="shared" si="8"/>
        <v/>
      </c>
      <c r="AJ9" s="84" t="str">
        <f t="shared" si="9"/>
        <v/>
      </c>
      <c r="AK9" s="84" t="str">
        <f t="shared" si="9"/>
        <v/>
      </c>
      <c r="AL9" s="84" t="str">
        <f t="shared" si="9"/>
        <v/>
      </c>
      <c r="AM9" s="84" t="str">
        <f t="shared" si="9"/>
        <v/>
      </c>
      <c r="AN9" s="84" t="str">
        <f t="shared" si="9"/>
        <v/>
      </c>
      <c r="AO9" s="84" t="str">
        <f t="shared" si="9"/>
        <v/>
      </c>
      <c r="AP9" s="84" t="str">
        <f t="shared" si="9"/>
        <v/>
      </c>
      <c r="AQ9" s="84" t="str">
        <f t="shared" si="9"/>
        <v/>
      </c>
      <c r="AR9" s="86"/>
    </row>
    <row r="10" spans="1:44" s="71" customFormat="1" ht="16.5" customHeight="1" x14ac:dyDescent="0.25">
      <c r="A10" s="71" t="str">
        <f>CONCATENATE(Leyendas!$C$2)</f>
        <v>Costa Rica</v>
      </c>
      <c r="B10" s="71" t="str">
        <f>CONCATENATE(Leyendas!$K$2)</f>
        <v>2019</v>
      </c>
      <c r="C10" s="80" t="s">
        <v>216</v>
      </c>
      <c r="D10" s="159"/>
      <c r="E10" s="159"/>
      <c r="F10" s="159"/>
      <c r="G10" s="159"/>
      <c r="H10" s="159"/>
      <c r="I10" s="135"/>
      <c r="J10" s="228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53"/>
      <c r="V10" s="158"/>
      <c r="W10" s="83"/>
      <c r="X10" s="83"/>
      <c r="Y10" s="83"/>
      <c r="Z10" s="83"/>
      <c r="AA10" s="84" t="str">
        <f t="shared" si="0"/>
        <v/>
      </c>
      <c r="AB10" s="84" t="str">
        <f t="shared" si="1"/>
        <v/>
      </c>
      <c r="AC10" s="84" t="str">
        <f t="shared" si="2"/>
        <v/>
      </c>
      <c r="AD10" s="84" t="str">
        <f t="shared" si="3"/>
        <v/>
      </c>
      <c r="AE10" s="84" t="str">
        <f t="shared" si="4"/>
        <v/>
      </c>
      <c r="AF10" s="84" t="str">
        <f t="shared" si="5"/>
        <v/>
      </c>
      <c r="AG10" s="84" t="str">
        <f t="shared" si="6"/>
        <v/>
      </c>
      <c r="AH10" s="84" t="str">
        <f t="shared" si="7"/>
        <v/>
      </c>
      <c r="AI10" s="85" t="str">
        <f t="shared" si="8"/>
        <v/>
      </c>
      <c r="AJ10" s="84" t="str">
        <f t="shared" si="9"/>
        <v/>
      </c>
      <c r="AK10" s="84" t="str">
        <f t="shared" si="9"/>
        <v/>
      </c>
      <c r="AL10" s="84" t="str">
        <f t="shared" si="9"/>
        <v/>
      </c>
      <c r="AM10" s="84" t="str">
        <f t="shared" si="9"/>
        <v/>
      </c>
      <c r="AN10" s="84" t="str">
        <f t="shared" si="9"/>
        <v/>
      </c>
      <c r="AO10" s="84" t="str">
        <f t="shared" si="9"/>
        <v/>
      </c>
      <c r="AP10" s="84" t="str">
        <f t="shared" si="9"/>
        <v/>
      </c>
      <c r="AQ10" s="84" t="str">
        <f t="shared" si="9"/>
        <v/>
      </c>
      <c r="AR10" s="86"/>
    </row>
    <row r="11" spans="1:44" s="71" customFormat="1" ht="16.5" customHeight="1" x14ac:dyDescent="0.25">
      <c r="A11" s="71" t="str">
        <f>CONCATENATE(Leyendas!$C$2)</f>
        <v>Costa Rica</v>
      </c>
      <c r="B11" s="71" t="str">
        <f>CONCATENATE(Leyendas!$K$2)</f>
        <v>2019</v>
      </c>
      <c r="C11" s="80" t="s">
        <v>217</v>
      </c>
      <c r="D11" s="159"/>
      <c r="E11" s="159"/>
      <c r="F11" s="159"/>
      <c r="G11" s="159"/>
      <c r="H11" s="159"/>
      <c r="I11" s="135"/>
      <c r="J11" s="228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53"/>
      <c r="V11" s="158"/>
      <c r="W11" s="83"/>
      <c r="X11" s="83"/>
      <c r="Y11" s="83"/>
      <c r="Z11" s="83"/>
      <c r="AA11" s="84" t="str">
        <f t="shared" si="0"/>
        <v/>
      </c>
      <c r="AB11" s="84" t="str">
        <f t="shared" si="1"/>
        <v/>
      </c>
      <c r="AC11" s="84" t="str">
        <f t="shared" si="2"/>
        <v/>
      </c>
      <c r="AD11" s="84" t="str">
        <f t="shared" si="3"/>
        <v/>
      </c>
      <c r="AE11" s="84" t="str">
        <f t="shared" si="4"/>
        <v/>
      </c>
      <c r="AF11" s="84" t="str">
        <f t="shared" si="5"/>
        <v/>
      </c>
      <c r="AG11" s="84" t="str">
        <f t="shared" si="6"/>
        <v/>
      </c>
      <c r="AH11" s="84" t="str">
        <f t="shared" si="7"/>
        <v/>
      </c>
      <c r="AI11" s="85" t="str">
        <f t="shared" si="8"/>
        <v/>
      </c>
      <c r="AJ11" s="84" t="str">
        <f t="shared" si="9"/>
        <v/>
      </c>
      <c r="AK11" s="84" t="str">
        <f t="shared" si="9"/>
        <v/>
      </c>
      <c r="AL11" s="84" t="str">
        <f t="shared" si="9"/>
        <v/>
      </c>
      <c r="AM11" s="84" t="str">
        <f t="shared" si="9"/>
        <v/>
      </c>
      <c r="AN11" s="84" t="str">
        <f t="shared" si="9"/>
        <v/>
      </c>
      <c r="AO11" s="84" t="str">
        <f t="shared" si="9"/>
        <v/>
      </c>
      <c r="AP11" s="84" t="str">
        <f t="shared" si="9"/>
        <v/>
      </c>
      <c r="AQ11" s="84" t="str">
        <f t="shared" si="9"/>
        <v/>
      </c>
      <c r="AR11" s="86"/>
    </row>
    <row r="12" spans="1:44" s="71" customFormat="1" ht="16.5" customHeight="1" x14ac:dyDescent="0.25">
      <c r="A12" s="71" t="str">
        <f>CONCATENATE(Leyendas!$C$2)</f>
        <v>Costa Rica</v>
      </c>
      <c r="B12" s="71" t="str">
        <f>CONCATENATE(Leyendas!$K$2)</f>
        <v>2019</v>
      </c>
      <c r="C12" s="80" t="s">
        <v>218</v>
      </c>
      <c r="D12" s="159"/>
      <c r="E12" s="159"/>
      <c r="F12" s="159"/>
      <c r="G12" s="159"/>
      <c r="H12" s="159"/>
      <c r="I12" s="135"/>
      <c r="J12" s="228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53"/>
      <c r="V12" s="158"/>
      <c r="W12" s="83"/>
      <c r="X12" s="83"/>
      <c r="Y12" s="83"/>
      <c r="Z12" s="83"/>
      <c r="AA12" s="84" t="str">
        <f t="shared" si="0"/>
        <v/>
      </c>
      <c r="AB12" s="84" t="str">
        <f t="shared" si="1"/>
        <v/>
      </c>
      <c r="AC12" s="84" t="str">
        <f t="shared" si="2"/>
        <v/>
      </c>
      <c r="AD12" s="84" t="str">
        <f t="shared" si="3"/>
        <v/>
      </c>
      <c r="AE12" s="84" t="str">
        <f t="shared" si="4"/>
        <v/>
      </c>
      <c r="AF12" s="84" t="str">
        <f t="shared" si="5"/>
        <v/>
      </c>
      <c r="AG12" s="84" t="str">
        <f t="shared" si="6"/>
        <v/>
      </c>
      <c r="AH12" s="84" t="str">
        <f t="shared" si="7"/>
        <v/>
      </c>
      <c r="AI12" s="85" t="str">
        <f t="shared" si="8"/>
        <v/>
      </c>
      <c r="AJ12" s="84" t="str">
        <f t="shared" si="9"/>
        <v/>
      </c>
      <c r="AK12" s="84" t="str">
        <f t="shared" si="9"/>
        <v/>
      </c>
      <c r="AL12" s="84" t="str">
        <f t="shared" si="9"/>
        <v/>
      </c>
      <c r="AM12" s="84" t="str">
        <f t="shared" si="9"/>
        <v/>
      </c>
      <c r="AN12" s="84" t="str">
        <f t="shared" si="9"/>
        <v/>
      </c>
      <c r="AO12" s="84" t="str">
        <f t="shared" si="9"/>
        <v/>
      </c>
      <c r="AP12" s="84" t="str">
        <f t="shared" si="9"/>
        <v/>
      </c>
      <c r="AQ12" s="84" t="str">
        <f t="shared" si="9"/>
        <v/>
      </c>
      <c r="AR12" s="86"/>
    </row>
    <row r="13" spans="1:44" s="71" customFormat="1" ht="16.5" customHeight="1" x14ac:dyDescent="0.25">
      <c r="A13" s="71" t="str">
        <f>CONCATENATE(Leyendas!$C$2)</f>
        <v>Costa Rica</v>
      </c>
      <c r="B13" s="71" t="str">
        <f>CONCATENATE(Leyendas!$K$2)</f>
        <v>2019</v>
      </c>
      <c r="C13" s="80" t="s">
        <v>219</v>
      </c>
      <c r="D13" s="159"/>
      <c r="E13" s="159"/>
      <c r="F13" s="159"/>
      <c r="G13" s="159"/>
      <c r="H13" s="159"/>
      <c r="I13" s="135"/>
      <c r="J13" s="228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53"/>
      <c r="V13" s="158"/>
      <c r="W13" s="83"/>
      <c r="X13" s="83"/>
      <c r="Y13" s="83"/>
      <c r="Z13" s="83"/>
      <c r="AA13" s="84" t="str">
        <f t="shared" si="0"/>
        <v/>
      </c>
      <c r="AB13" s="84" t="str">
        <f t="shared" si="1"/>
        <v/>
      </c>
      <c r="AC13" s="84" t="str">
        <f t="shared" si="2"/>
        <v/>
      </c>
      <c r="AD13" s="84" t="str">
        <f t="shared" si="3"/>
        <v/>
      </c>
      <c r="AE13" s="84" t="str">
        <f t="shared" si="4"/>
        <v/>
      </c>
      <c r="AF13" s="84" t="str">
        <f t="shared" si="5"/>
        <v/>
      </c>
      <c r="AG13" s="84" t="str">
        <f t="shared" si="6"/>
        <v/>
      </c>
      <c r="AH13" s="84" t="str">
        <f t="shared" si="7"/>
        <v/>
      </c>
      <c r="AI13" s="85" t="str">
        <f t="shared" si="8"/>
        <v/>
      </c>
      <c r="AJ13" s="84" t="str">
        <f t="shared" si="9"/>
        <v/>
      </c>
      <c r="AK13" s="84" t="str">
        <f t="shared" si="9"/>
        <v/>
      </c>
      <c r="AL13" s="84" t="str">
        <f t="shared" si="9"/>
        <v/>
      </c>
      <c r="AM13" s="84" t="str">
        <f t="shared" si="9"/>
        <v/>
      </c>
      <c r="AN13" s="84" t="str">
        <f t="shared" si="9"/>
        <v/>
      </c>
      <c r="AO13" s="84" t="str">
        <f t="shared" si="9"/>
        <v/>
      </c>
      <c r="AP13" s="84" t="str">
        <f t="shared" si="9"/>
        <v/>
      </c>
      <c r="AQ13" s="84" t="str">
        <f t="shared" si="9"/>
        <v/>
      </c>
      <c r="AR13" s="86"/>
    </row>
    <row r="14" spans="1:44" s="71" customFormat="1" ht="16.5" customHeight="1" x14ac:dyDescent="0.25">
      <c r="A14" s="71" t="str">
        <f>CONCATENATE(Leyendas!$C$2)</f>
        <v>Costa Rica</v>
      </c>
      <c r="B14" s="71" t="str">
        <f>CONCATENATE(Leyendas!$K$2)</f>
        <v>2019</v>
      </c>
      <c r="C14" s="80" t="s">
        <v>220</v>
      </c>
      <c r="D14" s="159"/>
      <c r="E14" s="159"/>
      <c r="F14" s="159"/>
      <c r="G14" s="159"/>
      <c r="H14" s="159"/>
      <c r="I14" s="135"/>
      <c r="J14" s="228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53"/>
      <c r="V14" s="158"/>
      <c r="W14" s="83"/>
      <c r="X14" s="83"/>
      <c r="Y14" s="83"/>
      <c r="Z14" s="83"/>
      <c r="AA14" s="84" t="str">
        <f t="shared" si="0"/>
        <v/>
      </c>
      <c r="AB14" s="84" t="str">
        <f t="shared" si="1"/>
        <v/>
      </c>
      <c r="AC14" s="84" t="str">
        <f t="shared" si="2"/>
        <v/>
      </c>
      <c r="AD14" s="84" t="str">
        <f t="shared" si="3"/>
        <v/>
      </c>
      <c r="AE14" s="84" t="str">
        <f t="shared" si="4"/>
        <v/>
      </c>
      <c r="AF14" s="84" t="str">
        <f t="shared" si="5"/>
        <v/>
      </c>
      <c r="AG14" s="84" t="str">
        <f t="shared" si="6"/>
        <v/>
      </c>
      <c r="AH14" s="84" t="str">
        <f t="shared" si="7"/>
        <v/>
      </c>
      <c r="AI14" s="85" t="str">
        <f t="shared" si="8"/>
        <v/>
      </c>
      <c r="AJ14" s="84" t="str">
        <f t="shared" si="9"/>
        <v/>
      </c>
      <c r="AK14" s="84" t="str">
        <f t="shared" si="9"/>
        <v/>
      </c>
      <c r="AL14" s="84" t="str">
        <f t="shared" si="9"/>
        <v/>
      </c>
      <c r="AM14" s="84" t="str">
        <f t="shared" si="9"/>
        <v/>
      </c>
      <c r="AN14" s="84" t="str">
        <f t="shared" si="9"/>
        <v/>
      </c>
      <c r="AO14" s="84" t="str">
        <f t="shared" si="9"/>
        <v/>
      </c>
      <c r="AP14" s="84" t="str">
        <f t="shared" si="9"/>
        <v/>
      </c>
      <c r="AQ14" s="84" t="str">
        <f t="shared" si="9"/>
        <v/>
      </c>
      <c r="AR14" s="86"/>
    </row>
    <row r="15" spans="1:44" s="71" customFormat="1" ht="16.5" customHeight="1" x14ac:dyDescent="0.25">
      <c r="A15" s="71" t="str">
        <f>CONCATENATE(Leyendas!$C$2)</f>
        <v>Costa Rica</v>
      </c>
      <c r="B15" s="71" t="str">
        <f>CONCATENATE(Leyendas!$K$2)</f>
        <v>2019</v>
      </c>
      <c r="C15" s="80" t="s">
        <v>221</v>
      </c>
      <c r="D15" s="159"/>
      <c r="E15" s="159"/>
      <c r="F15" s="159"/>
      <c r="G15" s="159"/>
      <c r="H15" s="159"/>
      <c r="I15" s="135"/>
      <c r="J15" s="228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53"/>
      <c r="V15" s="158"/>
      <c r="W15" s="83"/>
      <c r="X15" s="83"/>
      <c r="Y15" s="83"/>
      <c r="Z15" s="83"/>
      <c r="AA15" s="84" t="str">
        <f t="shared" si="0"/>
        <v/>
      </c>
      <c r="AB15" s="84" t="str">
        <f t="shared" si="1"/>
        <v/>
      </c>
      <c r="AC15" s="84" t="str">
        <f t="shared" si="2"/>
        <v/>
      </c>
      <c r="AD15" s="84" t="str">
        <f t="shared" si="3"/>
        <v/>
      </c>
      <c r="AE15" s="84" t="str">
        <f t="shared" si="4"/>
        <v/>
      </c>
      <c r="AF15" s="84" t="str">
        <f t="shared" si="5"/>
        <v/>
      </c>
      <c r="AG15" s="84" t="str">
        <f t="shared" si="6"/>
        <v/>
      </c>
      <c r="AH15" s="84" t="str">
        <f t="shared" si="7"/>
        <v/>
      </c>
      <c r="AI15" s="85" t="str">
        <f t="shared" si="8"/>
        <v/>
      </c>
      <c r="AJ15" s="84" t="str">
        <f t="shared" si="9"/>
        <v/>
      </c>
      <c r="AK15" s="84" t="str">
        <f t="shared" si="9"/>
        <v/>
      </c>
      <c r="AL15" s="84" t="str">
        <f t="shared" si="9"/>
        <v/>
      </c>
      <c r="AM15" s="84" t="str">
        <f t="shared" si="9"/>
        <v/>
      </c>
      <c r="AN15" s="84" t="str">
        <f t="shared" si="9"/>
        <v/>
      </c>
      <c r="AO15" s="84" t="str">
        <f t="shared" si="9"/>
        <v/>
      </c>
      <c r="AP15" s="84" t="str">
        <f t="shared" si="9"/>
        <v/>
      </c>
      <c r="AQ15" s="84" t="str">
        <f t="shared" si="9"/>
        <v/>
      </c>
      <c r="AR15" s="86"/>
    </row>
    <row r="16" spans="1:44" s="71" customFormat="1" ht="16.5" customHeight="1" x14ac:dyDescent="0.25">
      <c r="A16" s="71" t="str">
        <f>CONCATENATE(Leyendas!$C$2)</f>
        <v>Costa Rica</v>
      </c>
      <c r="B16" s="71" t="str">
        <f>CONCATENATE(Leyendas!$K$2)</f>
        <v>2019</v>
      </c>
      <c r="C16" s="80" t="s">
        <v>222</v>
      </c>
      <c r="D16" s="159"/>
      <c r="E16" s="159"/>
      <c r="F16" s="159"/>
      <c r="G16" s="159"/>
      <c r="H16" s="159"/>
      <c r="I16" s="135"/>
      <c r="J16" s="228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58"/>
      <c r="W16" s="83"/>
      <c r="X16" s="83"/>
      <c r="Y16" s="83"/>
      <c r="Z16" s="83"/>
      <c r="AA16" s="84" t="str">
        <f t="shared" si="0"/>
        <v/>
      </c>
      <c r="AB16" s="84" t="str">
        <f t="shared" si="1"/>
        <v/>
      </c>
      <c r="AC16" s="84" t="str">
        <f t="shared" si="2"/>
        <v/>
      </c>
      <c r="AD16" s="84" t="str">
        <f t="shared" si="3"/>
        <v/>
      </c>
      <c r="AE16" s="84" t="str">
        <f t="shared" si="4"/>
        <v/>
      </c>
      <c r="AF16" s="84" t="str">
        <f t="shared" si="5"/>
        <v/>
      </c>
      <c r="AG16" s="84" t="str">
        <f t="shared" si="6"/>
        <v/>
      </c>
      <c r="AH16" s="84" t="str">
        <f t="shared" si="7"/>
        <v/>
      </c>
      <c r="AI16" s="85" t="str">
        <f t="shared" si="8"/>
        <v/>
      </c>
      <c r="AJ16" s="84" t="str">
        <f t="shared" si="9"/>
        <v/>
      </c>
      <c r="AK16" s="84" t="str">
        <f t="shared" si="9"/>
        <v/>
      </c>
      <c r="AL16" s="84" t="str">
        <f t="shared" si="9"/>
        <v/>
      </c>
      <c r="AM16" s="84" t="str">
        <f t="shared" si="9"/>
        <v/>
      </c>
      <c r="AN16" s="84" t="str">
        <f t="shared" si="9"/>
        <v/>
      </c>
      <c r="AO16" s="84" t="str">
        <f t="shared" si="9"/>
        <v/>
      </c>
      <c r="AP16" s="84" t="str">
        <f t="shared" si="9"/>
        <v/>
      </c>
      <c r="AQ16" s="84" t="str">
        <f t="shared" si="9"/>
        <v/>
      </c>
      <c r="AR16" s="86"/>
    </row>
    <row r="17" spans="1:44" s="71" customFormat="1" ht="16.5" customHeight="1" x14ac:dyDescent="0.25">
      <c r="A17" s="71" t="str">
        <f>CONCATENATE(Leyendas!$C$2)</f>
        <v>Costa Rica</v>
      </c>
      <c r="B17" s="71" t="str">
        <f>CONCATENATE(Leyendas!$K$2)</f>
        <v>2019</v>
      </c>
      <c r="C17" s="80" t="s">
        <v>223</v>
      </c>
      <c r="D17" s="159"/>
      <c r="E17" s="159"/>
      <c r="F17" s="159"/>
      <c r="G17" s="159"/>
      <c r="H17" s="159"/>
      <c r="I17" s="82"/>
      <c r="J17" s="228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158"/>
      <c r="W17" s="83"/>
      <c r="X17" s="83"/>
      <c r="Y17" s="83"/>
      <c r="Z17" s="83"/>
      <c r="AA17" s="84" t="str">
        <f t="shared" si="0"/>
        <v/>
      </c>
      <c r="AB17" s="84" t="str">
        <f t="shared" si="1"/>
        <v/>
      </c>
      <c r="AC17" s="84" t="str">
        <f t="shared" si="2"/>
        <v/>
      </c>
      <c r="AD17" s="84" t="str">
        <f t="shared" si="3"/>
        <v/>
      </c>
      <c r="AE17" s="84" t="str">
        <f t="shared" si="4"/>
        <v/>
      </c>
      <c r="AF17" s="84" t="str">
        <f t="shared" si="5"/>
        <v/>
      </c>
      <c r="AG17" s="84" t="str">
        <f t="shared" si="6"/>
        <v/>
      </c>
      <c r="AH17" s="84" t="str">
        <f t="shared" si="7"/>
        <v/>
      </c>
      <c r="AI17" s="85" t="str">
        <f t="shared" si="8"/>
        <v/>
      </c>
      <c r="AJ17" s="84" t="str">
        <f t="shared" si="9"/>
        <v/>
      </c>
      <c r="AK17" s="84" t="str">
        <f t="shared" si="9"/>
        <v/>
      </c>
      <c r="AL17" s="84" t="str">
        <f t="shared" si="9"/>
        <v/>
      </c>
      <c r="AM17" s="84" t="str">
        <f t="shared" si="9"/>
        <v/>
      </c>
      <c r="AN17" s="84" t="str">
        <f t="shared" si="9"/>
        <v/>
      </c>
      <c r="AO17" s="84" t="str">
        <f t="shared" si="9"/>
        <v/>
      </c>
      <c r="AP17" s="84" t="str">
        <f t="shared" si="9"/>
        <v/>
      </c>
      <c r="AQ17" s="84" t="str">
        <f t="shared" si="9"/>
        <v/>
      </c>
      <c r="AR17" s="86"/>
    </row>
    <row r="18" spans="1:44" s="71" customFormat="1" ht="16.5" customHeight="1" x14ac:dyDescent="0.25">
      <c r="A18" s="71" t="str">
        <f>CONCATENATE(Leyendas!$C$2)</f>
        <v>Costa Rica</v>
      </c>
      <c r="B18" s="71" t="str">
        <f>CONCATENATE(Leyendas!$K$2)</f>
        <v>2019</v>
      </c>
      <c r="C18" s="80" t="s">
        <v>224</v>
      </c>
      <c r="D18" s="160"/>
      <c r="E18" s="160"/>
      <c r="F18" s="160"/>
      <c r="G18" s="160"/>
      <c r="H18" s="160"/>
      <c r="I18" s="82"/>
      <c r="J18" s="228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158"/>
      <c r="W18" s="83"/>
      <c r="X18" s="83"/>
      <c r="Y18" s="83"/>
      <c r="Z18" s="83"/>
      <c r="AA18" s="84" t="str">
        <f t="shared" si="0"/>
        <v/>
      </c>
      <c r="AB18" s="84" t="str">
        <f t="shared" si="1"/>
        <v/>
      </c>
      <c r="AC18" s="84" t="str">
        <f t="shared" si="2"/>
        <v/>
      </c>
      <c r="AD18" s="84" t="str">
        <f t="shared" si="3"/>
        <v/>
      </c>
      <c r="AE18" s="84" t="str">
        <f t="shared" si="4"/>
        <v/>
      </c>
      <c r="AF18" s="84" t="str">
        <f t="shared" si="5"/>
        <v/>
      </c>
      <c r="AG18" s="84" t="str">
        <f t="shared" si="6"/>
        <v/>
      </c>
      <c r="AH18" s="84" t="str">
        <f t="shared" si="7"/>
        <v/>
      </c>
      <c r="AI18" s="85" t="str">
        <f t="shared" si="8"/>
        <v/>
      </c>
      <c r="AJ18" s="84" t="str">
        <f t="shared" si="9"/>
        <v/>
      </c>
      <c r="AK18" s="84" t="str">
        <f t="shared" si="9"/>
        <v/>
      </c>
      <c r="AL18" s="84" t="str">
        <f t="shared" si="9"/>
        <v/>
      </c>
      <c r="AM18" s="84" t="str">
        <f t="shared" si="9"/>
        <v/>
      </c>
      <c r="AN18" s="84" t="str">
        <f t="shared" si="9"/>
        <v/>
      </c>
      <c r="AO18" s="84" t="str">
        <f t="shared" si="9"/>
        <v/>
      </c>
      <c r="AP18" s="84" t="str">
        <f t="shared" si="9"/>
        <v/>
      </c>
      <c r="AQ18" s="84" t="str">
        <f t="shared" si="9"/>
        <v/>
      </c>
      <c r="AR18" s="86"/>
    </row>
    <row r="19" spans="1:44" s="71" customFormat="1" ht="16.5" customHeight="1" x14ac:dyDescent="0.25">
      <c r="A19" s="71" t="str">
        <f>CONCATENATE(Leyendas!$C$2)</f>
        <v>Costa Rica</v>
      </c>
      <c r="B19" s="71" t="str">
        <f>CONCATENATE(Leyendas!$K$2)</f>
        <v>2019</v>
      </c>
      <c r="C19" s="80" t="s">
        <v>225</v>
      </c>
      <c r="D19" s="159"/>
      <c r="E19" s="159"/>
      <c r="F19" s="159"/>
      <c r="G19" s="159"/>
      <c r="H19" s="159"/>
      <c r="I19" s="82"/>
      <c r="J19" s="228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158"/>
      <c r="W19" s="83"/>
      <c r="X19" s="83"/>
      <c r="Y19" s="83"/>
      <c r="Z19" s="83"/>
      <c r="AA19" s="84" t="str">
        <f t="shared" si="0"/>
        <v/>
      </c>
      <c r="AB19" s="84" t="str">
        <f t="shared" si="1"/>
        <v/>
      </c>
      <c r="AC19" s="84" t="str">
        <f t="shared" si="2"/>
        <v/>
      </c>
      <c r="AD19" s="84" t="str">
        <f t="shared" si="3"/>
        <v/>
      </c>
      <c r="AE19" s="84" t="str">
        <f t="shared" si="4"/>
        <v/>
      </c>
      <c r="AF19" s="84" t="str">
        <f t="shared" si="5"/>
        <v/>
      </c>
      <c r="AG19" s="84" t="str">
        <f t="shared" si="6"/>
        <v/>
      </c>
      <c r="AH19" s="84" t="str">
        <f t="shared" si="7"/>
        <v/>
      </c>
      <c r="AI19" s="85" t="str">
        <f t="shared" si="8"/>
        <v/>
      </c>
      <c r="AJ19" s="84" t="str">
        <f t="shared" si="9"/>
        <v/>
      </c>
      <c r="AK19" s="84" t="str">
        <f t="shared" si="9"/>
        <v/>
      </c>
      <c r="AL19" s="84" t="str">
        <f t="shared" si="9"/>
        <v/>
      </c>
      <c r="AM19" s="84" t="str">
        <f t="shared" si="9"/>
        <v/>
      </c>
      <c r="AN19" s="84" t="str">
        <f t="shared" si="9"/>
        <v/>
      </c>
      <c r="AO19" s="84" t="str">
        <f t="shared" si="9"/>
        <v/>
      </c>
      <c r="AP19" s="84" t="str">
        <f t="shared" si="9"/>
        <v/>
      </c>
      <c r="AQ19" s="84" t="str">
        <f t="shared" si="9"/>
        <v/>
      </c>
      <c r="AR19" s="86"/>
    </row>
    <row r="20" spans="1:44" s="71" customFormat="1" ht="16.5" customHeight="1" x14ac:dyDescent="0.25">
      <c r="A20" s="71" t="str">
        <f>CONCATENATE(Leyendas!$C$2)</f>
        <v>Costa Rica</v>
      </c>
      <c r="B20" s="71" t="str">
        <f>CONCATENATE(Leyendas!$K$2)</f>
        <v>2019</v>
      </c>
      <c r="C20" s="80" t="s">
        <v>226</v>
      </c>
      <c r="D20" s="159"/>
      <c r="E20" s="159"/>
      <c r="F20" s="159"/>
      <c r="G20" s="159"/>
      <c r="H20" s="159"/>
      <c r="I20" s="82"/>
      <c r="J20" s="228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158"/>
      <c r="W20" s="83"/>
      <c r="X20" s="83"/>
      <c r="Y20" s="83"/>
      <c r="Z20" s="83"/>
      <c r="AA20" s="84" t="str">
        <f t="shared" si="0"/>
        <v/>
      </c>
      <c r="AB20" s="84" t="str">
        <f t="shared" si="1"/>
        <v/>
      </c>
      <c r="AC20" s="84" t="str">
        <f t="shared" si="2"/>
        <v/>
      </c>
      <c r="AD20" s="84" t="str">
        <f t="shared" si="3"/>
        <v/>
      </c>
      <c r="AE20" s="84" t="str">
        <f t="shared" si="4"/>
        <v/>
      </c>
      <c r="AF20" s="84" t="str">
        <f t="shared" si="5"/>
        <v/>
      </c>
      <c r="AG20" s="84" t="str">
        <f t="shared" si="6"/>
        <v/>
      </c>
      <c r="AH20" s="84" t="str">
        <f t="shared" si="7"/>
        <v/>
      </c>
      <c r="AI20" s="85" t="str">
        <f t="shared" si="8"/>
        <v/>
      </c>
      <c r="AJ20" s="84" t="str">
        <f t="shared" si="9"/>
        <v/>
      </c>
      <c r="AK20" s="84" t="str">
        <f t="shared" si="9"/>
        <v/>
      </c>
      <c r="AL20" s="84" t="str">
        <f t="shared" si="9"/>
        <v/>
      </c>
      <c r="AM20" s="84" t="str">
        <f t="shared" si="9"/>
        <v/>
      </c>
      <c r="AN20" s="84" t="str">
        <f t="shared" si="9"/>
        <v/>
      </c>
      <c r="AO20" s="84" t="str">
        <f t="shared" si="9"/>
        <v/>
      </c>
      <c r="AP20" s="84" t="str">
        <f t="shared" si="9"/>
        <v/>
      </c>
      <c r="AQ20" s="84" t="str">
        <f t="shared" si="9"/>
        <v/>
      </c>
      <c r="AR20" s="86"/>
    </row>
    <row r="21" spans="1:44" s="157" customFormat="1" ht="16.5" customHeight="1" x14ac:dyDescent="0.25">
      <c r="A21" s="71" t="str">
        <f>CONCATENATE(Leyendas!$C$2)</f>
        <v>Costa Rica</v>
      </c>
      <c r="B21" s="71" t="str">
        <f>CONCATENATE(Leyendas!$K$2)</f>
        <v>2019</v>
      </c>
      <c r="C21" s="80" t="s">
        <v>227</v>
      </c>
      <c r="D21" s="159"/>
      <c r="E21" s="159"/>
      <c r="F21" s="159"/>
      <c r="G21" s="159"/>
      <c r="H21" s="159"/>
      <c r="I21" s="154"/>
      <c r="J21" s="286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8"/>
      <c r="W21" s="155"/>
      <c r="X21" s="155"/>
      <c r="Y21" s="155"/>
      <c r="Z21" s="155"/>
      <c r="AA21" s="84" t="str">
        <f t="shared" si="0"/>
        <v/>
      </c>
      <c r="AB21" s="84" t="str">
        <f t="shared" si="1"/>
        <v/>
      </c>
      <c r="AC21" s="84" t="str">
        <f t="shared" si="2"/>
        <v/>
      </c>
      <c r="AD21" s="84" t="str">
        <f t="shared" si="3"/>
        <v/>
      </c>
      <c r="AE21" s="84" t="str">
        <f t="shared" si="4"/>
        <v/>
      </c>
      <c r="AF21" s="84" t="str">
        <f t="shared" si="5"/>
        <v/>
      </c>
      <c r="AG21" s="84" t="str">
        <f t="shared" si="6"/>
        <v/>
      </c>
      <c r="AH21" s="84" t="str">
        <f t="shared" si="7"/>
        <v/>
      </c>
      <c r="AI21" s="85" t="str">
        <f t="shared" si="8"/>
        <v/>
      </c>
      <c r="AJ21" s="84" t="str">
        <f t="shared" si="9"/>
        <v/>
      </c>
      <c r="AK21" s="84" t="str">
        <f t="shared" si="9"/>
        <v/>
      </c>
      <c r="AL21" s="84" t="str">
        <f t="shared" si="9"/>
        <v/>
      </c>
      <c r="AM21" s="84" t="str">
        <f t="shared" si="9"/>
        <v/>
      </c>
      <c r="AN21" s="84" t="str">
        <f t="shared" si="9"/>
        <v/>
      </c>
      <c r="AO21" s="84" t="str">
        <f t="shared" si="9"/>
        <v/>
      </c>
      <c r="AP21" s="84" t="str">
        <f t="shared" si="9"/>
        <v/>
      </c>
      <c r="AQ21" s="84" t="str">
        <f t="shared" si="9"/>
        <v/>
      </c>
      <c r="AR21" s="156"/>
    </row>
    <row r="22" spans="1:44" s="71" customFormat="1" ht="16.5" customHeight="1" x14ac:dyDescent="0.25">
      <c r="A22" s="71" t="str">
        <f>CONCATENATE(Leyendas!$C$2)</f>
        <v>Costa Rica</v>
      </c>
      <c r="B22" s="71" t="str">
        <f>CONCATENATE(Leyendas!$K$2)</f>
        <v>2019</v>
      </c>
      <c r="C22" s="80" t="s">
        <v>228</v>
      </c>
      <c r="D22" s="159"/>
      <c r="E22" s="159"/>
      <c r="F22" s="159"/>
      <c r="G22" s="159"/>
      <c r="H22" s="159"/>
      <c r="I22" s="82"/>
      <c r="J22" s="228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158"/>
      <c r="W22" s="83"/>
      <c r="X22" s="83"/>
      <c r="Y22" s="83"/>
      <c r="Z22" s="83"/>
      <c r="AA22" s="84" t="str">
        <f t="shared" si="0"/>
        <v/>
      </c>
      <c r="AB22" s="84" t="str">
        <f t="shared" si="1"/>
        <v/>
      </c>
      <c r="AC22" s="84" t="str">
        <f t="shared" si="2"/>
        <v/>
      </c>
      <c r="AD22" s="84" t="str">
        <f t="shared" si="3"/>
        <v/>
      </c>
      <c r="AE22" s="84" t="str">
        <f t="shared" si="4"/>
        <v/>
      </c>
      <c r="AF22" s="84" t="str">
        <f t="shared" si="5"/>
        <v/>
      </c>
      <c r="AG22" s="84" t="str">
        <f t="shared" si="6"/>
        <v/>
      </c>
      <c r="AH22" s="84" t="str">
        <f t="shared" si="7"/>
        <v/>
      </c>
      <c r="AI22" s="85" t="str">
        <f t="shared" si="8"/>
        <v/>
      </c>
      <c r="AJ22" s="84" t="str">
        <f t="shared" ref="AJ22:AQ45" si="10">IF($V22=0,"",M22/$V22)</f>
        <v/>
      </c>
      <c r="AK22" s="84" t="str">
        <f t="shared" si="10"/>
        <v/>
      </c>
      <c r="AL22" s="84" t="str">
        <f t="shared" si="10"/>
        <v/>
      </c>
      <c r="AM22" s="84" t="str">
        <f t="shared" si="10"/>
        <v/>
      </c>
      <c r="AN22" s="84" t="str">
        <f t="shared" si="10"/>
        <v/>
      </c>
      <c r="AO22" s="84" t="str">
        <f t="shared" si="10"/>
        <v/>
      </c>
      <c r="AP22" s="84" t="str">
        <f t="shared" si="10"/>
        <v/>
      </c>
      <c r="AQ22" s="84" t="str">
        <f t="shared" si="10"/>
        <v/>
      </c>
      <c r="AR22" s="86"/>
    </row>
    <row r="23" spans="1:44" s="71" customFormat="1" ht="16.5" customHeight="1" x14ac:dyDescent="0.25">
      <c r="A23" s="71" t="str">
        <f>CONCATENATE(Leyendas!$C$2)</f>
        <v>Costa Rica</v>
      </c>
      <c r="B23" s="71" t="str">
        <f>CONCATENATE(Leyendas!$K$2)</f>
        <v>2019</v>
      </c>
      <c r="C23" s="80" t="s">
        <v>229</v>
      </c>
      <c r="D23" s="159"/>
      <c r="E23" s="159"/>
      <c r="F23" s="159"/>
      <c r="G23" s="159"/>
      <c r="H23" s="159"/>
      <c r="I23" s="82"/>
      <c r="J23" s="228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158"/>
      <c r="W23" s="83"/>
      <c r="X23" s="83"/>
      <c r="Y23" s="83"/>
      <c r="Z23" s="83"/>
      <c r="AA23" s="84" t="str">
        <f t="shared" si="0"/>
        <v/>
      </c>
      <c r="AB23" s="84" t="str">
        <f t="shared" si="1"/>
        <v/>
      </c>
      <c r="AC23" s="84" t="str">
        <f t="shared" si="2"/>
        <v/>
      </c>
      <c r="AD23" s="84" t="str">
        <f t="shared" si="3"/>
        <v/>
      </c>
      <c r="AE23" s="84" t="str">
        <f t="shared" si="4"/>
        <v/>
      </c>
      <c r="AF23" s="84" t="str">
        <f t="shared" si="5"/>
        <v/>
      </c>
      <c r="AG23" s="84" t="str">
        <f t="shared" si="6"/>
        <v/>
      </c>
      <c r="AH23" s="84" t="str">
        <f t="shared" si="7"/>
        <v/>
      </c>
      <c r="AI23" s="85" t="str">
        <f t="shared" si="8"/>
        <v/>
      </c>
      <c r="AJ23" s="84" t="str">
        <f t="shared" si="10"/>
        <v/>
      </c>
      <c r="AK23" s="84" t="str">
        <f t="shared" si="10"/>
        <v/>
      </c>
      <c r="AL23" s="84" t="str">
        <f t="shared" si="10"/>
        <v/>
      </c>
      <c r="AM23" s="84" t="str">
        <f t="shared" si="10"/>
        <v/>
      </c>
      <c r="AN23" s="84" t="str">
        <f t="shared" si="10"/>
        <v/>
      </c>
      <c r="AO23" s="84" t="str">
        <f t="shared" si="10"/>
        <v/>
      </c>
      <c r="AP23" s="84" t="str">
        <f t="shared" si="10"/>
        <v/>
      </c>
      <c r="AQ23" s="84" t="str">
        <f t="shared" si="10"/>
        <v/>
      </c>
      <c r="AR23" s="86"/>
    </row>
    <row r="24" spans="1:44" s="71" customFormat="1" ht="16.5" customHeight="1" x14ac:dyDescent="0.25">
      <c r="A24" s="71" t="str">
        <f>CONCATENATE(Leyendas!$C$2)</f>
        <v>Costa Rica</v>
      </c>
      <c r="B24" s="71" t="str">
        <f>CONCATENATE(Leyendas!$K$2)</f>
        <v>2019</v>
      </c>
      <c r="C24" s="80" t="s">
        <v>230</v>
      </c>
      <c r="D24" s="159"/>
      <c r="E24" s="159"/>
      <c r="F24" s="159"/>
      <c r="G24" s="159"/>
      <c r="H24" s="159"/>
      <c r="I24" s="82"/>
      <c r="J24" s="228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158"/>
      <c r="W24" s="83"/>
      <c r="X24" s="83"/>
      <c r="Y24" s="83"/>
      <c r="Z24" s="83"/>
      <c r="AA24" s="84" t="str">
        <f t="shared" si="0"/>
        <v/>
      </c>
      <c r="AB24" s="84" t="str">
        <f t="shared" si="1"/>
        <v/>
      </c>
      <c r="AC24" s="84" t="str">
        <f t="shared" si="2"/>
        <v/>
      </c>
      <c r="AD24" s="84" t="str">
        <f t="shared" si="3"/>
        <v/>
      </c>
      <c r="AE24" s="84" t="str">
        <f t="shared" si="4"/>
        <v/>
      </c>
      <c r="AF24" s="84" t="str">
        <f t="shared" si="5"/>
        <v/>
      </c>
      <c r="AG24" s="84" t="str">
        <f t="shared" si="6"/>
        <v/>
      </c>
      <c r="AH24" s="84" t="str">
        <f t="shared" si="7"/>
        <v/>
      </c>
      <c r="AI24" s="85" t="str">
        <f t="shared" si="8"/>
        <v/>
      </c>
      <c r="AJ24" s="84" t="str">
        <f t="shared" si="10"/>
        <v/>
      </c>
      <c r="AK24" s="84" t="str">
        <f t="shared" si="10"/>
        <v/>
      </c>
      <c r="AL24" s="84" t="str">
        <f t="shared" si="10"/>
        <v/>
      </c>
      <c r="AM24" s="84" t="str">
        <f t="shared" si="10"/>
        <v/>
      </c>
      <c r="AN24" s="84" t="str">
        <f t="shared" si="10"/>
        <v/>
      </c>
      <c r="AO24" s="84" t="str">
        <f t="shared" si="10"/>
        <v/>
      </c>
      <c r="AP24" s="84" t="str">
        <f t="shared" si="10"/>
        <v/>
      </c>
      <c r="AQ24" s="84" t="str">
        <f t="shared" si="10"/>
        <v/>
      </c>
      <c r="AR24" s="86"/>
    </row>
    <row r="25" spans="1:44" s="71" customFormat="1" ht="16.5" customHeight="1" x14ac:dyDescent="0.25">
      <c r="A25" s="71" t="str">
        <f>CONCATENATE(Leyendas!$C$2)</f>
        <v>Costa Rica</v>
      </c>
      <c r="B25" s="71" t="str">
        <f>CONCATENATE(Leyendas!$K$2)</f>
        <v>2019</v>
      </c>
      <c r="C25" s="80" t="s">
        <v>231</v>
      </c>
      <c r="D25" s="159"/>
      <c r="E25" s="159"/>
      <c r="F25" s="159"/>
      <c r="G25" s="159"/>
      <c r="H25" s="159"/>
      <c r="I25" s="82"/>
      <c r="J25" s="228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158"/>
      <c r="W25" s="83"/>
      <c r="X25" s="83"/>
      <c r="Y25" s="83"/>
      <c r="Z25" s="83"/>
      <c r="AA25" s="84" t="str">
        <f t="shared" si="0"/>
        <v/>
      </c>
      <c r="AB25" s="84" t="str">
        <f t="shared" si="1"/>
        <v/>
      </c>
      <c r="AC25" s="84" t="str">
        <f t="shared" si="2"/>
        <v/>
      </c>
      <c r="AD25" s="84" t="str">
        <f t="shared" si="3"/>
        <v/>
      </c>
      <c r="AE25" s="84" t="str">
        <f t="shared" si="4"/>
        <v/>
      </c>
      <c r="AF25" s="84" t="str">
        <f t="shared" si="5"/>
        <v/>
      </c>
      <c r="AG25" s="84" t="str">
        <f t="shared" si="6"/>
        <v/>
      </c>
      <c r="AH25" s="84" t="str">
        <f t="shared" si="7"/>
        <v/>
      </c>
      <c r="AI25" s="85" t="str">
        <f t="shared" si="8"/>
        <v/>
      </c>
      <c r="AJ25" s="84" t="str">
        <f t="shared" si="10"/>
        <v/>
      </c>
      <c r="AK25" s="84" t="str">
        <f t="shared" si="10"/>
        <v/>
      </c>
      <c r="AL25" s="84" t="str">
        <f t="shared" si="10"/>
        <v/>
      </c>
      <c r="AM25" s="84" t="str">
        <f t="shared" si="10"/>
        <v/>
      </c>
      <c r="AN25" s="84" t="str">
        <f t="shared" si="10"/>
        <v/>
      </c>
      <c r="AO25" s="84" t="str">
        <f t="shared" si="10"/>
        <v/>
      </c>
      <c r="AP25" s="84" t="str">
        <f t="shared" si="10"/>
        <v/>
      </c>
      <c r="AQ25" s="84" t="str">
        <f t="shared" si="10"/>
        <v/>
      </c>
      <c r="AR25" s="86"/>
    </row>
    <row r="26" spans="1:44" s="71" customFormat="1" ht="15.75" x14ac:dyDescent="0.25">
      <c r="A26" s="71" t="str">
        <f>CONCATENATE(Leyendas!$C$2)</f>
        <v>Costa Rica</v>
      </c>
      <c r="B26" s="71" t="str">
        <f>CONCATENATE(Leyendas!$K$2)</f>
        <v>2019</v>
      </c>
      <c r="C26" s="80" t="s">
        <v>232</v>
      </c>
      <c r="D26" s="159"/>
      <c r="E26" s="159"/>
      <c r="F26" s="159"/>
      <c r="G26" s="159"/>
      <c r="H26" s="159"/>
      <c r="I26" s="81"/>
      <c r="J26" s="226"/>
      <c r="K26" s="81"/>
      <c r="L26" s="81"/>
      <c r="M26" s="82"/>
      <c r="N26" s="82"/>
      <c r="O26" s="82"/>
      <c r="P26" s="82"/>
      <c r="Q26" s="82"/>
      <c r="R26" s="82"/>
      <c r="S26" s="82"/>
      <c r="T26" s="82"/>
      <c r="U26" s="82"/>
      <c r="V26" s="158"/>
      <c r="W26" s="83"/>
      <c r="X26" s="83"/>
      <c r="Y26" s="83"/>
      <c r="Z26" s="83"/>
      <c r="AA26" s="84" t="str">
        <f t="shared" si="0"/>
        <v/>
      </c>
      <c r="AB26" s="84" t="str">
        <f t="shared" si="1"/>
        <v/>
      </c>
      <c r="AC26" s="84" t="str">
        <f t="shared" si="2"/>
        <v/>
      </c>
      <c r="AD26" s="84" t="str">
        <f t="shared" si="3"/>
        <v/>
      </c>
      <c r="AE26" s="84" t="str">
        <f t="shared" si="4"/>
        <v/>
      </c>
      <c r="AF26" s="84" t="str">
        <f t="shared" si="5"/>
        <v/>
      </c>
      <c r="AG26" s="84" t="str">
        <f t="shared" si="6"/>
        <v/>
      </c>
      <c r="AH26" s="84" t="str">
        <f t="shared" si="7"/>
        <v/>
      </c>
      <c r="AI26" s="85" t="str">
        <f t="shared" si="8"/>
        <v/>
      </c>
      <c r="AJ26" s="84" t="str">
        <f t="shared" si="10"/>
        <v/>
      </c>
      <c r="AK26" s="84" t="str">
        <f t="shared" si="10"/>
        <v/>
      </c>
      <c r="AL26" s="84" t="str">
        <f t="shared" si="10"/>
        <v/>
      </c>
      <c r="AM26" s="84" t="str">
        <f t="shared" si="10"/>
        <v/>
      </c>
      <c r="AN26" s="84" t="str">
        <f t="shared" si="10"/>
        <v/>
      </c>
      <c r="AO26" s="84" t="str">
        <f t="shared" si="10"/>
        <v/>
      </c>
      <c r="AP26" s="84" t="str">
        <f t="shared" si="10"/>
        <v/>
      </c>
      <c r="AQ26" s="84" t="str">
        <f t="shared" si="10"/>
        <v/>
      </c>
      <c r="AR26" s="86"/>
    </row>
    <row r="27" spans="1:44" s="71" customFormat="1" ht="15.75" x14ac:dyDescent="0.25">
      <c r="A27" s="71" t="str">
        <f>CONCATENATE(Leyendas!$C$2)</f>
        <v>Costa Rica</v>
      </c>
      <c r="B27" s="71" t="str">
        <f>CONCATENATE(Leyendas!$K$2)</f>
        <v>2019</v>
      </c>
      <c r="C27" s="80" t="s">
        <v>233</v>
      </c>
      <c r="D27" s="159"/>
      <c r="E27" s="159"/>
      <c r="F27" s="161"/>
      <c r="G27" s="161"/>
      <c r="H27" s="159"/>
      <c r="I27" s="81"/>
      <c r="J27" s="226"/>
      <c r="K27" s="81"/>
      <c r="L27" s="81"/>
      <c r="M27" s="82"/>
      <c r="N27" s="82"/>
      <c r="O27" s="82"/>
      <c r="P27" s="82"/>
      <c r="Q27" s="82"/>
      <c r="R27" s="82"/>
      <c r="S27" s="82"/>
      <c r="T27" s="82"/>
      <c r="U27" s="82"/>
      <c r="V27" s="158"/>
      <c r="W27" s="83"/>
      <c r="X27" s="83"/>
      <c r="Y27" s="83"/>
      <c r="Z27" s="83"/>
      <c r="AA27" s="84" t="str">
        <f t="shared" si="0"/>
        <v/>
      </c>
      <c r="AB27" s="84" t="str">
        <f t="shared" si="1"/>
        <v/>
      </c>
      <c r="AC27" s="84" t="str">
        <f t="shared" si="2"/>
        <v/>
      </c>
      <c r="AD27" s="84" t="str">
        <f t="shared" si="3"/>
        <v/>
      </c>
      <c r="AE27" s="84" t="str">
        <f t="shared" si="4"/>
        <v/>
      </c>
      <c r="AF27" s="84" t="str">
        <f t="shared" si="5"/>
        <v/>
      </c>
      <c r="AG27" s="84" t="str">
        <f t="shared" si="6"/>
        <v/>
      </c>
      <c r="AH27" s="84" t="str">
        <f t="shared" si="7"/>
        <v/>
      </c>
      <c r="AI27" s="85" t="str">
        <f t="shared" si="8"/>
        <v/>
      </c>
      <c r="AJ27" s="84" t="str">
        <f t="shared" si="10"/>
        <v/>
      </c>
      <c r="AK27" s="84" t="str">
        <f t="shared" si="10"/>
        <v/>
      </c>
      <c r="AL27" s="84" t="str">
        <f t="shared" si="10"/>
        <v/>
      </c>
      <c r="AM27" s="84" t="str">
        <f t="shared" si="10"/>
        <v/>
      </c>
      <c r="AN27" s="84" t="str">
        <f t="shared" si="10"/>
        <v/>
      </c>
      <c r="AO27" s="84" t="str">
        <f t="shared" si="10"/>
        <v/>
      </c>
      <c r="AP27" s="84" t="str">
        <f t="shared" si="10"/>
        <v/>
      </c>
      <c r="AQ27" s="84" t="str">
        <f t="shared" si="10"/>
        <v/>
      </c>
      <c r="AR27" s="86"/>
    </row>
    <row r="28" spans="1:44" s="71" customFormat="1" ht="15.75" x14ac:dyDescent="0.25">
      <c r="A28" s="71" t="str">
        <f>CONCATENATE(Leyendas!$C$2)</f>
        <v>Costa Rica</v>
      </c>
      <c r="B28" s="71" t="str">
        <f>CONCATENATE(Leyendas!$K$2)</f>
        <v>2019</v>
      </c>
      <c r="C28" s="80" t="s">
        <v>234</v>
      </c>
      <c r="D28" s="159"/>
      <c r="E28" s="159"/>
      <c r="F28" s="161"/>
      <c r="G28" s="161"/>
      <c r="H28" s="159"/>
      <c r="I28" s="81"/>
      <c r="J28" s="226"/>
      <c r="K28" s="81"/>
      <c r="L28" s="81"/>
      <c r="M28" s="82"/>
      <c r="N28" s="82"/>
      <c r="O28" s="82"/>
      <c r="P28" s="82"/>
      <c r="Q28" s="82"/>
      <c r="R28" s="82"/>
      <c r="S28" s="82"/>
      <c r="T28" s="82"/>
      <c r="U28" s="82"/>
      <c r="V28" s="158"/>
      <c r="W28" s="83"/>
      <c r="X28" s="83"/>
      <c r="Y28" s="83"/>
      <c r="Z28" s="83"/>
      <c r="AA28" s="84" t="str">
        <f t="shared" si="0"/>
        <v/>
      </c>
      <c r="AB28" s="84" t="str">
        <f t="shared" si="1"/>
        <v/>
      </c>
      <c r="AC28" s="84" t="str">
        <f t="shared" si="2"/>
        <v/>
      </c>
      <c r="AD28" s="84" t="str">
        <f t="shared" si="3"/>
        <v/>
      </c>
      <c r="AE28" s="84" t="str">
        <f t="shared" si="4"/>
        <v/>
      </c>
      <c r="AF28" s="84" t="str">
        <f t="shared" si="5"/>
        <v/>
      </c>
      <c r="AG28" s="84" t="str">
        <f t="shared" si="6"/>
        <v/>
      </c>
      <c r="AH28" s="84" t="str">
        <f t="shared" si="7"/>
        <v/>
      </c>
      <c r="AI28" s="85" t="str">
        <f t="shared" si="8"/>
        <v/>
      </c>
      <c r="AJ28" s="84" t="str">
        <f t="shared" si="10"/>
        <v/>
      </c>
      <c r="AK28" s="84" t="str">
        <f t="shared" si="10"/>
        <v/>
      </c>
      <c r="AL28" s="84" t="str">
        <f t="shared" si="10"/>
        <v/>
      </c>
      <c r="AM28" s="84" t="str">
        <f t="shared" si="10"/>
        <v/>
      </c>
      <c r="AN28" s="84" t="str">
        <f t="shared" si="10"/>
        <v/>
      </c>
      <c r="AO28" s="84" t="str">
        <f t="shared" si="10"/>
        <v/>
      </c>
      <c r="AP28" s="84" t="str">
        <f t="shared" si="10"/>
        <v/>
      </c>
      <c r="AQ28" s="84" t="str">
        <f t="shared" si="10"/>
        <v/>
      </c>
      <c r="AR28" s="86"/>
    </row>
    <row r="29" spans="1:44" s="71" customFormat="1" ht="15.75" x14ac:dyDescent="0.25">
      <c r="A29" s="71" t="str">
        <f>CONCATENATE(Leyendas!$C$2)</f>
        <v>Costa Rica</v>
      </c>
      <c r="B29" s="71" t="str">
        <f>CONCATENATE(Leyendas!$K$2)</f>
        <v>2019</v>
      </c>
      <c r="C29" s="80" t="s">
        <v>235</v>
      </c>
      <c r="D29" s="159"/>
      <c r="E29" s="159"/>
      <c r="F29" s="161"/>
      <c r="G29" s="161"/>
      <c r="H29" s="159"/>
      <c r="I29" s="81"/>
      <c r="J29" s="226"/>
      <c r="K29" s="81"/>
      <c r="L29" s="81"/>
      <c r="M29" s="82"/>
      <c r="N29" s="82"/>
      <c r="O29" s="82"/>
      <c r="P29" s="82"/>
      <c r="Q29" s="82"/>
      <c r="R29" s="82"/>
      <c r="S29" s="82"/>
      <c r="T29" s="82"/>
      <c r="U29" s="82"/>
      <c r="V29" s="158"/>
      <c r="W29" s="83"/>
      <c r="X29" s="83"/>
      <c r="Y29" s="83"/>
      <c r="Z29" s="83"/>
      <c r="AA29" s="84" t="str">
        <f t="shared" si="0"/>
        <v/>
      </c>
      <c r="AB29" s="84" t="str">
        <f t="shared" si="1"/>
        <v/>
      </c>
      <c r="AC29" s="84" t="str">
        <f t="shared" si="2"/>
        <v/>
      </c>
      <c r="AD29" s="84" t="str">
        <f t="shared" si="3"/>
        <v/>
      </c>
      <c r="AE29" s="84" t="str">
        <f t="shared" si="4"/>
        <v/>
      </c>
      <c r="AF29" s="84" t="str">
        <f t="shared" si="5"/>
        <v/>
      </c>
      <c r="AG29" s="84" t="str">
        <f t="shared" si="6"/>
        <v/>
      </c>
      <c r="AH29" s="84" t="str">
        <f t="shared" si="7"/>
        <v/>
      </c>
      <c r="AI29" s="85" t="str">
        <f t="shared" si="8"/>
        <v/>
      </c>
      <c r="AJ29" s="84" t="str">
        <f t="shared" si="10"/>
        <v/>
      </c>
      <c r="AK29" s="84" t="str">
        <f t="shared" si="10"/>
        <v/>
      </c>
      <c r="AL29" s="84" t="str">
        <f t="shared" si="10"/>
        <v/>
      </c>
      <c r="AM29" s="84" t="str">
        <f t="shared" si="10"/>
        <v/>
      </c>
      <c r="AN29" s="84" t="str">
        <f t="shared" si="10"/>
        <v/>
      </c>
      <c r="AO29" s="84" t="str">
        <f t="shared" si="10"/>
        <v/>
      </c>
      <c r="AP29" s="84" t="str">
        <f t="shared" si="10"/>
        <v/>
      </c>
      <c r="AQ29" s="84" t="str">
        <f t="shared" si="10"/>
        <v/>
      </c>
      <c r="AR29" s="86"/>
    </row>
    <row r="30" spans="1:44" s="71" customFormat="1" ht="15.75" x14ac:dyDescent="0.25">
      <c r="A30" s="71" t="str">
        <f>CONCATENATE(Leyendas!$C$2)</f>
        <v>Costa Rica</v>
      </c>
      <c r="B30" s="71" t="str">
        <f>CONCATENATE(Leyendas!$K$2)</f>
        <v>2019</v>
      </c>
      <c r="C30" s="80" t="s">
        <v>236</v>
      </c>
      <c r="D30" s="159"/>
      <c r="E30" s="159"/>
      <c r="F30" s="161"/>
      <c r="G30" s="161"/>
      <c r="H30" s="159"/>
      <c r="I30" s="82"/>
      <c r="J30" s="228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158"/>
      <c r="W30" s="83"/>
      <c r="X30" s="83"/>
      <c r="Y30" s="83"/>
      <c r="Z30" s="83"/>
      <c r="AA30" s="84" t="str">
        <f t="shared" si="0"/>
        <v/>
      </c>
      <c r="AB30" s="84" t="str">
        <f t="shared" si="1"/>
        <v/>
      </c>
      <c r="AC30" s="84" t="str">
        <f t="shared" si="2"/>
        <v/>
      </c>
      <c r="AD30" s="84" t="str">
        <f t="shared" si="3"/>
        <v/>
      </c>
      <c r="AE30" s="84" t="str">
        <f t="shared" si="4"/>
        <v/>
      </c>
      <c r="AF30" s="84" t="str">
        <f t="shared" si="5"/>
        <v/>
      </c>
      <c r="AG30" s="84" t="str">
        <f t="shared" si="6"/>
        <v/>
      </c>
      <c r="AH30" s="84" t="str">
        <f t="shared" si="7"/>
        <v/>
      </c>
      <c r="AI30" s="85" t="str">
        <f t="shared" si="8"/>
        <v/>
      </c>
      <c r="AJ30" s="84" t="str">
        <f t="shared" si="10"/>
        <v/>
      </c>
      <c r="AK30" s="84" t="str">
        <f t="shared" si="10"/>
        <v/>
      </c>
      <c r="AL30" s="84" t="str">
        <f t="shared" si="10"/>
        <v/>
      </c>
      <c r="AM30" s="84" t="str">
        <f t="shared" si="10"/>
        <v/>
      </c>
      <c r="AN30" s="84" t="str">
        <f t="shared" si="10"/>
        <v/>
      </c>
      <c r="AO30" s="84" t="str">
        <f t="shared" si="10"/>
        <v/>
      </c>
      <c r="AP30" s="84" t="str">
        <f t="shared" si="10"/>
        <v/>
      </c>
      <c r="AQ30" s="84" t="str">
        <f t="shared" si="10"/>
        <v/>
      </c>
      <c r="AR30" s="86"/>
    </row>
    <row r="31" spans="1:44" s="71" customFormat="1" ht="15.75" x14ac:dyDescent="0.25">
      <c r="A31" s="71" t="str">
        <f>CONCATENATE(Leyendas!$C$2)</f>
        <v>Costa Rica</v>
      </c>
      <c r="B31" s="71" t="str">
        <f>CONCATENATE(Leyendas!$K$2)</f>
        <v>2019</v>
      </c>
      <c r="C31" s="80" t="s">
        <v>237</v>
      </c>
      <c r="D31" s="159"/>
      <c r="E31" s="159"/>
      <c r="F31" s="159"/>
      <c r="G31" s="159"/>
      <c r="H31" s="159"/>
      <c r="I31" s="82"/>
      <c r="J31" s="228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158"/>
      <c r="W31" s="83"/>
      <c r="X31" s="83"/>
      <c r="Y31" s="83"/>
      <c r="Z31" s="83"/>
      <c r="AA31" s="84" t="str">
        <f t="shared" si="0"/>
        <v/>
      </c>
      <c r="AB31" s="84" t="str">
        <f t="shared" si="1"/>
        <v/>
      </c>
      <c r="AC31" s="84" t="str">
        <f t="shared" si="2"/>
        <v/>
      </c>
      <c r="AD31" s="84" t="str">
        <f t="shared" si="3"/>
        <v/>
      </c>
      <c r="AE31" s="84" t="str">
        <f t="shared" si="4"/>
        <v/>
      </c>
      <c r="AF31" s="84" t="str">
        <f t="shared" si="5"/>
        <v/>
      </c>
      <c r="AG31" s="84" t="str">
        <f t="shared" si="6"/>
        <v/>
      </c>
      <c r="AH31" s="84" t="str">
        <f t="shared" si="7"/>
        <v/>
      </c>
      <c r="AI31" s="85" t="str">
        <f t="shared" si="8"/>
        <v/>
      </c>
      <c r="AJ31" s="84" t="str">
        <f t="shared" si="10"/>
        <v/>
      </c>
      <c r="AK31" s="84" t="str">
        <f t="shared" si="10"/>
        <v/>
      </c>
      <c r="AL31" s="84" t="str">
        <f t="shared" si="10"/>
        <v/>
      </c>
      <c r="AM31" s="84" t="str">
        <f t="shared" si="10"/>
        <v/>
      </c>
      <c r="AN31" s="84" t="str">
        <f t="shared" si="10"/>
        <v/>
      </c>
      <c r="AO31" s="84" t="str">
        <f t="shared" si="10"/>
        <v/>
      </c>
      <c r="AP31" s="84" t="str">
        <f t="shared" si="10"/>
        <v/>
      </c>
      <c r="AQ31" s="84" t="str">
        <f t="shared" si="10"/>
        <v/>
      </c>
      <c r="AR31" s="86"/>
    </row>
    <row r="32" spans="1:44" s="71" customFormat="1" ht="15.75" x14ac:dyDescent="0.25">
      <c r="A32" s="71" t="str">
        <f>CONCATENATE(Leyendas!$C$2)</f>
        <v>Costa Rica</v>
      </c>
      <c r="B32" s="71" t="str">
        <f>CONCATENATE(Leyendas!$K$2)</f>
        <v>2019</v>
      </c>
      <c r="C32" s="80" t="s">
        <v>238</v>
      </c>
      <c r="D32" s="159"/>
      <c r="E32" s="159"/>
      <c r="F32" s="159"/>
      <c r="G32" s="159"/>
      <c r="H32" s="159"/>
      <c r="I32" s="82"/>
      <c r="J32" s="228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158"/>
      <c r="W32" s="83"/>
      <c r="X32" s="83"/>
      <c r="Y32" s="83"/>
      <c r="Z32" s="83"/>
      <c r="AA32" s="84" t="str">
        <f t="shared" si="0"/>
        <v/>
      </c>
      <c r="AB32" s="84" t="str">
        <f t="shared" si="1"/>
        <v/>
      </c>
      <c r="AC32" s="84" t="str">
        <f t="shared" si="2"/>
        <v/>
      </c>
      <c r="AD32" s="84" t="str">
        <f t="shared" si="3"/>
        <v/>
      </c>
      <c r="AE32" s="84" t="str">
        <f t="shared" si="4"/>
        <v/>
      </c>
      <c r="AF32" s="84" t="str">
        <f t="shared" si="5"/>
        <v/>
      </c>
      <c r="AG32" s="84" t="str">
        <f t="shared" si="6"/>
        <v/>
      </c>
      <c r="AH32" s="84" t="str">
        <f t="shared" si="7"/>
        <v/>
      </c>
      <c r="AI32" s="85" t="str">
        <f t="shared" si="8"/>
        <v/>
      </c>
      <c r="AJ32" s="84" t="str">
        <f t="shared" si="10"/>
        <v/>
      </c>
      <c r="AK32" s="84" t="str">
        <f t="shared" si="10"/>
        <v/>
      </c>
      <c r="AL32" s="84" t="str">
        <f t="shared" si="10"/>
        <v/>
      </c>
      <c r="AM32" s="84" t="str">
        <f t="shared" si="10"/>
        <v/>
      </c>
      <c r="AN32" s="84" t="str">
        <f t="shared" si="10"/>
        <v/>
      </c>
      <c r="AO32" s="84" t="str">
        <f t="shared" si="10"/>
        <v/>
      </c>
      <c r="AP32" s="84" t="str">
        <f t="shared" si="10"/>
        <v/>
      </c>
      <c r="AQ32" s="84" t="str">
        <f t="shared" si="10"/>
        <v/>
      </c>
      <c r="AR32" s="86"/>
    </row>
    <row r="33" spans="1:44" ht="15.75" x14ac:dyDescent="0.25">
      <c r="A33" s="71" t="str">
        <f>CONCATENATE(Leyendas!$C$2)</f>
        <v>Costa Rica</v>
      </c>
      <c r="B33" s="71" t="str">
        <f>CONCATENATE(Leyendas!$K$2)</f>
        <v>2019</v>
      </c>
      <c r="C33" s="80" t="s">
        <v>239</v>
      </c>
      <c r="D33" s="159"/>
      <c r="E33" s="159"/>
      <c r="F33" s="159"/>
      <c r="G33" s="159"/>
      <c r="H33" s="159"/>
      <c r="I33" s="82"/>
      <c r="J33" s="228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158"/>
      <c r="W33" s="83"/>
      <c r="X33" s="83"/>
      <c r="Y33" s="83"/>
      <c r="Z33" s="83"/>
      <c r="AA33" s="84" t="str">
        <f t="shared" si="0"/>
        <v/>
      </c>
      <c r="AB33" s="84" t="str">
        <f t="shared" si="1"/>
        <v/>
      </c>
      <c r="AC33" s="84" t="str">
        <f t="shared" si="2"/>
        <v/>
      </c>
      <c r="AD33" s="84" t="str">
        <f t="shared" si="3"/>
        <v/>
      </c>
      <c r="AE33" s="84" t="str">
        <f t="shared" si="4"/>
        <v/>
      </c>
      <c r="AF33" s="84" t="str">
        <f t="shared" si="5"/>
        <v/>
      </c>
      <c r="AG33" s="84" t="str">
        <f t="shared" si="6"/>
        <v/>
      </c>
      <c r="AH33" s="84" t="str">
        <f t="shared" si="7"/>
        <v/>
      </c>
      <c r="AI33" s="85" t="str">
        <f t="shared" si="8"/>
        <v/>
      </c>
      <c r="AJ33" s="84" t="str">
        <f t="shared" si="10"/>
        <v/>
      </c>
      <c r="AK33" s="84" t="str">
        <f t="shared" si="10"/>
        <v/>
      </c>
      <c r="AL33" s="84" t="str">
        <f t="shared" si="10"/>
        <v/>
      </c>
      <c r="AM33" s="84" t="str">
        <f t="shared" si="10"/>
        <v/>
      </c>
      <c r="AN33" s="84" t="str">
        <f t="shared" si="10"/>
        <v/>
      </c>
      <c r="AO33" s="84" t="str">
        <f t="shared" si="10"/>
        <v/>
      </c>
      <c r="AP33" s="84" t="str">
        <f t="shared" si="10"/>
        <v/>
      </c>
      <c r="AQ33" s="84" t="str">
        <f t="shared" si="10"/>
        <v/>
      </c>
      <c r="AR33" s="86"/>
    </row>
    <row r="34" spans="1:44" ht="15.75" x14ac:dyDescent="0.25">
      <c r="A34" s="71" t="str">
        <f>CONCATENATE(Leyendas!$C$2)</f>
        <v>Costa Rica</v>
      </c>
      <c r="B34" s="71" t="str">
        <f>CONCATENATE(Leyendas!$K$2)</f>
        <v>2019</v>
      </c>
      <c r="C34" s="80" t="s">
        <v>240</v>
      </c>
      <c r="D34" s="159"/>
      <c r="E34" s="159"/>
      <c r="F34" s="159"/>
      <c r="G34" s="159"/>
      <c r="H34" s="159"/>
      <c r="I34" s="82"/>
      <c r="J34" s="228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158"/>
      <c r="W34" s="83"/>
      <c r="X34" s="83"/>
      <c r="Y34" s="83"/>
      <c r="Z34" s="83"/>
      <c r="AA34" s="84" t="str">
        <f t="shared" si="0"/>
        <v/>
      </c>
      <c r="AB34" s="84" t="str">
        <f t="shared" si="1"/>
        <v/>
      </c>
      <c r="AC34" s="84" t="str">
        <f t="shared" si="2"/>
        <v/>
      </c>
      <c r="AD34" s="84" t="str">
        <f t="shared" si="3"/>
        <v/>
      </c>
      <c r="AE34" s="84" t="str">
        <f t="shared" si="4"/>
        <v/>
      </c>
      <c r="AF34" s="84" t="str">
        <f t="shared" si="5"/>
        <v/>
      </c>
      <c r="AG34" s="84" t="str">
        <f t="shared" si="6"/>
        <v/>
      </c>
      <c r="AH34" s="84" t="str">
        <f t="shared" si="7"/>
        <v/>
      </c>
      <c r="AI34" s="85" t="str">
        <f t="shared" si="8"/>
        <v/>
      </c>
      <c r="AJ34" s="84" t="str">
        <f t="shared" si="10"/>
        <v/>
      </c>
      <c r="AK34" s="84" t="str">
        <f t="shared" si="10"/>
        <v/>
      </c>
      <c r="AL34" s="84" t="str">
        <f t="shared" si="10"/>
        <v/>
      </c>
      <c r="AM34" s="84" t="str">
        <f t="shared" si="10"/>
        <v/>
      </c>
      <c r="AN34" s="84" t="str">
        <f t="shared" si="10"/>
        <v/>
      </c>
      <c r="AO34" s="84" t="str">
        <f t="shared" si="10"/>
        <v/>
      </c>
      <c r="AP34" s="84" t="str">
        <f t="shared" si="10"/>
        <v/>
      </c>
      <c r="AQ34" s="84" t="str">
        <f t="shared" si="10"/>
        <v/>
      </c>
      <c r="AR34" s="86"/>
    </row>
    <row r="35" spans="1:44" ht="15.75" x14ac:dyDescent="0.25">
      <c r="A35" s="71" t="str">
        <f>CONCATENATE(Leyendas!$C$2)</f>
        <v>Costa Rica</v>
      </c>
      <c r="B35" s="71" t="str">
        <f>CONCATENATE(Leyendas!$K$2)</f>
        <v>2019</v>
      </c>
      <c r="C35" s="80" t="s">
        <v>241</v>
      </c>
      <c r="D35" s="159"/>
      <c r="E35" s="159"/>
      <c r="F35" s="159"/>
      <c r="G35" s="159"/>
      <c r="H35" s="159"/>
      <c r="I35" s="82"/>
      <c r="J35" s="228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158"/>
      <c r="W35" s="83"/>
      <c r="X35" s="83"/>
      <c r="Y35" s="83"/>
      <c r="Z35" s="83"/>
      <c r="AA35" s="84" t="str">
        <f t="shared" si="0"/>
        <v/>
      </c>
      <c r="AB35" s="84" t="str">
        <f t="shared" si="1"/>
        <v/>
      </c>
      <c r="AC35" s="84" t="str">
        <f t="shared" si="2"/>
        <v/>
      </c>
      <c r="AD35" s="84" t="str">
        <f t="shared" si="3"/>
        <v/>
      </c>
      <c r="AE35" s="84" t="str">
        <f t="shared" si="4"/>
        <v/>
      </c>
      <c r="AF35" s="84" t="str">
        <f t="shared" si="5"/>
        <v/>
      </c>
      <c r="AG35" s="84" t="str">
        <f t="shared" si="6"/>
        <v/>
      </c>
      <c r="AH35" s="84" t="str">
        <f t="shared" si="7"/>
        <v/>
      </c>
      <c r="AI35" s="85" t="str">
        <f t="shared" si="8"/>
        <v/>
      </c>
      <c r="AJ35" s="84" t="str">
        <f t="shared" si="10"/>
        <v/>
      </c>
      <c r="AK35" s="84" t="str">
        <f t="shared" si="10"/>
        <v/>
      </c>
      <c r="AL35" s="84" t="str">
        <f t="shared" si="10"/>
        <v/>
      </c>
      <c r="AM35" s="84" t="str">
        <f t="shared" si="10"/>
        <v/>
      </c>
      <c r="AN35" s="84" t="str">
        <f t="shared" si="10"/>
        <v/>
      </c>
      <c r="AO35" s="84" t="str">
        <f t="shared" si="10"/>
        <v/>
      </c>
      <c r="AP35" s="84" t="str">
        <f t="shared" si="10"/>
        <v/>
      </c>
      <c r="AQ35" s="84" t="str">
        <f t="shared" si="10"/>
        <v/>
      </c>
      <c r="AR35" s="86"/>
    </row>
    <row r="36" spans="1:44" ht="15.75" x14ac:dyDescent="0.25">
      <c r="A36" s="71" t="str">
        <f>CONCATENATE(Leyendas!$C$2)</f>
        <v>Costa Rica</v>
      </c>
      <c r="B36" s="71" t="str">
        <f>CONCATENATE(Leyendas!$K$2)</f>
        <v>2019</v>
      </c>
      <c r="C36" s="80" t="s">
        <v>242</v>
      </c>
      <c r="D36" s="159"/>
      <c r="E36" s="159"/>
      <c r="F36" s="159"/>
      <c r="G36" s="159"/>
      <c r="H36" s="159"/>
      <c r="I36" s="82"/>
      <c r="J36" s="228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158"/>
      <c r="W36" s="83"/>
      <c r="X36" s="83"/>
      <c r="Y36" s="83"/>
      <c r="Z36" s="83"/>
      <c r="AA36" s="84" t="str">
        <f t="shared" si="0"/>
        <v/>
      </c>
      <c r="AB36" s="84" t="str">
        <f t="shared" si="1"/>
        <v/>
      </c>
      <c r="AC36" s="84" t="str">
        <f t="shared" si="2"/>
        <v/>
      </c>
      <c r="AD36" s="84" t="str">
        <f t="shared" si="3"/>
        <v/>
      </c>
      <c r="AE36" s="84" t="str">
        <f t="shared" si="4"/>
        <v/>
      </c>
      <c r="AF36" s="84" t="str">
        <f t="shared" si="5"/>
        <v/>
      </c>
      <c r="AG36" s="84" t="str">
        <f t="shared" si="6"/>
        <v/>
      </c>
      <c r="AH36" s="84" t="str">
        <f t="shared" si="7"/>
        <v/>
      </c>
      <c r="AI36" s="85" t="str">
        <f t="shared" si="8"/>
        <v/>
      </c>
      <c r="AJ36" s="84" t="str">
        <f t="shared" si="10"/>
        <v/>
      </c>
      <c r="AK36" s="84" t="str">
        <f t="shared" si="10"/>
        <v/>
      </c>
      <c r="AL36" s="84" t="str">
        <f t="shared" si="10"/>
        <v/>
      </c>
      <c r="AM36" s="84" t="str">
        <f t="shared" si="10"/>
        <v/>
      </c>
      <c r="AN36" s="84" t="str">
        <f t="shared" si="10"/>
        <v/>
      </c>
      <c r="AO36" s="84" t="str">
        <f t="shared" si="10"/>
        <v/>
      </c>
      <c r="AP36" s="84" t="str">
        <f t="shared" si="10"/>
        <v/>
      </c>
      <c r="AQ36" s="84" t="str">
        <f t="shared" si="10"/>
        <v/>
      </c>
      <c r="AR36" s="86"/>
    </row>
    <row r="37" spans="1:44" ht="15.75" x14ac:dyDescent="0.25">
      <c r="A37" s="71" t="str">
        <f>CONCATENATE(Leyendas!$C$2)</f>
        <v>Costa Rica</v>
      </c>
      <c r="B37" s="71" t="str">
        <f>CONCATENATE(Leyendas!$K$2)</f>
        <v>2019</v>
      </c>
      <c r="C37" s="80" t="s">
        <v>243</v>
      </c>
      <c r="D37" s="159"/>
      <c r="E37" s="159"/>
      <c r="F37" s="159"/>
      <c r="G37" s="159"/>
      <c r="H37" s="159"/>
      <c r="I37" s="82"/>
      <c r="J37" s="228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158"/>
      <c r="W37" s="83"/>
      <c r="X37" s="83"/>
      <c r="Y37" s="83"/>
      <c r="Z37" s="83"/>
      <c r="AA37" s="84" t="str">
        <f t="shared" si="0"/>
        <v/>
      </c>
      <c r="AB37" s="84" t="str">
        <f t="shared" si="1"/>
        <v/>
      </c>
      <c r="AC37" s="84" t="str">
        <f t="shared" si="2"/>
        <v/>
      </c>
      <c r="AD37" s="84" t="str">
        <f t="shared" si="3"/>
        <v/>
      </c>
      <c r="AE37" s="84" t="str">
        <f t="shared" si="4"/>
        <v/>
      </c>
      <c r="AF37" s="84" t="str">
        <f t="shared" si="5"/>
        <v/>
      </c>
      <c r="AG37" s="84" t="str">
        <f t="shared" si="6"/>
        <v/>
      </c>
      <c r="AH37" s="84" t="str">
        <f t="shared" si="7"/>
        <v/>
      </c>
      <c r="AI37" s="85" t="str">
        <f t="shared" si="8"/>
        <v/>
      </c>
      <c r="AJ37" s="84" t="str">
        <f t="shared" si="10"/>
        <v/>
      </c>
      <c r="AK37" s="84" t="str">
        <f t="shared" si="10"/>
        <v/>
      </c>
      <c r="AL37" s="84" t="str">
        <f t="shared" si="10"/>
        <v/>
      </c>
      <c r="AM37" s="84" t="str">
        <f t="shared" si="10"/>
        <v/>
      </c>
      <c r="AN37" s="84" t="str">
        <f t="shared" si="10"/>
        <v/>
      </c>
      <c r="AO37" s="84" t="str">
        <f t="shared" si="10"/>
        <v/>
      </c>
      <c r="AP37" s="84" t="str">
        <f t="shared" si="10"/>
        <v/>
      </c>
      <c r="AQ37" s="84" t="str">
        <f t="shared" si="10"/>
        <v/>
      </c>
      <c r="AR37" s="86"/>
    </row>
    <row r="38" spans="1:44" ht="15.75" x14ac:dyDescent="0.25">
      <c r="A38" s="71" t="str">
        <f>CONCATENATE(Leyendas!$C$2)</f>
        <v>Costa Rica</v>
      </c>
      <c r="B38" s="71" t="str">
        <f>CONCATENATE(Leyendas!$K$2)</f>
        <v>2019</v>
      </c>
      <c r="C38" s="80" t="s">
        <v>244</v>
      </c>
      <c r="D38" s="159"/>
      <c r="E38" s="159"/>
      <c r="F38" s="159"/>
      <c r="G38" s="159"/>
      <c r="H38" s="159"/>
      <c r="I38" s="82"/>
      <c r="J38" s="228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158"/>
      <c r="W38" s="83"/>
      <c r="X38" s="83"/>
      <c r="Y38" s="83"/>
      <c r="Z38" s="83"/>
      <c r="AA38" s="84" t="str">
        <f t="shared" si="0"/>
        <v/>
      </c>
      <c r="AB38" s="84" t="str">
        <f t="shared" si="1"/>
        <v/>
      </c>
      <c r="AC38" s="84" t="str">
        <f t="shared" si="2"/>
        <v/>
      </c>
      <c r="AD38" s="84" t="str">
        <f t="shared" ref="AD38:AD58" si="11">IF($Y38=0,"",D38/$Y38)</f>
        <v/>
      </c>
      <c r="AE38" s="84" t="str">
        <f t="shared" ref="AE38:AE58" si="12">IF($Y38=0,"",E38/$Y38)</f>
        <v/>
      </c>
      <c r="AF38" s="84" t="str">
        <f t="shared" ref="AF38:AF58" si="13">IF($Y38=0,"",F38/$Y38)</f>
        <v/>
      </c>
      <c r="AG38" s="84" t="str">
        <f t="shared" ref="AG38:AG58" si="14">IF($Y38=0,"",G38/$Y38)</f>
        <v/>
      </c>
      <c r="AH38" s="84" t="str">
        <f t="shared" ref="AH38:AH58" si="15">IF($Y38=0,"",H38/$Y38)</f>
        <v/>
      </c>
      <c r="AI38" s="85" t="str">
        <f t="shared" si="8"/>
        <v/>
      </c>
      <c r="AJ38" s="84" t="str">
        <f t="shared" si="10"/>
        <v/>
      </c>
      <c r="AK38" s="84" t="str">
        <f t="shared" si="10"/>
        <v/>
      </c>
      <c r="AL38" s="84" t="str">
        <f t="shared" si="10"/>
        <v/>
      </c>
      <c r="AM38" s="84" t="str">
        <f t="shared" si="10"/>
        <v/>
      </c>
      <c r="AN38" s="84" t="str">
        <f t="shared" si="10"/>
        <v/>
      </c>
      <c r="AO38" s="84" t="str">
        <f t="shared" si="10"/>
        <v/>
      </c>
      <c r="AP38" s="84" t="str">
        <f t="shared" si="10"/>
        <v/>
      </c>
      <c r="AQ38" s="84" t="str">
        <f t="shared" si="10"/>
        <v/>
      </c>
      <c r="AR38" s="86"/>
    </row>
    <row r="39" spans="1:44" ht="15.75" x14ac:dyDescent="0.25">
      <c r="A39" s="71" t="str">
        <f>CONCATENATE(Leyendas!$C$2)</f>
        <v>Costa Rica</v>
      </c>
      <c r="B39" s="71" t="str">
        <f>CONCATENATE(Leyendas!$K$2)</f>
        <v>2019</v>
      </c>
      <c r="C39" s="80" t="s">
        <v>245</v>
      </c>
      <c r="D39" s="159"/>
      <c r="E39" s="159"/>
      <c r="F39" s="159"/>
      <c r="G39" s="159"/>
      <c r="H39" s="159"/>
      <c r="I39" s="82"/>
      <c r="J39" s="228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145"/>
      <c r="W39" s="83"/>
      <c r="X39" s="83"/>
      <c r="Y39" s="83"/>
      <c r="Z39" s="83"/>
      <c r="AA39" s="84" t="str">
        <f t="shared" si="0"/>
        <v/>
      </c>
      <c r="AB39" s="84" t="str">
        <f t="shared" si="1"/>
        <v/>
      </c>
      <c r="AC39" s="84" t="str">
        <f t="shared" si="2"/>
        <v/>
      </c>
      <c r="AD39" s="84" t="str">
        <f t="shared" si="11"/>
        <v/>
      </c>
      <c r="AE39" s="84" t="str">
        <f t="shared" si="12"/>
        <v/>
      </c>
      <c r="AF39" s="84" t="str">
        <f t="shared" si="13"/>
        <v/>
      </c>
      <c r="AG39" s="84" t="str">
        <f t="shared" si="14"/>
        <v/>
      </c>
      <c r="AH39" s="84" t="str">
        <f t="shared" si="15"/>
        <v/>
      </c>
      <c r="AI39" s="85" t="str">
        <f t="shared" si="8"/>
        <v/>
      </c>
      <c r="AJ39" s="84" t="str">
        <f t="shared" si="10"/>
        <v/>
      </c>
      <c r="AK39" s="84" t="str">
        <f t="shared" si="10"/>
        <v/>
      </c>
      <c r="AL39" s="84" t="str">
        <f t="shared" si="10"/>
        <v/>
      </c>
      <c r="AM39" s="84" t="str">
        <f t="shared" si="10"/>
        <v/>
      </c>
      <c r="AN39" s="84" t="str">
        <f t="shared" si="10"/>
        <v/>
      </c>
      <c r="AO39" s="84" t="str">
        <f t="shared" si="10"/>
        <v/>
      </c>
      <c r="AP39" s="84" t="str">
        <f t="shared" si="10"/>
        <v/>
      </c>
      <c r="AQ39" s="84" t="str">
        <f t="shared" si="10"/>
        <v/>
      </c>
      <c r="AR39" s="86"/>
    </row>
    <row r="40" spans="1:44" ht="15.75" x14ac:dyDescent="0.25">
      <c r="A40" s="71" t="str">
        <f>CONCATENATE(Leyendas!$C$2)</f>
        <v>Costa Rica</v>
      </c>
      <c r="B40" s="71" t="str">
        <f>CONCATENATE(Leyendas!$K$2)</f>
        <v>2019</v>
      </c>
      <c r="C40" s="80" t="s">
        <v>246</v>
      </c>
      <c r="D40" s="159"/>
      <c r="E40" s="159"/>
      <c r="F40" s="159"/>
      <c r="G40" s="159"/>
      <c r="H40" s="159"/>
      <c r="I40" s="82"/>
      <c r="J40" s="228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145"/>
      <c r="W40" s="83"/>
      <c r="X40" s="83"/>
      <c r="Y40" s="83"/>
      <c r="Z40" s="83"/>
      <c r="AA40" s="84" t="str">
        <f t="shared" si="0"/>
        <v/>
      </c>
      <c r="AB40" s="84" t="str">
        <f t="shared" si="1"/>
        <v/>
      </c>
      <c r="AC40" s="84" t="str">
        <f t="shared" si="2"/>
        <v/>
      </c>
      <c r="AD40" s="84" t="str">
        <f t="shared" si="11"/>
        <v/>
      </c>
      <c r="AE40" s="84" t="str">
        <f t="shared" si="12"/>
        <v/>
      </c>
      <c r="AF40" s="84" t="str">
        <f t="shared" si="13"/>
        <v/>
      </c>
      <c r="AG40" s="84" t="str">
        <f t="shared" si="14"/>
        <v/>
      </c>
      <c r="AH40" s="84" t="str">
        <f t="shared" si="15"/>
        <v/>
      </c>
      <c r="AI40" s="85" t="str">
        <f t="shared" si="8"/>
        <v/>
      </c>
      <c r="AJ40" s="84" t="str">
        <f t="shared" si="10"/>
        <v/>
      </c>
      <c r="AK40" s="84" t="str">
        <f t="shared" si="10"/>
        <v/>
      </c>
      <c r="AL40" s="84" t="str">
        <f t="shared" si="10"/>
        <v/>
      </c>
      <c r="AM40" s="84" t="str">
        <f t="shared" si="10"/>
        <v/>
      </c>
      <c r="AN40" s="84" t="str">
        <f t="shared" si="10"/>
        <v/>
      </c>
      <c r="AO40" s="84" t="str">
        <f t="shared" si="10"/>
        <v/>
      </c>
      <c r="AP40" s="84" t="str">
        <f t="shared" si="10"/>
        <v/>
      </c>
      <c r="AQ40" s="84" t="str">
        <f t="shared" si="10"/>
        <v/>
      </c>
      <c r="AR40" s="86"/>
    </row>
    <row r="41" spans="1:44" ht="15.75" x14ac:dyDescent="0.25">
      <c r="A41" s="71" t="str">
        <f>CONCATENATE(Leyendas!$C$2)</f>
        <v>Costa Rica</v>
      </c>
      <c r="B41" s="71" t="str">
        <f>CONCATENATE(Leyendas!$K$2)</f>
        <v>2019</v>
      </c>
      <c r="C41" s="80" t="s">
        <v>247</v>
      </c>
      <c r="D41" s="159"/>
      <c r="E41" s="159"/>
      <c r="F41" s="159"/>
      <c r="G41" s="159"/>
      <c r="H41" s="159"/>
      <c r="I41" s="82"/>
      <c r="J41" s="228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145"/>
      <c r="W41" s="83"/>
      <c r="X41" s="83"/>
      <c r="Y41" s="83"/>
      <c r="Z41" s="83"/>
      <c r="AA41" s="84" t="str">
        <f t="shared" si="0"/>
        <v/>
      </c>
      <c r="AB41" s="84" t="str">
        <f t="shared" si="1"/>
        <v/>
      </c>
      <c r="AC41" s="84" t="str">
        <f t="shared" si="2"/>
        <v/>
      </c>
      <c r="AD41" s="84" t="str">
        <f t="shared" si="11"/>
        <v/>
      </c>
      <c r="AE41" s="84" t="str">
        <f t="shared" si="12"/>
        <v/>
      </c>
      <c r="AF41" s="84" t="str">
        <f t="shared" si="13"/>
        <v/>
      </c>
      <c r="AG41" s="84" t="str">
        <f t="shared" si="14"/>
        <v/>
      </c>
      <c r="AH41" s="84" t="str">
        <f t="shared" si="15"/>
        <v/>
      </c>
      <c r="AI41" s="85" t="str">
        <f t="shared" si="8"/>
        <v/>
      </c>
      <c r="AJ41" s="84" t="str">
        <f t="shared" si="10"/>
        <v/>
      </c>
      <c r="AK41" s="84" t="str">
        <f t="shared" si="10"/>
        <v/>
      </c>
      <c r="AL41" s="84" t="str">
        <f t="shared" si="10"/>
        <v/>
      </c>
      <c r="AM41" s="84" t="str">
        <f t="shared" si="10"/>
        <v/>
      </c>
      <c r="AN41" s="84" t="str">
        <f t="shared" si="10"/>
        <v/>
      </c>
      <c r="AO41" s="84" t="str">
        <f t="shared" si="10"/>
        <v/>
      </c>
      <c r="AP41" s="84" t="str">
        <f t="shared" si="10"/>
        <v/>
      </c>
      <c r="AQ41" s="84" t="str">
        <f t="shared" si="10"/>
        <v/>
      </c>
      <c r="AR41" s="86"/>
    </row>
    <row r="42" spans="1:44" ht="15.75" x14ac:dyDescent="0.25">
      <c r="A42" s="71" t="str">
        <f>CONCATENATE(Leyendas!$C$2)</f>
        <v>Costa Rica</v>
      </c>
      <c r="B42" s="71" t="str">
        <f>CONCATENATE(Leyendas!$K$2)</f>
        <v>2019</v>
      </c>
      <c r="C42" s="80" t="s">
        <v>248</v>
      </c>
      <c r="D42" s="159"/>
      <c r="E42" s="159"/>
      <c r="F42" s="159"/>
      <c r="G42" s="159"/>
      <c r="H42" s="159"/>
      <c r="I42" s="82"/>
      <c r="J42" s="228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145"/>
      <c r="W42" s="83"/>
      <c r="X42" s="83"/>
      <c r="Y42" s="83"/>
      <c r="Z42" s="83"/>
      <c r="AA42" s="84" t="str">
        <f t="shared" si="0"/>
        <v/>
      </c>
      <c r="AB42" s="84" t="str">
        <f t="shared" si="1"/>
        <v/>
      </c>
      <c r="AC42" s="84" t="str">
        <f t="shared" si="2"/>
        <v/>
      </c>
      <c r="AD42" s="84" t="str">
        <f t="shared" si="11"/>
        <v/>
      </c>
      <c r="AE42" s="84" t="str">
        <f t="shared" si="12"/>
        <v/>
      </c>
      <c r="AF42" s="84" t="str">
        <f t="shared" si="13"/>
        <v/>
      </c>
      <c r="AG42" s="84" t="str">
        <f t="shared" si="14"/>
        <v/>
      </c>
      <c r="AH42" s="84" t="str">
        <f t="shared" si="15"/>
        <v/>
      </c>
      <c r="AI42" s="85" t="str">
        <f t="shared" si="8"/>
        <v/>
      </c>
      <c r="AJ42" s="84" t="str">
        <f t="shared" si="10"/>
        <v/>
      </c>
      <c r="AK42" s="84" t="str">
        <f t="shared" si="10"/>
        <v/>
      </c>
      <c r="AL42" s="84" t="str">
        <f t="shared" si="10"/>
        <v/>
      </c>
      <c r="AM42" s="84" t="str">
        <f t="shared" si="10"/>
        <v/>
      </c>
      <c r="AN42" s="84" t="str">
        <f t="shared" si="10"/>
        <v/>
      </c>
      <c r="AO42" s="84" t="str">
        <f t="shared" si="10"/>
        <v/>
      </c>
      <c r="AP42" s="84" t="str">
        <f t="shared" si="10"/>
        <v/>
      </c>
      <c r="AQ42" s="84" t="str">
        <f t="shared" si="10"/>
        <v/>
      </c>
      <c r="AR42" s="86"/>
    </row>
    <row r="43" spans="1:44" ht="15.75" x14ac:dyDescent="0.25">
      <c r="A43" s="71" t="str">
        <f>CONCATENATE(Leyendas!$C$2)</f>
        <v>Costa Rica</v>
      </c>
      <c r="B43" s="71" t="str">
        <f>CONCATENATE(Leyendas!$K$2)</f>
        <v>2019</v>
      </c>
      <c r="C43" s="80" t="s">
        <v>249</v>
      </c>
      <c r="D43" s="159"/>
      <c r="E43" s="159"/>
      <c r="F43" s="159"/>
      <c r="G43" s="159"/>
      <c r="H43" s="159"/>
      <c r="I43" s="82"/>
      <c r="J43" s="228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145"/>
      <c r="W43" s="83"/>
      <c r="X43" s="83"/>
      <c r="Y43" s="83"/>
      <c r="Z43" s="83"/>
      <c r="AA43" s="84" t="str">
        <f t="shared" si="0"/>
        <v/>
      </c>
      <c r="AB43" s="84" t="str">
        <f t="shared" si="1"/>
        <v/>
      </c>
      <c r="AC43" s="84" t="str">
        <f t="shared" si="2"/>
        <v/>
      </c>
      <c r="AD43" s="84" t="str">
        <f t="shared" si="11"/>
        <v/>
      </c>
      <c r="AE43" s="84" t="str">
        <f t="shared" si="12"/>
        <v/>
      </c>
      <c r="AF43" s="84" t="str">
        <f t="shared" si="13"/>
        <v/>
      </c>
      <c r="AG43" s="84" t="str">
        <f t="shared" si="14"/>
        <v/>
      </c>
      <c r="AH43" s="84" t="str">
        <f t="shared" si="15"/>
        <v/>
      </c>
      <c r="AI43" s="85" t="str">
        <f t="shared" si="8"/>
        <v/>
      </c>
      <c r="AJ43" s="84" t="str">
        <f t="shared" si="10"/>
        <v/>
      </c>
      <c r="AK43" s="84" t="str">
        <f t="shared" si="10"/>
        <v/>
      </c>
      <c r="AL43" s="84" t="str">
        <f t="shared" si="10"/>
        <v/>
      </c>
      <c r="AM43" s="84" t="str">
        <f t="shared" si="10"/>
        <v/>
      </c>
      <c r="AN43" s="84" t="str">
        <f t="shared" si="10"/>
        <v/>
      </c>
      <c r="AO43" s="84" t="str">
        <f t="shared" si="10"/>
        <v/>
      </c>
      <c r="AP43" s="84" t="str">
        <f t="shared" si="10"/>
        <v/>
      </c>
      <c r="AQ43" s="84" t="str">
        <f t="shared" si="10"/>
        <v/>
      </c>
      <c r="AR43" s="86"/>
    </row>
    <row r="44" spans="1:44" ht="15.75" x14ac:dyDescent="0.25">
      <c r="A44" s="71" t="str">
        <f>CONCATENATE(Leyendas!$C$2)</f>
        <v>Costa Rica</v>
      </c>
      <c r="B44" s="71" t="str">
        <f>CONCATENATE(Leyendas!$K$2)</f>
        <v>2019</v>
      </c>
      <c r="C44" s="80" t="s">
        <v>250</v>
      </c>
      <c r="D44" s="159"/>
      <c r="E44" s="159"/>
      <c r="F44" s="159"/>
      <c r="G44" s="159"/>
      <c r="H44" s="159"/>
      <c r="I44" s="82"/>
      <c r="J44" s="228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145"/>
      <c r="W44" s="83"/>
      <c r="X44" s="83"/>
      <c r="Y44" s="83"/>
      <c r="Z44" s="83"/>
      <c r="AA44" s="84" t="str">
        <f t="shared" si="0"/>
        <v/>
      </c>
      <c r="AB44" s="84" t="str">
        <f t="shared" si="1"/>
        <v/>
      </c>
      <c r="AC44" s="84" t="str">
        <f t="shared" si="2"/>
        <v/>
      </c>
      <c r="AD44" s="84" t="str">
        <f t="shared" si="11"/>
        <v/>
      </c>
      <c r="AE44" s="84" t="str">
        <f t="shared" si="12"/>
        <v/>
      </c>
      <c r="AF44" s="84" t="str">
        <f t="shared" si="13"/>
        <v/>
      </c>
      <c r="AG44" s="84" t="str">
        <f t="shared" si="14"/>
        <v/>
      </c>
      <c r="AH44" s="84" t="str">
        <f t="shared" si="15"/>
        <v/>
      </c>
      <c r="AI44" s="85" t="str">
        <f t="shared" si="8"/>
        <v/>
      </c>
      <c r="AJ44" s="84" t="str">
        <f t="shared" si="10"/>
        <v/>
      </c>
      <c r="AK44" s="84" t="str">
        <f t="shared" si="10"/>
        <v/>
      </c>
      <c r="AL44" s="84" t="str">
        <f t="shared" si="10"/>
        <v/>
      </c>
      <c r="AM44" s="84" t="str">
        <f t="shared" si="10"/>
        <v/>
      </c>
      <c r="AN44" s="84" t="str">
        <f t="shared" si="10"/>
        <v/>
      </c>
      <c r="AO44" s="84" t="str">
        <f t="shared" si="10"/>
        <v/>
      </c>
      <c r="AP44" s="84" t="str">
        <f t="shared" si="10"/>
        <v/>
      </c>
      <c r="AQ44" s="84" t="str">
        <f t="shared" si="10"/>
        <v/>
      </c>
      <c r="AR44" s="86"/>
    </row>
    <row r="45" spans="1:44" ht="15.75" x14ac:dyDescent="0.25">
      <c r="A45" s="71" t="str">
        <f>CONCATENATE(Leyendas!$C$2)</f>
        <v>Costa Rica</v>
      </c>
      <c r="B45" s="71" t="str">
        <f>CONCATENATE(Leyendas!$K$2)</f>
        <v>2019</v>
      </c>
      <c r="C45" s="80" t="s">
        <v>251</v>
      </c>
      <c r="D45" s="159"/>
      <c r="E45" s="159"/>
      <c r="F45" s="159"/>
      <c r="G45" s="159"/>
      <c r="H45" s="159"/>
      <c r="I45" s="82"/>
      <c r="J45" s="228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145"/>
      <c r="W45" s="83"/>
      <c r="X45" s="83"/>
      <c r="Y45" s="83"/>
      <c r="Z45" s="83"/>
      <c r="AA45" s="84" t="str">
        <f t="shared" si="0"/>
        <v/>
      </c>
      <c r="AB45" s="84" t="str">
        <f t="shared" si="1"/>
        <v/>
      </c>
      <c r="AC45" s="84" t="str">
        <f t="shared" si="2"/>
        <v/>
      </c>
      <c r="AD45" s="84" t="str">
        <f t="shared" si="11"/>
        <v/>
      </c>
      <c r="AE45" s="84" t="str">
        <f t="shared" si="12"/>
        <v/>
      </c>
      <c r="AF45" s="84" t="str">
        <f t="shared" si="13"/>
        <v/>
      </c>
      <c r="AG45" s="84" t="str">
        <f t="shared" si="14"/>
        <v/>
      </c>
      <c r="AH45" s="84" t="str">
        <f t="shared" si="15"/>
        <v/>
      </c>
      <c r="AI45" s="85" t="str">
        <f t="shared" si="8"/>
        <v/>
      </c>
      <c r="AJ45" s="84" t="str">
        <f t="shared" si="10"/>
        <v/>
      </c>
      <c r="AK45" s="84" t="str">
        <f t="shared" si="10"/>
        <v/>
      </c>
      <c r="AL45" s="84" t="str">
        <f t="shared" si="10"/>
        <v/>
      </c>
      <c r="AM45" s="84" t="str">
        <f t="shared" si="10"/>
        <v/>
      </c>
      <c r="AN45" s="84" t="str">
        <f t="shared" si="10"/>
        <v/>
      </c>
      <c r="AO45" s="84" t="str">
        <f t="shared" si="10"/>
        <v/>
      </c>
      <c r="AP45" s="84" t="str">
        <f t="shared" si="10"/>
        <v/>
      </c>
      <c r="AQ45" s="84" t="str">
        <f t="shared" si="10"/>
        <v/>
      </c>
      <c r="AR45" s="86"/>
    </row>
    <row r="46" spans="1:44" ht="15.75" x14ac:dyDescent="0.25">
      <c r="A46" s="71" t="str">
        <f>CONCATENATE(Leyendas!$C$2)</f>
        <v>Costa Rica</v>
      </c>
      <c r="B46" s="71" t="str">
        <f>CONCATENATE(Leyendas!$K$2)</f>
        <v>2019</v>
      </c>
      <c r="C46" s="80" t="s">
        <v>252</v>
      </c>
      <c r="D46" s="82"/>
      <c r="E46" s="82"/>
      <c r="F46" s="82"/>
      <c r="G46" s="82"/>
      <c r="H46" s="82"/>
      <c r="I46" s="82"/>
      <c r="J46" s="228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145"/>
      <c r="W46" s="83"/>
      <c r="X46" s="83"/>
      <c r="Y46" s="83"/>
      <c r="Z46" s="83"/>
      <c r="AA46" s="84" t="str">
        <f t="shared" si="0"/>
        <v/>
      </c>
      <c r="AB46" s="84" t="str">
        <f t="shared" si="1"/>
        <v/>
      </c>
      <c r="AC46" s="84" t="str">
        <f t="shared" si="2"/>
        <v/>
      </c>
      <c r="AD46" s="84" t="str">
        <f t="shared" si="11"/>
        <v/>
      </c>
      <c r="AE46" s="84" t="str">
        <f t="shared" si="12"/>
        <v/>
      </c>
      <c r="AF46" s="84" t="str">
        <f t="shared" si="13"/>
        <v/>
      </c>
      <c r="AG46" s="84" t="str">
        <f t="shared" si="14"/>
        <v/>
      </c>
      <c r="AH46" s="84" t="str">
        <f t="shared" si="15"/>
        <v/>
      </c>
      <c r="AI46" s="85" t="str">
        <f t="shared" si="8"/>
        <v/>
      </c>
      <c r="AJ46" s="84" t="str">
        <f t="shared" ref="AJ46:AQ58" si="16">IF($V46=0,"",M46/$V46)</f>
        <v/>
      </c>
      <c r="AK46" s="84" t="str">
        <f t="shared" si="16"/>
        <v/>
      </c>
      <c r="AL46" s="84" t="str">
        <f t="shared" si="16"/>
        <v/>
      </c>
      <c r="AM46" s="84" t="str">
        <f t="shared" si="16"/>
        <v/>
      </c>
      <c r="AN46" s="84" t="str">
        <f t="shared" si="16"/>
        <v/>
      </c>
      <c r="AO46" s="84" t="str">
        <f t="shared" si="16"/>
        <v/>
      </c>
      <c r="AP46" s="84" t="str">
        <f t="shared" si="16"/>
        <v/>
      </c>
      <c r="AQ46" s="84" t="str">
        <f t="shared" si="16"/>
        <v/>
      </c>
      <c r="AR46" s="86"/>
    </row>
    <row r="47" spans="1:44" ht="15.75" x14ac:dyDescent="0.25">
      <c r="A47" s="71" t="str">
        <f>CONCATENATE(Leyendas!$C$2)</f>
        <v>Costa Rica</v>
      </c>
      <c r="B47" s="71" t="str">
        <f>CONCATENATE(Leyendas!$K$2)</f>
        <v>2019</v>
      </c>
      <c r="C47" s="80" t="s">
        <v>253</v>
      </c>
      <c r="D47" s="82"/>
      <c r="E47" s="82"/>
      <c r="F47" s="82"/>
      <c r="G47" s="82"/>
      <c r="H47" s="82"/>
      <c r="I47" s="82"/>
      <c r="J47" s="228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145"/>
      <c r="W47" s="83"/>
      <c r="X47" s="83"/>
      <c r="Y47" s="83"/>
      <c r="Z47" s="83"/>
      <c r="AA47" s="84" t="str">
        <f t="shared" si="0"/>
        <v/>
      </c>
      <c r="AB47" s="84" t="str">
        <f t="shared" si="1"/>
        <v/>
      </c>
      <c r="AC47" s="84" t="str">
        <f t="shared" si="2"/>
        <v/>
      </c>
      <c r="AD47" s="84" t="str">
        <f t="shared" si="11"/>
        <v/>
      </c>
      <c r="AE47" s="84" t="str">
        <f t="shared" si="12"/>
        <v/>
      </c>
      <c r="AF47" s="84" t="str">
        <f t="shared" si="13"/>
        <v/>
      </c>
      <c r="AG47" s="84" t="str">
        <f t="shared" si="14"/>
        <v/>
      </c>
      <c r="AH47" s="84" t="str">
        <f t="shared" si="15"/>
        <v/>
      </c>
      <c r="AI47" s="85" t="str">
        <f t="shared" si="8"/>
        <v/>
      </c>
      <c r="AJ47" s="84" t="str">
        <f t="shared" si="16"/>
        <v/>
      </c>
      <c r="AK47" s="84" t="str">
        <f t="shared" si="16"/>
        <v/>
      </c>
      <c r="AL47" s="84" t="str">
        <f t="shared" si="16"/>
        <v/>
      </c>
      <c r="AM47" s="84" t="str">
        <f t="shared" si="16"/>
        <v/>
      </c>
      <c r="AN47" s="84" t="str">
        <f t="shared" si="16"/>
        <v/>
      </c>
      <c r="AO47" s="84" t="str">
        <f t="shared" si="16"/>
        <v/>
      </c>
      <c r="AP47" s="84" t="str">
        <f t="shared" si="16"/>
        <v/>
      </c>
      <c r="AQ47" s="84" t="str">
        <f t="shared" si="16"/>
        <v/>
      </c>
      <c r="AR47" s="86"/>
    </row>
    <row r="48" spans="1:44" ht="15.75" x14ac:dyDescent="0.25">
      <c r="A48" s="71" t="str">
        <f>CONCATENATE(Leyendas!$C$2)</f>
        <v>Costa Rica</v>
      </c>
      <c r="B48" s="71" t="str">
        <f>CONCATENATE(Leyendas!$K$2)</f>
        <v>2019</v>
      </c>
      <c r="C48" s="80" t="s">
        <v>254</v>
      </c>
      <c r="D48" s="82"/>
      <c r="E48" s="82"/>
      <c r="F48" s="82"/>
      <c r="G48" s="82"/>
      <c r="H48" s="82"/>
      <c r="I48" s="82"/>
      <c r="J48" s="228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145"/>
      <c r="W48" s="83"/>
      <c r="X48" s="83"/>
      <c r="Y48" s="83"/>
      <c r="Z48" s="83"/>
      <c r="AA48" s="84" t="str">
        <f t="shared" si="0"/>
        <v/>
      </c>
      <c r="AB48" s="84" t="str">
        <f t="shared" si="1"/>
        <v/>
      </c>
      <c r="AC48" s="84" t="str">
        <f t="shared" si="2"/>
        <v/>
      </c>
      <c r="AD48" s="84" t="str">
        <f t="shared" si="11"/>
        <v/>
      </c>
      <c r="AE48" s="84" t="str">
        <f t="shared" si="12"/>
        <v/>
      </c>
      <c r="AF48" s="84" t="str">
        <f t="shared" si="13"/>
        <v/>
      </c>
      <c r="AG48" s="84" t="str">
        <f t="shared" si="14"/>
        <v/>
      </c>
      <c r="AH48" s="84" t="str">
        <f t="shared" si="15"/>
        <v/>
      </c>
      <c r="AI48" s="85" t="str">
        <f t="shared" si="8"/>
        <v/>
      </c>
      <c r="AJ48" s="84" t="str">
        <f t="shared" si="16"/>
        <v/>
      </c>
      <c r="AK48" s="84" t="str">
        <f t="shared" si="16"/>
        <v/>
      </c>
      <c r="AL48" s="84" t="str">
        <f t="shared" si="16"/>
        <v/>
      </c>
      <c r="AM48" s="84" t="str">
        <f t="shared" si="16"/>
        <v/>
      </c>
      <c r="AN48" s="84" t="str">
        <f t="shared" si="16"/>
        <v/>
      </c>
      <c r="AO48" s="84" t="str">
        <f t="shared" si="16"/>
        <v/>
      </c>
      <c r="AP48" s="84" t="str">
        <f t="shared" si="16"/>
        <v/>
      </c>
      <c r="AQ48" s="84" t="str">
        <f t="shared" si="16"/>
        <v/>
      </c>
      <c r="AR48" s="86"/>
    </row>
    <row r="49" spans="1:44" ht="15.75" x14ac:dyDescent="0.25">
      <c r="A49" s="71" t="str">
        <f>CONCATENATE(Leyendas!$C$2)</f>
        <v>Costa Rica</v>
      </c>
      <c r="B49" s="71" t="str">
        <f>CONCATENATE(Leyendas!$K$2)</f>
        <v>2019</v>
      </c>
      <c r="C49" s="80" t="s">
        <v>255</v>
      </c>
      <c r="D49" s="82"/>
      <c r="E49" s="82"/>
      <c r="F49" s="82"/>
      <c r="G49" s="82"/>
      <c r="H49" s="82"/>
      <c r="I49" s="82"/>
      <c r="J49" s="228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145"/>
      <c r="W49" s="83"/>
      <c r="X49" s="83"/>
      <c r="Y49" s="83"/>
      <c r="Z49" s="83"/>
      <c r="AA49" s="84" t="str">
        <f t="shared" si="0"/>
        <v/>
      </c>
      <c r="AB49" s="84" t="str">
        <f t="shared" si="1"/>
        <v/>
      </c>
      <c r="AC49" s="84" t="str">
        <f t="shared" si="2"/>
        <v/>
      </c>
      <c r="AD49" s="84" t="str">
        <f t="shared" si="11"/>
        <v/>
      </c>
      <c r="AE49" s="84" t="str">
        <f t="shared" si="12"/>
        <v/>
      </c>
      <c r="AF49" s="84" t="str">
        <f t="shared" si="13"/>
        <v/>
      </c>
      <c r="AG49" s="84" t="str">
        <f t="shared" si="14"/>
        <v/>
      </c>
      <c r="AH49" s="84" t="str">
        <f t="shared" si="15"/>
        <v/>
      </c>
      <c r="AI49" s="85" t="str">
        <f t="shared" si="8"/>
        <v/>
      </c>
      <c r="AJ49" s="84" t="str">
        <f t="shared" si="16"/>
        <v/>
      </c>
      <c r="AK49" s="84" t="str">
        <f t="shared" si="16"/>
        <v/>
      </c>
      <c r="AL49" s="84" t="str">
        <f t="shared" si="16"/>
        <v/>
      </c>
      <c r="AM49" s="84" t="str">
        <f t="shared" si="16"/>
        <v/>
      </c>
      <c r="AN49" s="84" t="str">
        <f t="shared" si="16"/>
        <v/>
      </c>
      <c r="AO49" s="84" t="str">
        <f t="shared" si="16"/>
        <v/>
      </c>
      <c r="AP49" s="84" t="str">
        <f t="shared" si="16"/>
        <v/>
      </c>
      <c r="AQ49" s="84" t="str">
        <f t="shared" si="16"/>
        <v/>
      </c>
      <c r="AR49" s="86"/>
    </row>
    <row r="50" spans="1:44" ht="15.75" x14ac:dyDescent="0.25">
      <c r="A50" s="71" t="str">
        <f>CONCATENATE(Leyendas!$C$2)</f>
        <v>Costa Rica</v>
      </c>
      <c r="B50" s="71" t="str">
        <f>CONCATENATE(Leyendas!$K$2)</f>
        <v>2019</v>
      </c>
      <c r="C50" s="80" t="s">
        <v>256</v>
      </c>
      <c r="D50" s="82"/>
      <c r="E50" s="82"/>
      <c r="F50" s="82"/>
      <c r="G50" s="82"/>
      <c r="H50" s="82"/>
      <c r="I50" s="82"/>
      <c r="J50" s="228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145"/>
      <c r="W50" s="83"/>
      <c r="X50" s="83"/>
      <c r="Y50" s="83"/>
      <c r="Z50" s="83"/>
      <c r="AA50" s="84" t="str">
        <f t="shared" si="0"/>
        <v/>
      </c>
      <c r="AB50" s="84" t="str">
        <f t="shared" si="1"/>
        <v/>
      </c>
      <c r="AC50" s="84" t="str">
        <f t="shared" si="2"/>
        <v/>
      </c>
      <c r="AD50" s="84" t="str">
        <f t="shared" si="11"/>
        <v/>
      </c>
      <c r="AE50" s="84" t="str">
        <f t="shared" si="12"/>
        <v/>
      </c>
      <c r="AF50" s="84" t="str">
        <f t="shared" si="13"/>
        <v/>
      </c>
      <c r="AG50" s="84" t="str">
        <f t="shared" si="14"/>
        <v/>
      </c>
      <c r="AH50" s="84" t="str">
        <f t="shared" si="15"/>
        <v/>
      </c>
      <c r="AI50" s="85" t="str">
        <f t="shared" si="8"/>
        <v/>
      </c>
      <c r="AJ50" s="84" t="str">
        <f t="shared" si="16"/>
        <v/>
      </c>
      <c r="AK50" s="84" t="str">
        <f t="shared" si="16"/>
        <v/>
      </c>
      <c r="AL50" s="84" t="str">
        <f t="shared" si="16"/>
        <v/>
      </c>
      <c r="AM50" s="84" t="str">
        <f t="shared" si="16"/>
        <v/>
      </c>
      <c r="AN50" s="84" t="str">
        <f t="shared" si="16"/>
        <v/>
      </c>
      <c r="AO50" s="84" t="str">
        <f t="shared" si="16"/>
        <v/>
      </c>
      <c r="AP50" s="84" t="str">
        <f t="shared" si="16"/>
        <v/>
      </c>
      <c r="AQ50" s="84" t="str">
        <f t="shared" si="16"/>
        <v/>
      </c>
      <c r="AR50" s="86"/>
    </row>
    <row r="51" spans="1:44" ht="15.75" x14ac:dyDescent="0.25">
      <c r="A51" s="71" t="str">
        <f>CONCATENATE(Leyendas!$C$2)</f>
        <v>Costa Rica</v>
      </c>
      <c r="B51" s="71" t="str">
        <f>CONCATENATE(Leyendas!$K$2)</f>
        <v>2019</v>
      </c>
      <c r="C51" s="80" t="s">
        <v>257</v>
      </c>
      <c r="D51" s="82"/>
      <c r="E51" s="82"/>
      <c r="F51" s="82"/>
      <c r="G51" s="82"/>
      <c r="H51" s="82"/>
      <c r="I51" s="82"/>
      <c r="J51" s="228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145"/>
      <c r="W51" s="83"/>
      <c r="X51" s="83"/>
      <c r="Y51" s="83"/>
      <c r="Z51" s="83"/>
      <c r="AA51" s="84" t="str">
        <f t="shared" si="0"/>
        <v/>
      </c>
      <c r="AB51" s="84" t="str">
        <f t="shared" si="1"/>
        <v/>
      </c>
      <c r="AC51" s="84" t="str">
        <f t="shared" si="2"/>
        <v/>
      </c>
      <c r="AD51" s="84" t="str">
        <f t="shared" si="11"/>
        <v/>
      </c>
      <c r="AE51" s="84" t="str">
        <f t="shared" si="12"/>
        <v/>
      </c>
      <c r="AF51" s="84" t="str">
        <f t="shared" si="13"/>
        <v/>
      </c>
      <c r="AG51" s="84" t="str">
        <f t="shared" si="14"/>
        <v/>
      </c>
      <c r="AH51" s="84" t="str">
        <f t="shared" si="15"/>
        <v/>
      </c>
      <c r="AI51" s="85" t="str">
        <f t="shared" si="8"/>
        <v/>
      </c>
      <c r="AJ51" s="84" t="str">
        <f t="shared" si="16"/>
        <v/>
      </c>
      <c r="AK51" s="84" t="str">
        <f t="shared" si="16"/>
        <v/>
      </c>
      <c r="AL51" s="84" t="str">
        <f t="shared" si="16"/>
        <v/>
      </c>
      <c r="AM51" s="84" t="str">
        <f t="shared" si="16"/>
        <v/>
      </c>
      <c r="AN51" s="84" t="str">
        <f t="shared" si="16"/>
        <v/>
      </c>
      <c r="AO51" s="84" t="str">
        <f t="shared" si="16"/>
        <v/>
      </c>
      <c r="AP51" s="84" t="str">
        <f t="shared" si="16"/>
        <v/>
      </c>
      <c r="AQ51" s="84" t="str">
        <f t="shared" si="16"/>
        <v/>
      </c>
      <c r="AR51" s="86"/>
    </row>
    <row r="52" spans="1:44" ht="15.75" x14ac:dyDescent="0.25">
      <c r="A52" s="71" t="str">
        <f>CONCATENATE(Leyendas!$C$2)</f>
        <v>Costa Rica</v>
      </c>
      <c r="B52" s="71" t="str">
        <f>CONCATENATE(Leyendas!$K$2)</f>
        <v>2019</v>
      </c>
      <c r="C52" s="80" t="s">
        <v>258</v>
      </c>
      <c r="D52" s="82"/>
      <c r="E52" s="82"/>
      <c r="F52" s="82"/>
      <c r="G52" s="82"/>
      <c r="H52" s="82"/>
      <c r="I52" s="82"/>
      <c r="J52" s="228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145"/>
      <c r="W52" s="83"/>
      <c r="X52" s="83"/>
      <c r="Y52" s="83"/>
      <c r="Z52" s="83"/>
      <c r="AA52" s="84" t="str">
        <f t="shared" si="0"/>
        <v/>
      </c>
      <c r="AB52" s="84" t="str">
        <f t="shared" si="1"/>
        <v/>
      </c>
      <c r="AC52" s="84" t="str">
        <f t="shared" si="2"/>
        <v/>
      </c>
      <c r="AD52" s="84" t="str">
        <f t="shared" si="11"/>
        <v/>
      </c>
      <c r="AE52" s="84" t="str">
        <f t="shared" si="12"/>
        <v/>
      </c>
      <c r="AF52" s="84" t="str">
        <f t="shared" si="13"/>
        <v/>
      </c>
      <c r="AG52" s="84" t="str">
        <f t="shared" si="14"/>
        <v/>
      </c>
      <c r="AH52" s="84" t="str">
        <f t="shared" si="15"/>
        <v/>
      </c>
      <c r="AI52" s="85" t="str">
        <f t="shared" si="8"/>
        <v/>
      </c>
      <c r="AJ52" s="84" t="str">
        <f t="shared" si="16"/>
        <v/>
      </c>
      <c r="AK52" s="84" t="str">
        <f t="shared" si="16"/>
        <v/>
      </c>
      <c r="AL52" s="84" t="str">
        <f t="shared" si="16"/>
        <v/>
      </c>
      <c r="AM52" s="84" t="str">
        <f t="shared" si="16"/>
        <v/>
      </c>
      <c r="AN52" s="84" t="str">
        <f t="shared" si="16"/>
        <v/>
      </c>
      <c r="AO52" s="84" t="str">
        <f t="shared" si="16"/>
        <v/>
      </c>
      <c r="AP52" s="84" t="str">
        <f t="shared" si="16"/>
        <v/>
      </c>
      <c r="AQ52" s="84" t="str">
        <f t="shared" si="16"/>
        <v/>
      </c>
      <c r="AR52" s="86"/>
    </row>
    <row r="53" spans="1:44" ht="15.75" x14ac:dyDescent="0.25">
      <c r="A53" s="71" t="str">
        <f>CONCATENATE(Leyendas!$C$2)</f>
        <v>Costa Rica</v>
      </c>
      <c r="B53" s="71" t="str">
        <f>CONCATENATE(Leyendas!$K$2)</f>
        <v>2019</v>
      </c>
      <c r="C53" s="80" t="s">
        <v>259</v>
      </c>
      <c r="D53" s="82"/>
      <c r="E53" s="82"/>
      <c r="F53" s="82"/>
      <c r="G53" s="82"/>
      <c r="H53" s="82"/>
      <c r="I53" s="82"/>
      <c r="J53" s="228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3"/>
      <c r="W53" s="83"/>
      <c r="X53" s="83"/>
      <c r="Y53" s="83"/>
      <c r="Z53" s="83"/>
      <c r="AA53" s="84" t="str">
        <f t="shared" si="0"/>
        <v/>
      </c>
      <c r="AB53" s="84" t="str">
        <f t="shared" si="1"/>
        <v/>
      </c>
      <c r="AC53" s="84" t="str">
        <f t="shared" si="2"/>
        <v/>
      </c>
      <c r="AD53" s="84" t="str">
        <f t="shared" si="11"/>
        <v/>
      </c>
      <c r="AE53" s="84" t="str">
        <f t="shared" si="12"/>
        <v/>
      </c>
      <c r="AF53" s="84" t="str">
        <f t="shared" si="13"/>
        <v/>
      </c>
      <c r="AG53" s="84" t="str">
        <f t="shared" si="14"/>
        <v/>
      </c>
      <c r="AH53" s="84" t="str">
        <f t="shared" si="15"/>
        <v/>
      </c>
      <c r="AI53" s="85" t="str">
        <f t="shared" si="8"/>
        <v/>
      </c>
      <c r="AJ53" s="84" t="str">
        <f t="shared" si="16"/>
        <v/>
      </c>
      <c r="AK53" s="84" t="str">
        <f t="shared" si="16"/>
        <v/>
      </c>
      <c r="AL53" s="84" t="str">
        <f t="shared" si="16"/>
        <v/>
      </c>
      <c r="AM53" s="84" t="str">
        <f t="shared" si="16"/>
        <v/>
      </c>
      <c r="AN53" s="84" t="str">
        <f t="shared" si="16"/>
        <v/>
      </c>
      <c r="AO53" s="84" t="str">
        <f t="shared" si="16"/>
        <v/>
      </c>
      <c r="AP53" s="84" t="str">
        <f t="shared" si="16"/>
        <v/>
      </c>
      <c r="AQ53" s="84" t="str">
        <f t="shared" si="16"/>
        <v/>
      </c>
      <c r="AR53" s="86"/>
    </row>
    <row r="54" spans="1:44" ht="15.75" x14ac:dyDescent="0.25">
      <c r="A54" s="71" t="str">
        <f>CONCATENATE(Leyendas!$C$2)</f>
        <v>Costa Rica</v>
      </c>
      <c r="B54" s="71" t="str">
        <f>CONCATENATE(Leyendas!$K$2)</f>
        <v>2019</v>
      </c>
      <c r="C54" s="80" t="s">
        <v>260</v>
      </c>
      <c r="D54" s="82"/>
      <c r="E54" s="82"/>
      <c r="F54" s="82"/>
      <c r="G54" s="82"/>
      <c r="H54" s="82"/>
      <c r="I54" s="82"/>
      <c r="J54" s="228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3"/>
      <c r="W54" s="83"/>
      <c r="X54" s="83"/>
      <c r="Y54" s="83"/>
      <c r="Z54" s="83"/>
      <c r="AA54" s="84" t="str">
        <f t="shared" si="0"/>
        <v/>
      </c>
      <c r="AB54" s="84" t="str">
        <f t="shared" si="1"/>
        <v/>
      </c>
      <c r="AC54" s="84" t="str">
        <f t="shared" si="2"/>
        <v/>
      </c>
      <c r="AD54" s="84" t="str">
        <f t="shared" si="11"/>
        <v/>
      </c>
      <c r="AE54" s="84" t="str">
        <f t="shared" si="12"/>
        <v/>
      </c>
      <c r="AF54" s="84" t="str">
        <f t="shared" si="13"/>
        <v/>
      </c>
      <c r="AG54" s="84" t="str">
        <f t="shared" si="14"/>
        <v/>
      </c>
      <c r="AH54" s="84" t="str">
        <f t="shared" si="15"/>
        <v/>
      </c>
      <c r="AI54" s="85" t="str">
        <f t="shared" si="8"/>
        <v/>
      </c>
      <c r="AJ54" s="84" t="str">
        <f t="shared" si="16"/>
        <v/>
      </c>
      <c r="AK54" s="84" t="str">
        <f t="shared" si="16"/>
        <v/>
      </c>
      <c r="AL54" s="84" t="str">
        <f t="shared" si="16"/>
        <v/>
      </c>
      <c r="AM54" s="84" t="str">
        <f t="shared" si="16"/>
        <v/>
      </c>
      <c r="AN54" s="84" t="str">
        <f t="shared" si="16"/>
        <v/>
      </c>
      <c r="AO54" s="84" t="str">
        <f t="shared" si="16"/>
        <v/>
      </c>
      <c r="AP54" s="84" t="str">
        <f t="shared" si="16"/>
        <v/>
      </c>
      <c r="AQ54" s="84" t="str">
        <f t="shared" si="16"/>
        <v/>
      </c>
      <c r="AR54" s="86"/>
    </row>
    <row r="55" spans="1:44" ht="15.75" x14ac:dyDescent="0.25">
      <c r="A55" s="71" t="str">
        <f>CONCATENATE(Leyendas!$C$2)</f>
        <v>Costa Rica</v>
      </c>
      <c r="B55" s="71" t="str">
        <f>CONCATENATE(Leyendas!$K$2)</f>
        <v>2019</v>
      </c>
      <c r="C55" s="80" t="s">
        <v>261</v>
      </c>
      <c r="D55" s="82"/>
      <c r="E55" s="82"/>
      <c r="F55" s="82"/>
      <c r="G55" s="82"/>
      <c r="H55" s="82"/>
      <c r="I55" s="82"/>
      <c r="J55" s="228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3"/>
      <c r="W55" s="83"/>
      <c r="X55" s="83"/>
      <c r="Y55" s="83"/>
      <c r="Z55" s="83"/>
      <c r="AA55" s="84" t="str">
        <f t="shared" si="0"/>
        <v/>
      </c>
      <c r="AB55" s="84" t="str">
        <f t="shared" si="1"/>
        <v/>
      </c>
      <c r="AC55" s="84" t="str">
        <f t="shared" si="2"/>
        <v/>
      </c>
      <c r="AD55" s="84" t="str">
        <f t="shared" si="11"/>
        <v/>
      </c>
      <c r="AE55" s="84" t="str">
        <f t="shared" si="12"/>
        <v/>
      </c>
      <c r="AF55" s="84" t="str">
        <f t="shared" si="13"/>
        <v/>
      </c>
      <c r="AG55" s="84" t="str">
        <f t="shared" si="14"/>
        <v/>
      </c>
      <c r="AH55" s="84" t="str">
        <f t="shared" si="15"/>
        <v/>
      </c>
      <c r="AI55" s="85" t="str">
        <f t="shared" si="8"/>
        <v/>
      </c>
      <c r="AJ55" s="84" t="str">
        <f t="shared" si="16"/>
        <v/>
      </c>
      <c r="AK55" s="84" t="str">
        <f t="shared" si="16"/>
        <v/>
      </c>
      <c r="AL55" s="84" t="str">
        <f t="shared" si="16"/>
        <v/>
      </c>
      <c r="AM55" s="84" t="str">
        <f t="shared" si="16"/>
        <v/>
      </c>
      <c r="AN55" s="84" t="str">
        <f t="shared" si="16"/>
        <v/>
      </c>
      <c r="AO55" s="84" t="str">
        <f t="shared" si="16"/>
        <v/>
      </c>
      <c r="AP55" s="84" t="str">
        <f t="shared" si="16"/>
        <v/>
      </c>
      <c r="AQ55" s="84" t="str">
        <f t="shared" si="16"/>
        <v/>
      </c>
      <c r="AR55" s="86"/>
    </row>
    <row r="56" spans="1:44" ht="15.75" x14ac:dyDescent="0.25">
      <c r="A56" s="71" t="str">
        <f>CONCATENATE(Leyendas!$C$2)</f>
        <v>Costa Rica</v>
      </c>
      <c r="B56" s="71" t="str">
        <f>CONCATENATE(Leyendas!$K$2)</f>
        <v>2019</v>
      </c>
      <c r="C56" s="80" t="s">
        <v>262</v>
      </c>
      <c r="D56" s="82"/>
      <c r="E56" s="82"/>
      <c r="F56" s="82"/>
      <c r="G56" s="82"/>
      <c r="H56" s="82"/>
      <c r="I56" s="82"/>
      <c r="J56" s="228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3"/>
      <c r="W56" s="83"/>
      <c r="X56" s="83"/>
      <c r="Y56" s="83"/>
      <c r="Z56" s="83"/>
      <c r="AA56" s="84" t="str">
        <f t="shared" si="0"/>
        <v/>
      </c>
      <c r="AB56" s="84" t="str">
        <f t="shared" si="1"/>
        <v/>
      </c>
      <c r="AC56" s="84" t="str">
        <f t="shared" si="2"/>
        <v/>
      </c>
      <c r="AD56" s="84" t="str">
        <f t="shared" si="11"/>
        <v/>
      </c>
      <c r="AE56" s="84" t="str">
        <f t="shared" si="12"/>
        <v/>
      </c>
      <c r="AF56" s="84" t="str">
        <f t="shared" si="13"/>
        <v/>
      </c>
      <c r="AG56" s="84" t="str">
        <f t="shared" si="14"/>
        <v/>
      </c>
      <c r="AH56" s="84" t="str">
        <f t="shared" si="15"/>
        <v/>
      </c>
      <c r="AI56" s="85" t="str">
        <f t="shared" si="8"/>
        <v/>
      </c>
      <c r="AJ56" s="84" t="str">
        <f t="shared" si="16"/>
        <v/>
      </c>
      <c r="AK56" s="84" t="str">
        <f t="shared" si="16"/>
        <v/>
      </c>
      <c r="AL56" s="84" t="str">
        <f t="shared" si="16"/>
        <v/>
      </c>
      <c r="AM56" s="84" t="str">
        <f t="shared" si="16"/>
        <v/>
      </c>
      <c r="AN56" s="84" t="str">
        <f t="shared" si="16"/>
        <v/>
      </c>
      <c r="AO56" s="84" t="str">
        <f t="shared" si="16"/>
        <v/>
      </c>
      <c r="AP56" s="84" t="str">
        <f t="shared" si="16"/>
        <v/>
      </c>
      <c r="AQ56" s="84" t="str">
        <f t="shared" si="16"/>
        <v/>
      </c>
      <c r="AR56" s="86"/>
    </row>
    <row r="57" spans="1:44" ht="15.75" x14ac:dyDescent="0.25">
      <c r="A57" s="71" t="str">
        <f>CONCATENATE(Leyendas!$C$2)</f>
        <v>Costa Rica</v>
      </c>
      <c r="B57" s="71" t="str">
        <f>CONCATENATE(Leyendas!$K$2)</f>
        <v>2019</v>
      </c>
      <c r="C57" s="80" t="s">
        <v>263</v>
      </c>
      <c r="D57" s="82"/>
      <c r="E57" s="82"/>
      <c r="F57" s="82"/>
      <c r="G57" s="82"/>
      <c r="H57" s="82"/>
      <c r="I57" s="82"/>
      <c r="J57" s="228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3"/>
      <c r="W57" s="83"/>
      <c r="X57" s="83"/>
      <c r="Y57" s="83"/>
      <c r="Z57" s="83"/>
      <c r="AA57" s="84" t="str">
        <f t="shared" si="0"/>
        <v/>
      </c>
      <c r="AB57" s="84" t="str">
        <f t="shared" si="1"/>
        <v/>
      </c>
      <c r="AC57" s="84" t="str">
        <f t="shared" si="2"/>
        <v/>
      </c>
      <c r="AD57" s="84" t="str">
        <f t="shared" si="11"/>
        <v/>
      </c>
      <c r="AE57" s="84" t="str">
        <f t="shared" si="12"/>
        <v/>
      </c>
      <c r="AF57" s="84" t="str">
        <f t="shared" si="13"/>
        <v/>
      </c>
      <c r="AG57" s="84" t="str">
        <f t="shared" si="14"/>
        <v/>
      </c>
      <c r="AH57" s="84" t="str">
        <f t="shared" si="15"/>
        <v/>
      </c>
      <c r="AI57" s="85" t="str">
        <f t="shared" si="8"/>
        <v/>
      </c>
      <c r="AJ57" s="84" t="str">
        <f t="shared" si="16"/>
        <v/>
      </c>
      <c r="AK57" s="84" t="str">
        <f t="shared" si="16"/>
        <v/>
      </c>
      <c r="AL57" s="84" t="str">
        <f t="shared" si="16"/>
        <v/>
      </c>
      <c r="AM57" s="84" t="str">
        <f t="shared" si="16"/>
        <v/>
      </c>
      <c r="AN57" s="84" t="str">
        <f t="shared" si="16"/>
        <v/>
      </c>
      <c r="AO57" s="84" t="str">
        <f t="shared" si="16"/>
        <v/>
      </c>
      <c r="AP57" s="84" t="str">
        <f t="shared" si="16"/>
        <v/>
      </c>
      <c r="AQ57" s="84" t="str">
        <f t="shared" si="16"/>
        <v/>
      </c>
      <c r="AR57" s="86"/>
    </row>
    <row r="58" spans="1:44" s="90" customFormat="1" ht="27.75" customHeight="1" x14ac:dyDescent="0.2">
      <c r="C58" s="87" t="s">
        <v>55</v>
      </c>
      <c r="D58" s="87">
        <f t="shared" ref="D58:Z58" si="17">SUM(D6:D57)</f>
        <v>0</v>
      </c>
      <c r="E58" s="87">
        <f t="shared" si="17"/>
        <v>0</v>
      </c>
      <c r="F58" s="87">
        <f t="shared" si="17"/>
        <v>0</v>
      </c>
      <c r="G58" s="87">
        <f t="shared" si="17"/>
        <v>0</v>
      </c>
      <c r="H58" s="87">
        <f t="shared" si="17"/>
        <v>0</v>
      </c>
      <c r="I58" s="87">
        <f t="shared" si="17"/>
        <v>0</v>
      </c>
      <c r="J58" s="87">
        <f t="shared" si="17"/>
        <v>0</v>
      </c>
      <c r="K58" s="87">
        <f t="shared" si="17"/>
        <v>0</v>
      </c>
      <c r="L58" s="87">
        <f t="shared" si="17"/>
        <v>0</v>
      </c>
      <c r="M58" s="87">
        <f t="shared" si="17"/>
        <v>0</v>
      </c>
      <c r="N58" s="87">
        <f t="shared" si="17"/>
        <v>0</v>
      </c>
      <c r="O58" s="87">
        <f t="shared" si="17"/>
        <v>0</v>
      </c>
      <c r="P58" s="87">
        <f t="shared" si="17"/>
        <v>0</v>
      </c>
      <c r="Q58" s="87">
        <f t="shared" si="17"/>
        <v>0</v>
      </c>
      <c r="R58" s="87">
        <f t="shared" si="17"/>
        <v>0</v>
      </c>
      <c r="S58" s="87">
        <f t="shared" si="17"/>
        <v>0</v>
      </c>
      <c r="T58" s="87">
        <f t="shared" si="17"/>
        <v>0</v>
      </c>
      <c r="U58" s="87">
        <f t="shared" si="17"/>
        <v>0</v>
      </c>
      <c r="V58" s="87">
        <f>SUM(V6:V57)</f>
        <v>0</v>
      </c>
      <c r="W58" s="87">
        <f>SUM(W6:W57)</f>
        <v>0</v>
      </c>
      <c r="X58" s="87">
        <f t="shared" si="17"/>
        <v>0</v>
      </c>
      <c r="Y58" s="87">
        <f t="shared" si="17"/>
        <v>0</v>
      </c>
      <c r="Z58" s="87">
        <f t="shared" si="17"/>
        <v>0</v>
      </c>
      <c r="AA58" s="88" t="str">
        <f>IF(V58=0,"",W58/V58)</f>
        <v/>
      </c>
      <c r="AB58" s="88" t="str">
        <f>IF(V58=0,"",X58/V58)</f>
        <v/>
      </c>
      <c r="AC58" s="88" t="str">
        <f>IF(V58=0,"",Y58/V58)</f>
        <v/>
      </c>
      <c r="AD58" s="88" t="str">
        <f t="shared" si="11"/>
        <v/>
      </c>
      <c r="AE58" s="88" t="str">
        <f t="shared" si="12"/>
        <v/>
      </c>
      <c r="AF58" s="88" t="str">
        <f t="shared" si="13"/>
        <v/>
      </c>
      <c r="AG58" s="88" t="str">
        <f t="shared" si="14"/>
        <v/>
      </c>
      <c r="AH58" s="88" t="str">
        <f t="shared" si="15"/>
        <v/>
      </c>
      <c r="AI58" s="89" t="str">
        <f t="shared" si="8"/>
        <v/>
      </c>
      <c r="AJ58" s="88" t="str">
        <f>IF($V58=0,"",M58/$V58)</f>
        <v/>
      </c>
      <c r="AK58" s="88" t="str">
        <f>IF($V58=0,"",N58/$V58)</f>
        <v/>
      </c>
      <c r="AL58" s="88" t="str">
        <f>IF($V58=0,"",O58/$V58)</f>
        <v/>
      </c>
      <c r="AM58" s="88" t="str">
        <f>IF($V58=0,"",P58/$V58)</f>
        <v/>
      </c>
      <c r="AN58" s="88" t="str">
        <f>IF($V58=0,"",Q58/$V58)</f>
        <v/>
      </c>
      <c r="AO58" s="88" t="str">
        <f t="shared" si="16"/>
        <v/>
      </c>
      <c r="AP58" s="88" t="str">
        <f t="shared" si="16"/>
        <v/>
      </c>
      <c r="AQ58" s="88" t="str">
        <f>IF($V58=0,"",T58/$V58)</f>
        <v/>
      </c>
    </row>
    <row r="59" spans="1:44" ht="21" customHeight="1" x14ac:dyDescent="0.25">
      <c r="V59" s="38"/>
      <c r="W59" s="38"/>
      <c r="X59" s="38"/>
      <c r="Y59" s="38"/>
      <c r="Z59" s="38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</row>
    <row r="60" spans="1:44" ht="37.5" customHeight="1" x14ac:dyDescent="0.25">
      <c r="C60" s="421" t="s">
        <v>317</v>
      </c>
      <c r="D60" s="421"/>
      <c r="E60" s="421"/>
      <c r="F60" s="421"/>
      <c r="G60" s="421"/>
      <c r="H60" s="421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44" s="93" customFormat="1" ht="36" customHeight="1" x14ac:dyDescent="0.25">
      <c r="C61" s="317" t="s">
        <v>264</v>
      </c>
      <c r="D61" s="318"/>
      <c r="E61" s="318"/>
      <c r="F61" s="318"/>
      <c r="G61" s="319"/>
      <c r="H61" s="92" t="e">
        <f>W58/V58</f>
        <v>#DIV/0!</v>
      </c>
      <c r="V61" s="94"/>
      <c r="W61" s="95"/>
      <c r="X61" s="95"/>
      <c r="Y61" s="95"/>
      <c r="Z61" s="95"/>
      <c r="AA61" s="95"/>
      <c r="AB61" s="95"/>
      <c r="AC61" s="95"/>
      <c r="AD61" s="94"/>
      <c r="AE61" s="94"/>
    </row>
    <row r="62" spans="1:44" s="93" customFormat="1" ht="36" customHeight="1" x14ac:dyDescent="0.25">
      <c r="C62" s="317" t="s">
        <v>265</v>
      </c>
      <c r="D62" s="318"/>
      <c r="E62" s="318"/>
      <c r="F62" s="318"/>
      <c r="G62" s="319"/>
      <c r="H62" s="92" t="e">
        <f>X58/V58</f>
        <v>#DIV/0!</v>
      </c>
      <c r="V62" s="94"/>
      <c r="W62" s="95"/>
      <c r="X62" s="95"/>
      <c r="Y62" s="95"/>
      <c r="Z62" s="95"/>
      <c r="AA62" s="95"/>
      <c r="AB62" s="95"/>
      <c r="AC62" s="95"/>
      <c r="AD62" s="94"/>
      <c r="AE62" s="94"/>
    </row>
    <row r="63" spans="1:44" s="93" customFormat="1" ht="36" customHeight="1" x14ac:dyDescent="0.25">
      <c r="C63" s="96"/>
      <c r="D63" s="317" t="s">
        <v>266</v>
      </c>
      <c r="E63" s="318"/>
      <c r="F63" s="318"/>
      <c r="G63" s="319"/>
      <c r="H63" s="92" t="e">
        <f>Y58/V58</f>
        <v>#DIV/0!</v>
      </c>
      <c r="V63" s="94"/>
      <c r="W63" s="95"/>
      <c r="X63" s="95"/>
      <c r="Y63" s="95"/>
      <c r="Z63" s="95"/>
      <c r="AA63" s="95"/>
      <c r="AB63" s="95"/>
      <c r="AC63" s="95"/>
      <c r="AD63" s="94"/>
      <c r="AE63" s="94"/>
    </row>
    <row r="64" spans="1:44" s="93" customFormat="1" ht="36" customHeight="1" x14ac:dyDescent="0.25">
      <c r="C64" s="96"/>
      <c r="D64" s="317" t="s">
        <v>267</v>
      </c>
      <c r="E64" s="318"/>
      <c r="F64" s="318"/>
      <c r="G64" s="319"/>
      <c r="H64" s="92" t="e">
        <f>Z58/V58</f>
        <v>#DIV/0!</v>
      </c>
      <c r="V64" s="94"/>
      <c r="W64" s="95"/>
      <c r="X64" s="95"/>
      <c r="Y64" s="95"/>
      <c r="Z64" s="95"/>
      <c r="AA64" s="95"/>
      <c r="AB64" s="95"/>
      <c r="AC64" s="95"/>
      <c r="AD64" s="94"/>
      <c r="AE64" s="94"/>
    </row>
    <row r="65" spans="3:31" ht="37.5" customHeight="1" x14ac:dyDescent="0.25">
      <c r="C65" s="320" t="s">
        <v>268</v>
      </c>
      <c r="D65" s="321"/>
      <c r="E65" s="321"/>
      <c r="F65" s="321"/>
      <c r="G65" s="322"/>
      <c r="H65" s="92" t="e">
        <f>SUM(M58:T58)/V58</f>
        <v>#DIV/0!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3:31" ht="15.75" x14ac:dyDescent="0.25">
      <c r="V66" s="97"/>
      <c r="W66" s="38"/>
      <c r="X66" s="38"/>
      <c r="Y66" s="38"/>
      <c r="Z66" s="38"/>
      <c r="AA66" s="38"/>
      <c r="AB66" s="38"/>
      <c r="AC66" s="38"/>
      <c r="AD66" s="38"/>
      <c r="AE66" s="38"/>
    </row>
    <row r="67" spans="3:31" ht="15.75" x14ac:dyDescent="0.25">
      <c r="V67" s="97"/>
      <c r="W67" s="38"/>
      <c r="X67" s="38"/>
      <c r="Y67" s="38"/>
      <c r="Z67" s="38"/>
      <c r="AA67" s="38"/>
      <c r="AB67" s="38"/>
      <c r="AC67" s="38"/>
      <c r="AD67" s="38"/>
      <c r="AE67" s="38"/>
    </row>
    <row r="68" spans="3:31" ht="15.75" x14ac:dyDescent="0.25">
      <c r="V68" s="97"/>
      <c r="W68" s="38"/>
      <c r="X68" s="38"/>
      <c r="Y68" s="38"/>
      <c r="Z68" s="38"/>
      <c r="AA68" s="38"/>
      <c r="AB68" s="38"/>
      <c r="AC68" s="38"/>
      <c r="AD68" s="38"/>
      <c r="AE68" s="38"/>
    </row>
    <row r="69" spans="3:31" ht="15.75" x14ac:dyDescent="0.25">
      <c r="V69" s="98"/>
    </row>
    <row r="70" spans="3:31" ht="15.75" x14ac:dyDescent="0.25">
      <c r="V70" s="98"/>
    </row>
    <row r="71" spans="3:31" ht="15.75" x14ac:dyDescent="0.25">
      <c r="V71" s="98"/>
    </row>
    <row r="72" spans="3:31" ht="18.75" x14ac:dyDescent="0.3">
      <c r="V72" s="99"/>
    </row>
    <row r="73" spans="3:31" ht="15.75" x14ac:dyDescent="0.25">
      <c r="V73" s="100"/>
    </row>
    <row r="74" spans="3:31" ht="15.75" x14ac:dyDescent="0.25">
      <c r="V74" s="100"/>
    </row>
    <row r="75" spans="3:31" ht="15.75" x14ac:dyDescent="0.25">
      <c r="V75" s="100"/>
    </row>
  </sheetData>
  <mergeCells count="33">
    <mergeCell ref="AD4:AH4"/>
    <mergeCell ref="AL4:AL5"/>
    <mergeCell ref="D63:G63"/>
    <mergeCell ref="D64:G64"/>
    <mergeCell ref="C65:G6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4:A5"/>
    <mergeCell ref="B4:B5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C4:A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HP</cp:lastModifiedBy>
  <dcterms:created xsi:type="dcterms:W3CDTF">2013-09-30T20:01:39Z</dcterms:created>
  <dcterms:modified xsi:type="dcterms:W3CDTF">2019-04-15T16:17:24Z</dcterms:modified>
</cp:coreProperties>
</file>