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v_3\"/>
    </mc:Choice>
  </mc:AlternateContent>
  <xr:revisionPtr revIDLastSave="0" documentId="13_ncr:1_{C8711B76-25F0-4D5E-A80C-7FB111BF8EC0}" xr6:coauthVersionLast="45" xr6:coauthVersionMax="45" xr10:uidLastSave="{00000000-0000-0000-0000-000000000000}"/>
  <bookViews>
    <workbookView xWindow="-110" yWindow="-110" windowWidth="19420" windowHeight="10420" tabRatio="830" xr2:uid="{00000000-000D-0000-FFFF-FFFF00000000}"/>
  </bookViews>
  <sheets>
    <sheet name="Coversheet" sheetId="11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steel" sheetId="8" r:id="rId8"/>
    <sheet name="regression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8" l="1"/>
  <c r="C27" i="8"/>
  <c r="D27" i="8"/>
  <c r="E27" i="8"/>
  <c r="F27" i="8"/>
  <c r="G27" i="8"/>
  <c r="H27" i="8"/>
  <c r="I27" i="8"/>
  <c r="J27" i="8"/>
  <c r="K27" i="8"/>
  <c r="M27" i="8"/>
  <c r="B27" i="8"/>
  <c r="M4" i="4"/>
  <c r="M3" i="4"/>
  <c r="M2" i="4"/>
  <c r="E3" i="13" l="1"/>
  <c r="H3" i="13" s="1"/>
  <c r="E4" i="13"/>
  <c r="H4" i="13" s="1"/>
  <c r="E5" i="13"/>
  <c r="H5" i="13" s="1"/>
  <c r="E6" i="13"/>
  <c r="H6" i="13" s="1"/>
  <c r="E7" i="13"/>
  <c r="H7" i="13" s="1"/>
  <c r="E8" i="13"/>
  <c r="H8" i="13" s="1"/>
  <c r="E9" i="13"/>
  <c r="H9" i="13" s="1"/>
  <c r="E10" i="13"/>
  <c r="H10" i="13" s="1"/>
  <c r="E11" i="13"/>
  <c r="H11" i="13" s="1"/>
  <c r="E12" i="13"/>
  <c r="H12" i="13" s="1"/>
  <c r="E13" i="13"/>
  <c r="H13" i="13" s="1"/>
  <c r="E14" i="13"/>
  <c r="H14" i="13" s="1"/>
  <c r="E15" i="13"/>
  <c r="E16" i="13"/>
  <c r="H16" i="13" s="1"/>
  <c r="E17" i="13"/>
  <c r="H17" i="13" s="1"/>
  <c r="E18" i="13"/>
  <c r="H18" i="13" s="1"/>
  <c r="E19" i="13"/>
  <c r="H19" i="13" s="1"/>
  <c r="E20" i="13"/>
  <c r="H20" i="13" s="1"/>
  <c r="E21" i="13"/>
  <c r="H21" i="13" s="1"/>
  <c r="E22" i="13"/>
  <c r="H22" i="13" s="1"/>
  <c r="E23" i="13"/>
  <c r="H23" i="13" s="1"/>
  <c r="E24" i="13"/>
  <c r="H24" i="13" s="1"/>
  <c r="E25" i="13"/>
  <c r="E26" i="13"/>
  <c r="H26" i="13" s="1"/>
  <c r="E27" i="13"/>
  <c r="H27" i="13" s="1"/>
  <c r="E28" i="13"/>
  <c r="H28" i="13" s="1"/>
  <c r="E29" i="13"/>
  <c r="H29" i="13" s="1"/>
  <c r="E30" i="13"/>
  <c r="H30" i="13" s="1"/>
  <c r="E31" i="13"/>
  <c r="H31" i="13" s="1"/>
  <c r="E32" i="13"/>
  <c r="H32" i="13" s="1"/>
  <c r="E33" i="13"/>
  <c r="H33" i="13" s="1"/>
  <c r="E34" i="13"/>
  <c r="H34" i="13" s="1"/>
  <c r="E35" i="13"/>
  <c r="H35" i="13" s="1"/>
  <c r="E36" i="13"/>
  <c r="H36" i="13" s="1"/>
  <c r="E37" i="13"/>
  <c r="H37" i="13" s="1"/>
  <c r="E38" i="13"/>
  <c r="H38" i="13" s="1"/>
  <c r="E39" i="13"/>
  <c r="H39" i="13" s="1"/>
  <c r="E40" i="13"/>
  <c r="H40" i="13" s="1"/>
  <c r="E41" i="13"/>
  <c r="E42" i="13"/>
  <c r="H42" i="13" s="1"/>
  <c r="E43" i="13"/>
  <c r="H43" i="13" s="1"/>
  <c r="E44" i="13"/>
  <c r="H44" i="13" s="1"/>
  <c r="E45" i="13"/>
  <c r="H45" i="13" s="1"/>
  <c r="E46" i="13"/>
  <c r="H46" i="13" s="1"/>
  <c r="E47" i="13"/>
  <c r="H47" i="13" s="1"/>
  <c r="E48" i="13"/>
  <c r="H48" i="13" s="1"/>
  <c r="E49" i="13"/>
  <c r="H49" i="13" s="1"/>
  <c r="E2" i="13"/>
  <c r="H2" i="13" s="1"/>
  <c r="G49" i="13"/>
  <c r="G48" i="13"/>
  <c r="G47" i="13"/>
  <c r="G46" i="13"/>
  <c r="G45" i="13"/>
  <c r="G44" i="13"/>
  <c r="G43" i="13"/>
  <c r="G42" i="13"/>
  <c r="H41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H25" i="13"/>
  <c r="G25" i="13"/>
  <c r="G24" i="13"/>
  <c r="G23" i="13"/>
  <c r="G22" i="13"/>
  <c r="G21" i="13"/>
  <c r="G20" i="13"/>
  <c r="G19" i="13"/>
  <c r="G18" i="13"/>
  <c r="G17" i="13"/>
  <c r="G16" i="13"/>
  <c r="H15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B13" i="8" l="1"/>
  <c r="L16" i="8"/>
  <c r="K16" i="8"/>
  <c r="J16" i="8"/>
  <c r="I16" i="8"/>
  <c r="H16" i="8"/>
  <c r="G16" i="8"/>
  <c r="F16" i="8"/>
  <c r="E16" i="8"/>
  <c r="D16" i="8"/>
  <c r="C16" i="8"/>
  <c r="B16" i="8"/>
  <c r="M14" i="8"/>
  <c r="L13" i="8"/>
  <c r="L15" i="8" s="1"/>
  <c r="L22" i="8" s="1"/>
  <c r="K13" i="8"/>
  <c r="K15" i="8" s="1"/>
  <c r="J13" i="8"/>
  <c r="J15" i="8" s="1"/>
  <c r="I13" i="8"/>
  <c r="H13" i="8"/>
  <c r="H15" i="8" s="1"/>
  <c r="H24" i="8" s="1"/>
  <c r="G13" i="8"/>
  <c r="F13" i="8"/>
  <c r="E13" i="8"/>
  <c r="D13" i="8"/>
  <c r="D15" i="8" s="1"/>
  <c r="D24" i="8" s="1"/>
  <c r="C13" i="8"/>
  <c r="C15" i="8" s="1"/>
  <c r="M12" i="8"/>
  <c r="M11" i="8"/>
  <c r="M10" i="8"/>
  <c r="M9" i="8"/>
  <c r="M8" i="8"/>
  <c r="M7" i="8"/>
  <c r="M5" i="8"/>
  <c r="M4" i="8"/>
  <c r="L15" i="6"/>
  <c r="M5" i="6"/>
  <c r="M7" i="6"/>
  <c r="M8" i="6"/>
  <c r="M9" i="6"/>
  <c r="M10" i="6"/>
  <c r="M11" i="6"/>
  <c r="M12" i="6"/>
  <c r="C13" i="6"/>
  <c r="C15" i="6" s="1"/>
  <c r="D13" i="6"/>
  <c r="D15" i="6" s="1"/>
  <c r="E13" i="6"/>
  <c r="E15" i="6" s="1"/>
  <c r="F13" i="6"/>
  <c r="F15" i="6" s="1"/>
  <c r="G13" i="6"/>
  <c r="G15" i="6" s="1"/>
  <c r="H13" i="6"/>
  <c r="H15" i="6" s="1"/>
  <c r="I13" i="6"/>
  <c r="I15" i="6" s="1"/>
  <c r="J13" i="6"/>
  <c r="J15" i="6" s="1"/>
  <c r="K13" i="6"/>
  <c r="K15" i="6" s="1"/>
  <c r="L13" i="6"/>
  <c r="B13" i="6"/>
  <c r="B15" i="6" s="1"/>
  <c r="C23" i="6" l="1"/>
  <c r="H24" i="6"/>
  <c r="I23" i="6"/>
  <c r="G24" i="6"/>
  <c r="F23" i="6"/>
  <c r="L21" i="6"/>
  <c r="B24" i="6"/>
  <c r="E23" i="6"/>
  <c r="B22" i="6"/>
  <c r="D24" i="6"/>
  <c r="D22" i="6"/>
  <c r="D21" i="6"/>
  <c r="J24" i="6"/>
  <c r="J21" i="6"/>
  <c r="K23" i="6"/>
  <c r="K24" i="6"/>
  <c r="C24" i="6"/>
  <c r="I24" i="6"/>
  <c r="E24" i="6"/>
  <c r="G22" i="6"/>
  <c r="H21" i="6"/>
  <c r="G21" i="6"/>
  <c r="F24" i="6"/>
  <c r="H22" i="6"/>
  <c r="B21" i="6"/>
  <c r="L23" i="6"/>
  <c r="J23" i="6"/>
  <c r="G23" i="6"/>
  <c r="B23" i="6"/>
  <c r="D23" i="6"/>
  <c r="H23" i="6"/>
  <c r="L22" i="6"/>
  <c r="J22" i="6"/>
  <c r="L24" i="6"/>
  <c r="K21" i="6"/>
  <c r="I21" i="6"/>
  <c r="F21" i="6"/>
  <c r="C21" i="6"/>
  <c r="E21" i="6"/>
  <c r="K22" i="6"/>
  <c r="I22" i="6"/>
  <c r="F22" i="6"/>
  <c r="C22" i="6"/>
  <c r="E22" i="6"/>
  <c r="M16" i="8"/>
  <c r="E15" i="8"/>
  <c r="E22" i="8" s="1"/>
  <c r="F15" i="8"/>
  <c r="F21" i="8" s="1"/>
  <c r="G15" i="8"/>
  <c r="G21" i="8" s="1"/>
  <c r="D23" i="8"/>
  <c r="L23" i="8"/>
  <c r="H21" i="8"/>
  <c r="H23" i="8"/>
  <c r="J24" i="8"/>
  <c r="J22" i="8"/>
  <c r="J17" i="8"/>
  <c r="J21" i="8"/>
  <c r="C24" i="8"/>
  <c r="C22" i="8"/>
  <c r="C17" i="8"/>
  <c r="C21" i="8"/>
  <c r="K24" i="8"/>
  <c r="K22" i="8"/>
  <c r="K17" i="8"/>
  <c r="K21" i="8"/>
  <c r="M13" i="8"/>
  <c r="L21" i="8"/>
  <c r="I15" i="8"/>
  <c r="D17" i="8"/>
  <c r="L17" i="8"/>
  <c r="D22" i="8"/>
  <c r="L24" i="8"/>
  <c r="J23" i="8"/>
  <c r="C23" i="8"/>
  <c r="H17" i="8"/>
  <c r="D21" i="8"/>
  <c r="H22" i="8"/>
  <c r="B15" i="8"/>
  <c r="K23" i="8"/>
  <c r="M13" i="6"/>
  <c r="M4" i="6"/>
  <c r="E21" i="8" l="1"/>
  <c r="F24" i="8"/>
  <c r="E24" i="8"/>
  <c r="E17" i="8"/>
  <c r="E23" i="8"/>
  <c r="F22" i="8"/>
  <c r="G23" i="8"/>
  <c r="F23" i="8"/>
  <c r="B23" i="8"/>
  <c r="M15" i="8"/>
  <c r="M23" i="8" s="1"/>
  <c r="G24" i="8"/>
  <c r="G17" i="8"/>
  <c r="G22" i="8"/>
  <c r="F17" i="8"/>
  <c r="I21" i="8"/>
  <c r="I24" i="8"/>
  <c r="I22" i="8"/>
  <c r="I17" i="8"/>
  <c r="B21" i="8"/>
  <c r="B24" i="8"/>
  <c r="B22" i="8"/>
  <c r="B17" i="8"/>
  <c r="I23" i="8"/>
  <c r="M2" i="3"/>
  <c r="M3" i="3"/>
  <c r="M4" i="3"/>
  <c r="M5" i="3"/>
  <c r="M6" i="3"/>
  <c r="M8" i="3"/>
  <c r="M9" i="3"/>
  <c r="M10" i="3"/>
  <c r="M11" i="3"/>
  <c r="M12" i="3"/>
  <c r="M13" i="3"/>
  <c r="M7" i="3"/>
  <c r="M24" i="8" l="1"/>
  <c r="M22" i="8"/>
  <c r="M17" i="8"/>
  <c r="M21" i="8"/>
  <c r="M14" i="6"/>
  <c r="M15" i="6" l="1"/>
  <c r="F15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M23" i="6" l="1"/>
  <c r="M24" i="6"/>
  <c r="M22" i="6"/>
  <c r="M21" i="6"/>
  <c r="M13" i="5"/>
  <c r="L16" i="5"/>
  <c r="K13" i="5"/>
  <c r="K18" i="5"/>
  <c r="K14" i="5"/>
  <c r="B14" i="5"/>
  <c r="F18" i="5"/>
  <c r="K16" i="5"/>
  <c r="F17" i="5"/>
  <c r="H16" i="5"/>
  <c r="F14" i="5"/>
  <c r="J13" i="5"/>
  <c r="K15" i="5"/>
  <c r="D13" i="5"/>
  <c r="M9" i="5"/>
  <c r="M18" i="5" s="1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C16" i="6"/>
  <c r="C17" i="6" s="1"/>
  <c r="D16" i="6"/>
  <c r="D17" i="6" s="1"/>
  <c r="E16" i="6"/>
  <c r="E17" i="6" s="1"/>
  <c r="F16" i="6"/>
  <c r="F17" i="6" s="1"/>
  <c r="G16" i="6"/>
  <c r="G17" i="6" s="1"/>
  <c r="H16" i="6"/>
  <c r="H17" i="6" s="1"/>
  <c r="I16" i="6"/>
  <c r="I17" i="6" s="1"/>
  <c r="J16" i="6"/>
  <c r="J17" i="6" s="1"/>
  <c r="K16" i="6"/>
  <c r="K17" i="6" s="1"/>
  <c r="L16" i="6"/>
  <c r="L17" i="6" s="1"/>
  <c r="B16" i="6"/>
  <c r="B17" i="6" s="1"/>
  <c r="M16" i="5" l="1"/>
  <c r="M15" i="5"/>
  <c r="M14" i="5"/>
  <c r="M17" i="5"/>
  <c r="M16" i="6"/>
  <c r="M17" i="6" s="1"/>
</calcChain>
</file>

<file path=xl/sharedStrings.xml><?xml version="1.0" encoding="utf-8"?>
<sst xmlns="http://schemas.openxmlformats.org/spreadsheetml/2006/main" count="507" uniqueCount="207">
  <si>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</si>
  <si>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</si>
  <si>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</si>
  <si>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</si>
  <si>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</si>
  <si>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</si>
  <si>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</si>
  <si>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</si>
  <si>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</si>
  <si>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</si>
  <si>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</si>
  <si>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</si>
  <si>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</si>
  <si>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</si>
  <si>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</si>
  <si>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</si>
  <si>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</si>
  <si>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</si>
  <si>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</si>
  <si>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</si>
  <si>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</si>
  <si>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</si>
  <si>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</si>
  <si>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</si>
  <si>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</si>
  <si>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</si>
  <si>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</si>
  <si>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</si>
  <si>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</si>
  <si>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</si>
  <si>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</si>
  <si>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</si>
  <si>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</si>
  <si>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</si>
  <si>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</si>
  <si>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</si>
  <si>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</si>
  <si>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</si>
  <si>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</si>
  <si>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</si>
  <si>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</si>
  <si>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</si>
  <si>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</si>
  <si>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</si>
  <si>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</si>
  <si>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</si>
  <si>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</si>
  <si>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</si>
  <si>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</si>
  <si>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</si>
  <si>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</si>
  <si>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</si>
  <si>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</si>
  <si>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</si>
  <si>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</si>
  <si>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</si>
  <si>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</si>
  <si>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</si>
  <si>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</si>
  <si>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</si>
  <si>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</si>
  <si>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</si>
  <si>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</si>
  <si>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</si>
  <si>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</si>
  <si>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</si>
  <si>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</si>
  <si>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</si>
  <si>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</si>
  <si>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</si>
  <si>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</si>
  <si>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</si>
  <si>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</si>
  <si>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</si>
  <si>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</si>
  <si>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</si>
  <si>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</si>
  <si>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</si>
  <si>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</si>
  <si>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</si>
  <si>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</si>
  <si>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</si>
  <si>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</si>
  <si>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</si>
  <si>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</si>
  <si>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</si>
  <si>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</si>
  <si>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</si>
  <si>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</si>
  <si>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</si>
  <si>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</si>
  <si>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</si>
  <si>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</si>
  <si>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</si>
  <si>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</si>
  <si>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</si>
  <si>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</si>
  <si>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</si>
  <si>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</si>
  <si>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</si>
  <si>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</si>
  <si>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</si>
  <si>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</si>
  <si>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</si>
  <si>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</si>
  <si>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</si>
  <si>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</si>
  <si>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</si>
  <si>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</si>
  <si>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</si>
  <si>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</si>
  <si>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</si>
  <si>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</si>
  <si>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</si>
  <si>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</si>
  <si>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</si>
  <si>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</si>
  <si>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</si>
  <si>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</si>
  <si>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</si>
  <si>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</si>
  <si>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</si>
  <si>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</si>
  <si>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</si>
  <si>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</si>
  <si>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</si>
  <si>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</si>
  <si>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</si>
  <si>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</si>
  <si>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</si>
  <si>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</si>
  <si>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</si>
  <si>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</si>
  <si>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</si>
  <si>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</si>
  <si>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</si>
  <si>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</si>
  <si>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</si>
  <si>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</si>
  <si>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</si>
  <si>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</si>
  <si>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</si>
  <si>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</si>
  <si>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</si>
  <si>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Steel stock additions in construction, transport and rest of sectors in tonnes </t>
  </si>
  <si>
    <t>World (total)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</si>
  <si>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</si>
  <si>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This supporting information provides the results and graphs for the analysis of material inflows to in-use stocks of the world, per region and country. All spreesheets comes from save_result() function in main.py</t>
  </si>
  <si>
    <t>Transport and equipment</t>
  </si>
  <si>
    <t>Final demand</t>
  </si>
  <si>
    <t>Total in Gigatonnes</t>
  </si>
  <si>
    <t>Intermediate industries</t>
  </si>
  <si>
    <t>Households</t>
  </si>
  <si>
    <t>NGOs</t>
  </si>
  <si>
    <t>Government</t>
  </si>
  <si>
    <t>Gross fixed capial formation</t>
  </si>
  <si>
    <t>Changes in inventories</t>
  </si>
  <si>
    <t>Changes in value</t>
  </si>
  <si>
    <t>Final demand categories</t>
  </si>
  <si>
    <t>Rest of industies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</si>
  <si>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</si>
  <si>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Country Code</t>
  </si>
  <si>
    <t>Stock additions</t>
  </si>
  <si>
    <t>Population (cap)</t>
  </si>
  <si>
    <t>GDP per capita, PPP (current international $/cap-PPP)</t>
  </si>
  <si>
    <t>Country Name</t>
  </si>
  <si>
    <t xml:space="preserve">log(GDP per capita, PPP in current international $/cap)
</t>
  </si>
  <si>
    <t xml:space="preserve">log(Stock additions per capita in tonnes/cap)
</t>
  </si>
  <si>
    <t>Czech Rep.</t>
  </si>
  <si>
    <t>Slovak Rep.</t>
  </si>
  <si>
    <t>Rest of Europe</t>
  </si>
  <si>
    <t>REGRESSION ANALYSIS</t>
  </si>
  <si>
    <t>Rest of Africa</t>
  </si>
  <si>
    <t>SUMMARY OUTPUT</t>
  </si>
  <si>
    <t>Rest of Latin America</t>
  </si>
  <si>
    <t>Rest of Asia&amp;Pacific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</si>
  <si>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</si>
  <si>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</si>
  <si>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</si>
  <si>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</si>
  <si>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</si>
  <si>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</si>
  <si>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</si>
  <si>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</si>
  <si>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</si>
  <si>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</si>
  <si>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</si>
  <si>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</si>
  <si>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</si>
  <si>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</si>
  <si>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</si>
  <si>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</si>
  <si>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</si>
  <si>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</si>
  <si>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</si>
  <si>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</si>
  <si>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</si>
  <si>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</si>
  <si>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</si>
  <si>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</si>
  <si>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</si>
  <si>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Residuals</t>
  </si>
  <si>
    <t xml:space="preserve">Predicted log(Stock additions per capita in tonnes/cap)
</t>
  </si>
  <si>
    <t>regression</t>
  </si>
  <si>
    <t xml:space="preserve">: </t>
  </si>
  <si>
    <t>Regression analysis of stock additions per capita and GDP-PPP per capita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</si>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</sst>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top"/>
    </xf>
    <xf numFmtId="0" fontId="8" fillId="0" borderId="8" xfId="0" applyFont="1" applyBorder="1"/>
    <xf numFmtId="0" fontId="7" fillId="0" borderId="1" xfId="0" applyFont="1" applyBorder="1" applyAlignment="1">
      <alignment horizontal="left" vertical="top"/>
    </xf>
    <xf numFmtId="0" fontId="8" fillId="0" borderId="0" xfId="0" applyFont="1" applyBorder="1"/>
    <xf numFmtId="0" fontId="8" fillId="0" borderId="4" xfId="0" applyFont="1" applyBorder="1"/>
    <xf numFmtId="1" fontId="8" fillId="0" borderId="0" xfId="0" applyNumberFormat="1" applyFont="1"/>
    <xf numFmtId="0" fontId="7" fillId="0" borderId="5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164" fontId="8" fillId="0" borderId="13" xfId="0" applyNumberFormat="1" applyFont="1" applyBorder="1"/>
    <xf numFmtId="0" fontId="7" fillId="0" borderId="1" xfId="0" applyFont="1" applyFill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7" fillId="0" borderId="8" xfId="0" applyFont="1" applyBorder="1"/>
    <xf numFmtId="0" fontId="8" fillId="0" borderId="1" xfId="0" applyFont="1" applyFill="1" applyBorder="1" applyAlignment="1">
      <alignment horizontal="right" vertical="top"/>
    </xf>
    <xf numFmtId="0" fontId="10" fillId="0" borderId="0" xfId="0" applyFont="1"/>
    <xf numFmtId="0" fontId="0" fillId="0" borderId="0" xfId="0" applyAlignment="1">
      <alignment wrapText="1"/>
    </xf>
    <xf numFmtId="0" fontId="7" fillId="0" borderId="1" xfId="0" applyFont="1" applyBorder="1"/>
    <xf numFmtId="164" fontId="8" fillId="0" borderId="1" xfId="0" applyNumberFormat="1" applyFont="1" applyBorder="1"/>
    <xf numFmtId="164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11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Continuous"/>
    </xf>
    <xf numFmtId="0" fontId="0" fillId="0" borderId="15" xfId="0" applyFill="1" applyBorder="1" applyAlignment="1">
      <alignment wrapText="1"/>
    </xf>
    <xf numFmtId="0" fontId="11" fillId="0" borderId="14" xfId="0" applyFont="1" applyFill="1" applyBorder="1" applyAlignment="1">
      <alignment horizontal="center" wrapText="1"/>
    </xf>
    <xf numFmtId="164" fontId="8" fillId="0" borderId="0" xfId="0" applyNumberFormat="1" applyFont="1"/>
    <xf numFmtId="2" fontId="8" fillId="0" borderId="0" xfId="0" applyNumberFormat="1" applyFont="1"/>
    <xf numFmtId="164" fontId="0" fillId="0" borderId="1" xfId="0" applyNumberFormat="1" applyBorder="1"/>
    <xf numFmtId="2" fontId="8" fillId="0" borderId="9" xfId="0" applyNumberFormat="1" applyFont="1" applyBorder="1"/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3">
    <cellStyle name="Explanatory Text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sa_agg_mat!$B$3:$M$3</c:f>
              <c:numCache>
                <c:formatCode>General</c:formatCode>
                <c:ptCount val="12"/>
                <c:pt idx="0">
                  <c:v>316224631.14071423</c:v>
                </c:pt>
                <c:pt idx="1">
                  <c:v>232963382.73688319</c:v>
                </c:pt>
                <c:pt idx="2">
                  <c:v>260911446.47687751</c:v>
                </c:pt>
                <c:pt idx="3">
                  <c:v>9139752.8621065989</c:v>
                </c:pt>
                <c:pt idx="4">
                  <c:v>52018116.516254209</c:v>
                </c:pt>
                <c:pt idx="5">
                  <c:v>22279866.73699316</c:v>
                </c:pt>
                <c:pt idx="6">
                  <c:v>26823079.5605001</c:v>
                </c:pt>
                <c:pt idx="7">
                  <c:v>94706318.582311839</c:v>
                </c:pt>
                <c:pt idx="8">
                  <c:v>116040858.664323</c:v>
                </c:pt>
                <c:pt idx="9">
                  <c:v>262715080.70167771</c:v>
                </c:pt>
                <c:pt idx="10">
                  <c:v>208835135.1274071</c:v>
                </c:pt>
                <c:pt idx="11">
                  <c:v>1602657669.1060488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sa_agg_mat!$B$4:$M$4</c:f>
              <c:numCache>
                <c:formatCode>General</c:formatCode>
                <c:ptCount val="12"/>
                <c:pt idx="0">
                  <c:v>37034737.672151007</c:v>
                </c:pt>
                <c:pt idx="1">
                  <c:v>13304674.91860766</c:v>
                </c:pt>
                <c:pt idx="2">
                  <c:v>20811312.08592939</c:v>
                </c:pt>
                <c:pt idx="3">
                  <c:v>2765465.65457553</c:v>
                </c:pt>
                <c:pt idx="4">
                  <c:v>2666945.9316250221</c:v>
                </c:pt>
                <c:pt idx="5">
                  <c:v>5010660.8053100863</c:v>
                </c:pt>
                <c:pt idx="6">
                  <c:v>2701537.7765067099</c:v>
                </c:pt>
                <c:pt idx="7">
                  <c:v>8302805.9576538084</c:v>
                </c:pt>
                <c:pt idx="8">
                  <c:v>10094036.89423809</c:v>
                </c:pt>
                <c:pt idx="9">
                  <c:v>12715793.165433779</c:v>
                </c:pt>
                <c:pt idx="10">
                  <c:v>9421569.6363825463</c:v>
                </c:pt>
                <c:pt idx="11">
                  <c:v>124829540.49841362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sa_agg_mat!$B$5:$M$5</c:f>
              <c:numCache>
                <c:formatCode>General</c:formatCode>
                <c:ptCount val="12"/>
                <c:pt idx="0">
                  <c:v>62421009.144128442</c:v>
                </c:pt>
                <c:pt idx="1">
                  <c:v>24833496.50938585</c:v>
                </c:pt>
                <c:pt idx="2">
                  <c:v>42635410.906021923</c:v>
                </c:pt>
                <c:pt idx="3">
                  <c:v>3974284.502295773</c:v>
                </c:pt>
                <c:pt idx="4">
                  <c:v>10702004.22573939</c:v>
                </c:pt>
                <c:pt idx="5">
                  <c:v>15628345.36356434</c:v>
                </c:pt>
                <c:pt idx="6">
                  <c:v>5304004.7932432387</c:v>
                </c:pt>
                <c:pt idx="7">
                  <c:v>13957969.55397152</c:v>
                </c:pt>
                <c:pt idx="8">
                  <c:v>23534353.511294991</c:v>
                </c:pt>
                <c:pt idx="9">
                  <c:v>5088958.8319502603</c:v>
                </c:pt>
                <c:pt idx="10">
                  <c:v>5284672.7639278257</c:v>
                </c:pt>
                <c:pt idx="11">
                  <c:v>213364510.10552353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sa_agg_mat!$B$6:$M$6</c:f>
              <c:numCache>
                <c:formatCode>General</c:formatCode>
                <c:ptCount val="12"/>
                <c:pt idx="0">
                  <c:v>47803519.168963127</c:v>
                </c:pt>
                <c:pt idx="1">
                  <c:v>17863688.18614389</c:v>
                </c:pt>
                <c:pt idx="2">
                  <c:v>56209446.775150523</c:v>
                </c:pt>
                <c:pt idx="3">
                  <c:v>2812039.2022428229</c:v>
                </c:pt>
                <c:pt idx="4">
                  <c:v>3884867.1686560991</c:v>
                </c:pt>
                <c:pt idx="5">
                  <c:v>1843498.036003493</c:v>
                </c:pt>
                <c:pt idx="6">
                  <c:v>5138867.594958582</c:v>
                </c:pt>
                <c:pt idx="7">
                  <c:v>7812290.3902110094</c:v>
                </c:pt>
                <c:pt idx="8">
                  <c:v>6570704.5208759746</c:v>
                </c:pt>
                <c:pt idx="9">
                  <c:v>746956.20737202582</c:v>
                </c:pt>
                <c:pt idx="10">
                  <c:v>3982801.4455625489</c:v>
                </c:pt>
                <c:pt idx="11">
                  <c:v>154668678.69614011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sa_agg_mat!$B$7:$M$7</c:f>
              <c:numCache>
                <c:formatCode>General</c:formatCode>
                <c:ptCount val="12"/>
                <c:pt idx="0">
                  <c:v>628140772.47765732</c:v>
                </c:pt>
                <c:pt idx="1">
                  <c:v>129435132.3888336</c:v>
                </c:pt>
                <c:pt idx="2">
                  <c:v>266590856.29603881</c:v>
                </c:pt>
                <c:pt idx="3">
                  <c:v>11656229.951013099</c:v>
                </c:pt>
                <c:pt idx="4">
                  <c:v>50055770.838070519</c:v>
                </c:pt>
                <c:pt idx="5">
                  <c:v>73062474.477569193</c:v>
                </c:pt>
                <c:pt idx="6">
                  <c:v>81566751.353927493</c:v>
                </c:pt>
                <c:pt idx="7">
                  <c:v>97141077.838620842</c:v>
                </c:pt>
                <c:pt idx="8">
                  <c:v>95559705.103358775</c:v>
                </c:pt>
                <c:pt idx="9">
                  <c:v>117204311.575067</c:v>
                </c:pt>
                <c:pt idx="10">
                  <c:v>29051649.862780899</c:v>
                </c:pt>
                <c:pt idx="11">
                  <c:v>1579464732.1629376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sa_agg_mat!$B$8:$M$8</c:f>
              <c:numCache>
                <c:formatCode>General</c:formatCode>
                <c:ptCount val="12"/>
                <c:pt idx="0">
                  <c:v>12880712746.06127</c:v>
                </c:pt>
                <c:pt idx="1">
                  <c:v>2082861664.9253981</c:v>
                </c:pt>
                <c:pt idx="2">
                  <c:v>3706356010.6362901</c:v>
                </c:pt>
                <c:pt idx="3">
                  <c:v>75950871.509768382</c:v>
                </c:pt>
                <c:pt idx="4">
                  <c:v>514928049.93760109</c:v>
                </c:pt>
                <c:pt idx="5">
                  <c:v>1480468338.340941</c:v>
                </c:pt>
                <c:pt idx="6">
                  <c:v>407081514.08974981</c:v>
                </c:pt>
                <c:pt idx="7">
                  <c:v>1333609739.5630159</c:v>
                </c:pt>
                <c:pt idx="8">
                  <c:v>2205771677.056694</c:v>
                </c:pt>
                <c:pt idx="9">
                  <c:v>1226418126.468905</c:v>
                </c:pt>
                <c:pt idx="10">
                  <c:v>777831933.17219114</c:v>
                </c:pt>
                <c:pt idx="11">
                  <c:v>26691990671.761826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280"/>
        <c:axId val="-472742912"/>
      </c:barChart>
      <c:catAx>
        <c:axId val="-4727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2912"/>
        <c:crosses val="autoZero"/>
        <c:auto val="1"/>
        <c:lblAlgn val="ctr"/>
        <c:lblOffset val="100"/>
        <c:noMultiLvlLbl val="0"/>
      </c:catAx>
      <c:valAx>
        <c:axId val="-4727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'non-metallic'!$B$4:$M$4</c:f>
              <c:numCache>
                <c:formatCode>General</c:formatCode>
                <c:ptCount val="12"/>
                <c:pt idx="0">
                  <c:v>12536973230</c:v>
                </c:pt>
                <c:pt idx="1">
                  <c:v>2007831199.5999999</c:v>
                </c:pt>
                <c:pt idx="2">
                  <c:v>3479963837.0440001</c:v>
                </c:pt>
                <c:pt idx="3">
                  <c:v>73734059.640000001</c:v>
                </c:pt>
                <c:pt idx="4">
                  <c:v>398036083.19999999</c:v>
                </c:pt>
                <c:pt idx="5">
                  <c:v>1429433764</c:v>
                </c:pt>
                <c:pt idx="6">
                  <c:v>392091779.39999998</c:v>
                </c:pt>
                <c:pt idx="7">
                  <c:v>1288918381.3</c:v>
                </c:pt>
                <c:pt idx="8">
                  <c:v>2122222876.3</c:v>
                </c:pt>
                <c:pt idx="9">
                  <c:v>1183308911</c:v>
                </c:pt>
                <c:pt idx="10">
                  <c:v>740566976.75999999</c:v>
                </c:pt>
                <c:pt idx="11">
                  <c:v>25653081098.243999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'non-metallic'!$B$13:$M$13</c:f>
              <c:numCache>
                <c:formatCode>0.0</c:formatCode>
                <c:ptCount val="12"/>
                <c:pt idx="0">
                  <c:v>760193.29004760017</c:v>
                </c:pt>
                <c:pt idx="1">
                  <c:v>6948978.6220340002</c:v>
                </c:pt>
                <c:pt idx="2">
                  <c:v>42210662.381497644</c:v>
                </c:pt>
                <c:pt idx="3">
                  <c:v>473290.54722395819</c:v>
                </c:pt>
                <c:pt idx="4">
                  <c:v>5885532.2175695198</c:v>
                </c:pt>
                <c:pt idx="5">
                  <c:v>4043327.2571909996</c:v>
                </c:pt>
                <c:pt idx="6">
                  <c:v>2977154.9206237779</c:v>
                </c:pt>
                <c:pt idx="7">
                  <c:v>6206166.8573259991</c:v>
                </c:pt>
                <c:pt idx="8">
                  <c:v>8600072.4256877005</c:v>
                </c:pt>
                <c:pt idx="9">
                  <c:v>2057802.8172742003</c:v>
                </c:pt>
                <c:pt idx="10">
                  <c:v>4279496.6230759993</c:v>
                </c:pt>
                <c:pt idx="11" formatCode="General">
                  <c:v>84442677.959551394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'non-metallic'!$A$14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'non-metallic'!$B$2:$M$2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'non-metallic'!$B$14:$M$14</c:f>
              <c:numCache>
                <c:formatCode>General</c:formatCode>
                <c:ptCount val="12"/>
                <c:pt idx="0">
                  <c:v>342979322.77121842</c:v>
                </c:pt>
                <c:pt idx="1">
                  <c:v>68081486.703363612</c:v>
                </c:pt>
                <c:pt idx="2">
                  <c:v>184181511.2107926</c:v>
                </c:pt>
                <c:pt idx="3">
                  <c:v>1743521.3225444229</c:v>
                </c:pt>
                <c:pt idx="4">
                  <c:v>111006434.5200316</c:v>
                </c:pt>
                <c:pt idx="5">
                  <c:v>46991247.083750188</c:v>
                </c:pt>
                <c:pt idx="6">
                  <c:v>12012579.769126059</c:v>
                </c:pt>
                <c:pt idx="7">
                  <c:v>38485191.405689977</c:v>
                </c:pt>
                <c:pt idx="8">
                  <c:v>74948728.331006259</c:v>
                </c:pt>
                <c:pt idx="9">
                  <c:v>41051412.651631013</c:v>
                </c:pt>
                <c:pt idx="10">
                  <c:v>32985459.789115179</c:v>
                </c:pt>
                <c:pt idx="11">
                  <c:v>954466895.55826926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496-AA0C-3FCCA5DF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1824"/>
        <c:axId val="-472744544"/>
      </c:barChart>
      <c:catAx>
        <c:axId val="-4727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4544"/>
        <c:crosses val="autoZero"/>
        <c:auto val="1"/>
        <c:lblAlgn val="ctr"/>
        <c:lblOffset val="100"/>
        <c:noMultiLvlLbl val="0"/>
      </c:catAx>
      <c:valAx>
        <c:axId val="-47274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29023494276242E-2"/>
          <c:y val="1.5710465570334783E-2"/>
          <c:w val="0.89536004478168041"/>
          <c:h val="0.810820274491173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steel!$B$4:$M$4</c:f>
              <c:numCache>
                <c:formatCode>General</c:formatCode>
                <c:ptCount val="12"/>
                <c:pt idx="0">
                  <c:v>145896564.80000001</c:v>
                </c:pt>
                <c:pt idx="1">
                  <c:v>19225406.234999999</c:v>
                </c:pt>
                <c:pt idx="2">
                  <c:v>43519672.855779</c:v>
                </c:pt>
                <c:pt idx="3">
                  <c:v>2004100.264</c:v>
                </c:pt>
                <c:pt idx="4">
                  <c:v>11704713.74</c:v>
                </c:pt>
                <c:pt idx="5">
                  <c:v>16933284.879999999</c:v>
                </c:pt>
                <c:pt idx="6">
                  <c:v>37340281.539999999</c:v>
                </c:pt>
                <c:pt idx="7">
                  <c:v>15550166.3598</c:v>
                </c:pt>
                <c:pt idx="8">
                  <c:v>25732603.309</c:v>
                </c:pt>
                <c:pt idx="9">
                  <c:v>29572368.199999999</c:v>
                </c:pt>
                <c:pt idx="10">
                  <c:v>7624883.9940000009</c:v>
                </c:pt>
                <c:pt idx="11">
                  <c:v>355104046.17757905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steel!$A$5</c:f>
              <c:strCache>
                <c:ptCount val="1"/>
                <c:pt idx="0">
                  <c:v>Transport and equipment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steel!$B$5:$M$5</c:f>
              <c:numCache>
                <c:formatCode>General</c:formatCode>
                <c:ptCount val="12"/>
                <c:pt idx="0">
                  <c:v>51761242.186942063</c:v>
                </c:pt>
                <c:pt idx="1">
                  <c:v>14702010.242635019</c:v>
                </c:pt>
                <c:pt idx="2">
                  <c:v>21159658.007030498</c:v>
                </c:pt>
                <c:pt idx="3">
                  <c:v>1183641.1678824951</c:v>
                </c:pt>
                <c:pt idx="4">
                  <c:v>699584.8976500805</c:v>
                </c:pt>
                <c:pt idx="5">
                  <c:v>7769955.152526536</c:v>
                </c:pt>
                <c:pt idx="6">
                  <c:v>873860.28120991099</c:v>
                </c:pt>
                <c:pt idx="7">
                  <c:v>13354508.219787629</c:v>
                </c:pt>
                <c:pt idx="8">
                  <c:v>10576736.733117711</c:v>
                </c:pt>
                <c:pt idx="9">
                  <c:v>8063297.2654349748</c:v>
                </c:pt>
                <c:pt idx="10">
                  <c:v>3008567.1978860148</c:v>
                </c:pt>
                <c:pt idx="11">
                  <c:v>133153061.35210297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steel!$A$13</c:f>
              <c:strCache>
                <c:ptCount val="1"/>
                <c:pt idx="0">
                  <c:v>Final demand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steel!$B$13:$M$13</c:f>
              <c:numCache>
                <c:formatCode>0.0</c:formatCode>
                <c:ptCount val="12"/>
                <c:pt idx="0">
                  <c:v>201180414.116292</c:v>
                </c:pt>
                <c:pt idx="1">
                  <c:v>64429322.152999997</c:v>
                </c:pt>
                <c:pt idx="2">
                  <c:v>111542159.19394046</c:v>
                </c:pt>
                <c:pt idx="3">
                  <c:v>6482870.0190000003</c:v>
                </c:pt>
                <c:pt idx="4">
                  <c:v>22573837.486749001</c:v>
                </c:pt>
                <c:pt idx="5">
                  <c:v>33744262.812200099</c:v>
                </c:pt>
                <c:pt idx="6">
                  <c:v>23607805.96001</c:v>
                </c:pt>
                <c:pt idx="7">
                  <c:v>49402688.6195715</c:v>
                </c:pt>
                <c:pt idx="8">
                  <c:v>36242355.000988998</c:v>
                </c:pt>
                <c:pt idx="9">
                  <c:v>47338562.972000003</c:v>
                </c:pt>
                <c:pt idx="10">
                  <c:v>14375528.137439098</c:v>
                </c:pt>
                <c:pt idx="11" formatCode="General">
                  <c:v>610919806.47119117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ser>
          <c:idx val="3"/>
          <c:order val="3"/>
          <c:tx>
            <c:strRef>
              <c:f>steel!$A$14</c:f>
              <c:strCache>
                <c:ptCount val="1"/>
                <c:pt idx="0">
                  <c:v>Rest of industies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steel!$B$2:$M$2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steel!$B$14:$M$14</c:f>
              <c:numCache>
                <c:formatCode>General</c:formatCode>
                <c:ptCount val="12"/>
                <c:pt idx="0">
                  <c:v>229302551.3744233</c:v>
                </c:pt>
                <c:pt idx="1">
                  <c:v>31078393.758198611</c:v>
                </c:pt>
                <c:pt idx="2">
                  <c:v>90369366.239288881</c:v>
                </c:pt>
                <c:pt idx="3">
                  <c:v>1985618.500130604</c:v>
                </c:pt>
                <c:pt idx="4">
                  <c:v>15077634.71367144</c:v>
                </c:pt>
                <c:pt idx="5">
                  <c:v>14614971.632842559</c:v>
                </c:pt>
                <c:pt idx="6">
                  <c:v>19744803.57270759</c:v>
                </c:pt>
                <c:pt idx="7">
                  <c:v>18833714.63946173</c:v>
                </c:pt>
                <c:pt idx="8">
                  <c:v>23008010.060252059</c:v>
                </c:pt>
                <c:pt idx="9">
                  <c:v>32230083.137632001</c:v>
                </c:pt>
                <c:pt idx="10">
                  <c:v>4042670.533455784</c:v>
                </c:pt>
                <c:pt idx="11">
                  <c:v>480287818.16206461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D-456D-AB2F-B57BE3EA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72747264"/>
        <c:axId val="-472746720"/>
      </c:barChart>
      <c:catAx>
        <c:axId val="-4727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6720"/>
        <c:crosses val="autoZero"/>
        <c:auto val="1"/>
        <c:lblAlgn val="ctr"/>
        <c:lblOffset val="100"/>
        <c:noMultiLvlLbl val="0"/>
      </c:catAx>
      <c:valAx>
        <c:axId val="-4727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7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31258066616774E-2"/>
          <c:y val="1.4770205780606756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regression!$H$1</c:f>
              <c:strCache>
                <c:ptCount val="1"/>
                <c:pt idx="0">
                  <c:v>log(Stock additions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15-4651-AC6B-D22FB798EC77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5-4651-AC6B-D22FB798EC77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15-4651-AC6B-D22FB798EC77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15-4651-AC6B-D22FB798EC77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C15-4651-AC6B-D22FB798EC77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C15-4651-AC6B-D22FB798EC77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C15-4651-AC6B-D22FB798EC77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C15-4651-AC6B-D22FB798EC77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C15-4651-AC6B-D22FB798EC77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C15-4651-AC6B-D22FB798EC77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C15-4651-AC6B-D22FB798EC77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C15-4651-AC6B-D22FB798EC77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CC15-4651-AC6B-D22FB798EC77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C15-4651-AC6B-D22FB798EC77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C15-4651-AC6B-D22FB798EC77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C15-4651-AC6B-D22FB798EC77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C15-4651-AC6B-D22FB798EC77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C15-4651-AC6B-D22FB798EC77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C15-4651-AC6B-D22FB798EC77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C15-4651-AC6B-D22FB798EC77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C15-4651-AC6B-D22FB798EC77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C15-4651-AC6B-D22FB798EC77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C15-4651-AC6B-D22FB798EC77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CC15-4651-AC6B-D22FB798EC77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CC15-4651-AC6B-D22FB798EC77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CC15-4651-AC6B-D22FB798EC77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CC15-4651-AC6B-D22FB798EC77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CC15-4651-AC6B-D22FB798EC77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CC15-4651-AC6B-D22FB798EC77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CC15-4651-AC6B-D22FB798EC77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CC15-4651-AC6B-D22FB798EC77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CC15-4651-AC6B-D22FB798EC77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CC15-4651-AC6B-D22FB798EC77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CC15-4651-AC6B-D22FB798EC77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CC15-4651-AC6B-D22FB798EC77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CC15-4651-AC6B-D22FB798EC77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CC15-4651-AC6B-D22FB798EC77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CC15-4651-AC6B-D22FB798EC77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CC15-4651-AC6B-D22FB798EC77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CC15-4651-AC6B-D22FB798EC77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CC15-4651-AC6B-D22FB798EC77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CC15-4651-AC6B-D22FB798EC77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CC15-4651-AC6B-D22FB798EC77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CC15-4651-AC6B-D22FB798EC77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CC15-4651-AC6B-D22FB798EC77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CC15-4651-AC6B-D22FB798EC77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CC15-4651-AC6B-D22FB798EC77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CC15-4651-AC6B-D22FB798EC77}"/>
              </c:ext>
            </c:extLst>
          </c:dPt>
          <c:dLbls>
            <c:dLbl>
              <c:idx val="0"/>
              <c:layout>
                <c:manualLayout>
                  <c:x val="9.7475155620984043E-3"/>
                  <c:y val="-1.06152049782702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15-4651-AC6B-D22FB798EC77}"/>
                </c:ext>
              </c:extLst>
            </c:dLbl>
            <c:dLbl>
              <c:idx val="1"/>
              <c:layout>
                <c:manualLayout>
                  <c:x val="-6.1426884203327092E-2"/>
                  <c:y val="-3.96864640314368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15-4651-AC6B-D22FB798EC77}"/>
                </c:ext>
              </c:extLst>
            </c:dLbl>
            <c:dLbl>
              <c:idx val="2"/>
              <c:layout>
                <c:manualLayout>
                  <c:x val="-8.4947351418067157E-4"/>
                  <c:y val="-2.5766936721000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15-4651-AC6B-D22FB798EC77}"/>
                </c:ext>
              </c:extLst>
            </c:dLbl>
            <c:dLbl>
              <c:idx val="3"/>
              <c:layout>
                <c:manualLayout>
                  <c:x val="9.0385251119762949E-3"/>
                  <c:y val="-2.765645188138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15-4651-AC6B-D22FB798EC77}"/>
                </c:ext>
              </c:extLst>
            </c:dLbl>
            <c:dLbl>
              <c:idx val="4"/>
              <c:layout>
                <c:manualLayout>
                  <c:x val="7.265906647692881E-3"/>
                  <c:y val="-1.5722257359889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15-4651-AC6B-D22FB798EC77}"/>
                </c:ext>
              </c:extLst>
            </c:dLbl>
            <c:dLbl>
              <c:idx val="5"/>
              <c:layout>
                <c:manualLayout>
                  <c:x val="-1.5365492690359701E-2"/>
                  <c:y val="1.90138106684490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15-4651-AC6B-D22FB798EC77}"/>
                </c:ext>
              </c:extLst>
            </c:dLbl>
            <c:dLbl>
              <c:idx val="6"/>
              <c:layout>
                <c:manualLayout>
                  <c:x val="3.0505378100365347E-3"/>
                  <c:y val="1.03101946009759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15-4651-AC6B-D22FB798EC77}"/>
                </c:ext>
              </c:extLst>
            </c:dLbl>
            <c:dLbl>
              <c:idx val="7"/>
              <c:layout>
                <c:manualLayout>
                  <c:x val="-5.9654265739043609E-2"/>
                  <c:y val="1.7285282425862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15-4651-AC6B-D22FB798EC77}"/>
                </c:ext>
              </c:extLst>
            </c:dLbl>
            <c:dLbl>
              <c:idx val="8"/>
              <c:layout>
                <c:manualLayout>
                  <c:x val="-2.4356958351914983E-3"/>
                  <c:y val="2.08661551417735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15-4651-AC6B-D22FB798EC77}"/>
                </c:ext>
              </c:extLst>
            </c:dLbl>
            <c:dLbl>
              <c:idx val="9"/>
              <c:layout>
                <c:manualLayout>
                  <c:x val="9.0385251119762949E-3"/>
                  <c:y val="-5.70414320053472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C15-4651-AC6B-D22FB798EC77}"/>
                </c:ext>
              </c:extLst>
            </c:dLbl>
            <c:dLbl>
              <c:idx val="10"/>
              <c:layout>
                <c:manualLayout>
                  <c:x val="9.1974525458664617E-4"/>
                  <c:y val="-9.34088354583054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C15-4651-AC6B-D22FB798EC77}"/>
                </c:ext>
              </c:extLst>
            </c:dLbl>
            <c:dLbl>
              <c:idx val="11"/>
              <c:layout>
                <c:manualLayout>
                  <c:x val="-4.7353661516627128E-2"/>
                  <c:y val="1.19388013380945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75310182775551E-2"/>
                      <c:h val="2.99401677493550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6-CC15-4651-AC6B-D22FB798EC77}"/>
                </c:ext>
              </c:extLst>
            </c:dLbl>
            <c:dLbl>
              <c:idx val="12"/>
              <c:layout>
                <c:manualLayout>
                  <c:x val="-6.6281751795373385E-17"/>
                  <c:y val="2.2470867153621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C15-4651-AC6B-D22FB798EC77}"/>
                </c:ext>
              </c:extLst>
            </c:dLbl>
            <c:dLbl>
              <c:idx val="13"/>
              <c:layout>
                <c:manualLayout>
                  <c:x val="-1.8348655517988965E-3"/>
                  <c:y val="1.54602154602154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C15-4651-AC6B-D22FB798EC77}"/>
                </c:ext>
              </c:extLst>
            </c:dLbl>
            <c:dLbl>
              <c:idx val="14"/>
              <c:layout>
                <c:manualLayout>
                  <c:x val="3.3146477839778261E-2"/>
                  <c:y val="8.43344846420265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C15-4651-AC6B-D22FB798EC77}"/>
                </c:ext>
              </c:extLst>
            </c:dLbl>
            <c:dLbl>
              <c:idx val="15"/>
              <c:layout>
                <c:manualLayout>
                  <c:x val="2.7183704687497843E-4"/>
                  <c:y val="6.8697227707828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C15-4651-AC6B-D22FB798EC77}"/>
                </c:ext>
              </c:extLst>
            </c:dLbl>
            <c:dLbl>
              <c:idx val="16"/>
              <c:layout>
                <c:manualLayout>
                  <c:x val="-1.990895287263188E-3"/>
                  <c:y val="-1.2194970908331597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C15-4651-AC6B-D22FB798EC77}"/>
                </c:ext>
              </c:extLst>
            </c:dLbl>
            <c:dLbl>
              <c:idx val="17"/>
              <c:layout>
                <c:manualLayout>
                  <c:x val="-7.6876428060279264E-2"/>
                  <c:y val="-1.83203578026241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C15-4651-AC6B-D22FB798EC77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C15-4651-AC6B-D22FB798EC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CC15-4651-AC6B-D22FB798EC77}"/>
                </c:ext>
              </c:extLst>
            </c:dLbl>
            <c:dLbl>
              <c:idx val="20"/>
              <c:layout>
                <c:manualLayout>
                  <c:x val="3.2160851585638424E-2"/>
                  <c:y val="4.30477028880440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CC15-4651-AC6B-D22FB798EC77}"/>
                </c:ext>
              </c:extLst>
            </c:dLbl>
            <c:dLbl>
              <c:idx val="21"/>
              <c:layout>
                <c:manualLayout>
                  <c:x val="-8.6378493062275359E-3"/>
                  <c:y val="-3.813727814445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CC15-4651-AC6B-D22FB798EC77}"/>
                </c:ext>
              </c:extLst>
            </c:dLbl>
            <c:dLbl>
              <c:idx val="22"/>
              <c:layout>
                <c:manualLayout>
                  <c:x val="3.2413432102350267E-3"/>
                  <c:y val="-4.915417124488468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CC15-4651-AC6B-D22FB798EC77}"/>
                </c:ext>
              </c:extLst>
            </c:dLbl>
            <c:dLbl>
              <c:idx val="23"/>
              <c:layout>
                <c:manualLayout>
                  <c:x val="9.1553447249945121E-4"/>
                  <c:y val="-1.20789152591272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CC15-4651-AC6B-D22FB798EC77}"/>
                </c:ext>
              </c:extLst>
            </c:dLbl>
            <c:dLbl>
              <c:idx val="24"/>
              <c:layout>
                <c:manualLayout>
                  <c:x val="4.5192625559881475E-3"/>
                  <c:y val="-5.01273190350021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CC15-4651-AC6B-D22FB798EC77}"/>
                </c:ext>
              </c:extLst>
            </c:dLbl>
            <c:dLbl>
              <c:idx val="25"/>
              <c:layout>
                <c:manualLayout>
                  <c:x val="1.3717226339915966E-2"/>
                  <c:y val="0.149437184966031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CC15-4651-AC6B-D22FB798EC77}"/>
                </c:ext>
              </c:extLst>
            </c:dLbl>
            <c:dLbl>
              <c:idx val="26"/>
              <c:layout>
                <c:manualLayout>
                  <c:x val="-6.4751612177305684E-2"/>
                  <c:y val="7.95016272048067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CC15-4651-AC6B-D22FB798EC7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CC15-4651-AC6B-D22FB798EC77}"/>
                </c:ext>
              </c:extLst>
            </c:dLbl>
            <c:dLbl>
              <c:idx val="28"/>
              <c:layout>
                <c:manualLayout>
                  <c:x val="0"/>
                  <c:y val="-2.247086715362168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CC15-4651-AC6B-D22FB798EC77}"/>
                </c:ext>
              </c:extLst>
            </c:dLbl>
            <c:dLbl>
              <c:idx val="29"/>
              <c:layout>
                <c:manualLayout>
                  <c:x val="9.9423776231737926E-3"/>
                  <c:y val="-1.38282259406902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CC15-4651-AC6B-D22FB798EC7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CC15-4651-AC6B-D22FB798EC77}"/>
                </c:ext>
              </c:extLst>
            </c:dLbl>
            <c:dLbl>
              <c:idx val="31"/>
              <c:layout>
                <c:manualLayout>
                  <c:x val="-2.4305186441005561E-2"/>
                  <c:y val="3.73139800701637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CC15-4651-AC6B-D22FB798EC77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CC15-4651-AC6B-D22FB798EC77}"/>
                </c:ext>
              </c:extLst>
            </c:dLbl>
            <c:dLbl>
              <c:idx val="33"/>
              <c:layout>
                <c:manualLayout>
                  <c:x val="-7.0500495873415239E-2"/>
                  <c:y val="-6.39555449756924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CC15-4651-AC6B-D22FB798EC7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CC15-4651-AC6B-D22FB798EC7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CC15-4651-AC6B-D22FB798EC77}"/>
                </c:ext>
              </c:extLst>
            </c:dLbl>
            <c:dLbl>
              <c:idx val="36"/>
              <c:layout>
                <c:manualLayout>
                  <c:x val="1.6667894340353137E-3"/>
                  <c:y val="-2.02670616966172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CC15-4651-AC6B-D22FB798EC77}"/>
                </c:ext>
              </c:extLst>
            </c:dLbl>
            <c:dLbl>
              <c:idx val="37"/>
              <c:layout>
                <c:manualLayout>
                  <c:x val="4.6988876632367066E-3"/>
                  <c:y val="1.73966993754979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CC15-4651-AC6B-D22FB798EC77}"/>
                </c:ext>
              </c:extLst>
            </c:dLbl>
            <c:dLbl>
              <c:idx val="38"/>
              <c:layout>
                <c:manualLayout>
                  <c:x val="5.2262018331398217E-4"/>
                  <c:y val="3.15567538182379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CC15-4651-AC6B-D22FB798EC77}"/>
                </c:ext>
              </c:extLst>
            </c:dLbl>
            <c:dLbl>
              <c:idx val="39"/>
              <c:layout>
                <c:manualLayout>
                  <c:x val="-8.5473773509506287E-2"/>
                  <c:y val="1.6032031397694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CC15-4651-AC6B-D22FB798EC77}"/>
                </c:ext>
              </c:extLst>
            </c:dLbl>
            <c:dLbl>
              <c:idx val="40"/>
              <c:layout>
                <c:manualLayout>
                  <c:x val="-2.4404017802335989E-2"/>
                  <c:y val="-5.19777969866718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CC15-4651-AC6B-D22FB798EC77}"/>
                </c:ext>
              </c:extLst>
            </c:dLbl>
            <c:dLbl>
              <c:idx val="41"/>
              <c:layout>
                <c:manualLayout>
                  <c:x val="1.6484176433143608E-4"/>
                  <c:y val="3.2707451082009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CC15-4651-AC6B-D22FB798EC7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CC15-4651-AC6B-D22FB798EC77}"/>
                </c:ext>
              </c:extLst>
            </c:dLbl>
            <c:dLbl>
              <c:idx val="43"/>
              <c:layout>
                <c:manualLayout>
                  <c:x val="2.7167757049230755E-3"/>
                  <c:y val="5.9587664310833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CC15-4651-AC6B-D22FB798EC77}"/>
                </c:ext>
              </c:extLst>
            </c:dLbl>
            <c:dLbl>
              <c:idx val="44"/>
              <c:layout>
                <c:manualLayout>
                  <c:x val="-0.118943930185578"/>
                  <c:y val="-4.91907833785268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CC15-4651-AC6B-D22FB798EC77}"/>
                </c:ext>
              </c:extLst>
            </c:dLbl>
            <c:dLbl>
              <c:idx val="45"/>
              <c:layout>
                <c:manualLayout>
                  <c:x val="-1.6501295678356995E-2"/>
                  <c:y val="-2.50954851661565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CC15-4651-AC6B-D22FB798EC7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CC15-4651-AC6B-D22FB798EC77}"/>
                </c:ext>
              </c:extLst>
            </c:dLbl>
            <c:dLbl>
              <c:idx val="47"/>
              <c:layout>
                <c:manualLayout>
                  <c:x val="-0.11444530678142036"/>
                  <c:y val="-1.1083949172559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CC15-4651-AC6B-D22FB798EC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692160362213938"/>
                  <c:y val="-0.172366311908057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0.8;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-2.9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0.661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regression!$H$2:$H$49</c:f>
              <c:numCache>
                <c:formatCode>0.0</c:formatCode>
                <c:ptCount val="48"/>
                <c:pt idx="0">
                  <c:v>1.0762287570934781</c:v>
                </c:pt>
                <c:pt idx="1">
                  <c:v>0.98384707336193744</c:v>
                </c:pt>
                <c:pt idx="2">
                  <c:v>0.71612127919718915</c:v>
                </c:pt>
                <c:pt idx="3">
                  <c:v>1.0114846883221837</c:v>
                </c:pt>
                <c:pt idx="4">
                  <c:v>0.94169502084413981</c:v>
                </c:pt>
                <c:pt idx="5">
                  <c:v>0.94092487098202215</c:v>
                </c:pt>
                <c:pt idx="6">
                  <c:v>0.97195433879109294</c:v>
                </c:pt>
                <c:pt idx="7">
                  <c:v>0.95629291191687937</c:v>
                </c:pt>
                <c:pt idx="8">
                  <c:v>0.78093265922325306</c:v>
                </c:pt>
                <c:pt idx="9">
                  <c:v>1.1829212377949936</c:v>
                </c:pt>
                <c:pt idx="10">
                  <c:v>0.8170178635423897</c:v>
                </c:pt>
                <c:pt idx="11">
                  <c:v>0.78487652475199954</c:v>
                </c:pt>
                <c:pt idx="12">
                  <c:v>0.53603488674489008</c:v>
                </c:pt>
                <c:pt idx="13">
                  <c:v>0.73344166791412635</c:v>
                </c:pt>
                <c:pt idx="14">
                  <c:v>1.0241074119667934</c:v>
                </c:pt>
                <c:pt idx="15">
                  <c:v>0.81137691811241741</c:v>
                </c:pt>
                <c:pt idx="16">
                  <c:v>0.6679029336904504</c:v>
                </c:pt>
                <c:pt idx="17">
                  <c:v>1.2803561309004086</c:v>
                </c:pt>
                <c:pt idx="18">
                  <c:v>0.81133428448915867</c:v>
                </c:pt>
                <c:pt idx="19">
                  <c:v>0.69709726304765207</c:v>
                </c:pt>
                <c:pt idx="20">
                  <c:v>0.84515944284501143</c:v>
                </c:pt>
                <c:pt idx="21">
                  <c:v>0.99083911761768539</c:v>
                </c:pt>
                <c:pt idx="22">
                  <c:v>1.0095329221419431</c:v>
                </c:pt>
                <c:pt idx="23">
                  <c:v>0.71767383674599139</c:v>
                </c:pt>
                <c:pt idx="24">
                  <c:v>1.0611773536765332</c:v>
                </c:pt>
                <c:pt idx="25">
                  <c:v>0.828669942770764</c:v>
                </c:pt>
                <c:pt idx="26">
                  <c:v>0.856467107338997</c:v>
                </c:pt>
                <c:pt idx="27">
                  <c:v>0.73286563528633109</c:v>
                </c:pt>
                <c:pt idx="28">
                  <c:v>1.1685593488583206</c:v>
                </c:pt>
                <c:pt idx="29">
                  <c:v>0.91367354566371572</c:v>
                </c:pt>
                <c:pt idx="30">
                  <c:v>-5.6562082675240502E-2</c:v>
                </c:pt>
                <c:pt idx="31">
                  <c:v>0.69912454488961151</c:v>
                </c:pt>
                <c:pt idx="32">
                  <c:v>0.83037108381694169</c:v>
                </c:pt>
                <c:pt idx="33">
                  <c:v>1.0578470066093928</c:v>
                </c:pt>
                <c:pt idx="34">
                  <c:v>1.0168277904607477</c:v>
                </c:pt>
                <c:pt idx="35">
                  <c:v>0.56792292658753563</c:v>
                </c:pt>
                <c:pt idx="36">
                  <c:v>0.11487511144728045</c:v>
                </c:pt>
                <c:pt idx="37">
                  <c:v>0.67744408783176913</c:v>
                </c:pt>
                <c:pt idx="38">
                  <c:v>0.6956214351619775</c:v>
                </c:pt>
                <c:pt idx="39">
                  <c:v>0.37219756924021474</c:v>
                </c:pt>
                <c:pt idx="40">
                  <c:v>3.096668806476514E-2</c:v>
                </c:pt>
                <c:pt idx="41">
                  <c:v>0.60578913503960929</c:v>
                </c:pt>
                <c:pt idx="42">
                  <c:v>0.44460743630726107</c:v>
                </c:pt>
                <c:pt idx="43">
                  <c:v>0.34867947116222986</c:v>
                </c:pt>
                <c:pt idx="44">
                  <c:v>0.4111738190964711</c:v>
                </c:pt>
                <c:pt idx="45">
                  <c:v>0.85664943957841833</c:v>
                </c:pt>
                <c:pt idx="46">
                  <c:v>0.18331299073231941</c:v>
                </c:pt>
                <c:pt idx="47">
                  <c:v>0.32600820946658754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C15-4651-AC6B-D22FB798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(material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inflows to in-use stocks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 per capita, in tonnes/cap)</a:t>
                </a:r>
              </a:p>
            </c:rich>
          </c:tx>
          <c:layout>
            <c:manualLayout>
              <c:xMode val="edge"/>
              <c:yMode val="edge"/>
              <c:x val="9.0385251119762949E-4"/>
              <c:y val="9.29470467414452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log(GDP per capita, PPP in current international $/cap)
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regression!$L$73:$L$120</c:f>
              <c:numCache>
                <c:formatCode>General</c:formatCode>
                <c:ptCount val="48"/>
                <c:pt idx="0">
                  <c:v>0.1098259639432384</c:v>
                </c:pt>
                <c:pt idx="1">
                  <c:v>4.4575640174947417E-2</c:v>
                </c:pt>
                <c:pt idx="2">
                  <c:v>0.12774474049399354</c:v>
                </c:pt>
                <c:pt idx="3">
                  <c:v>0.25225975014267621</c:v>
                </c:pt>
                <c:pt idx="4">
                  <c:v>0.13275039876534922</c:v>
                </c:pt>
                <c:pt idx="5">
                  <c:v>-1.082431130443573E-2</c:v>
                </c:pt>
                <c:pt idx="6">
                  <c:v>5.9543337703240606E-3</c:v>
                </c:pt>
                <c:pt idx="7">
                  <c:v>0.20532645785608994</c:v>
                </c:pt>
                <c:pt idx="8">
                  <c:v>-6.7030544780762868E-2</c:v>
                </c:pt>
                <c:pt idx="9">
                  <c:v>0.24865382333636554</c:v>
                </c:pt>
                <c:pt idx="10">
                  <c:v>-8.7122179557092894E-2</c:v>
                </c:pt>
                <c:pt idx="11">
                  <c:v>1.1028843293330981E-2</c:v>
                </c:pt>
                <c:pt idx="12">
                  <c:v>-0.18886755872759831</c:v>
                </c:pt>
                <c:pt idx="13">
                  <c:v>4.3215282023060575E-2</c:v>
                </c:pt>
                <c:pt idx="14">
                  <c:v>5.3770312084683081E-2</c:v>
                </c:pt>
                <c:pt idx="15">
                  <c:v>-8.201456388629802E-2</c:v>
                </c:pt>
                <c:pt idx="16">
                  <c:v>-5.7207622191329688E-2</c:v>
                </c:pt>
                <c:pt idx="17">
                  <c:v>5.0127012642304791E-2</c:v>
                </c:pt>
                <c:pt idx="18">
                  <c:v>0.138742993903892</c:v>
                </c:pt>
                <c:pt idx="19">
                  <c:v>-0.10950960500505136</c:v>
                </c:pt>
                <c:pt idx="20">
                  <c:v>-0.13834529041324928</c:v>
                </c:pt>
                <c:pt idx="21">
                  <c:v>0.2657869666386421</c:v>
                </c:pt>
                <c:pt idx="22">
                  <c:v>0.22692775134102416</c:v>
                </c:pt>
                <c:pt idx="23">
                  <c:v>8.1027628641429539E-2</c:v>
                </c:pt>
                <c:pt idx="24">
                  <c:v>0.10006928665311943</c:v>
                </c:pt>
                <c:pt idx="25">
                  <c:v>1.9633644253594484E-2</c:v>
                </c:pt>
                <c:pt idx="26">
                  <c:v>8.6894460859301303E-2</c:v>
                </c:pt>
                <c:pt idx="27">
                  <c:v>-0.16521500053029337</c:v>
                </c:pt>
                <c:pt idx="28">
                  <c:v>8.0639489293123034E-2</c:v>
                </c:pt>
                <c:pt idx="29">
                  <c:v>-0.13767204580625902</c:v>
                </c:pt>
                <c:pt idx="30">
                  <c:v>-0.47357459070009084</c:v>
                </c:pt>
                <c:pt idx="31">
                  <c:v>2.8601921368071714E-2</c:v>
                </c:pt>
                <c:pt idx="32">
                  <c:v>-0.17775911663371347</c:v>
                </c:pt>
                <c:pt idx="33">
                  <c:v>0.11580294436966554</c:v>
                </c:pt>
                <c:pt idx="34">
                  <c:v>0.5778205223695676</c:v>
                </c:pt>
                <c:pt idx="35">
                  <c:v>-0.17958343479546746</c:v>
                </c:pt>
                <c:pt idx="36">
                  <c:v>-3.1631977649406187E-2</c:v>
                </c:pt>
                <c:pt idx="37">
                  <c:v>-0.26745858812928858</c:v>
                </c:pt>
                <c:pt idx="38">
                  <c:v>-0.19201050915892071</c:v>
                </c:pt>
                <c:pt idx="39">
                  <c:v>-0.12282751535960756</c:v>
                </c:pt>
                <c:pt idx="40">
                  <c:v>7.1282734971892456E-2</c:v>
                </c:pt>
                <c:pt idx="41">
                  <c:v>-3.136177740701851E-3</c:v>
                </c:pt>
                <c:pt idx="42">
                  <c:v>-0.1271272628171366</c:v>
                </c:pt>
                <c:pt idx="43">
                  <c:v>-0.24823084449015731</c:v>
                </c:pt>
                <c:pt idx="44">
                  <c:v>-9.1962544000510293E-2</c:v>
                </c:pt>
                <c:pt idx="45">
                  <c:v>1.8310418477892609E-2</c:v>
                </c:pt>
                <c:pt idx="46">
                  <c:v>-0.19720642752227649</c:v>
                </c:pt>
                <c:pt idx="47">
                  <c:v>5.9544389532030506E-2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9-4CD1-8B71-5B8F1F88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03535"/>
        <c:axId val="1619462703"/>
      </c:scatterChart>
      <c:valAx>
        <c:axId val="146690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log(GDP per capita, PPP in current international $/cap)
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19462703"/>
        <c:crosses val="autoZero"/>
        <c:crossBetween val="midCat"/>
      </c:valAx>
      <c:valAx>
        <c:axId val="161946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90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130425"/>
          <a:ext cx="2984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21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"/>
          <a:ext cx="32385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349249</xdr:colOff>
      <xdr:row>13</xdr:row>
      <xdr:rowOff>130175</xdr:rowOff>
    </xdr:from>
    <xdr:to>
      <xdr:col>29</xdr:col>
      <xdr:colOff>635000</xdr:colOff>
      <xdr:row>52</xdr:row>
      <xdr:rowOff>29935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632353</xdr:colOff>
      <xdr:row>16</xdr:row>
      <xdr:rowOff>137583</xdr:rowOff>
    </xdr:from>
    <xdr:to>
      <xdr:col>30</xdr:col>
      <xdr:colOff>250975</xdr:colOff>
      <xdr:row>51</xdr:row>
      <xdr:rowOff>156179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200023</xdr:colOff>
      <xdr:row>1</xdr:row>
      <xdr:rowOff>165891</xdr:rowOff>
    </xdr:from>
    <xdr:to>
      <xdr:col>29</xdr:col>
      <xdr:colOff>381000</xdr:colOff>
      <xdr:row>42</xdr:row>
      <xdr:rowOff>28120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A7B27-C6C1-4993-8234-4DF61947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256381</xdr:colOff>
      <xdr:row>14</xdr:row>
      <xdr:rowOff>67469</xdr:rowOff>
    </xdr:from>
    <xdr:to>
      <xdr:col>26</xdr:col>
      <xdr:colOff>396422</xdr:colOff>
      <xdr:row>15</xdr:row>
      <xdr:rowOff>21709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D5F7F84-890C-48A1-9419-3DC01F766876}"/>
            </a:ext>
          </a:extLst>
        </xdr:cNvPr>
        <xdr:cNvSpPr/>
      </xdr:nvSpPr>
      <xdr:spPr>
        <a:xfrm flipV="1">
          <a:off x="21757481" y="2759869"/>
          <a:ext cx="140041" cy="144740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269708</xdr:colOff>
      <xdr:row>16</xdr:row>
      <xdr:rowOff>171481</xdr:rowOff>
    </xdr:from>
    <xdr:to>
      <xdr:col>26</xdr:col>
      <xdr:colOff>392172</xdr:colOff>
      <xdr:row>17</xdr:row>
      <xdr:rowOff>76231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B361B8DB-3CD9-4E5D-B29C-20E9CFE9B42C}"/>
            </a:ext>
          </a:extLst>
        </xdr:cNvPr>
        <xdr:cNvSpPr/>
      </xdr:nvSpPr>
      <xdr:spPr>
        <a:xfrm>
          <a:off x="21770808" y="3244881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273376</xdr:colOff>
      <xdr:row>24</xdr:row>
      <xdr:rowOff>133547</xdr:rowOff>
    </xdr:from>
    <xdr:to>
      <xdr:col>26</xdr:col>
      <xdr:colOff>409164</xdr:colOff>
      <xdr:row>25</xdr:row>
      <xdr:rowOff>72431</xdr:rowOff>
    </xdr:to>
    <xdr:sp macro="" textlink="">
      <xdr:nvSpPr>
        <xdr:cNvPr id="5" name="7-Point Star 12">
          <a:extLst>
            <a:ext uri="{FF2B5EF4-FFF2-40B4-BE49-F238E27FC236}">
              <a16:creationId xmlns:a16="http://schemas.microsoft.com/office/drawing/2014/main" id="{0E87FEBE-DE0A-487E-9428-359B3B00F81F}"/>
            </a:ext>
          </a:extLst>
        </xdr:cNvPr>
        <xdr:cNvSpPr/>
      </xdr:nvSpPr>
      <xdr:spPr>
        <a:xfrm>
          <a:off x="21774476" y="4730947"/>
          <a:ext cx="135788" cy="129384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18</xdr:col>
      <xdr:colOff>469900</xdr:colOff>
      <xdr:row>45</xdr:row>
      <xdr:rowOff>101600</xdr:rowOff>
    </xdr:from>
    <xdr:to>
      <xdr:col>29</xdr:col>
      <xdr:colOff>571500</xdr:colOff>
      <xdr:row>70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720379-8BCA-4AEE-BCCB-D8E90612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0.29449</cdr:y>
    </cdr:from>
    <cdr:to>
      <cdr:x>1</cdr:x>
      <cdr:y>0.70252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40085" y="2259542"/>
          <a:ext cx="1779192" cy="3130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0.87387</cdr:x>
      <cdr:y>0.43796</cdr:y>
    </cdr:from>
    <cdr:to>
      <cdr:x>0.88143</cdr:x>
      <cdr:y>0.45553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588135" y="3360375"/>
          <a:ext cx="108902" cy="13481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0.87273</cdr:x>
      <cdr:y>0.50481</cdr:y>
    </cdr:from>
    <cdr:to>
      <cdr:x>0.88134</cdr:x>
      <cdr:y>0.5211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3336412" y="3873307"/>
          <a:ext cx="131572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0.86658</cdr:x>
      <cdr:y>0.61302</cdr:y>
    </cdr:from>
    <cdr:to>
      <cdr:x>0.89513</cdr:x>
      <cdr:y>0.65428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483051" y="4703516"/>
          <a:ext cx="411261" cy="316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B28" sqref="B28"/>
    </sheetView>
  </sheetViews>
  <sheetFormatPr defaultColWidth="10.81640625" defaultRowHeight="14.5" x14ac:dyDescent="0.35"/>
  <cols>
    <col min="3" max="3" width="11.26953125" bestFit="1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5" x14ac:dyDescent="0.35">
      <c r="A2" s="2" t="s">
        <v>146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7.5" x14ac:dyDescent="0.3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0" customHeight="1" x14ac:dyDescent="0.35">
      <c r="A4" s="50" t="s">
        <v>160</v>
      </c>
      <c r="B4" s="50"/>
      <c r="C4" s="50"/>
      <c r="D4" s="50"/>
      <c r="E4" s="50"/>
      <c r="F4" s="50"/>
      <c r="G4" s="50"/>
      <c r="H4" s="50"/>
      <c r="I4" s="50"/>
      <c r="J4" s="3"/>
      <c r="K4" s="3"/>
      <c r="L4" s="3"/>
      <c r="M4" s="3"/>
    </row>
    <row r="5" spans="1:13" ht="25.5" customHeight="1" x14ac:dyDescent="0.35">
      <c r="A5" s="50"/>
      <c r="B5" s="50"/>
      <c r="C5" s="50"/>
      <c r="D5" s="50"/>
      <c r="E5" s="50"/>
      <c r="F5" s="50"/>
      <c r="G5" s="50"/>
      <c r="H5" s="50"/>
      <c r="I5" s="50"/>
    </row>
    <row r="6" spans="1:1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customHeight="1" x14ac:dyDescent="0.35">
      <c r="A7" s="51" t="s">
        <v>147</v>
      </c>
      <c r="B7" s="51"/>
      <c r="C7" s="51"/>
      <c r="D7" s="51"/>
      <c r="E7" s="51"/>
      <c r="F7" s="51"/>
      <c r="G7" s="51"/>
      <c r="H7" s="51"/>
      <c r="I7" s="4"/>
      <c r="J7" s="4"/>
      <c r="K7" s="4"/>
      <c r="L7" s="4"/>
      <c r="M7" s="4"/>
    </row>
    <row r="8" spans="1:13" ht="24.75" customHeight="1" x14ac:dyDescent="0.35">
      <c r="A8" s="51"/>
      <c r="B8" s="51"/>
      <c r="C8" s="51"/>
      <c r="D8" s="51"/>
      <c r="E8" s="51"/>
      <c r="F8" s="51"/>
      <c r="G8" s="51"/>
      <c r="H8" s="51"/>
      <c r="I8" s="4"/>
      <c r="J8" s="4"/>
      <c r="K8" s="4"/>
      <c r="L8" s="4"/>
      <c r="M8" s="4"/>
    </row>
    <row r="9" spans="1:1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s="6" customFormat="1" ht="14" x14ac:dyDescent="0.3">
      <c r="A12" s="5" t="s">
        <v>126</v>
      </c>
      <c r="C12" s="7">
        <v>43872</v>
      </c>
    </row>
    <row r="13" spans="1:13" s="6" customFormat="1" ht="14" x14ac:dyDescent="0.3"/>
    <row r="14" spans="1:13" s="6" customFormat="1" ht="14" x14ac:dyDescent="0.3">
      <c r="A14" s="5" t="s">
        <v>127</v>
      </c>
      <c r="B14" s="5"/>
      <c r="C14" s="5"/>
    </row>
    <row r="15" spans="1:13" s="6" customFormat="1" ht="14" x14ac:dyDescent="0.3">
      <c r="A15" s="5"/>
      <c r="B15" s="8" t="s">
        <v>131</v>
      </c>
      <c r="C15" s="5" t="s">
        <v>81</v>
      </c>
      <c r="D15" s="6" t="s">
        <v>138</v>
      </c>
    </row>
    <row r="16" spans="1:13" s="6" customFormat="1" ht="14" x14ac:dyDescent="0.3">
      <c r="A16" s="5"/>
      <c r="B16" s="8" t="s">
        <v>132</v>
      </c>
      <c r="C16" s="5" t="s">
        <v>81</v>
      </c>
      <c r="D16" s="6" t="s">
        <v>140</v>
      </c>
    </row>
    <row r="17" spans="1:5" s="6" customFormat="1" ht="14" x14ac:dyDescent="0.3">
      <c r="A17" s="5"/>
      <c r="B17" s="8" t="s">
        <v>133</v>
      </c>
      <c r="C17" s="5" t="s">
        <v>81</v>
      </c>
      <c r="D17" s="6" t="s">
        <v>139</v>
      </c>
    </row>
    <row r="18" spans="1:5" s="6" customFormat="1" ht="14" x14ac:dyDescent="0.3">
      <c r="A18" s="5"/>
      <c r="B18" s="8" t="s">
        <v>134</v>
      </c>
      <c r="C18" s="5" t="s">
        <v>81</v>
      </c>
      <c r="D18" s="6" t="s">
        <v>141</v>
      </c>
    </row>
    <row r="19" spans="1:5" s="6" customFormat="1" ht="14" x14ac:dyDescent="0.3">
      <c r="A19" s="5"/>
      <c r="B19" s="8" t="s">
        <v>135</v>
      </c>
      <c r="C19" s="5" t="s">
        <v>81</v>
      </c>
      <c r="D19" s="6" t="s">
        <v>142</v>
      </c>
    </row>
    <row r="20" spans="1:5" s="6" customFormat="1" ht="14" x14ac:dyDescent="0.3">
      <c r="A20" s="5"/>
      <c r="B20" s="8" t="s">
        <v>136</v>
      </c>
      <c r="C20" s="5" t="s">
        <v>81</v>
      </c>
      <c r="D20" s="6" t="s">
        <v>143</v>
      </c>
    </row>
    <row r="21" spans="1:5" s="6" customFormat="1" ht="14" x14ac:dyDescent="0.3">
      <c r="B21" s="8" t="s">
        <v>137</v>
      </c>
      <c r="C21" s="5" t="s">
        <v>81</v>
      </c>
      <c r="D21" s="6" t="s">
        <v>144</v>
      </c>
    </row>
    <row r="22" spans="1:5" s="6" customFormat="1" ht="14" x14ac:dyDescent="0.3">
      <c r="B22" s="8" t="s">
        <v>203</v>
      </c>
      <c r="C22" s="5" t="s">
        <v>204</v>
      </c>
      <c r="D22" s="6" t="s">
        <v>205</v>
      </c>
    </row>
    <row r="23" spans="1:5" s="6" customFormat="1" ht="14" x14ac:dyDescent="0.3">
      <c r="B23" s="8"/>
      <c r="C23" s="5"/>
    </row>
    <row r="24" spans="1:5" s="6" customFormat="1" ht="14" x14ac:dyDescent="0.3">
      <c r="A24" s="9" t="s">
        <v>79</v>
      </c>
    </row>
    <row r="25" spans="1:5" s="6" customFormat="1" ht="14" x14ac:dyDescent="0.3"/>
    <row r="26" spans="1:5" s="6" customFormat="1" ht="14" x14ac:dyDescent="0.3">
      <c r="B26" s="10" t="s">
        <v>80</v>
      </c>
      <c r="C26" s="11" t="s">
        <v>81</v>
      </c>
      <c r="D26" s="12" t="s">
        <v>37</v>
      </c>
      <c r="E26" s="12" t="s">
        <v>66</v>
      </c>
    </row>
    <row r="27" spans="1:5" s="6" customFormat="1" ht="14" x14ac:dyDescent="0.3">
      <c r="D27" s="12" t="s">
        <v>0</v>
      </c>
      <c r="E27" s="12" t="s">
        <v>82</v>
      </c>
    </row>
    <row r="28" spans="1:5" s="6" customFormat="1" ht="14" x14ac:dyDescent="0.3">
      <c r="D28" s="12" t="s">
        <v>1</v>
      </c>
      <c r="E28" s="12" t="s">
        <v>83</v>
      </c>
    </row>
    <row r="29" spans="1:5" s="6" customFormat="1" ht="14" x14ac:dyDescent="0.3">
      <c r="D29" s="12" t="s">
        <v>42</v>
      </c>
      <c r="E29" s="12" t="s">
        <v>84</v>
      </c>
    </row>
    <row r="30" spans="1:5" s="6" customFormat="1" ht="14" x14ac:dyDescent="0.3">
      <c r="D30" s="12" t="s">
        <v>2</v>
      </c>
      <c r="E30" s="12" t="s">
        <v>85</v>
      </c>
    </row>
    <row r="31" spans="1:5" s="6" customFormat="1" ht="14" x14ac:dyDescent="0.3">
      <c r="D31" s="12" t="s">
        <v>33</v>
      </c>
      <c r="E31" s="12" t="s">
        <v>86</v>
      </c>
    </row>
    <row r="32" spans="1:5" s="6" customFormat="1" ht="14" x14ac:dyDescent="0.3">
      <c r="D32" s="12" t="s">
        <v>34</v>
      </c>
      <c r="E32" s="12" t="s">
        <v>63</v>
      </c>
    </row>
    <row r="33" spans="4:5" s="6" customFormat="1" ht="14" x14ac:dyDescent="0.3">
      <c r="D33" s="12" t="s">
        <v>3</v>
      </c>
      <c r="E33" s="12" t="s">
        <v>87</v>
      </c>
    </row>
    <row r="34" spans="4:5" s="6" customFormat="1" ht="14" x14ac:dyDescent="0.3">
      <c r="D34" s="12" t="s">
        <v>4</v>
      </c>
      <c r="E34" s="12" t="s">
        <v>88</v>
      </c>
    </row>
    <row r="35" spans="4:5" s="6" customFormat="1" ht="14" x14ac:dyDescent="0.3">
      <c r="D35" s="12" t="s">
        <v>6</v>
      </c>
      <c r="E35" s="12" t="s">
        <v>89</v>
      </c>
    </row>
    <row r="36" spans="4:5" s="6" customFormat="1" ht="14" x14ac:dyDescent="0.3">
      <c r="D36" s="12" t="s">
        <v>7</v>
      </c>
      <c r="E36" s="12" t="s">
        <v>90</v>
      </c>
    </row>
    <row r="37" spans="4:5" s="6" customFormat="1" ht="14" x14ac:dyDescent="0.3">
      <c r="D37" s="12" t="s">
        <v>9</v>
      </c>
      <c r="E37" s="12" t="s">
        <v>91</v>
      </c>
    </row>
    <row r="38" spans="4:5" s="6" customFormat="1" ht="14" x14ac:dyDescent="0.3">
      <c r="D38" s="12" t="s">
        <v>10</v>
      </c>
      <c r="E38" s="12" t="s">
        <v>92</v>
      </c>
    </row>
    <row r="39" spans="4:5" s="6" customFormat="1" ht="14" x14ac:dyDescent="0.3">
      <c r="D39" s="12" t="s">
        <v>5</v>
      </c>
      <c r="E39" s="12" t="s">
        <v>93</v>
      </c>
    </row>
    <row r="40" spans="4:5" s="6" customFormat="1" ht="14" x14ac:dyDescent="0.3">
      <c r="D40" s="12" t="s">
        <v>11</v>
      </c>
      <c r="E40" s="12" t="s">
        <v>94</v>
      </c>
    </row>
    <row r="41" spans="4:5" s="6" customFormat="1" ht="14" x14ac:dyDescent="0.3">
      <c r="D41" s="12" t="s">
        <v>12</v>
      </c>
      <c r="E41" s="12" t="s">
        <v>95</v>
      </c>
    </row>
    <row r="42" spans="4:5" s="6" customFormat="1" ht="14" x14ac:dyDescent="0.3">
      <c r="D42" s="12" t="s">
        <v>13</v>
      </c>
      <c r="E42" s="12" t="s">
        <v>96</v>
      </c>
    </row>
    <row r="43" spans="4:5" s="6" customFormat="1" ht="14" x14ac:dyDescent="0.3">
      <c r="D43" s="12" t="s">
        <v>36</v>
      </c>
      <c r="E43" s="12" t="s">
        <v>72</v>
      </c>
    </row>
    <row r="44" spans="4:5" s="6" customFormat="1" ht="14" x14ac:dyDescent="0.3">
      <c r="D44" s="12" t="s">
        <v>46</v>
      </c>
      <c r="E44" s="12" t="s">
        <v>97</v>
      </c>
    </row>
    <row r="45" spans="4:5" s="6" customFormat="1" ht="14" x14ac:dyDescent="0.3">
      <c r="D45" s="12" t="s">
        <v>14</v>
      </c>
      <c r="E45" s="12" t="s">
        <v>98</v>
      </c>
    </row>
    <row r="46" spans="4:5" s="6" customFormat="1" ht="14" x14ac:dyDescent="0.3">
      <c r="D46" s="12" t="s">
        <v>15</v>
      </c>
      <c r="E46" s="12" t="s">
        <v>99</v>
      </c>
    </row>
    <row r="47" spans="4:5" s="6" customFormat="1" ht="14" x14ac:dyDescent="0.3">
      <c r="D47" s="12" t="s">
        <v>38</v>
      </c>
      <c r="E47" s="12" t="s">
        <v>67</v>
      </c>
    </row>
    <row r="48" spans="4:5" s="6" customFormat="1" ht="14" x14ac:dyDescent="0.3">
      <c r="D48" s="12" t="s">
        <v>18</v>
      </c>
      <c r="E48" s="12" t="s">
        <v>100</v>
      </c>
    </row>
    <row r="49" spans="4:5" s="6" customFormat="1" ht="14" x14ac:dyDescent="0.3">
      <c r="D49" s="12" t="s">
        <v>16</v>
      </c>
      <c r="E49" s="12" t="s">
        <v>101</v>
      </c>
    </row>
    <row r="50" spans="4:5" s="6" customFormat="1" ht="14" x14ac:dyDescent="0.3">
      <c r="D50" s="12" t="s">
        <v>17</v>
      </c>
      <c r="E50" s="12" t="s">
        <v>102</v>
      </c>
    </row>
    <row r="51" spans="4:5" s="6" customFormat="1" ht="14" x14ac:dyDescent="0.3">
      <c r="D51" s="12" t="s">
        <v>19</v>
      </c>
      <c r="E51" s="12" t="s">
        <v>103</v>
      </c>
    </row>
    <row r="52" spans="4:5" s="6" customFormat="1" ht="14" x14ac:dyDescent="0.3">
      <c r="D52" s="12" t="s">
        <v>43</v>
      </c>
      <c r="E52" s="12" t="s">
        <v>104</v>
      </c>
    </row>
    <row r="53" spans="4:5" s="6" customFormat="1" ht="14" x14ac:dyDescent="0.3">
      <c r="D53" s="12" t="s">
        <v>20</v>
      </c>
      <c r="E53" s="12" t="s">
        <v>105</v>
      </c>
    </row>
    <row r="54" spans="4:5" s="6" customFormat="1" ht="14" x14ac:dyDescent="0.3">
      <c r="D54" s="12" t="s">
        <v>28</v>
      </c>
      <c r="E54" s="12" t="s">
        <v>106</v>
      </c>
    </row>
    <row r="55" spans="4:5" s="6" customFormat="1" ht="14" x14ac:dyDescent="0.3">
      <c r="D55" s="12" t="s">
        <v>21</v>
      </c>
      <c r="E55" s="12" t="s">
        <v>107</v>
      </c>
    </row>
    <row r="56" spans="4:5" s="6" customFormat="1" ht="14" x14ac:dyDescent="0.3">
      <c r="D56" s="12" t="s">
        <v>22</v>
      </c>
      <c r="E56" s="12" t="s">
        <v>108</v>
      </c>
    </row>
    <row r="57" spans="4:5" s="6" customFormat="1" ht="14" x14ac:dyDescent="0.3">
      <c r="D57" s="12" t="s">
        <v>23</v>
      </c>
      <c r="E57" s="12" t="s">
        <v>109</v>
      </c>
    </row>
    <row r="58" spans="4:5" s="6" customFormat="1" ht="14" x14ac:dyDescent="0.3">
      <c r="D58" s="12" t="s">
        <v>35</v>
      </c>
      <c r="E58" s="12" t="s">
        <v>110</v>
      </c>
    </row>
    <row r="59" spans="4:5" s="6" customFormat="1" ht="14" x14ac:dyDescent="0.3">
      <c r="D59" s="12" t="s">
        <v>26</v>
      </c>
      <c r="E59" s="12" t="s">
        <v>111</v>
      </c>
    </row>
    <row r="60" spans="4:5" s="6" customFormat="1" ht="14" x14ac:dyDescent="0.3">
      <c r="D60" s="12" t="s">
        <v>25</v>
      </c>
      <c r="E60" s="12" t="s">
        <v>112</v>
      </c>
    </row>
    <row r="61" spans="4:5" s="6" customFormat="1" ht="14" x14ac:dyDescent="0.3">
      <c r="D61" s="12" t="s">
        <v>39</v>
      </c>
      <c r="E61" s="12" t="s">
        <v>113</v>
      </c>
    </row>
    <row r="62" spans="4:5" s="6" customFormat="1" ht="14" x14ac:dyDescent="0.3">
      <c r="D62" s="12" t="s">
        <v>45</v>
      </c>
      <c r="E62" s="12" t="s">
        <v>114</v>
      </c>
    </row>
    <row r="63" spans="4:5" s="6" customFormat="1" ht="14" x14ac:dyDescent="0.3">
      <c r="D63" s="12" t="s">
        <v>8</v>
      </c>
      <c r="E63" s="12" t="s">
        <v>115</v>
      </c>
    </row>
    <row r="64" spans="4:5" s="6" customFormat="1" ht="14" x14ac:dyDescent="0.3">
      <c r="D64" s="12" t="s">
        <v>24</v>
      </c>
      <c r="E64" s="12" t="s">
        <v>116</v>
      </c>
    </row>
    <row r="65" spans="4:5" s="6" customFormat="1" ht="14" x14ac:dyDescent="0.3">
      <c r="D65" s="12" t="s">
        <v>29</v>
      </c>
      <c r="E65" s="12" t="s">
        <v>117</v>
      </c>
    </row>
    <row r="66" spans="4:5" s="6" customFormat="1" ht="14" x14ac:dyDescent="0.3">
      <c r="D66" s="12" t="s">
        <v>31</v>
      </c>
      <c r="E66" s="12" t="s">
        <v>118</v>
      </c>
    </row>
    <row r="67" spans="4:5" s="6" customFormat="1" ht="14" x14ac:dyDescent="0.3">
      <c r="D67" s="12" t="s">
        <v>27</v>
      </c>
      <c r="E67" s="12" t="s">
        <v>119</v>
      </c>
    </row>
    <row r="68" spans="4:5" s="6" customFormat="1" ht="14" x14ac:dyDescent="0.3">
      <c r="D68" s="12" t="s">
        <v>32</v>
      </c>
      <c r="E68" s="12" t="s">
        <v>120</v>
      </c>
    </row>
    <row r="69" spans="4:5" s="6" customFormat="1" ht="14" x14ac:dyDescent="0.3">
      <c r="D69" s="12" t="s">
        <v>47</v>
      </c>
      <c r="E69" s="12" t="s">
        <v>121</v>
      </c>
    </row>
    <row r="70" spans="4:5" s="6" customFormat="1" ht="14" x14ac:dyDescent="0.3">
      <c r="D70" s="12" t="s">
        <v>44</v>
      </c>
      <c r="E70" s="12" t="s">
        <v>122</v>
      </c>
    </row>
    <row r="71" spans="4:5" s="6" customFormat="1" ht="14" x14ac:dyDescent="0.3">
      <c r="D71" s="12" t="s">
        <v>30</v>
      </c>
      <c r="E71" s="12" t="s">
        <v>123</v>
      </c>
    </row>
    <row r="72" spans="4:5" s="6" customFormat="1" ht="14" x14ac:dyDescent="0.3">
      <c r="D72" s="12" t="s">
        <v>40</v>
      </c>
      <c r="E72" s="12" t="s">
        <v>124</v>
      </c>
    </row>
    <row r="73" spans="4:5" s="6" customFormat="1" ht="14" x14ac:dyDescent="0.3">
      <c r="D73" s="12" t="s">
        <v>41</v>
      </c>
      <c r="E73" s="12" t="s">
        <v>125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3"/>
  <sheetViews>
    <sheetView workbookViewId="0"/>
  </sheetViews>
  <sheetFormatPr defaultColWidth="9.1796875" defaultRowHeight="14" x14ac:dyDescent="0.3"/>
  <cols>
    <col min="1" max="1" width="19.453125" style="6" customWidth="1"/>
    <col min="2" max="6" width="12.54296875" style="6" bestFit="1" customWidth="1"/>
    <col min="7" max="7" width="13.453125" style="6" bestFit="1" customWidth="1"/>
    <col min="8" max="9" width="12.54296875" style="6" bestFit="1" customWidth="1"/>
    <col min="10" max="10" width="13.81640625" style="6" bestFit="1" customWidth="1"/>
    <col min="11" max="11" width="12.54296875" style="6" bestFit="1" customWidth="1"/>
    <col min="12" max="12" width="13.81640625" style="6" bestFit="1" customWidth="1"/>
    <col min="13" max="16" width="12.54296875" style="6" bestFit="1" customWidth="1"/>
    <col min="17" max="17" width="13.81640625" style="6" bestFit="1" customWidth="1"/>
    <col min="18" max="18" width="12.54296875" style="6" bestFit="1" customWidth="1"/>
    <col min="19" max="19" width="11.36328125" style="6" bestFit="1" customWidth="1"/>
    <col min="20" max="20" width="12.54296875" style="6" bestFit="1" customWidth="1"/>
    <col min="21" max="21" width="11.36328125" style="6" bestFit="1" customWidth="1"/>
    <col min="22" max="22" width="12.54296875" style="6" bestFit="1" customWidth="1"/>
    <col min="23" max="23" width="13.453125" style="6" bestFit="1" customWidth="1"/>
    <col min="24" max="25" width="12.54296875" style="6" bestFit="1" customWidth="1"/>
    <col min="26" max="26" width="13.81640625" style="6" bestFit="1" customWidth="1"/>
    <col min="27" max="28" width="12.54296875" style="6" bestFit="1" customWidth="1"/>
    <col min="29" max="29" width="13.81640625" style="6" bestFit="1" customWidth="1"/>
    <col min="30" max="31" width="12.54296875" style="6" bestFit="1" customWidth="1"/>
    <col min="32" max="33" width="13.81640625" style="6" bestFit="1" customWidth="1"/>
    <col min="34" max="34" width="14.453125" style="6" bestFit="1" customWidth="1"/>
    <col min="35" max="35" width="13.81640625" style="6" bestFit="1" customWidth="1"/>
    <col min="36" max="36" width="15.453125" style="6" bestFit="1" customWidth="1"/>
    <col min="37" max="37" width="13.81640625" style="6" bestFit="1" customWidth="1"/>
    <col min="38" max="38" width="14.453125" style="6" bestFit="1" customWidth="1"/>
    <col min="39" max="39" width="12.54296875" style="6" bestFit="1" customWidth="1"/>
    <col min="40" max="40" width="13.81640625" style="6" bestFit="1" customWidth="1"/>
    <col min="41" max="41" width="12.54296875" style="6" bestFit="1" customWidth="1"/>
    <col min="42" max="42" width="13.81640625" style="6" bestFit="1" customWidth="1"/>
    <col min="43" max="43" width="14.453125" style="6" bestFit="1" customWidth="1"/>
    <col min="44" max="46" width="13.81640625" style="6" bestFit="1" customWidth="1"/>
    <col min="47" max="47" width="13.453125" style="6" bestFit="1" customWidth="1"/>
    <col min="48" max="48" width="13.81640625" style="6" bestFit="1" customWidth="1"/>
    <col min="49" max="49" width="14.453125" style="6" bestFit="1" customWidth="1"/>
    <col min="50" max="16384" width="9.1796875" style="6"/>
  </cols>
  <sheetData>
    <row r="1" spans="1:49" x14ac:dyDescent="0.3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</row>
    <row r="2" spans="1:49" x14ac:dyDescent="0.3">
      <c r="A2" s="15" t="s">
        <v>48</v>
      </c>
      <c r="B2" s="46">
        <v>94426.120804853126</v>
      </c>
      <c r="C2" s="46">
        <v>253580.36161696931</v>
      </c>
      <c r="D2" s="46">
        <v>51378.983619413571</v>
      </c>
      <c r="E2" s="46">
        <v>2953.273024500822</v>
      </c>
      <c r="F2" s="46">
        <v>82908.913433415044</v>
      </c>
      <c r="G2" s="46">
        <v>1483449.7785193231</v>
      </c>
      <c r="H2" s="46">
        <v>51636.872442338827</v>
      </c>
      <c r="I2" s="46">
        <v>11481.689319155341</v>
      </c>
      <c r="J2" s="46">
        <v>310496.19640123652</v>
      </c>
      <c r="K2" s="46">
        <v>51140.752172971857</v>
      </c>
      <c r="L2" s="46">
        <v>573865.94444782939</v>
      </c>
      <c r="M2" s="46">
        <v>157546.57514274539</v>
      </c>
      <c r="N2" s="46">
        <v>38506.513838127386</v>
      </c>
      <c r="O2" s="46">
        <v>29137.294997457389</v>
      </c>
      <c r="P2" s="46">
        <v>63803.780546812151</v>
      </c>
      <c r="Q2" s="46">
        <v>734061.50876056612</v>
      </c>
      <c r="R2" s="46">
        <v>20738.666043343001</v>
      </c>
      <c r="S2" s="46">
        <v>5671.7844938417657</v>
      </c>
      <c r="T2" s="46">
        <v>8337.9265010295221</v>
      </c>
      <c r="U2" s="46">
        <v>1223.4447966018481</v>
      </c>
      <c r="V2" s="46">
        <v>248765.29053790489</v>
      </c>
      <c r="W2" s="46">
        <v>179406.6089069898</v>
      </c>
      <c r="X2" s="46">
        <v>90816.191526048729</v>
      </c>
      <c r="Y2" s="46">
        <v>80114.008703677886</v>
      </c>
      <c r="Z2" s="46">
        <v>82507.73759722762</v>
      </c>
      <c r="AA2" s="46">
        <v>17889.570216443499</v>
      </c>
      <c r="AB2" s="46">
        <v>47803.880013633127</v>
      </c>
      <c r="AC2" s="46">
        <v>836500.20353178831</v>
      </c>
      <c r="AD2" s="46">
        <v>86729.292661832762</v>
      </c>
      <c r="AE2" s="46">
        <v>93080.79834259818</v>
      </c>
      <c r="AF2" s="46">
        <v>141275.9933556621</v>
      </c>
      <c r="AG2" s="46">
        <v>9007577.8367389981</v>
      </c>
      <c r="AH2" s="46">
        <v>4197419.4407925233</v>
      </c>
      <c r="AI2" s="46">
        <v>320510.75830277923</v>
      </c>
      <c r="AJ2" s="46">
        <v>21737702.49715589</v>
      </c>
      <c r="AK2" s="46">
        <v>1147388.2450571619</v>
      </c>
      <c r="AL2" s="46">
        <v>6255736.1603879873</v>
      </c>
      <c r="AM2" s="46">
        <v>522835.56898494862</v>
      </c>
      <c r="AN2" s="46">
        <v>732018.11834070948</v>
      </c>
      <c r="AO2" s="46">
        <v>112070.3009078516</v>
      </c>
      <c r="AP2" s="46">
        <v>1241460.5867669899</v>
      </c>
      <c r="AQ2" s="46">
        <v>1961354.28022472</v>
      </c>
      <c r="AR2" s="46">
        <v>1769607.5544696189</v>
      </c>
      <c r="AS2" s="46">
        <v>491534.17636232119</v>
      </c>
      <c r="AT2" s="46">
        <v>1300624.3451996809</v>
      </c>
      <c r="AU2" s="46">
        <v>629839.27992569329</v>
      </c>
      <c r="AV2" s="46">
        <v>428524.13859445002</v>
      </c>
      <c r="AW2" s="46">
        <v>4959804.8857244421</v>
      </c>
    </row>
    <row r="3" spans="1:49" x14ac:dyDescent="0.3">
      <c r="A3" s="15" t="s">
        <v>49</v>
      </c>
      <c r="B3" s="46">
        <v>9567473.7551773004</v>
      </c>
      <c r="C3" s="46">
        <v>3971463.7718539508</v>
      </c>
      <c r="D3" s="46">
        <v>784688.47070150508</v>
      </c>
      <c r="E3" s="46">
        <v>39651.145200209306</v>
      </c>
      <c r="F3" s="46">
        <v>3492245.7538916329</v>
      </c>
      <c r="G3" s="46">
        <v>37898809.643097207</v>
      </c>
      <c r="H3" s="46">
        <v>1289049.6202030811</v>
      </c>
      <c r="I3" s="46">
        <v>348782.03149607312</v>
      </c>
      <c r="J3" s="46">
        <v>8754404.3209995311</v>
      </c>
      <c r="K3" s="46">
        <v>14888643.206896231</v>
      </c>
      <c r="L3" s="46">
        <v>23622572.11557243</v>
      </c>
      <c r="M3" s="46">
        <v>1505881.806498413</v>
      </c>
      <c r="N3" s="46">
        <v>2046107.33016286</v>
      </c>
      <c r="O3" s="46">
        <v>2837158.8805131321</v>
      </c>
      <c r="P3" s="46">
        <v>850792.38503441098</v>
      </c>
      <c r="Q3" s="46">
        <v>20356391.59752753</v>
      </c>
      <c r="R3" s="46">
        <v>306745.98943161638</v>
      </c>
      <c r="S3" s="46">
        <v>159884.97912485819</v>
      </c>
      <c r="T3" s="46">
        <v>464508.56646989059</v>
      </c>
      <c r="U3" s="46">
        <v>17009.75680246397</v>
      </c>
      <c r="V3" s="46">
        <v>5205837.2550516808</v>
      </c>
      <c r="W3" s="46">
        <v>10053633.062734719</v>
      </c>
      <c r="X3" s="46">
        <v>4093749.1571337092</v>
      </c>
      <c r="Y3" s="46">
        <v>6473580.2967574708</v>
      </c>
      <c r="Z3" s="46">
        <v>12603550.74835589</v>
      </c>
      <c r="AA3" s="46">
        <v>783692.77259838406</v>
      </c>
      <c r="AB3" s="46">
        <v>1854290.700618448</v>
      </c>
      <c r="AC3" s="46">
        <v>15187629.379370879</v>
      </c>
      <c r="AD3" s="46">
        <v>4614046.4335723333</v>
      </c>
      <c r="AE3" s="46">
        <v>3803221.6814189102</v>
      </c>
      <c r="AF3" s="46">
        <v>7469993.1731730606</v>
      </c>
      <c r="AG3" s="46">
        <v>9270988.0369370058</v>
      </c>
      <c r="AH3" s="46">
        <v>154450830.13875481</v>
      </c>
      <c r="AI3" s="46">
        <v>48200215.802401669</v>
      </c>
      <c r="AJ3" s="46">
        <v>214023481.04569939</v>
      </c>
      <c r="AK3" s="46">
        <v>23216474.336858138</v>
      </c>
      <c r="AL3" s="46">
        <v>250401817.5176596</v>
      </c>
      <c r="AM3" s="46">
        <v>6142784.1474998333</v>
      </c>
      <c r="AN3" s="46">
        <v>48471979.182893023</v>
      </c>
      <c r="AO3" s="46">
        <v>39008392.614187777</v>
      </c>
      <c r="AP3" s="46">
        <v>166557634.56637099</v>
      </c>
      <c r="AQ3" s="46">
        <v>18518256.648409929</v>
      </c>
      <c r="AR3" s="46">
        <v>45728215.880686089</v>
      </c>
      <c r="AS3" s="46">
        <v>11122021.262976831</v>
      </c>
      <c r="AT3" s="46">
        <v>25049188.834875569</v>
      </c>
      <c r="AU3" s="46">
        <v>17665588.40118482</v>
      </c>
      <c r="AV3" s="46">
        <v>52286071.679451346</v>
      </c>
      <c r="AW3" s="46">
        <v>28219827.568132151</v>
      </c>
    </row>
    <row r="4" spans="1:49" x14ac:dyDescent="0.3">
      <c r="A4" s="15" t="s">
        <v>50</v>
      </c>
      <c r="B4" s="46">
        <v>1179446.833015481</v>
      </c>
      <c r="C4" s="46">
        <v>616121.03448538086</v>
      </c>
      <c r="D4" s="46">
        <v>191000.2053282813</v>
      </c>
      <c r="E4" s="46">
        <v>12713.10161190399</v>
      </c>
      <c r="F4" s="46">
        <v>557190.01114956522</v>
      </c>
      <c r="G4" s="46">
        <v>5705832.6715866216</v>
      </c>
      <c r="H4" s="46">
        <v>483305.77109939401</v>
      </c>
      <c r="I4" s="46">
        <v>54581.751895628768</v>
      </c>
      <c r="J4" s="46">
        <v>1771531.1697775761</v>
      </c>
      <c r="K4" s="46">
        <v>926607.3251861661</v>
      </c>
      <c r="L4" s="46">
        <v>2972143.5248257271</v>
      </c>
      <c r="M4" s="46">
        <v>256267.284386732</v>
      </c>
      <c r="N4" s="46">
        <v>357555.48144030332</v>
      </c>
      <c r="O4" s="46">
        <v>215485.6568992461</v>
      </c>
      <c r="P4" s="46">
        <v>125337.81340765661</v>
      </c>
      <c r="Q4" s="46">
        <v>3125875.405134765</v>
      </c>
      <c r="R4" s="46">
        <v>126064.8858332396</v>
      </c>
      <c r="S4" s="46">
        <v>39301.403231222779</v>
      </c>
      <c r="T4" s="46">
        <v>457268.71249082673</v>
      </c>
      <c r="U4" s="46">
        <v>6025.9939470947447</v>
      </c>
      <c r="V4" s="46">
        <v>588015.74800777156</v>
      </c>
      <c r="W4" s="46">
        <v>1859451.5163430551</v>
      </c>
      <c r="X4" s="46">
        <v>342631.1717982039</v>
      </c>
      <c r="Y4" s="46">
        <v>673275.06909282284</v>
      </c>
      <c r="Z4" s="46">
        <v>1041318.188071574</v>
      </c>
      <c r="AA4" s="46">
        <v>315953.24197990599</v>
      </c>
      <c r="AB4" s="46">
        <v>439043.1603717067</v>
      </c>
      <c r="AC4" s="46">
        <v>2110237.6267423471</v>
      </c>
      <c r="AD4" s="46">
        <v>393214.18320200488</v>
      </c>
      <c r="AE4" s="46">
        <v>389072.48487601039</v>
      </c>
      <c r="AF4" s="46">
        <v>1155177.4732712191</v>
      </c>
      <c r="AG4" s="46">
        <v>2869108.9589559129</v>
      </c>
      <c r="AH4" s="46">
        <v>24802871.04820352</v>
      </c>
      <c r="AI4" s="46">
        <v>991535.54842796386</v>
      </c>
      <c r="AJ4" s="46">
        <v>80463447.597858906</v>
      </c>
      <c r="AK4" s="46">
        <v>2459216.9785848041</v>
      </c>
      <c r="AL4" s="46">
        <v>6057527.0236301422</v>
      </c>
      <c r="AM4" s="46">
        <v>2474133.145621818</v>
      </c>
      <c r="AN4" s="46">
        <v>2814119.2150204862</v>
      </c>
      <c r="AO4" s="46">
        <v>892392.20375946967</v>
      </c>
      <c r="AP4" s="46">
        <v>1023184.855414029</v>
      </c>
      <c r="AQ4" s="46">
        <v>1800255.8083585049</v>
      </c>
      <c r="AR4" s="46">
        <v>3788031.3039357942</v>
      </c>
      <c r="AS4" s="46">
        <v>1084796.5852656669</v>
      </c>
      <c r="AT4" s="46">
        <v>4372298.638540254</v>
      </c>
      <c r="AU4" s="46">
        <v>5726343.7550353352</v>
      </c>
      <c r="AV4" s="46">
        <v>2096711.364522642</v>
      </c>
      <c r="AW4" s="46">
        <v>4028147.5917521478</v>
      </c>
    </row>
    <row r="5" spans="1:49" x14ac:dyDescent="0.3">
      <c r="A5" s="15" t="s">
        <v>51</v>
      </c>
      <c r="B5" s="46">
        <v>698964.19456722098</v>
      </c>
      <c r="C5" s="46">
        <v>1497473.698939892</v>
      </c>
      <c r="D5" s="46">
        <v>421561.73947559501</v>
      </c>
      <c r="E5" s="46">
        <v>8283.1688897497843</v>
      </c>
      <c r="F5" s="46">
        <v>606000.73299458367</v>
      </c>
      <c r="G5" s="46">
        <v>7618682.2741230736</v>
      </c>
      <c r="H5" s="46">
        <v>184328.53447422379</v>
      </c>
      <c r="I5" s="46">
        <v>52105.213708166673</v>
      </c>
      <c r="J5" s="46">
        <v>1724721.0137753279</v>
      </c>
      <c r="K5" s="46">
        <v>400622.10078600852</v>
      </c>
      <c r="L5" s="46">
        <v>3427642.1360149458</v>
      </c>
      <c r="M5" s="46">
        <v>348492.93160000752</v>
      </c>
      <c r="N5" s="46">
        <v>453245.05698740279</v>
      </c>
      <c r="O5" s="46">
        <v>175877.47477980491</v>
      </c>
      <c r="P5" s="46">
        <v>157564.9625733826</v>
      </c>
      <c r="Q5" s="46">
        <v>4787430.0664749686</v>
      </c>
      <c r="R5" s="46">
        <v>122810.291096841</v>
      </c>
      <c r="S5" s="46">
        <v>53408.726593317777</v>
      </c>
      <c r="T5" s="46">
        <v>48642.283634597938</v>
      </c>
      <c r="U5" s="46">
        <v>10330.275953313439</v>
      </c>
      <c r="V5" s="46">
        <v>2174058.1304423111</v>
      </c>
      <c r="W5" s="46">
        <v>1725982.0178629381</v>
      </c>
      <c r="X5" s="46">
        <v>334176.14445393538</v>
      </c>
      <c r="Y5" s="46">
        <v>488469.90159119532</v>
      </c>
      <c r="Z5" s="46">
        <v>775052.19424044667</v>
      </c>
      <c r="AA5" s="46">
        <v>120698.4805713088</v>
      </c>
      <c r="AB5" s="46">
        <v>325276.05279871868</v>
      </c>
      <c r="AC5" s="46">
        <v>3526140.8131601969</v>
      </c>
      <c r="AD5" s="46">
        <v>550812.71820230689</v>
      </c>
      <c r="AE5" s="46">
        <v>1090509.1641680009</v>
      </c>
      <c r="AF5" s="46">
        <v>4009035.0363319982</v>
      </c>
      <c r="AG5" s="46">
        <v>4717013.3747561369</v>
      </c>
      <c r="AH5" s="46">
        <v>22904102.133834049</v>
      </c>
      <c r="AI5" s="46">
        <v>1929394.3755518009</v>
      </c>
      <c r="AJ5" s="46">
        <v>62421009.144128442</v>
      </c>
      <c r="AK5" s="46">
        <v>5304004.7932432387</v>
      </c>
      <c r="AL5" s="46">
        <v>5088958.8319502603</v>
      </c>
      <c r="AM5" s="46">
        <v>3974284.502295773</v>
      </c>
      <c r="AN5" s="46">
        <v>10702004.22573939</v>
      </c>
      <c r="AO5" s="46">
        <v>542516.10619012953</v>
      </c>
      <c r="AP5" s="46">
        <v>4742156.6577376965</v>
      </c>
      <c r="AQ5" s="46">
        <v>15628345.36356434</v>
      </c>
      <c r="AR5" s="46">
        <v>3438142.3022250831</v>
      </c>
      <c r="AS5" s="46">
        <v>2552946.939790573</v>
      </c>
      <c r="AT5" s="46">
        <v>7966880.3119558673</v>
      </c>
      <c r="AU5" s="46">
        <v>3801933.4366918271</v>
      </c>
      <c r="AV5" s="46">
        <v>3276146.6468040892</v>
      </c>
      <c r="AW5" s="46">
        <v>16456273.42779907</v>
      </c>
    </row>
    <row r="6" spans="1:49" x14ac:dyDescent="0.3">
      <c r="A6" s="15" t="s">
        <v>52</v>
      </c>
      <c r="B6" s="46">
        <v>769637.60619719198</v>
      </c>
      <c r="C6" s="46">
        <v>1277046.1272479109</v>
      </c>
      <c r="D6" s="46">
        <v>653155.95294948248</v>
      </c>
      <c r="E6" s="46">
        <v>46721.754323275927</v>
      </c>
      <c r="F6" s="46">
        <v>617214.92418713355</v>
      </c>
      <c r="G6" s="46">
        <v>14947912.60449619</v>
      </c>
      <c r="H6" s="46">
        <v>944108.30863988842</v>
      </c>
      <c r="I6" s="46">
        <v>174247.861233106</v>
      </c>
      <c r="J6" s="46">
        <v>3847111.4237118582</v>
      </c>
      <c r="K6" s="46">
        <v>729532.83199472632</v>
      </c>
      <c r="L6" s="46">
        <v>5147723.3949898854</v>
      </c>
      <c r="M6" s="46">
        <v>941634.84611644992</v>
      </c>
      <c r="N6" s="46">
        <v>750758.88768519927</v>
      </c>
      <c r="O6" s="46">
        <v>499835.94746916939</v>
      </c>
      <c r="P6" s="46">
        <v>170114.91163473061</v>
      </c>
      <c r="Q6" s="46">
        <v>6430341.8468817454</v>
      </c>
      <c r="R6" s="46">
        <v>133251.80164305691</v>
      </c>
      <c r="S6" s="46">
        <v>281212.98685774661</v>
      </c>
      <c r="T6" s="46">
        <v>250295.70103144171</v>
      </c>
      <c r="U6" s="46">
        <v>8578.1577896755516</v>
      </c>
      <c r="V6" s="46">
        <v>1209142.1262655889</v>
      </c>
      <c r="W6" s="46">
        <v>2523448.5455155061</v>
      </c>
      <c r="X6" s="46">
        <v>1984837.3989442021</v>
      </c>
      <c r="Y6" s="46">
        <v>1060894.7510147551</v>
      </c>
      <c r="Z6" s="46">
        <v>798820.15299519582</v>
      </c>
      <c r="AA6" s="46">
        <v>460094.26556639868</v>
      </c>
      <c r="AB6" s="46">
        <v>273978.27539914049</v>
      </c>
      <c r="AC6" s="46">
        <v>4338051.4392413469</v>
      </c>
      <c r="AD6" s="46">
        <v>465583.52723515662</v>
      </c>
      <c r="AE6" s="46">
        <v>1474177.735277144</v>
      </c>
      <c r="AF6" s="46">
        <v>1965103.110239954</v>
      </c>
      <c r="AG6" s="46">
        <v>1034877.570376245</v>
      </c>
      <c r="AH6" s="46">
        <v>13862261.55099136</v>
      </c>
      <c r="AI6" s="46">
        <v>4001426.635152529</v>
      </c>
      <c r="AJ6" s="46">
        <v>47803519.168963127</v>
      </c>
      <c r="AK6" s="46">
        <v>5138867.594958582</v>
      </c>
      <c r="AL6" s="46">
        <v>746956.20737202582</v>
      </c>
      <c r="AM6" s="46">
        <v>2812039.2022428229</v>
      </c>
      <c r="AN6" s="46">
        <v>3884867.1686560991</v>
      </c>
      <c r="AO6" s="46">
        <v>3114735.7141520041</v>
      </c>
      <c r="AP6" s="46">
        <v>868065.73141054506</v>
      </c>
      <c r="AQ6" s="46">
        <v>1843498.036003493</v>
      </c>
      <c r="AR6" s="46">
        <v>3312111.7658849349</v>
      </c>
      <c r="AS6" s="46">
        <v>2227837.543656535</v>
      </c>
      <c r="AT6" s="46">
        <v>2272341.08066954</v>
      </c>
      <c r="AU6" s="46">
        <v>1991576.216581275</v>
      </c>
      <c r="AV6" s="46">
        <v>192344.7059487571</v>
      </c>
      <c r="AW6" s="46">
        <v>4386783.5983459428</v>
      </c>
    </row>
    <row r="7" spans="1:49" x14ac:dyDescent="0.3">
      <c r="A7" s="15" t="s">
        <v>53</v>
      </c>
      <c r="B7" s="46">
        <v>4692566.7388148243</v>
      </c>
      <c r="C7" s="46">
        <v>8271955.0686922837</v>
      </c>
      <c r="D7" s="46">
        <v>2973910.8114909902</v>
      </c>
      <c r="E7" s="46">
        <v>153450.53815675189</v>
      </c>
      <c r="F7" s="46">
        <v>6400029.7010563202</v>
      </c>
      <c r="G7" s="46">
        <v>48693037.64555233</v>
      </c>
      <c r="H7" s="46">
        <v>2312892.716435099</v>
      </c>
      <c r="I7" s="46">
        <v>329747.85004979349</v>
      </c>
      <c r="J7" s="46">
        <v>15955221.04120726</v>
      </c>
      <c r="K7" s="46">
        <v>3245429.0682123289</v>
      </c>
      <c r="L7" s="46">
        <v>24194458.79649625</v>
      </c>
      <c r="M7" s="46">
        <v>4309782.6559621366</v>
      </c>
      <c r="N7" s="46">
        <v>3084780.0271829991</v>
      </c>
      <c r="O7" s="46">
        <v>1045754.185483931</v>
      </c>
      <c r="P7" s="46">
        <v>1053556.2067156611</v>
      </c>
      <c r="Q7" s="46">
        <v>27442790.873859368</v>
      </c>
      <c r="R7" s="46">
        <v>840659.70722627966</v>
      </c>
      <c r="S7" s="46">
        <v>975897.08706497424</v>
      </c>
      <c r="T7" s="46">
        <v>622006.71269894717</v>
      </c>
      <c r="U7" s="46">
        <v>115517.40480747059</v>
      </c>
      <c r="V7" s="46">
        <v>13452110.928067351</v>
      </c>
      <c r="W7" s="46">
        <v>10658776.51643726</v>
      </c>
      <c r="X7" s="46">
        <v>2644960.4514997518</v>
      </c>
      <c r="Y7" s="46">
        <v>5655174.0678493641</v>
      </c>
      <c r="Z7" s="46">
        <v>6423599.9714502003</v>
      </c>
      <c r="AA7" s="46">
        <v>1061523.018651881</v>
      </c>
      <c r="AB7" s="46">
        <v>4414069.0698266868</v>
      </c>
      <c r="AC7" s="46">
        <v>17784679.097092539</v>
      </c>
      <c r="AD7" s="46">
        <v>3651133.486471395</v>
      </c>
      <c r="AE7" s="46">
        <v>3835554.2173582981</v>
      </c>
      <c r="AF7" s="46">
        <v>10221627.255457509</v>
      </c>
      <c r="AG7" s="46">
        <v>30074203.37871059</v>
      </c>
      <c r="AH7" s="46">
        <v>114118558.2380508</v>
      </c>
      <c r="AI7" s="46">
        <v>15316574.15078284</v>
      </c>
      <c r="AJ7" s="46">
        <v>628140772.47765732</v>
      </c>
      <c r="AK7" s="46">
        <v>81566751.353927493</v>
      </c>
      <c r="AL7" s="46">
        <v>117204311.575067</v>
      </c>
      <c r="AM7" s="46">
        <v>11656229.951013099</v>
      </c>
      <c r="AN7" s="46">
        <v>50055770.838070519</v>
      </c>
      <c r="AO7" s="46">
        <v>9759434.8200499993</v>
      </c>
      <c r="AP7" s="46">
        <v>19292215.042730901</v>
      </c>
      <c r="AQ7" s="46">
        <v>73062474.477569193</v>
      </c>
      <c r="AR7" s="46">
        <v>38207776.811759837</v>
      </c>
      <c r="AS7" s="46">
        <v>21224035.35336611</v>
      </c>
      <c r="AT7" s="46">
        <v>37709265.673494898</v>
      </c>
      <c r="AU7" s="46">
        <v>38384287.246159017</v>
      </c>
      <c r="AV7" s="46">
        <v>9355408.6240888052</v>
      </c>
      <c r="AW7" s="46">
        <v>47820009.233110942</v>
      </c>
    </row>
    <row r="8" spans="1:49" x14ac:dyDescent="0.3">
      <c r="A8" s="15" t="s">
        <v>54</v>
      </c>
      <c r="B8" s="46">
        <v>615.05481951898173</v>
      </c>
      <c r="C8" s="46">
        <v>196.35638368520031</v>
      </c>
      <c r="D8" s="46">
        <v>23.978016480199681</v>
      </c>
      <c r="E8" s="46">
        <v>1.854623437469507</v>
      </c>
      <c r="F8" s="46">
        <v>441.90569585447679</v>
      </c>
      <c r="G8" s="46">
        <v>10664.134475672539</v>
      </c>
      <c r="H8" s="46">
        <v>86.620387644508952</v>
      </c>
      <c r="I8" s="46">
        <v>13.28073270555104</v>
      </c>
      <c r="J8" s="46">
        <v>326.89802160124532</v>
      </c>
      <c r="K8" s="46">
        <v>276.58530586842369</v>
      </c>
      <c r="L8" s="46">
        <v>752.09642706886007</v>
      </c>
      <c r="M8" s="46">
        <v>68.846872123774517</v>
      </c>
      <c r="N8" s="46">
        <v>134.59321883618571</v>
      </c>
      <c r="O8" s="46">
        <v>23.95854954748545</v>
      </c>
      <c r="P8" s="46">
        <v>47.715865207414382</v>
      </c>
      <c r="Q8" s="46">
        <v>520.51268545302798</v>
      </c>
      <c r="R8" s="46">
        <v>18.121545826044819</v>
      </c>
      <c r="S8" s="46">
        <v>15.10579460665374</v>
      </c>
      <c r="T8" s="46">
        <v>17.769534738249991</v>
      </c>
      <c r="U8" s="46">
        <v>2.281378939753532</v>
      </c>
      <c r="V8" s="46">
        <v>222.9456488574651</v>
      </c>
      <c r="W8" s="46">
        <v>475.70349417338002</v>
      </c>
      <c r="X8" s="46">
        <v>91.373770088182596</v>
      </c>
      <c r="Y8" s="46">
        <v>97.784235911572551</v>
      </c>
      <c r="Z8" s="46">
        <v>447.686985948553</v>
      </c>
      <c r="AA8" s="46">
        <v>36.225384070708003</v>
      </c>
      <c r="AB8" s="46">
        <v>114.06809412535129</v>
      </c>
      <c r="AC8" s="46">
        <v>667.44969511757199</v>
      </c>
      <c r="AD8" s="46">
        <v>123.96433778564339</v>
      </c>
      <c r="AE8" s="46">
        <v>2688.9443246437331</v>
      </c>
      <c r="AF8" s="46">
        <v>39.583578934564457</v>
      </c>
      <c r="AG8" s="46">
        <v>227.68191926505361</v>
      </c>
      <c r="AH8" s="46">
        <v>5289.391883779007</v>
      </c>
      <c r="AI8" s="46">
        <v>2530.2921977828069</v>
      </c>
      <c r="AJ8" s="46">
        <v>4303.1197073637577</v>
      </c>
      <c r="AK8" s="46">
        <v>377.54472472522002</v>
      </c>
      <c r="AL8" s="46">
        <v>702.48254746398209</v>
      </c>
      <c r="AM8" s="46">
        <v>829.69020262898437</v>
      </c>
      <c r="AN8" s="46">
        <v>1294.859348659347</v>
      </c>
      <c r="AO8" s="46">
        <v>122.4418779297536</v>
      </c>
      <c r="AP8" s="46">
        <v>193.37725489530371</v>
      </c>
      <c r="AQ8" s="46">
        <v>1191.4535512881389</v>
      </c>
      <c r="AR8" s="46">
        <v>210.4261162041156</v>
      </c>
      <c r="AS8" s="46">
        <v>1531.8996500554131</v>
      </c>
      <c r="AT8" s="46">
        <v>1097.1907914226099</v>
      </c>
      <c r="AU8" s="46">
        <v>364.33730207398372</v>
      </c>
      <c r="AV8" s="46">
        <v>104.72849227172161</v>
      </c>
      <c r="AW8" s="46">
        <v>2100.096819061288</v>
      </c>
    </row>
    <row r="9" spans="1:49" x14ac:dyDescent="0.3">
      <c r="A9" s="15" t="s">
        <v>55</v>
      </c>
      <c r="B9" s="46">
        <v>246714.74955286019</v>
      </c>
      <c r="C9" s="46">
        <v>257739.05175871591</v>
      </c>
      <c r="D9" s="46">
        <v>30050.7384663005</v>
      </c>
      <c r="E9" s="46">
        <v>4061.0244163601451</v>
      </c>
      <c r="F9" s="46">
        <v>125685.0700849492</v>
      </c>
      <c r="G9" s="46">
        <v>1566570.968446838</v>
      </c>
      <c r="H9" s="46">
        <v>99684.118517431692</v>
      </c>
      <c r="I9" s="46">
        <v>6025.2007342092593</v>
      </c>
      <c r="J9" s="46">
        <v>576614.54630425398</v>
      </c>
      <c r="K9" s="46">
        <v>82203.65822162191</v>
      </c>
      <c r="L9" s="46">
        <v>888967.26620328636</v>
      </c>
      <c r="M9" s="46">
        <v>71080.65118387001</v>
      </c>
      <c r="N9" s="46">
        <v>121011.1584757121</v>
      </c>
      <c r="O9" s="46">
        <v>77950.994123531593</v>
      </c>
      <c r="P9" s="46">
        <v>29919.354049272079</v>
      </c>
      <c r="Q9" s="46">
        <v>956773.16028405901</v>
      </c>
      <c r="R9" s="46">
        <v>10997.17834409926</v>
      </c>
      <c r="S9" s="46">
        <v>13950.836433275799</v>
      </c>
      <c r="T9" s="46">
        <v>9566.1074884171467</v>
      </c>
      <c r="U9" s="46">
        <v>1918.649610935639</v>
      </c>
      <c r="V9" s="46">
        <v>414926.10646918468</v>
      </c>
      <c r="W9" s="46">
        <v>306286.401959487</v>
      </c>
      <c r="X9" s="46">
        <v>63582.045777968029</v>
      </c>
      <c r="Y9" s="46">
        <v>259229.48657811811</v>
      </c>
      <c r="Z9" s="46">
        <v>206693.92967195559</v>
      </c>
      <c r="AA9" s="46">
        <v>95432.537766841298</v>
      </c>
      <c r="AB9" s="46">
        <v>72896.080208844811</v>
      </c>
      <c r="AC9" s="46">
        <v>532091.89510069427</v>
      </c>
      <c r="AD9" s="46">
        <v>335407.59126143478</v>
      </c>
      <c r="AE9" s="46">
        <v>371932.82549322757</v>
      </c>
      <c r="AF9" s="46">
        <v>211050.43473152659</v>
      </c>
      <c r="AG9" s="46">
        <v>346356.96051032539</v>
      </c>
      <c r="AH9" s="46">
        <v>6407495.0239101816</v>
      </c>
      <c r="AI9" s="46">
        <v>575302.93625163438</v>
      </c>
      <c r="AJ9" s="46">
        <v>18164743.54782119</v>
      </c>
      <c r="AK9" s="46">
        <v>1716742.091842931</v>
      </c>
      <c r="AL9" s="46">
        <v>1688063.4207415979</v>
      </c>
      <c r="AM9" s="46">
        <v>1055733.05572513</v>
      </c>
      <c r="AN9" s="46">
        <v>963581.05021663499</v>
      </c>
      <c r="AO9" s="46">
        <v>188271.11659804769</v>
      </c>
      <c r="AP9" s="46">
        <v>889795.37308497995</v>
      </c>
      <c r="AQ9" s="46">
        <v>2522237.1105816499</v>
      </c>
      <c r="AR9" s="46">
        <v>1480985.774277909</v>
      </c>
      <c r="AS9" s="46">
        <v>595203.23528691381</v>
      </c>
      <c r="AT9" s="46">
        <v>664906.48786845827</v>
      </c>
      <c r="AU9" s="46">
        <v>1050117.9126506259</v>
      </c>
      <c r="AV9" s="46">
        <v>371348.24121532048</v>
      </c>
      <c r="AW9" s="46">
        <v>1953719.823152381</v>
      </c>
    </row>
    <row r="10" spans="1:49" x14ac:dyDescent="0.3">
      <c r="A10" s="15" t="s">
        <v>56</v>
      </c>
      <c r="B10" s="46">
        <v>51190.925685915783</v>
      </c>
      <c r="C10" s="46">
        <v>148450.64632940979</v>
      </c>
      <c r="D10" s="46">
        <v>70466.943670227105</v>
      </c>
      <c r="E10" s="46">
        <v>154.5093109639725</v>
      </c>
      <c r="F10" s="46">
        <v>68485.977832869656</v>
      </c>
      <c r="G10" s="46">
        <v>438608.80896081438</v>
      </c>
      <c r="H10" s="46">
        <v>10402.31570196654</v>
      </c>
      <c r="I10" s="46">
        <v>13760.376919886019</v>
      </c>
      <c r="J10" s="46">
        <v>753355.97974963638</v>
      </c>
      <c r="K10" s="46">
        <v>28743.393186758341</v>
      </c>
      <c r="L10" s="46">
        <v>318130.22364205919</v>
      </c>
      <c r="M10" s="46">
        <v>65440.825781267296</v>
      </c>
      <c r="N10" s="46">
        <v>18280.432241056202</v>
      </c>
      <c r="O10" s="46">
        <v>3072.596449162465</v>
      </c>
      <c r="P10" s="46">
        <v>28017.49824437745</v>
      </c>
      <c r="Q10" s="46">
        <v>245192.22861289131</v>
      </c>
      <c r="R10" s="46">
        <v>2345.829230880332</v>
      </c>
      <c r="S10" s="46">
        <v>1609.8281610454719</v>
      </c>
      <c r="T10" s="46">
        <v>811.57465799903093</v>
      </c>
      <c r="U10" s="46">
        <v>152.5996956495967</v>
      </c>
      <c r="V10" s="46">
        <v>131524.74971067629</v>
      </c>
      <c r="W10" s="46">
        <v>176725.03293074999</v>
      </c>
      <c r="X10" s="46">
        <v>26852.121071304799</v>
      </c>
      <c r="Y10" s="46">
        <v>23994.531372224199</v>
      </c>
      <c r="Z10" s="46">
        <v>41033.305783597752</v>
      </c>
      <c r="AA10" s="46">
        <v>41777.301020902189</v>
      </c>
      <c r="AB10" s="46">
        <v>21899.220541898831</v>
      </c>
      <c r="AC10" s="46">
        <v>140374.3884517386</v>
      </c>
      <c r="AD10" s="46">
        <v>82760.626634648477</v>
      </c>
      <c r="AE10" s="46">
        <v>69592.053711122309</v>
      </c>
      <c r="AF10" s="46">
        <v>3770.3184409475548</v>
      </c>
      <c r="AG10" s="46">
        <v>69032.861625266465</v>
      </c>
      <c r="AH10" s="46">
        <v>2283119.312042465</v>
      </c>
      <c r="AI10" s="46">
        <v>351941.57452197839</v>
      </c>
      <c r="AJ10" s="46">
        <v>6026585.2886068895</v>
      </c>
      <c r="AK10" s="46">
        <v>143221.96130414499</v>
      </c>
      <c r="AL10" s="46">
        <v>1896866.2217146161</v>
      </c>
      <c r="AM10" s="46">
        <v>89905.458087045641</v>
      </c>
      <c r="AN10" s="46">
        <v>270180.88541988481</v>
      </c>
      <c r="AO10" s="46">
        <v>97101.447596645332</v>
      </c>
      <c r="AP10" s="46">
        <v>189660.59763077839</v>
      </c>
      <c r="AQ10" s="46">
        <v>287052.26116295718</v>
      </c>
      <c r="AR10" s="46">
        <v>393256.25835935317</v>
      </c>
      <c r="AS10" s="46">
        <v>347129.69741409499</v>
      </c>
      <c r="AT10" s="46">
        <v>405015.31523476582</v>
      </c>
      <c r="AU10" s="46">
        <v>53039.72315602559</v>
      </c>
      <c r="AV10" s="46">
        <v>67842.363101089155</v>
      </c>
      <c r="AW10" s="46">
        <v>819503.09065838961</v>
      </c>
    </row>
    <row r="11" spans="1:49" x14ac:dyDescent="0.3">
      <c r="A11" s="15" t="s">
        <v>57</v>
      </c>
      <c r="B11" s="46">
        <v>77650.192372006873</v>
      </c>
      <c r="C11" s="46">
        <v>200011.80956905711</v>
      </c>
      <c r="D11" s="46">
        <v>185242.54360284019</v>
      </c>
      <c r="E11" s="46">
        <v>22691.641346458331</v>
      </c>
      <c r="F11" s="46">
        <v>29558.423610363148</v>
      </c>
      <c r="G11" s="46">
        <v>626479.79354784568</v>
      </c>
      <c r="H11" s="46">
        <v>14991.0758453815</v>
      </c>
      <c r="I11" s="46">
        <v>3277.3803854885932</v>
      </c>
      <c r="J11" s="46">
        <v>222827.38117967409</v>
      </c>
      <c r="K11" s="46">
        <v>70589.833583031999</v>
      </c>
      <c r="L11" s="46">
        <v>173619.83839177119</v>
      </c>
      <c r="M11" s="46">
        <v>15405.108060912349</v>
      </c>
      <c r="N11" s="46">
        <v>24786.287220387709</v>
      </c>
      <c r="O11" s="46">
        <v>7238.747185593189</v>
      </c>
      <c r="P11" s="46">
        <v>7552.0791516805066</v>
      </c>
      <c r="Q11" s="46">
        <v>282514.68900576991</v>
      </c>
      <c r="R11" s="46">
        <v>4252.4455802885514</v>
      </c>
      <c r="S11" s="46">
        <v>16167.153074367559</v>
      </c>
      <c r="T11" s="46">
        <v>5665.2642109781291</v>
      </c>
      <c r="U11" s="46">
        <v>639.02220839447864</v>
      </c>
      <c r="V11" s="46">
        <v>93645.113777955878</v>
      </c>
      <c r="W11" s="46">
        <v>249687.65507296601</v>
      </c>
      <c r="X11" s="46">
        <v>22478.769161657729</v>
      </c>
      <c r="Y11" s="46">
        <v>29874.734362731571</v>
      </c>
      <c r="Z11" s="46">
        <v>114989.3612650671</v>
      </c>
      <c r="AA11" s="46">
        <v>6720.41851157578</v>
      </c>
      <c r="AB11" s="46">
        <v>21613.234659626971</v>
      </c>
      <c r="AC11" s="46">
        <v>114900.40871115989</v>
      </c>
      <c r="AD11" s="46">
        <v>31904.515931081889</v>
      </c>
      <c r="AE11" s="46">
        <v>93552.080351866753</v>
      </c>
      <c r="AF11" s="46">
        <v>11994.17444852195</v>
      </c>
      <c r="AG11" s="46">
        <v>133906.14928696741</v>
      </c>
      <c r="AH11" s="46">
        <v>924905.98983783333</v>
      </c>
      <c r="AI11" s="46">
        <v>216824.70713218741</v>
      </c>
      <c r="AJ11" s="46">
        <v>6610175.625238698</v>
      </c>
      <c r="AK11" s="46">
        <v>419990.083642649</v>
      </c>
      <c r="AL11" s="46">
        <v>668002.2517704597</v>
      </c>
      <c r="AM11" s="46">
        <v>284672.98433649872</v>
      </c>
      <c r="AN11" s="46">
        <v>745536.48435786273</v>
      </c>
      <c r="AO11" s="46">
        <v>63348.995908228142</v>
      </c>
      <c r="AP11" s="46">
        <v>389314.93362827401</v>
      </c>
      <c r="AQ11" s="46">
        <v>481321.37670479901</v>
      </c>
      <c r="AR11" s="46">
        <v>223103.41904189289</v>
      </c>
      <c r="AS11" s="46">
        <v>218876.64132314461</v>
      </c>
      <c r="AT11" s="46">
        <v>1375133.3979019879</v>
      </c>
      <c r="AU11" s="46">
        <v>347744.67707398249</v>
      </c>
      <c r="AV11" s="46">
        <v>124313.5266373593</v>
      </c>
      <c r="AW11" s="46">
        <v>1133394.9163203861</v>
      </c>
    </row>
    <row r="12" spans="1:49" x14ac:dyDescent="0.3">
      <c r="A12" s="15" t="s">
        <v>58</v>
      </c>
      <c r="B12" s="46">
        <v>69657.390578187071</v>
      </c>
      <c r="C12" s="46">
        <v>175932.56846714221</v>
      </c>
      <c r="D12" s="46">
        <v>34499.142801123693</v>
      </c>
      <c r="E12" s="46">
        <v>738.93936594158038</v>
      </c>
      <c r="F12" s="46">
        <v>206459.1370071797</v>
      </c>
      <c r="G12" s="46">
        <v>780206.99994950532</v>
      </c>
      <c r="H12" s="46">
        <v>177369.76095341859</v>
      </c>
      <c r="I12" s="46">
        <v>6509.4124351396604</v>
      </c>
      <c r="J12" s="46">
        <v>234624.80817616859</v>
      </c>
      <c r="K12" s="46">
        <v>241446.97095449831</v>
      </c>
      <c r="L12" s="46">
        <v>503963.56248053769</v>
      </c>
      <c r="M12" s="46">
        <v>82989.412052979736</v>
      </c>
      <c r="N12" s="46">
        <v>158184.59222608109</v>
      </c>
      <c r="O12" s="46">
        <v>13329.57698278176</v>
      </c>
      <c r="P12" s="46">
        <v>39267.237721425547</v>
      </c>
      <c r="Q12" s="46">
        <v>267553.21404508222</v>
      </c>
      <c r="R12" s="46">
        <v>7048.2595482625129</v>
      </c>
      <c r="S12" s="46">
        <v>14110.9154582335</v>
      </c>
      <c r="T12" s="46">
        <v>11433.039270249859</v>
      </c>
      <c r="U12" s="46">
        <v>3348.718005719179</v>
      </c>
      <c r="V12" s="46">
        <v>153178.8032967766</v>
      </c>
      <c r="W12" s="46">
        <v>277175.20012056897</v>
      </c>
      <c r="X12" s="46">
        <v>97622.38072263106</v>
      </c>
      <c r="Y12" s="46">
        <v>184191.1091061676</v>
      </c>
      <c r="Z12" s="46">
        <v>145709.01251351251</v>
      </c>
      <c r="AA12" s="46">
        <v>122744.0005571393</v>
      </c>
      <c r="AB12" s="46">
        <v>103288.06767077791</v>
      </c>
      <c r="AC12" s="46">
        <v>361035.58488823823</v>
      </c>
      <c r="AD12" s="46">
        <v>106639.0094961626</v>
      </c>
      <c r="AE12" s="46">
        <v>113385.2235741365</v>
      </c>
      <c r="AF12" s="46">
        <v>213357.7481892427</v>
      </c>
      <c r="AG12" s="46">
        <v>1479023.0772476471</v>
      </c>
      <c r="AH12" s="46">
        <v>1984660.3644336881</v>
      </c>
      <c r="AI12" s="46">
        <v>552605.32639612886</v>
      </c>
      <c r="AJ12" s="46">
        <v>6228930.09077687</v>
      </c>
      <c r="AK12" s="46">
        <v>421206.09499225998</v>
      </c>
      <c r="AL12" s="46">
        <v>8462158.7886596397</v>
      </c>
      <c r="AM12" s="46">
        <v>1334324.4662242271</v>
      </c>
      <c r="AN12" s="46">
        <v>686352.65228198026</v>
      </c>
      <c r="AO12" s="46">
        <v>5225322.531882951</v>
      </c>
      <c r="AP12" s="46">
        <v>2378438.8209198159</v>
      </c>
      <c r="AQ12" s="46">
        <v>1718858.603309392</v>
      </c>
      <c r="AR12" s="46">
        <v>1696194.2564554899</v>
      </c>
      <c r="AS12" s="46">
        <v>513304.04610712349</v>
      </c>
      <c r="AT12" s="46">
        <v>386857.91182499321</v>
      </c>
      <c r="AU12" s="46">
        <v>674759.59472199902</v>
      </c>
      <c r="AV12" s="46">
        <v>565048.08863945527</v>
      </c>
      <c r="AW12" s="46">
        <v>2930635.7742976728</v>
      </c>
    </row>
    <row r="13" spans="1:49" x14ac:dyDescent="0.3">
      <c r="A13" s="15" t="s">
        <v>59</v>
      </c>
      <c r="B13" s="46">
        <v>82569101.602027088</v>
      </c>
      <c r="C13" s="46">
        <v>89773904.312980607</v>
      </c>
      <c r="D13" s="46">
        <v>32825704.033738501</v>
      </c>
      <c r="E13" s="46">
        <v>11258353.66970733</v>
      </c>
      <c r="F13" s="46">
        <v>79588376.013693184</v>
      </c>
      <c r="G13" s="46">
        <v>580886144.54015398</v>
      </c>
      <c r="H13" s="46">
        <v>46654220.069733791</v>
      </c>
      <c r="I13" s="46">
        <v>11002956.56733501</v>
      </c>
      <c r="J13" s="46">
        <v>248106873.3517502</v>
      </c>
      <c r="K13" s="46">
        <v>61439980.391940959</v>
      </c>
      <c r="L13" s="46">
        <v>366937328.27700269</v>
      </c>
      <c r="M13" s="46">
        <v>59914623.939587921</v>
      </c>
      <c r="N13" s="46">
        <v>27208062.389123809</v>
      </c>
      <c r="O13" s="46">
        <v>18266335.822996799</v>
      </c>
      <c r="P13" s="46">
        <v>45854350.601243593</v>
      </c>
      <c r="Q13" s="46">
        <v>319973921.45540762</v>
      </c>
      <c r="R13" s="46">
        <v>12520398.45320487</v>
      </c>
      <c r="S13" s="46">
        <v>8323770.2542466866</v>
      </c>
      <c r="T13" s="46">
        <v>11460964.76468938</v>
      </c>
      <c r="U13" s="46">
        <v>1907637.9757493141</v>
      </c>
      <c r="V13" s="46">
        <v>93196613.050937101</v>
      </c>
      <c r="W13" s="46">
        <v>344676636.57985622</v>
      </c>
      <c r="X13" s="46">
        <v>98216846.948086113</v>
      </c>
      <c r="Y13" s="46">
        <v>90242007.732135668</v>
      </c>
      <c r="Z13" s="46">
        <v>86552273.744850814</v>
      </c>
      <c r="AA13" s="46">
        <v>10809920.053288819</v>
      </c>
      <c r="AB13" s="46">
        <v>31216719.755188592</v>
      </c>
      <c r="AC13" s="46">
        <v>297037208.43454498</v>
      </c>
      <c r="AD13" s="46">
        <v>62700562.58955396</v>
      </c>
      <c r="AE13" s="46">
        <v>53523938.576885954</v>
      </c>
      <c r="AF13" s="46">
        <v>113534681.20956489</v>
      </c>
      <c r="AG13" s="46">
        <v>308175593.47508383</v>
      </c>
      <c r="AH13" s="46">
        <v>1762962579.17274</v>
      </c>
      <c r="AI13" s="46">
        <v>319899085.75265813</v>
      </c>
      <c r="AJ13" s="46">
        <v>12880712746.06127</v>
      </c>
      <c r="AK13" s="46">
        <v>407081514.08974981</v>
      </c>
      <c r="AL13" s="46">
        <v>1226418126.468905</v>
      </c>
      <c r="AM13" s="46">
        <v>75950871.509768382</v>
      </c>
      <c r="AN13" s="46">
        <v>514928049.93760109</v>
      </c>
      <c r="AO13" s="46">
        <v>62876882.760491259</v>
      </c>
      <c r="AP13" s="46">
        <v>714955050.41169989</v>
      </c>
      <c r="AQ13" s="46">
        <v>1480468338.340941</v>
      </c>
      <c r="AR13" s="46">
        <v>453027403.85519421</v>
      </c>
      <c r="AS13" s="46">
        <v>225420691.92284009</v>
      </c>
      <c r="AT13" s="46">
        <v>655161643.78498173</v>
      </c>
      <c r="AU13" s="46">
        <v>288653154.2563237</v>
      </c>
      <c r="AV13" s="46">
        <v>305977318.7621122</v>
      </c>
      <c r="AW13" s="46">
        <v>1611141204.0382581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"/>
  <sheetViews>
    <sheetView topLeftCell="C1" workbookViewId="0">
      <selection sqref="A1:AW2"/>
    </sheetView>
  </sheetViews>
  <sheetFormatPr defaultColWidth="9.1796875" defaultRowHeight="14" x14ac:dyDescent="0.3"/>
  <cols>
    <col min="1" max="1" width="26.81640625" style="6" customWidth="1"/>
    <col min="2" max="2" width="12.453125" style="6" bestFit="1" customWidth="1"/>
    <col min="3" max="4" width="13.7265625" style="6" bestFit="1" customWidth="1"/>
    <col min="5" max="5" width="12.453125" style="6" bestFit="1" customWidth="1"/>
    <col min="6" max="7" width="13.7265625" style="6" bestFit="1" customWidth="1"/>
    <col min="8" max="8" width="12.453125" style="6" bestFit="1" customWidth="1"/>
    <col min="9" max="9" width="13.7265625" style="6" bestFit="1" customWidth="1"/>
    <col min="10" max="11" width="12.453125" style="6" bestFit="1" customWidth="1"/>
    <col min="12" max="12" width="13.7265625" style="6" bestFit="1" customWidth="1"/>
    <col min="13" max="14" width="12.453125" style="6" bestFit="1" customWidth="1"/>
    <col min="15" max="15" width="13.7265625" style="6" bestFit="1" customWidth="1"/>
    <col min="16" max="16" width="12.453125" style="6" bestFit="1" customWidth="1"/>
    <col min="17" max="17" width="11.26953125" style="6" bestFit="1" customWidth="1"/>
    <col min="18" max="18" width="13.7265625" style="6" bestFit="1" customWidth="1"/>
    <col min="19" max="21" width="12.453125" style="6" bestFit="1" customWidth="1"/>
    <col min="22" max="22" width="13.7265625" style="6" bestFit="1" customWidth="1"/>
    <col min="23" max="24" width="12.453125" style="6" bestFit="1" customWidth="1"/>
    <col min="25" max="27" width="13.7265625" style="6" bestFit="1" customWidth="1"/>
    <col min="28" max="30" width="12.453125" style="6" bestFit="1" customWidth="1"/>
    <col min="31" max="31" width="9.26953125" style="6" bestFit="1" customWidth="1"/>
    <col min="32" max="33" width="13.7265625" style="6" bestFit="1" customWidth="1"/>
    <col min="34" max="34" width="12.453125" style="6" bestFit="1" customWidth="1"/>
    <col min="35" max="39" width="13.7265625" style="6" bestFit="1" customWidth="1"/>
    <col min="40" max="41" width="12.453125" style="6" bestFit="1" customWidth="1"/>
    <col min="42" max="42" width="13.7265625" style="6" bestFit="1" customWidth="1"/>
    <col min="43" max="44" width="12.453125" style="6" bestFit="1" customWidth="1"/>
    <col min="45" max="45" width="13.7265625" style="6" bestFit="1" customWidth="1"/>
    <col min="46" max="46" width="11.26953125" style="6" bestFit="1" customWidth="1"/>
    <col min="47" max="47" width="13.7265625" style="6" bestFit="1" customWidth="1"/>
    <col min="48" max="48" width="12.453125" style="6" bestFit="1" customWidth="1"/>
    <col min="49" max="49" width="13.7265625" style="6" bestFit="1" customWidth="1"/>
    <col min="50" max="16384" width="9.1796875" style="6"/>
  </cols>
  <sheetData>
    <row r="1" spans="1:49" x14ac:dyDescent="0.3">
      <c r="B1" s="13" t="s">
        <v>0</v>
      </c>
      <c r="C1" s="13" t="s">
        <v>37</v>
      </c>
      <c r="D1" s="13" t="s">
        <v>1</v>
      </c>
      <c r="E1" s="13" t="s">
        <v>2</v>
      </c>
      <c r="F1" s="13" t="s">
        <v>42</v>
      </c>
      <c r="G1" s="13" t="s">
        <v>33</v>
      </c>
      <c r="H1" s="13" t="s">
        <v>29</v>
      </c>
      <c r="I1" s="13" t="s">
        <v>34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27</v>
      </c>
      <c r="S1" s="13" t="s">
        <v>11</v>
      </c>
      <c r="T1" s="13" t="s">
        <v>13</v>
      </c>
      <c r="U1" s="13" t="s">
        <v>12</v>
      </c>
      <c r="V1" s="13" t="s">
        <v>46</v>
      </c>
      <c r="W1" s="13" t="s">
        <v>14</v>
      </c>
      <c r="X1" s="13" t="s">
        <v>36</v>
      </c>
      <c r="Y1" s="13" t="s">
        <v>15</v>
      </c>
      <c r="Z1" s="13" t="s">
        <v>38</v>
      </c>
      <c r="AA1" s="13" t="s">
        <v>45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43</v>
      </c>
      <c r="AG1" s="13" t="s">
        <v>20</v>
      </c>
      <c r="AH1" s="13" t="s">
        <v>28</v>
      </c>
      <c r="AI1" s="13" t="s">
        <v>21</v>
      </c>
      <c r="AJ1" s="13" t="s">
        <v>22</v>
      </c>
      <c r="AK1" s="13" t="s">
        <v>23</v>
      </c>
      <c r="AL1" s="13" t="s">
        <v>35</v>
      </c>
      <c r="AM1" s="13" t="s">
        <v>24</v>
      </c>
      <c r="AN1" s="13" t="s">
        <v>25</v>
      </c>
      <c r="AO1" s="13" t="s">
        <v>26</v>
      </c>
      <c r="AP1" s="13" t="s">
        <v>31</v>
      </c>
      <c r="AQ1" s="13" t="s">
        <v>32</v>
      </c>
      <c r="AR1" s="13" t="s">
        <v>47</v>
      </c>
      <c r="AS1" s="13" t="s">
        <v>30</v>
      </c>
      <c r="AT1" s="13" t="s">
        <v>40</v>
      </c>
      <c r="AU1" s="13" t="s">
        <v>44</v>
      </c>
      <c r="AV1" s="13" t="s">
        <v>41</v>
      </c>
      <c r="AW1" s="13" t="s">
        <v>39</v>
      </c>
    </row>
    <row r="2" spans="1:49" x14ac:dyDescent="0.3">
      <c r="A2" s="15" t="s">
        <v>60</v>
      </c>
      <c r="B2" s="6">
        <v>100017445.1636125</v>
      </c>
      <c r="C2" s="6">
        <v>106298643.6820022</v>
      </c>
      <c r="D2" s="6">
        <v>106443874.80832499</v>
      </c>
      <c r="E2" s="6">
        <v>38221683.543860734</v>
      </c>
      <c r="F2" s="6">
        <v>553065039.60840642</v>
      </c>
      <c r="G2" s="6">
        <v>392357947.85977751</v>
      </c>
      <c r="H2" s="6">
        <v>64860705.785781913</v>
      </c>
      <c r="I2" s="6">
        <v>13972337415.664881</v>
      </c>
      <c r="J2" s="6">
        <v>11549774.61997688</v>
      </c>
      <c r="K2" s="6">
        <v>91774596.56463705</v>
      </c>
      <c r="L2" s="6">
        <v>700656399.86290944</v>
      </c>
      <c r="M2" s="6">
        <v>52222075.784433663</v>
      </c>
      <c r="N2" s="6">
        <v>12003488.616244361</v>
      </c>
      <c r="O2" s="6">
        <v>282258108.13105428</v>
      </c>
      <c r="P2" s="6">
        <v>82105216.118441164</v>
      </c>
      <c r="Q2" s="6">
        <v>428761167.17649448</v>
      </c>
      <c r="R2" s="6">
        <v>341969516.72053099</v>
      </c>
      <c r="S2" s="6">
        <v>67669214.883245558</v>
      </c>
      <c r="T2" s="6">
        <v>23171201.136430159</v>
      </c>
      <c r="U2" s="6">
        <v>34261412.749802783</v>
      </c>
      <c r="V2" s="6">
        <v>374741182.86960781</v>
      </c>
      <c r="W2" s="6">
        <v>48380324.546188213</v>
      </c>
      <c r="X2" s="6">
        <v>1624889226.9504061</v>
      </c>
      <c r="Y2" s="6">
        <v>384603366.55867982</v>
      </c>
      <c r="Z2" s="6">
        <v>634255754.61794639</v>
      </c>
      <c r="AA2" s="6">
        <v>358978748.83680642</v>
      </c>
      <c r="AB2" s="6">
        <v>14095331.6287286</v>
      </c>
      <c r="AC2" s="6">
        <v>9885001.0605341773</v>
      </c>
      <c r="AD2" s="6">
        <v>13339518.422678489</v>
      </c>
      <c r="AE2" s="6">
        <v>2072384.2807455731</v>
      </c>
      <c r="AF2" s="6">
        <v>265799909.30403939</v>
      </c>
      <c r="AG2" s="6">
        <v>116868040.2482132</v>
      </c>
      <c r="AH2" s="6">
        <v>73018917.938560098</v>
      </c>
      <c r="AI2" s="6">
        <v>372687684.84123462</v>
      </c>
      <c r="AJ2" s="6">
        <v>107918644.1539456</v>
      </c>
      <c r="AK2" s="6">
        <v>105170903.47280011</v>
      </c>
      <c r="AL2" s="6">
        <v>528615755.16888589</v>
      </c>
      <c r="AM2" s="6">
        <v>108785996.03378139</v>
      </c>
      <c r="AN2" s="6">
        <v>13836481.88611367</v>
      </c>
      <c r="AO2" s="6">
        <v>38790991.565392204</v>
      </c>
      <c r="AP2" s="6">
        <v>367177909.36214811</v>
      </c>
      <c r="AQ2" s="6">
        <v>2108904091.805475</v>
      </c>
      <c r="AR2" s="6">
        <v>1723851404.0443709</v>
      </c>
      <c r="AS2" s="6">
        <v>138937105.51078349</v>
      </c>
      <c r="AT2" s="6">
        <v>912527170.95464969</v>
      </c>
      <c r="AU2" s="6">
        <v>736665252.97333908</v>
      </c>
      <c r="AV2" s="6">
        <v>1598293183.760381</v>
      </c>
      <c r="AW2" s="6">
        <v>121880591.05360229</v>
      </c>
    </row>
    <row r="3" spans="1:49" x14ac:dyDescent="0.3">
      <c r="A3" s="15" t="s">
        <v>61</v>
      </c>
      <c r="B3" s="6">
        <v>8391643</v>
      </c>
      <c r="C3" s="6">
        <v>22340024</v>
      </c>
      <c r="D3" s="6">
        <v>11047744</v>
      </c>
      <c r="E3" s="6">
        <v>7348328</v>
      </c>
      <c r="F3" s="6">
        <v>198686688</v>
      </c>
      <c r="G3" s="6">
        <v>34342780</v>
      </c>
      <c r="H3" s="6">
        <v>7912398</v>
      </c>
      <c r="I3" s="6">
        <v>1344130000</v>
      </c>
      <c r="J3" s="6">
        <v>1124835</v>
      </c>
      <c r="K3" s="6">
        <v>10496088</v>
      </c>
      <c r="L3" s="6">
        <v>80274983</v>
      </c>
      <c r="M3" s="6">
        <v>5570572</v>
      </c>
      <c r="N3" s="6">
        <v>1327439</v>
      </c>
      <c r="O3" s="6">
        <v>46742697</v>
      </c>
      <c r="P3" s="6">
        <v>5388272</v>
      </c>
      <c r="Q3" s="6">
        <v>65342776</v>
      </c>
      <c r="R3" s="6">
        <v>63258918</v>
      </c>
      <c r="S3" s="6">
        <v>11104899</v>
      </c>
      <c r="T3" s="6">
        <v>4280622</v>
      </c>
      <c r="U3" s="6">
        <v>9971727</v>
      </c>
      <c r="V3" s="6">
        <v>245707511</v>
      </c>
      <c r="W3" s="6">
        <v>4576794</v>
      </c>
      <c r="X3" s="6">
        <v>1247236029</v>
      </c>
      <c r="Y3" s="6">
        <v>59379449</v>
      </c>
      <c r="Z3" s="6">
        <v>127833000</v>
      </c>
      <c r="AA3" s="6">
        <v>49936638</v>
      </c>
      <c r="AB3" s="6">
        <v>3028115</v>
      </c>
      <c r="AC3" s="6">
        <v>518347</v>
      </c>
      <c r="AD3" s="6">
        <v>2059709</v>
      </c>
      <c r="AE3" s="6">
        <v>416268</v>
      </c>
      <c r="AF3" s="6">
        <v>119090017</v>
      </c>
      <c r="AG3" s="6">
        <v>16693074</v>
      </c>
      <c r="AH3" s="6">
        <v>4953088</v>
      </c>
      <c r="AI3" s="6">
        <v>38063255</v>
      </c>
      <c r="AJ3" s="6">
        <v>10557560</v>
      </c>
      <c r="AK3" s="6">
        <v>20147528</v>
      </c>
      <c r="AL3" s="6">
        <v>142960868</v>
      </c>
      <c r="AM3" s="6">
        <v>9449213</v>
      </c>
      <c r="AN3" s="6">
        <v>2052843</v>
      </c>
      <c r="AO3" s="6">
        <v>5398384</v>
      </c>
      <c r="AP3" s="6">
        <v>73409455</v>
      </c>
      <c r="AQ3" s="6">
        <v>311663358</v>
      </c>
      <c r="AR3" s="6">
        <v>813751154</v>
      </c>
      <c r="AS3" s="6">
        <v>158263341</v>
      </c>
      <c r="AT3" s="6">
        <v>849726410</v>
      </c>
      <c r="AU3" s="6">
        <v>285822469</v>
      </c>
      <c r="AV3" s="6">
        <v>396156980</v>
      </c>
      <c r="AW3" s="6">
        <v>51729345</v>
      </c>
    </row>
    <row r="4" spans="1:49" x14ac:dyDescent="0.3">
      <c r="A4" s="15" t="s">
        <v>62</v>
      </c>
      <c r="B4" s="46">
        <v>11.918696393973439</v>
      </c>
      <c r="C4" s="46">
        <v>4.7582152858028346</v>
      </c>
      <c r="D4" s="46">
        <v>9.6348969353675287</v>
      </c>
      <c r="E4" s="46">
        <v>5.2014122864222632</v>
      </c>
      <c r="F4" s="46">
        <v>2.783603900068063</v>
      </c>
      <c r="G4" s="46">
        <v>11.42475792174592</v>
      </c>
      <c r="H4" s="46">
        <v>8.1973512689556198</v>
      </c>
      <c r="I4" s="46">
        <v>10.39507891027273</v>
      </c>
      <c r="J4" s="46">
        <v>10.267972298138741</v>
      </c>
      <c r="K4" s="46">
        <v>8.7436954191539797</v>
      </c>
      <c r="L4" s="46">
        <v>8.7282036529725513</v>
      </c>
      <c r="M4" s="46">
        <v>9.3746343794557649</v>
      </c>
      <c r="N4" s="46">
        <v>9.0425914985504896</v>
      </c>
      <c r="O4" s="46">
        <v>6.038549896490875</v>
      </c>
      <c r="P4" s="46">
        <v>15.23776381712749</v>
      </c>
      <c r="Q4" s="46">
        <v>6.5617225563923771</v>
      </c>
      <c r="R4" s="46">
        <v>5.4058704690543564</v>
      </c>
      <c r="S4" s="46">
        <v>6.0936362305722511</v>
      </c>
      <c r="T4" s="46">
        <v>5.4130453790197217</v>
      </c>
      <c r="U4" s="46">
        <v>3.4358554691481999</v>
      </c>
      <c r="V4" s="46">
        <v>1.5251515158997631</v>
      </c>
      <c r="W4" s="46">
        <v>10.57078919133966</v>
      </c>
      <c r="X4" s="46">
        <v>1.30279208519433</v>
      </c>
      <c r="Y4" s="46">
        <v>6.4770450557511881</v>
      </c>
      <c r="Z4" s="46">
        <v>4.9615964157764143</v>
      </c>
      <c r="AA4" s="46">
        <v>7.1886847656185093</v>
      </c>
      <c r="AB4" s="46">
        <v>4.6548204505867847</v>
      </c>
      <c r="AC4" s="46">
        <v>19.070238779300691</v>
      </c>
      <c r="AD4" s="46">
        <v>6.4764092513449691</v>
      </c>
      <c r="AE4" s="46">
        <v>4.9784856888965114</v>
      </c>
      <c r="AF4" s="46">
        <v>2.2319243543649789</v>
      </c>
      <c r="AG4" s="46">
        <v>7.0009897666668914</v>
      </c>
      <c r="AH4" s="46">
        <v>14.74209986548999</v>
      </c>
      <c r="AI4" s="46">
        <v>9.7912720507280468</v>
      </c>
      <c r="AJ4" s="46">
        <v>10.22193046063159</v>
      </c>
      <c r="AK4" s="46">
        <v>5.2200400700671619</v>
      </c>
      <c r="AL4" s="46">
        <v>3.6976255290285871</v>
      </c>
      <c r="AM4" s="46">
        <v>11.512704394935479</v>
      </c>
      <c r="AN4" s="46">
        <v>6.7401559135860234</v>
      </c>
      <c r="AO4" s="46">
        <v>7.1856673340377792</v>
      </c>
      <c r="AP4" s="46">
        <v>5.0017795304725814</v>
      </c>
      <c r="AQ4" s="46">
        <v>6.7666090275696593</v>
      </c>
      <c r="AR4" s="46">
        <v>2.1184011789977388</v>
      </c>
      <c r="AS4" s="46">
        <v>0.87788558381807125</v>
      </c>
      <c r="AT4" s="46">
        <v>1.073907036683313</v>
      </c>
      <c r="AU4" s="46">
        <v>2.5773524927927869</v>
      </c>
      <c r="AV4" s="46">
        <v>4.034494567684713</v>
      </c>
      <c r="AW4" s="46">
        <v>2.356120903011671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/>
  </sheetViews>
  <sheetFormatPr defaultColWidth="9.1796875" defaultRowHeight="14" x14ac:dyDescent="0.3"/>
  <cols>
    <col min="1" max="1" width="18" style="6" customWidth="1"/>
    <col min="2" max="2" width="14.54296875" style="6" bestFit="1" customWidth="1"/>
    <col min="3" max="4" width="13.453125" style="6" bestFit="1" customWidth="1"/>
    <col min="5" max="5" width="12.54296875" style="6" bestFit="1" customWidth="1"/>
    <col min="6" max="6" width="13.81640625" style="6" bestFit="1" customWidth="1"/>
    <col min="7" max="7" width="13.453125" style="6" bestFit="1" customWidth="1"/>
    <col min="8" max="8" width="13.81640625" style="6" bestFit="1" customWidth="1"/>
    <col min="9" max="11" width="13.453125" style="6" bestFit="1" customWidth="1"/>
    <col min="12" max="12" width="13.81640625" style="6" bestFit="1" customWidth="1"/>
    <col min="13" max="13" width="13.26953125" style="6" bestFit="1" customWidth="1"/>
    <col min="14" max="16384" width="9.1796875" style="6"/>
  </cols>
  <sheetData>
    <row r="1" spans="1:13" x14ac:dyDescent="0.3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  <c r="M1" s="15" t="s">
        <v>150</v>
      </c>
    </row>
    <row r="2" spans="1:13" x14ac:dyDescent="0.3">
      <c r="A2" s="15" t="s">
        <v>48</v>
      </c>
      <c r="B2" s="46">
        <v>21737702.49715589</v>
      </c>
      <c r="C2" s="46">
        <v>4517930.1990953023</v>
      </c>
      <c r="D2" s="46">
        <v>14938813.793055341</v>
      </c>
      <c r="E2" s="46">
        <v>522835.56898494862</v>
      </c>
      <c r="F2" s="46">
        <v>732018.11834070948</v>
      </c>
      <c r="G2" s="46">
        <v>1961354.28022472</v>
      </c>
      <c r="H2" s="46">
        <v>1147388.2450571619</v>
      </c>
      <c r="I2" s="46">
        <v>3561766.076031622</v>
      </c>
      <c r="J2" s="46">
        <v>6018168.3042445853</v>
      </c>
      <c r="K2" s="46">
        <v>6255736.1603879873</v>
      </c>
      <c r="L2" s="46">
        <v>1353530.8876748411</v>
      </c>
      <c r="M2" s="46">
        <f t="shared" ref="M2:M7" si="0">+SUM(B2:L2)/1000000000</f>
        <v>6.2747244130253108E-2</v>
      </c>
    </row>
    <row r="3" spans="1:13" x14ac:dyDescent="0.3">
      <c r="A3" s="15" t="s">
        <v>49</v>
      </c>
      <c r="B3" s="46">
        <v>214023481.04569939</v>
      </c>
      <c r="C3" s="46">
        <v>202651045.94115639</v>
      </c>
      <c r="D3" s="46">
        <v>214616477.82437679</v>
      </c>
      <c r="E3" s="46">
        <v>6142784.1474998333</v>
      </c>
      <c r="F3" s="46">
        <v>48471979.182893023</v>
      </c>
      <c r="G3" s="46">
        <v>18518256.648409929</v>
      </c>
      <c r="H3" s="46">
        <v>23216474.336858138</v>
      </c>
      <c r="I3" s="46">
        <v>81899425.978538483</v>
      </c>
      <c r="J3" s="46">
        <v>98171487.648768321</v>
      </c>
      <c r="K3" s="46">
        <v>250401817.5176596</v>
      </c>
      <c r="L3" s="46">
        <v>205566027.18055871</v>
      </c>
      <c r="M3" s="46">
        <f t="shared" si="0"/>
        <v>1.3636792574524186</v>
      </c>
    </row>
    <row r="4" spans="1:13" x14ac:dyDescent="0.3">
      <c r="A4" s="15" t="s">
        <v>50</v>
      </c>
      <c r="B4" s="46">
        <v>80463447.597858906</v>
      </c>
      <c r="C4" s="46">
        <v>25794406.596631479</v>
      </c>
      <c r="D4" s="46">
        <v>31356154.859445341</v>
      </c>
      <c r="E4" s="46">
        <v>2474133.145621818</v>
      </c>
      <c r="F4" s="46">
        <v>2814119.2150204862</v>
      </c>
      <c r="G4" s="46">
        <v>1800255.8083585049</v>
      </c>
      <c r="H4" s="46">
        <v>2459216.9785848041</v>
      </c>
      <c r="I4" s="46">
        <v>9245126.5277417153</v>
      </c>
      <c r="J4" s="46">
        <v>11851202.71131013</v>
      </c>
      <c r="K4" s="46">
        <v>6057527.0236301422</v>
      </c>
      <c r="L4" s="46">
        <v>1915577.0591734981</v>
      </c>
      <c r="M4" s="46">
        <f t="shared" si="0"/>
        <v>0.17623116752337675</v>
      </c>
    </row>
    <row r="5" spans="1:13" x14ac:dyDescent="0.3">
      <c r="A5" s="15" t="s">
        <v>51</v>
      </c>
      <c r="B5" s="46">
        <v>62421009.144128442</v>
      </c>
      <c r="C5" s="46">
        <v>24833496.50938585</v>
      </c>
      <c r="D5" s="46">
        <v>42635410.906021923</v>
      </c>
      <c r="E5" s="46">
        <v>3974284.502295773</v>
      </c>
      <c r="F5" s="46">
        <v>10702004.22573939</v>
      </c>
      <c r="G5" s="46">
        <v>15628345.36356434</v>
      </c>
      <c r="H5" s="46">
        <v>5304004.7932432387</v>
      </c>
      <c r="I5" s="46">
        <v>13957969.55397152</v>
      </c>
      <c r="J5" s="46">
        <v>23534353.511294991</v>
      </c>
      <c r="K5" s="46">
        <v>5088958.8319502603</v>
      </c>
      <c r="L5" s="46">
        <v>5284672.7639278257</v>
      </c>
      <c r="M5" s="46">
        <f t="shared" si="0"/>
        <v>0.21336451010552351</v>
      </c>
    </row>
    <row r="6" spans="1:13" x14ac:dyDescent="0.3">
      <c r="A6" s="15" t="s">
        <v>52</v>
      </c>
      <c r="B6" s="46">
        <v>47803519.168963127</v>
      </c>
      <c r="C6" s="46">
        <v>17863688.18614389</v>
      </c>
      <c r="D6" s="46">
        <v>56209446.775150523</v>
      </c>
      <c r="E6" s="46">
        <v>2812039.2022428229</v>
      </c>
      <c r="F6" s="46">
        <v>3884867.1686560991</v>
      </c>
      <c r="G6" s="46">
        <v>1843498.036003493</v>
      </c>
      <c r="H6" s="46">
        <v>5138867.594958582</v>
      </c>
      <c r="I6" s="46">
        <v>7812290.3902110094</v>
      </c>
      <c r="J6" s="46">
        <v>6570704.5208759746</v>
      </c>
      <c r="K6" s="46">
        <v>746956.20737202582</v>
      </c>
      <c r="L6" s="46">
        <v>3982801.4455625489</v>
      </c>
      <c r="M6" s="46">
        <f t="shared" si="0"/>
        <v>0.15466867869614012</v>
      </c>
    </row>
    <row r="7" spans="1:13" x14ac:dyDescent="0.3">
      <c r="A7" s="15" t="s">
        <v>53</v>
      </c>
      <c r="B7" s="46">
        <v>628140772.47765732</v>
      </c>
      <c r="C7" s="46">
        <v>129435132.3888336</v>
      </c>
      <c r="D7" s="46">
        <v>266590856.29603881</v>
      </c>
      <c r="E7" s="46">
        <v>11656229.951013099</v>
      </c>
      <c r="F7" s="46">
        <v>50055770.838070519</v>
      </c>
      <c r="G7" s="46">
        <v>73062474.477569193</v>
      </c>
      <c r="H7" s="46">
        <v>81566751.353927493</v>
      </c>
      <c r="I7" s="46">
        <v>97141077.838620842</v>
      </c>
      <c r="J7" s="46">
        <v>95559705.103358775</v>
      </c>
      <c r="K7" s="46">
        <v>117204311.575067</v>
      </c>
      <c r="L7" s="46">
        <v>29051649.862780899</v>
      </c>
      <c r="M7" s="46">
        <f t="shared" si="0"/>
        <v>1.5794647321629376</v>
      </c>
    </row>
    <row r="8" spans="1:13" x14ac:dyDescent="0.3">
      <c r="A8" s="15" t="s">
        <v>54</v>
      </c>
      <c r="B8" s="46">
        <v>4303.1197073637577</v>
      </c>
      <c r="C8" s="46">
        <v>7819.6840815618143</v>
      </c>
      <c r="D8" s="46">
        <v>19481.08180373783</v>
      </c>
      <c r="E8" s="46">
        <v>829.69020262898437</v>
      </c>
      <c r="F8" s="46">
        <v>1294.859348659347</v>
      </c>
      <c r="G8" s="46">
        <v>1191.4535512881389</v>
      </c>
      <c r="H8" s="46">
        <v>377.54472472522002</v>
      </c>
      <c r="I8" s="46">
        <v>2839.5165576821378</v>
      </c>
      <c r="J8" s="46">
        <v>2569.1626134069929</v>
      </c>
      <c r="K8" s="46">
        <v>702.48254746398209</v>
      </c>
      <c r="L8" s="46">
        <v>315.81913282505718</v>
      </c>
      <c r="M8" s="46">
        <f t="shared" ref="M8:M13" si="1">+SUM(B8:L8)/1000000000</f>
        <v>4.1724414271343266E-5</v>
      </c>
    </row>
    <row r="9" spans="1:13" x14ac:dyDescent="0.3">
      <c r="A9" s="15" t="s">
        <v>55</v>
      </c>
      <c r="B9" s="46">
        <v>18164743.54782119</v>
      </c>
      <c r="C9" s="46">
        <v>6982797.9601618163</v>
      </c>
      <c r="D9" s="46">
        <v>8393370.7782296054</v>
      </c>
      <c r="E9" s="46">
        <v>1055733.05572513</v>
      </c>
      <c r="F9" s="46">
        <v>963581.05021663499</v>
      </c>
      <c r="G9" s="46">
        <v>2522237.1105816499</v>
      </c>
      <c r="H9" s="46">
        <v>1716742.091842931</v>
      </c>
      <c r="I9" s="46">
        <v>2741095.497433281</v>
      </c>
      <c r="J9" s="46">
        <v>3375185.977018327</v>
      </c>
      <c r="K9" s="46">
        <v>1688063.4207415979</v>
      </c>
      <c r="L9" s="46">
        <v>1078066.4896830281</v>
      </c>
      <c r="M9" s="46">
        <f t="shared" si="1"/>
        <v>4.8681616979455195E-2</v>
      </c>
    </row>
    <row r="10" spans="1:13" x14ac:dyDescent="0.3">
      <c r="A10" s="15" t="s">
        <v>56</v>
      </c>
      <c r="B10" s="46">
        <v>6026585.2886068895</v>
      </c>
      <c r="C10" s="46">
        <v>2635060.8865644429</v>
      </c>
      <c r="D10" s="46">
        <v>3096010.0253599128</v>
      </c>
      <c r="E10" s="46">
        <v>89905.458087045641</v>
      </c>
      <c r="F10" s="46">
        <v>270180.88541988481</v>
      </c>
      <c r="G10" s="46">
        <v>287052.26116295718</v>
      </c>
      <c r="H10" s="46">
        <v>143221.96130414499</v>
      </c>
      <c r="I10" s="46">
        <v>1145401.271008214</v>
      </c>
      <c r="J10" s="46">
        <v>940385.17691550439</v>
      </c>
      <c r="K10" s="46">
        <v>1896866.2217146161</v>
      </c>
      <c r="L10" s="46">
        <v>286762.04522742372</v>
      </c>
      <c r="M10" s="46">
        <f t="shared" si="1"/>
        <v>1.6817431481371034E-2</v>
      </c>
    </row>
    <row r="11" spans="1:13" x14ac:dyDescent="0.3">
      <c r="A11" s="15" t="s">
        <v>57</v>
      </c>
      <c r="B11" s="46">
        <v>6610175.625238698</v>
      </c>
      <c r="C11" s="46">
        <v>1141730.6969700209</v>
      </c>
      <c r="D11" s="46">
        <v>2916427.324673471</v>
      </c>
      <c r="E11" s="46">
        <v>284672.98433649872</v>
      </c>
      <c r="F11" s="46">
        <v>745536.48435786273</v>
      </c>
      <c r="G11" s="46">
        <v>481321.37670479901</v>
      </c>
      <c r="H11" s="46">
        <v>419990.083642649</v>
      </c>
      <c r="I11" s="46">
        <v>1817113.458267025</v>
      </c>
      <c r="J11" s="46">
        <v>1605453.1200317279</v>
      </c>
      <c r="K11" s="46">
        <v>668002.2517704597</v>
      </c>
      <c r="L11" s="46">
        <v>452663.92953650223</v>
      </c>
      <c r="M11" s="46">
        <f t="shared" si="1"/>
        <v>1.7143087335529716E-2</v>
      </c>
    </row>
    <row r="12" spans="1:13" x14ac:dyDescent="0.3">
      <c r="A12" s="15" t="s">
        <v>58</v>
      </c>
      <c r="B12" s="46">
        <v>6228930.09077687</v>
      </c>
      <c r="C12" s="46">
        <v>2537265.6908298158</v>
      </c>
      <c r="D12" s="46">
        <v>6386022.875862659</v>
      </c>
      <c r="E12" s="46">
        <v>1334324.4662242271</v>
      </c>
      <c r="F12" s="46">
        <v>686352.65228198026</v>
      </c>
      <c r="G12" s="46">
        <v>1718858.603309392</v>
      </c>
      <c r="H12" s="46">
        <v>421206.09499225998</v>
      </c>
      <c r="I12" s="46">
        <v>2596356.2143876068</v>
      </c>
      <c r="J12" s="46">
        <v>4170443.4576591281</v>
      </c>
      <c r="K12" s="46">
        <v>8462158.7886596397</v>
      </c>
      <c r="L12" s="46">
        <v>7603761.3528027674</v>
      </c>
      <c r="M12" s="46">
        <f t="shared" si="1"/>
        <v>4.2145680287786348E-2</v>
      </c>
    </row>
    <row r="13" spans="1:13" x14ac:dyDescent="0.3">
      <c r="A13" s="15" t="s">
        <v>59</v>
      </c>
      <c r="B13" s="46">
        <v>12880712746.06127</v>
      </c>
      <c r="C13" s="46">
        <v>2082861664.9253981</v>
      </c>
      <c r="D13" s="46">
        <v>3706356010.6362901</v>
      </c>
      <c r="E13" s="46">
        <v>75950871.509768382</v>
      </c>
      <c r="F13" s="46">
        <v>514928049.93760109</v>
      </c>
      <c r="G13" s="46">
        <v>1480468338.340941</v>
      </c>
      <c r="H13" s="46">
        <v>407081514.08974981</v>
      </c>
      <c r="I13" s="46">
        <v>1333609739.5630159</v>
      </c>
      <c r="J13" s="46">
        <v>2205771677.056694</v>
      </c>
      <c r="K13" s="46">
        <v>1226418126.468905</v>
      </c>
      <c r="L13" s="46">
        <v>777831933.17219114</v>
      </c>
      <c r="M13" s="46">
        <f t="shared" si="1"/>
        <v>26.691990671761825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topLeftCell="C1" zoomScaleNormal="100" workbookViewId="0">
      <selection activeCell="M5" sqref="M5"/>
    </sheetView>
  </sheetViews>
  <sheetFormatPr defaultColWidth="9.1796875" defaultRowHeight="14" x14ac:dyDescent="0.3"/>
  <cols>
    <col min="1" max="1" width="37.453125" style="6" customWidth="1"/>
    <col min="2" max="2" width="13.7265625" style="6" bestFit="1" customWidth="1"/>
    <col min="3" max="4" width="12.453125" style="6" bestFit="1" customWidth="1"/>
    <col min="5" max="6" width="13.7265625" style="6" bestFit="1" customWidth="1"/>
    <col min="7" max="7" width="12.453125" style="6" bestFit="1" customWidth="1"/>
    <col min="8" max="8" width="13.7265625" style="6" bestFit="1" customWidth="1"/>
    <col min="9" max="11" width="12.453125" style="6" bestFit="1" customWidth="1"/>
    <col min="12" max="12" width="13.7265625" style="6" bestFit="1" customWidth="1"/>
    <col min="13" max="13" width="12.90625" style="6" bestFit="1" customWidth="1"/>
    <col min="14" max="16384" width="9.1796875" style="6"/>
  </cols>
  <sheetData>
    <row r="1" spans="1:13" x14ac:dyDescent="0.3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3" x14ac:dyDescent="0.3">
      <c r="A2" s="15" t="s">
        <v>60</v>
      </c>
      <c r="B2" s="6">
        <v>13972337415.664881</v>
      </c>
      <c r="C2" s="6">
        <v>2501262039.6652522</v>
      </c>
      <c r="D2" s="6">
        <v>4353514483.1763077</v>
      </c>
      <c r="E2" s="6">
        <v>106298643.6820022</v>
      </c>
      <c r="F2" s="6">
        <v>634255754.61794639</v>
      </c>
      <c r="G2" s="6">
        <v>1598293183.760381</v>
      </c>
      <c r="H2" s="6">
        <v>528615755.16888589</v>
      </c>
      <c r="I2" s="6">
        <v>1555530201.8857851</v>
      </c>
      <c r="J2" s="6">
        <v>2457571335.7507849</v>
      </c>
      <c r="K2" s="6">
        <v>1624889226.9504061</v>
      </c>
      <c r="L2" s="6">
        <v>1034407762.008252</v>
      </c>
      <c r="M2" s="6">
        <f>SUM(B2:L2)</f>
        <v>30366975802.330879</v>
      </c>
    </row>
    <row r="3" spans="1:13" x14ac:dyDescent="0.3">
      <c r="A3" s="15" t="s">
        <v>61</v>
      </c>
      <c r="B3" s="6">
        <v>1344130000</v>
      </c>
      <c r="C3" s="6">
        <v>346006138</v>
      </c>
      <c r="D3" s="6">
        <v>748550364</v>
      </c>
      <c r="E3" s="6">
        <v>22340024</v>
      </c>
      <c r="F3" s="6">
        <v>127833000</v>
      </c>
      <c r="G3" s="6">
        <v>396156980</v>
      </c>
      <c r="H3" s="6">
        <v>142960868</v>
      </c>
      <c r="I3" s="6">
        <v>603599174</v>
      </c>
      <c r="J3" s="6">
        <v>1109395303</v>
      </c>
      <c r="K3" s="6">
        <v>1247236029</v>
      </c>
      <c r="L3" s="6">
        <v>901455755</v>
      </c>
      <c r="M3" s="6">
        <f>SUM(B3:L3)</f>
        <v>6989663635</v>
      </c>
    </row>
    <row r="4" spans="1:13" x14ac:dyDescent="0.3">
      <c r="A4" s="15" t="s">
        <v>62</v>
      </c>
      <c r="B4" s="46">
        <v>10.39507891027273</v>
      </c>
      <c r="C4" s="46">
        <v>7.2289527987080149</v>
      </c>
      <c r="D4" s="46">
        <v>5.8159272809816009</v>
      </c>
      <c r="E4" s="46">
        <v>4.7582152858028346</v>
      </c>
      <c r="F4" s="46">
        <v>4.9615964157764143</v>
      </c>
      <c r="G4" s="46">
        <v>4.034494567684713</v>
      </c>
      <c r="H4" s="46">
        <v>3.6976255290285871</v>
      </c>
      <c r="I4" s="46">
        <v>2.57709133625452</v>
      </c>
      <c r="J4" s="46">
        <v>2.21523502858276</v>
      </c>
      <c r="K4" s="46">
        <v>1.30279208519433</v>
      </c>
      <c r="L4" s="46">
        <v>1.1474858929801299</v>
      </c>
      <c r="M4" s="46">
        <f>M2/M3</f>
        <v>4.3445546721692683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"/>
  <sheetViews>
    <sheetView zoomScale="50" zoomScaleNormal="50" workbookViewId="0">
      <selection activeCell="M20" sqref="M20"/>
    </sheetView>
  </sheetViews>
  <sheetFormatPr defaultColWidth="9.1796875" defaultRowHeight="14" x14ac:dyDescent="0.3"/>
  <cols>
    <col min="1" max="1" width="26.54296875" style="6" customWidth="1"/>
    <col min="2" max="2" width="13.7265625" style="6" bestFit="1" customWidth="1"/>
    <col min="3" max="4" width="12.7265625" style="6" bestFit="1" customWidth="1"/>
    <col min="5" max="5" width="13.7265625" style="6" bestFit="1" customWidth="1"/>
    <col min="6" max="12" width="12.7265625" style="6" bestFit="1" customWidth="1"/>
    <col min="13" max="13" width="13.7265625" style="6" bestFit="1" customWidth="1"/>
    <col min="14" max="16384" width="9.1796875" style="6"/>
  </cols>
  <sheetData>
    <row r="1" spans="1:15" x14ac:dyDescent="0.3">
      <c r="A1" s="52" t="s">
        <v>129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5" x14ac:dyDescent="0.3">
      <c r="A2" s="14"/>
      <c r="B2" s="13" t="s">
        <v>63</v>
      </c>
      <c r="C2" s="13" t="s">
        <v>64</v>
      </c>
      <c r="D2" s="13" t="s">
        <v>65</v>
      </c>
      <c r="E2" s="13" t="s">
        <v>66</v>
      </c>
      <c r="F2" s="13" t="s">
        <v>67</v>
      </c>
      <c r="G2" s="13" t="s">
        <v>68</v>
      </c>
      <c r="H2" s="13" t="s">
        <v>69</v>
      </c>
      <c r="I2" s="13" t="s">
        <v>70</v>
      </c>
      <c r="J2" s="13" t="s">
        <v>71</v>
      </c>
      <c r="K2" s="13" t="s">
        <v>72</v>
      </c>
      <c r="L2" s="13" t="s">
        <v>73</v>
      </c>
      <c r="M2" s="13" t="s">
        <v>145</v>
      </c>
    </row>
    <row r="3" spans="1:15" x14ac:dyDescent="0.3">
      <c r="A3" s="15" t="s">
        <v>74</v>
      </c>
      <c r="B3" s="6">
        <v>316224631.14071423</v>
      </c>
      <c r="C3" s="6">
        <v>232963382.73688319</v>
      </c>
      <c r="D3" s="6">
        <v>260911446.47687751</v>
      </c>
      <c r="E3" s="6">
        <v>9139752.8621065989</v>
      </c>
      <c r="F3" s="6">
        <v>52018116.516254209</v>
      </c>
      <c r="G3" s="6">
        <v>22279866.73699316</v>
      </c>
      <c r="H3" s="6">
        <v>26823079.5605001</v>
      </c>
      <c r="I3" s="6">
        <v>94706318.582311839</v>
      </c>
      <c r="J3" s="6">
        <v>116040858.664323</v>
      </c>
      <c r="K3" s="6">
        <v>262715080.70167771</v>
      </c>
      <c r="L3" s="6">
        <v>208835135.1274071</v>
      </c>
      <c r="M3" s="17">
        <f t="shared" ref="M3:M8" si="0">+SUM(B3:L3)</f>
        <v>1602657669.1060488</v>
      </c>
      <c r="N3" s="18"/>
    </row>
    <row r="4" spans="1:15" x14ac:dyDescent="0.3">
      <c r="A4" s="15" t="s">
        <v>75</v>
      </c>
      <c r="B4" s="6">
        <v>37034737.672151007</v>
      </c>
      <c r="C4" s="6">
        <v>13304674.91860766</v>
      </c>
      <c r="D4" s="6">
        <v>20811312.08592939</v>
      </c>
      <c r="E4" s="6">
        <v>2765465.65457553</v>
      </c>
      <c r="F4" s="6">
        <v>2666945.9316250221</v>
      </c>
      <c r="G4" s="6">
        <v>5010660.8053100863</v>
      </c>
      <c r="H4" s="6">
        <v>2701537.7765067099</v>
      </c>
      <c r="I4" s="6">
        <v>8302805.9576538084</v>
      </c>
      <c r="J4" s="6">
        <v>10094036.89423809</v>
      </c>
      <c r="K4" s="6">
        <v>12715793.165433779</v>
      </c>
      <c r="L4" s="6">
        <v>9421569.6363825463</v>
      </c>
      <c r="M4" s="17">
        <f t="shared" si="0"/>
        <v>124829540.49841362</v>
      </c>
      <c r="N4" s="18"/>
    </row>
    <row r="5" spans="1:15" x14ac:dyDescent="0.3">
      <c r="A5" s="15" t="s">
        <v>51</v>
      </c>
      <c r="B5" s="6">
        <v>62421009.144128442</v>
      </c>
      <c r="C5" s="6">
        <v>24833496.50938585</v>
      </c>
      <c r="D5" s="6">
        <v>42635410.906021923</v>
      </c>
      <c r="E5" s="6">
        <v>3974284.502295773</v>
      </c>
      <c r="F5" s="6">
        <v>10702004.22573939</v>
      </c>
      <c r="G5" s="6">
        <v>15628345.36356434</v>
      </c>
      <c r="H5" s="6">
        <v>5304004.7932432387</v>
      </c>
      <c r="I5" s="6">
        <v>13957969.55397152</v>
      </c>
      <c r="J5" s="6">
        <v>23534353.511294991</v>
      </c>
      <c r="K5" s="6">
        <v>5088958.8319502603</v>
      </c>
      <c r="L5" s="6">
        <v>5284672.7639278257</v>
      </c>
      <c r="M5" s="17">
        <f t="shared" si="0"/>
        <v>213364510.10552353</v>
      </c>
      <c r="N5" s="18"/>
    </row>
    <row r="6" spans="1:15" x14ac:dyDescent="0.3">
      <c r="A6" s="15" t="s">
        <v>52</v>
      </c>
      <c r="B6" s="6">
        <v>47803519.168963127</v>
      </c>
      <c r="C6" s="6">
        <v>17863688.18614389</v>
      </c>
      <c r="D6" s="6">
        <v>56209446.775150523</v>
      </c>
      <c r="E6" s="6">
        <v>2812039.2022428229</v>
      </c>
      <c r="F6" s="6">
        <v>3884867.1686560991</v>
      </c>
      <c r="G6" s="6">
        <v>1843498.036003493</v>
      </c>
      <c r="H6" s="6">
        <v>5138867.594958582</v>
      </c>
      <c r="I6" s="6">
        <v>7812290.3902110094</v>
      </c>
      <c r="J6" s="6">
        <v>6570704.5208759746</v>
      </c>
      <c r="K6" s="6">
        <v>746956.20737202582</v>
      </c>
      <c r="L6" s="6">
        <v>3982801.4455625489</v>
      </c>
      <c r="M6" s="17">
        <f t="shared" si="0"/>
        <v>154668678.69614011</v>
      </c>
      <c r="N6" s="18"/>
    </row>
    <row r="7" spans="1:15" x14ac:dyDescent="0.3">
      <c r="A7" s="15" t="s">
        <v>53</v>
      </c>
      <c r="B7" s="6">
        <v>628140772.47765732</v>
      </c>
      <c r="C7" s="6">
        <v>129435132.3888336</v>
      </c>
      <c r="D7" s="6">
        <v>266590856.29603881</v>
      </c>
      <c r="E7" s="6">
        <v>11656229.951013099</v>
      </c>
      <c r="F7" s="6">
        <v>50055770.838070519</v>
      </c>
      <c r="G7" s="6">
        <v>73062474.477569193</v>
      </c>
      <c r="H7" s="6">
        <v>81566751.353927493</v>
      </c>
      <c r="I7" s="6">
        <v>97141077.838620842</v>
      </c>
      <c r="J7" s="6">
        <v>95559705.103358775</v>
      </c>
      <c r="K7" s="6">
        <v>117204311.575067</v>
      </c>
      <c r="L7" s="6">
        <v>29051649.862780899</v>
      </c>
      <c r="M7" s="17">
        <f t="shared" si="0"/>
        <v>1579464732.1629376</v>
      </c>
      <c r="N7" s="18"/>
      <c r="O7" s="18"/>
    </row>
    <row r="8" spans="1:15" x14ac:dyDescent="0.3">
      <c r="A8" s="15" t="s">
        <v>59</v>
      </c>
      <c r="B8" s="6">
        <v>12880712746.06127</v>
      </c>
      <c r="C8" s="6">
        <v>2082861664.9253981</v>
      </c>
      <c r="D8" s="6">
        <v>3706356010.6362901</v>
      </c>
      <c r="E8" s="6">
        <v>75950871.509768382</v>
      </c>
      <c r="F8" s="6">
        <v>514928049.93760109</v>
      </c>
      <c r="G8" s="6">
        <v>1480468338.340941</v>
      </c>
      <c r="H8" s="6">
        <v>407081514.08974981</v>
      </c>
      <c r="I8" s="6">
        <v>1333609739.5630159</v>
      </c>
      <c r="J8" s="6">
        <v>2205771677.056694</v>
      </c>
      <c r="K8" s="6">
        <v>1226418126.468905</v>
      </c>
      <c r="L8" s="6">
        <v>777831933.17219114</v>
      </c>
      <c r="M8" s="17">
        <f t="shared" si="0"/>
        <v>26691990671.761826</v>
      </c>
      <c r="N8" s="18"/>
      <c r="O8" s="18"/>
    </row>
    <row r="9" spans="1:15" x14ac:dyDescent="0.3">
      <c r="A9" s="19" t="s">
        <v>130</v>
      </c>
      <c r="B9" s="20">
        <f>+SUM(B3:B8)</f>
        <v>13972337415.664885</v>
      </c>
      <c r="C9" s="20">
        <f t="shared" ref="C9:L9" si="1">+SUM(C3:C8)</f>
        <v>2501262039.6652522</v>
      </c>
      <c r="D9" s="20">
        <f t="shared" si="1"/>
        <v>4353514483.1763077</v>
      </c>
      <c r="E9" s="20">
        <f>+SUM(E3:E8)</f>
        <v>106298643.6820022</v>
      </c>
      <c r="F9" s="20">
        <f t="shared" si="1"/>
        <v>634255754.61794639</v>
      </c>
      <c r="G9" s="20">
        <f>+SUM(G3:G8)</f>
        <v>1598293183.7603812</v>
      </c>
      <c r="H9" s="20">
        <f t="shared" si="1"/>
        <v>528615755.16888595</v>
      </c>
      <c r="I9" s="20">
        <f t="shared" si="1"/>
        <v>1555530201.8857849</v>
      </c>
      <c r="J9" s="20">
        <f t="shared" si="1"/>
        <v>2457571335.7507849</v>
      </c>
      <c r="K9" s="20">
        <f t="shared" si="1"/>
        <v>1624889226.9504056</v>
      </c>
      <c r="L9" s="20">
        <f t="shared" si="1"/>
        <v>1034407762.008252</v>
      </c>
      <c r="M9" s="21">
        <f>+SUM(M3:M8)</f>
        <v>30366975802.330891</v>
      </c>
    </row>
    <row r="12" spans="1:15" x14ac:dyDescent="0.3">
      <c r="A12" s="52" t="s">
        <v>128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4"/>
    </row>
    <row r="13" spans="1:15" x14ac:dyDescent="0.3">
      <c r="A13" s="15" t="s">
        <v>74</v>
      </c>
      <c r="B13" s="22">
        <f t="shared" ref="B13:B18" si="2">+B3/$B$9*100</f>
        <v>2.2632192576897232</v>
      </c>
      <c r="C13" s="22">
        <f t="shared" ref="C13:C18" si="3">+C3/$C$9*100</f>
        <v>9.3138335385308544</v>
      </c>
      <c r="D13" s="22">
        <f t="shared" ref="D13:D18" si="4">+D3/$D$9*100</f>
        <v>5.9931222805193824</v>
      </c>
      <c r="E13" s="22">
        <f t="shared" ref="E13:E18" si="5">+E3/$E$9*100</f>
        <v>8.5981838954113421</v>
      </c>
      <c r="F13" s="22">
        <f t="shared" ref="F13:F18" si="6">+F3/$F$9*100</f>
        <v>8.2014417902425052</v>
      </c>
      <c r="G13" s="22">
        <f t="shared" ref="G13:G18" si="7">+G3/$G$9*100</f>
        <v>1.3939787120016522</v>
      </c>
      <c r="H13" s="22">
        <f t="shared" ref="H13:H18" si="8">+H3/$H$9*100</f>
        <v>5.0742111445260401</v>
      </c>
      <c r="I13" s="22">
        <f t="shared" ref="I13:I18" si="9">+I3/$I$9*100</f>
        <v>6.0883625703633673</v>
      </c>
      <c r="J13" s="22">
        <f t="shared" ref="J13:J18" si="10">+J3/$J$9*100</f>
        <v>4.7217696990623743</v>
      </c>
      <c r="K13" s="22">
        <f t="shared" ref="K13:K18" si="11">+K3/$K$9*100</f>
        <v>16.168184042597275</v>
      </c>
      <c r="L13" s="23">
        <f t="shared" ref="L13:L18" si="12">+L3/$L$9*100</f>
        <v>20.188860021889617</v>
      </c>
      <c r="M13" s="23">
        <f>+M3/$M$9*100</f>
        <v>5.277633438174087</v>
      </c>
    </row>
    <row r="14" spans="1:15" x14ac:dyDescent="0.3">
      <c r="A14" s="15" t="s">
        <v>75</v>
      </c>
      <c r="B14" s="22">
        <f t="shared" si="2"/>
        <v>0.26505756746634274</v>
      </c>
      <c r="C14" s="22">
        <f t="shared" si="3"/>
        <v>0.53191847585822094</v>
      </c>
      <c r="D14" s="22">
        <f t="shared" si="4"/>
        <v>0.47803475023116349</v>
      </c>
      <c r="E14" s="22">
        <f t="shared" si="5"/>
        <v>2.6016001322167019</v>
      </c>
      <c r="F14" s="22">
        <f t="shared" si="6"/>
        <v>0.42048430971375228</v>
      </c>
      <c r="G14" s="22">
        <f t="shared" si="7"/>
        <v>0.31350073041801152</v>
      </c>
      <c r="H14" s="22">
        <f t="shared" si="8"/>
        <v>0.51105888352563444</v>
      </c>
      <c r="I14" s="22">
        <f t="shared" si="9"/>
        <v>0.53376051121271917</v>
      </c>
      <c r="J14" s="22">
        <f t="shared" si="10"/>
        <v>0.41073220326906096</v>
      </c>
      <c r="K14" s="22">
        <f t="shared" si="11"/>
        <v>0.78256369446788687</v>
      </c>
      <c r="L14" s="23">
        <f t="shared" si="12"/>
        <v>0.91081776282218052</v>
      </c>
      <c r="M14" s="23">
        <f t="shared" ref="M14:M18" si="13">+M4/$M$9*100</f>
        <v>0.41107004303283973</v>
      </c>
    </row>
    <row r="15" spans="1:15" x14ac:dyDescent="0.3">
      <c r="A15" s="15" t="s">
        <v>51</v>
      </c>
      <c r="B15" s="22">
        <f t="shared" si="2"/>
        <v>0.44674707808119507</v>
      </c>
      <c r="C15" s="22">
        <f t="shared" si="3"/>
        <v>0.99283865966755558</v>
      </c>
      <c r="D15" s="22">
        <f t="shared" si="4"/>
        <v>0.97933315877969207</v>
      </c>
      <c r="E15" s="22">
        <f t="shared" si="5"/>
        <v>3.7387913567223374</v>
      </c>
      <c r="F15" s="22">
        <f t="shared" si="6"/>
        <v>1.6873326174527032</v>
      </c>
      <c r="G15" s="22">
        <f t="shared" si="7"/>
        <v>0.97781467895613383</v>
      </c>
      <c r="H15" s="22">
        <f t="shared" si="8"/>
        <v>1.0033762220251414</v>
      </c>
      <c r="I15" s="22">
        <f t="shared" si="9"/>
        <v>0.89731266786399477</v>
      </c>
      <c r="J15" s="22">
        <f t="shared" si="10"/>
        <v>0.95762646515834615</v>
      </c>
      <c r="K15" s="22">
        <f t="shared" si="11"/>
        <v>0.3131880467631154</v>
      </c>
      <c r="L15" s="23">
        <f t="shared" si="12"/>
        <v>0.5108887382735694</v>
      </c>
      <c r="M15" s="23">
        <f t="shared" si="13"/>
        <v>0.70262021313675305</v>
      </c>
    </row>
    <row r="16" spans="1:15" x14ac:dyDescent="0.3">
      <c r="A16" s="15" t="s">
        <v>52</v>
      </c>
      <c r="B16" s="22">
        <f t="shared" si="2"/>
        <v>0.34212972208478803</v>
      </c>
      <c r="C16" s="22">
        <f t="shared" si="3"/>
        <v>0.71418699451955925</v>
      </c>
      <c r="D16" s="22">
        <f t="shared" si="4"/>
        <v>1.2911280528034519</v>
      </c>
      <c r="E16" s="22">
        <f t="shared" si="5"/>
        <v>2.6454140004412299</v>
      </c>
      <c r="F16" s="22">
        <f t="shared" si="6"/>
        <v>0.61250798914646154</v>
      </c>
      <c r="G16" s="22">
        <f t="shared" si="7"/>
        <v>0.11534166914647077</v>
      </c>
      <c r="H16" s="22">
        <f t="shared" si="8"/>
        <v>0.97213666916090691</v>
      </c>
      <c r="I16" s="22">
        <f t="shared" si="9"/>
        <v>0.50222685363100583</v>
      </c>
      <c r="J16" s="22">
        <f t="shared" si="10"/>
        <v>0.26736576982692684</v>
      </c>
      <c r="K16" s="22">
        <f t="shared" si="11"/>
        <v>4.5969669500111977E-2</v>
      </c>
      <c r="L16" s="23">
        <f t="shared" si="12"/>
        <v>0.38503205330073459</v>
      </c>
      <c r="M16" s="23">
        <f t="shared" si="13"/>
        <v>0.5093318468817305</v>
      </c>
    </row>
    <row r="17" spans="1:13" x14ac:dyDescent="0.3">
      <c r="A17" s="15" t="s">
        <v>53</v>
      </c>
      <c r="B17" s="22">
        <f t="shared" si="2"/>
        <v>4.4956026596768721</v>
      </c>
      <c r="C17" s="22">
        <f t="shared" si="3"/>
        <v>5.1747929779542856</v>
      </c>
      <c r="D17" s="22">
        <f t="shared" si="4"/>
        <v>6.1235780270457525</v>
      </c>
      <c r="E17" s="22">
        <f t="shared" si="5"/>
        <v>10.965549086292487</v>
      </c>
      <c r="F17" s="22">
        <f t="shared" si="6"/>
        <v>7.8920483533054222</v>
      </c>
      <c r="G17" s="22">
        <f t="shared" si="7"/>
        <v>4.5712811153753155</v>
      </c>
      <c r="H17" s="22">
        <f t="shared" si="8"/>
        <v>15.430253554941425</v>
      </c>
      <c r="I17" s="22">
        <f t="shared" si="9"/>
        <v>6.2448853594006559</v>
      </c>
      <c r="J17" s="22">
        <f t="shared" si="10"/>
        <v>3.8883797069583497</v>
      </c>
      <c r="K17" s="22">
        <f t="shared" si="11"/>
        <v>7.2130647204201246</v>
      </c>
      <c r="L17" s="23">
        <f t="shared" si="12"/>
        <v>2.8085297626130092</v>
      </c>
      <c r="M17" s="23">
        <f t="shared" si="13"/>
        <v>5.2012579140057209</v>
      </c>
    </row>
    <row r="18" spans="1:13" x14ac:dyDescent="0.3">
      <c r="A18" s="15" t="s">
        <v>59</v>
      </c>
      <c r="B18" s="24">
        <f t="shared" si="2"/>
        <v>92.187243715001074</v>
      </c>
      <c r="C18" s="24">
        <f t="shared" si="3"/>
        <v>83.272429353469519</v>
      </c>
      <c r="D18" s="24">
        <f t="shared" si="4"/>
        <v>85.134803730620561</v>
      </c>
      <c r="E18" s="24">
        <f t="shared" si="5"/>
        <v>71.450461528915909</v>
      </c>
      <c r="F18" s="24">
        <f t="shared" si="6"/>
        <v>81.186184940139157</v>
      </c>
      <c r="G18" s="24">
        <f t="shared" si="7"/>
        <v>92.628083094102422</v>
      </c>
      <c r="H18" s="24">
        <f t="shared" si="8"/>
        <v>77.008963525820846</v>
      </c>
      <c r="I18" s="24">
        <f t="shared" si="9"/>
        <v>85.733452037528266</v>
      </c>
      <c r="J18" s="24">
        <f t="shared" si="10"/>
        <v>89.754126155724947</v>
      </c>
      <c r="K18" s="24">
        <f t="shared" si="11"/>
        <v>75.477029826251496</v>
      </c>
      <c r="L18" s="25">
        <f t="shared" si="12"/>
        <v>75.195871661100881</v>
      </c>
      <c r="M18" s="23">
        <f t="shared" si="13"/>
        <v>87.898086544768859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7.81640625" style="6" customWidth="1"/>
    <col min="2" max="2" width="15.453125" style="6" bestFit="1" customWidth="1"/>
    <col min="3" max="4" width="14.26953125" style="6" bestFit="1" customWidth="1"/>
    <col min="5" max="6" width="13.81640625" style="6" bestFit="1" customWidth="1"/>
    <col min="7" max="7" width="14.26953125" style="6" bestFit="1" customWidth="1"/>
    <col min="8" max="8" width="13.81640625" style="6" bestFit="1" customWidth="1"/>
    <col min="9" max="11" width="14.26953125" style="6" bestFit="1" customWidth="1"/>
    <col min="12" max="12" width="13.81640625" style="6" bestFit="1" customWidth="1"/>
    <col min="13" max="13" width="13.7265625" style="6" bestFit="1" customWidth="1"/>
    <col min="14" max="16384" width="9.1796875" style="6"/>
  </cols>
  <sheetData>
    <row r="1" spans="1:13" x14ac:dyDescent="0.3">
      <c r="A1" s="55" t="s">
        <v>129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145</v>
      </c>
    </row>
    <row r="3" spans="1:13" x14ac:dyDescent="0.3">
      <c r="A3" s="32" t="s">
        <v>151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12536973230</v>
      </c>
      <c r="C4" s="6">
        <v>2007831199.5999999</v>
      </c>
      <c r="D4" s="6">
        <v>3479963837.0440001</v>
      </c>
      <c r="E4" s="6">
        <v>73734059.640000001</v>
      </c>
      <c r="F4" s="6">
        <v>398036083.19999999</v>
      </c>
      <c r="G4" s="6">
        <v>1429433764</v>
      </c>
      <c r="H4" s="6">
        <v>392091779.39999998</v>
      </c>
      <c r="I4" s="6">
        <v>1288918381.3</v>
      </c>
      <c r="J4" s="6">
        <v>2122222876.3</v>
      </c>
      <c r="K4" s="6">
        <v>1183308911</v>
      </c>
      <c r="L4" s="6">
        <v>740566976.75999999</v>
      </c>
      <c r="M4" s="17">
        <f t="shared" ref="M4:M13" si="0">+SUM(B4:L4)</f>
        <v>25653081098.243999</v>
      </c>
    </row>
    <row r="5" spans="1:13" x14ac:dyDescent="0.3">
      <c r="A5" s="33" t="s">
        <v>148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7">
        <f t="shared" si="0"/>
        <v>0</v>
      </c>
    </row>
    <row r="6" spans="1:13" x14ac:dyDescent="0.3">
      <c r="A6" s="29" t="s">
        <v>158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152</v>
      </c>
      <c r="B7" s="6">
        <v>749873.11640000006</v>
      </c>
      <c r="C7" s="6">
        <v>6875557.3849999998</v>
      </c>
      <c r="D7" s="6">
        <v>40339568.7905095</v>
      </c>
      <c r="E7" s="6">
        <v>125208.9855</v>
      </c>
      <c r="F7" s="6">
        <v>5863576.9189999998</v>
      </c>
      <c r="G7" s="6">
        <v>3759219.679</v>
      </c>
      <c r="H7" s="6">
        <v>2807908.2650000001</v>
      </c>
      <c r="I7" s="6">
        <v>5983075.5760999992</v>
      </c>
      <c r="J7" s="6">
        <v>8253231.0020000003</v>
      </c>
      <c r="K7" s="6">
        <v>1513675.7790000001</v>
      </c>
      <c r="L7" s="6">
        <v>4083386.7626999998</v>
      </c>
      <c r="M7" s="17">
        <f t="shared" si="0"/>
        <v>80354282.260209501</v>
      </c>
    </row>
    <row r="8" spans="1:13" x14ac:dyDescent="0.3">
      <c r="A8" s="33" t="s">
        <v>153</v>
      </c>
      <c r="B8" s="6">
        <v>5.9001119449999999</v>
      </c>
      <c r="C8" s="6">
        <v>0</v>
      </c>
      <c r="D8" s="6">
        <v>51.604705613999997</v>
      </c>
      <c r="E8" s="6">
        <v>9.4158200000000003E-5</v>
      </c>
      <c r="F8" s="6">
        <v>0</v>
      </c>
      <c r="G8" s="6">
        <v>2852.215968</v>
      </c>
      <c r="H8" s="6">
        <v>61464.574789999999</v>
      </c>
      <c r="I8" s="6">
        <v>0</v>
      </c>
      <c r="J8" s="6">
        <v>5642.0288890000002</v>
      </c>
      <c r="K8" s="6">
        <v>750.39439719999996</v>
      </c>
      <c r="L8" s="6">
        <v>4080.1765049999999</v>
      </c>
      <c r="M8" s="17">
        <f t="shared" si="0"/>
        <v>74846.895460917192</v>
      </c>
    </row>
    <row r="9" spans="1:13" x14ac:dyDescent="0.3">
      <c r="A9" s="33" t="s">
        <v>154</v>
      </c>
      <c r="B9" s="6">
        <v>7.4354656549999998</v>
      </c>
      <c r="C9" s="6">
        <v>0</v>
      </c>
      <c r="D9" s="6">
        <v>9304.9888087920008</v>
      </c>
      <c r="E9" s="6">
        <v>203.89212979999999</v>
      </c>
      <c r="F9" s="6">
        <v>11.63393952</v>
      </c>
      <c r="G9" s="6">
        <v>7716.850923</v>
      </c>
      <c r="H9" s="6">
        <v>107780.3523</v>
      </c>
      <c r="I9" s="6">
        <v>0</v>
      </c>
      <c r="J9" s="6">
        <v>10941.03174</v>
      </c>
      <c r="K9" s="6">
        <v>1317.1078769999999</v>
      </c>
      <c r="L9" s="6">
        <v>13373.6587</v>
      </c>
      <c r="M9" s="17">
        <f t="shared" si="0"/>
        <v>150656.951883767</v>
      </c>
    </row>
    <row r="10" spans="1:13" x14ac:dyDescent="0.3">
      <c r="A10" s="33" t="s">
        <v>155</v>
      </c>
      <c r="B10" s="6">
        <v>10306.83807</v>
      </c>
      <c r="C10" s="6">
        <v>73421.237034000005</v>
      </c>
      <c r="D10" s="6">
        <v>1861736.9974737361</v>
      </c>
      <c r="E10" s="6">
        <v>347877.66950000002</v>
      </c>
      <c r="F10" s="6">
        <v>21943.664629999999</v>
      </c>
      <c r="G10" s="6">
        <v>273538.51130000001</v>
      </c>
      <c r="H10" s="6">
        <v>1.7285337780000001</v>
      </c>
      <c r="I10" s="6">
        <v>223091.28122599999</v>
      </c>
      <c r="J10" s="6">
        <v>330258.36305869999</v>
      </c>
      <c r="K10" s="6">
        <v>542059.53599999996</v>
      </c>
      <c r="L10" s="6">
        <v>178656.02517099999</v>
      </c>
      <c r="M10" s="17">
        <f t="shared" si="0"/>
        <v>3862891.8519972134</v>
      </c>
    </row>
    <row r="11" spans="1:13" x14ac:dyDescent="0.3">
      <c r="A11" s="33" t="s">
        <v>156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149</v>
      </c>
      <c r="B13" s="22">
        <f>SUM(B7:B12)</f>
        <v>760193.29004760017</v>
      </c>
      <c r="C13" s="22">
        <f t="shared" ref="C13:L13" si="1">SUM(C7:C12)</f>
        <v>6948978.6220340002</v>
      </c>
      <c r="D13" s="22">
        <f t="shared" si="1"/>
        <v>42210662.381497644</v>
      </c>
      <c r="E13" s="22">
        <f t="shared" si="1"/>
        <v>473290.54722395819</v>
      </c>
      <c r="F13" s="22">
        <f t="shared" si="1"/>
        <v>5885532.2175695198</v>
      </c>
      <c r="G13" s="22">
        <f t="shared" si="1"/>
        <v>4043327.2571909996</v>
      </c>
      <c r="H13" s="22">
        <f t="shared" si="1"/>
        <v>2977154.9206237779</v>
      </c>
      <c r="I13" s="22">
        <f t="shared" si="1"/>
        <v>6206166.8573259991</v>
      </c>
      <c r="J13" s="22">
        <f t="shared" si="1"/>
        <v>8600072.4256877005</v>
      </c>
      <c r="K13" s="22">
        <f t="shared" si="1"/>
        <v>2057802.8172742003</v>
      </c>
      <c r="L13" s="22">
        <f t="shared" si="1"/>
        <v>4279496.6230759993</v>
      </c>
      <c r="M13" s="17">
        <f t="shared" si="0"/>
        <v>84442677.959551394</v>
      </c>
    </row>
    <row r="14" spans="1:13" x14ac:dyDescent="0.3">
      <c r="A14" s="29" t="s">
        <v>159</v>
      </c>
      <c r="B14" s="6">
        <v>342979322.77121842</v>
      </c>
      <c r="C14" s="6">
        <v>68081486.703363612</v>
      </c>
      <c r="D14" s="6">
        <v>184181511.2107926</v>
      </c>
      <c r="E14" s="6">
        <v>1743521.3225444229</v>
      </c>
      <c r="F14" s="6">
        <v>111006434.5200316</v>
      </c>
      <c r="G14" s="6">
        <v>46991247.083750188</v>
      </c>
      <c r="H14" s="6">
        <v>12012579.769126059</v>
      </c>
      <c r="I14" s="6">
        <v>38485191.405689977</v>
      </c>
      <c r="J14" s="6">
        <v>74948728.331006259</v>
      </c>
      <c r="K14" s="6">
        <v>41051412.651631013</v>
      </c>
      <c r="L14" s="6">
        <v>32985459.789115179</v>
      </c>
      <c r="M14" s="17">
        <f>+SUM(B14:L14)</f>
        <v>954466895.55826926</v>
      </c>
    </row>
    <row r="15" spans="1:13" x14ac:dyDescent="0.3">
      <c r="A15" s="29" t="s">
        <v>130</v>
      </c>
      <c r="B15" s="22">
        <f>B4+B5+B13+B14</f>
        <v>12880712746.061266</v>
      </c>
      <c r="C15" s="22">
        <f t="shared" ref="C15:L15" si="2">C4+C5+C13+C14</f>
        <v>2082861664.9253976</v>
      </c>
      <c r="D15" s="22">
        <f t="shared" si="2"/>
        <v>3706356010.6362906</v>
      </c>
      <c r="E15" s="22">
        <f t="shared" si="2"/>
        <v>75950871.509768382</v>
      </c>
      <c r="F15" s="22">
        <f t="shared" si="2"/>
        <v>514928049.93760109</v>
      </c>
      <c r="G15" s="22">
        <f t="shared" si="2"/>
        <v>1480468338.3409412</v>
      </c>
      <c r="H15" s="22">
        <f t="shared" si="2"/>
        <v>407081514.08974981</v>
      </c>
      <c r="I15" s="22">
        <f t="shared" si="2"/>
        <v>1333609739.5630159</v>
      </c>
      <c r="J15" s="22">
        <f t="shared" si="2"/>
        <v>2205771677.056694</v>
      </c>
      <c r="K15" s="22">
        <f t="shared" si="2"/>
        <v>1226418126.4689052</v>
      </c>
      <c r="L15" s="22">
        <f t="shared" si="2"/>
        <v>777831933.17219114</v>
      </c>
      <c r="M15" s="17">
        <f>+SUM(B15:L15)</f>
        <v>26691990671.761826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9.5829367293797958</v>
      </c>
      <c r="C17" s="24">
        <f t="shared" ref="C17:L17" si="3">C15/C16</f>
        <v>6.0197246122997896</v>
      </c>
      <c r="D17" s="24">
        <f t="shared" si="3"/>
        <v>4.9513782757793043</v>
      </c>
      <c r="E17" s="24">
        <f t="shared" si="3"/>
        <v>3.3997667822455511</v>
      </c>
      <c r="F17" s="24">
        <f t="shared" si="3"/>
        <v>4.0281308420955551</v>
      </c>
      <c r="G17" s="24">
        <f t="shared" si="3"/>
        <v>3.7370749805820438</v>
      </c>
      <c r="H17" s="24">
        <f t="shared" si="3"/>
        <v>2.8475030949710645</v>
      </c>
      <c r="I17" s="24">
        <f t="shared" si="3"/>
        <v>2.2094293647310654</v>
      </c>
      <c r="J17" s="24">
        <f t="shared" si="3"/>
        <v>1.98826484219998</v>
      </c>
      <c r="K17" s="24">
        <f t="shared" si="3"/>
        <v>0.98330877071616829</v>
      </c>
      <c r="L17" s="24">
        <f t="shared" si="3"/>
        <v>0.86286201941457585</v>
      </c>
      <c r="M17" s="25">
        <f>M15/M16</f>
        <v>3.8187804257281437</v>
      </c>
    </row>
    <row r="20" spans="1:13" x14ac:dyDescent="0.3">
      <c r="A20" s="55" t="s">
        <v>128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7"/>
    </row>
    <row r="21" spans="1:13" x14ac:dyDescent="0.3">
      <c r="A21" s="29" t="s">
        <v>76</v>
      </c>
      <c r="B21" s="22">
        <f>+B4/$B$15*100</f>
        <v>97.331362612939444</v>
      </c>
      <c r="C21" s="22">
        <f>+C4/$C$15*100</f>
        <v>96.397722105654822</v>
      </c>
      <c r="D21" s="22">
        <f>+D4/$D$15*100</f>
        <v>93.89178554508517</v>
      </c>
      <c r="E21" s="22">
        <f>+E4/$E$15*100</f>
        <v>97.081255519914251</v>
      </c>
      <c r="F21" s="22">
        <f>+F4/$F$15*100</f>
        <v>77.299359249944516</v>
      </c>
      <c r="G21" s="22">
        <f>+G4/$G$15*100</f>
        <v>96.552808795753648</v>
      </c>
      <c r="H21" s="22">
        <f>+H4/$H$15*100</f>
        <v>96.317755984752225</v>
      </c>
      <c r="I21" s="22">
        <f>+I4/$I$15*100</f>
        <v>96.648842840810389</v>
      </c>
      <c r="J21" s="22">
        <f>+J4/$J$15*100</f>
        <v>96.212264323378264</v>
      </c>
      <c r="K21" s="22">
        <f>+K4/$K$15*100</f>
        <v>96.48494958297583</v>
      </c>
      <c r="L21" s="22">
        <f>+L4/$L$15*100</f>
        <v>95.209124899229138</v>
      </c>
      <c r="M21" s="22">
        <f>+M4/$M$15*100</f>
        <v>96.107785341702083</v>
      </c>
    </row>
    <row r="22" spans="1:13" x14ac:dyDescent="0.3">
      <c r="A22" s="29" t="s">
        <v>148</v>
      </c>
      <c r="B22" s="22">
        <f>+B5/$B$15*100</f>
        <v>0</v>
      </c>
      <c r="C22" s="22">
        <f>+C5/$C$15*100</f>
        <v>0</v>
      </c>
      <c r="D22" s="22">
        <f>+D5/$D$15*100</f>
        <v>0</v>
      </c>
      <c r="E22" s="22">
        <f>+E5/$E$15*100</f>
        <v>0</v>
      </c>
      <c r="F22" s="22">
        <f>+F5/$F$15*100</f>
        <v>0</v>
      </c>
      <c r="G22" s="22">
        <f>+G5/$G$15*100</f>
        <v>0</v>
      </c>
      <c r="H22" s="22">
        <f>+H5/$H$15*100</f>
        <v>0</v>
      </c>
      <c r="I22" s="22">
        <f>+I5/$I$15*100</f>
        <v>0</v>
      </c>
      <c r="J22" s="22">
        <f>+J5/$J$15*100</f>
        <v>0</v>
      </c>
      <c r="K22" s="22">
        <f>+K5/$K$15*100</f>
        <v>0</v>
      </c>
      <c r="L22" s="22">
        <f>+L5/$L$15*100</f>
        <v>0</v>
      </c>
      <c r="M22" s="22">
        <f>+M5/$M$15*100</f>
        <v>0</v>
      </c>
    </row>
    <row r="23" spans="1:13" x14ac:dyDescent="0.3">
      <c r="A23" s="29" t="s">
        <v>149</v>
      </c>
      <c r="B23" s="22">
        <f>+B13/$B$15*100</f>
        <v>5.9017952269765214E-3</v>
      </c>
      <c r="C23" s="22">
        <f>+C13/$C$15*100</f>
        <v>0.33362650717770514</v>
      </c>
      <c r="D23" s="22">
        <f>+D13/$D$15*100</f>
        <v>1.1388723117899058</v>
      </c>
      <c r="E23" s="22">
        <f>+E13/$E$15*100</f>
        <v>0.62315354362074193</v>
      </c>
      <c r="F23" s="22">
        <f>+F13/$F$15*100</f>
        <v>1.1429814744570097</v>
      </c>
      <c r="G23" s="22">
        <f>+G13/$G$15*100</f>
        <v>0.27311136297059063</v>
      </c>
      <c r="H23" s="22">
        <f>+H13/$H$15*100</f>
        <v>0.73134122223182074</v>
      </c>
      <c r="I23" s="22">
        <f>+I13/$I$15*100</f>
        <v>0.46536604174468421</v>
      </c>
      <c r="J23" s="22">
        <f>+J13/$J$15*100</f>
        <v>0.38988951191735954</v>
      </c>
      <c r="K23" s="22">
        <f>+K13/$K$15*100</f>
        <v>0.16778966103501847</v>
      </c>
      <c r="L23" s="22">
        <f>+L13/$L$15*100</f>
        <v>0.55018268607501786</v>
      </c>
      <c r="M23" s="22">
        <f>+M13/$M$15*100</f>
        <v>0.31635961138292157</v>
      </c>
    </row>
    <row r="24" spans="1:13" x14ac:dyDescent="0.3">
      <c r="A24" s="29" t="s">
        <v>77</v>
      </c>
      <c r="B24" s="22">
        <f>+B14/$B$15*100</f>
        <v>2.6627355918335849</v>
      </c>
      <c r="C24" s="22">
        <f>+C14/$C$15*100</f>
        <v>3.2686513871674769</v>
      </c>
      <c r="D24" s="22">
        <f>+D14/$D$15*100</f>
        <v>4.9693421431249165</v>
      </c>
      <c r="E24" s="22">
        <f>+E14/$E$15*100</f>
        <v>2.2955909364650027</v>
      </c>
      <c r="F24" s="22">
        <f>+F14/$F$15*100</f>
        <v>21.557659275598475</v>
      </c>
      <c r="G24" s="22">
        <f>+G14/$G$15*100</f>
        <v>3.1740798412757711</v>
      </c>
      <c r="H24" s="22">
        <f>+H14/$H$15*100</f>
        <v>2.9509027930159535</v>
      </c>
      <c r="I24" s="22">
        <f>+I14/$I$15*100</f>
        <v>2.88579111744493</v>
      </c>
      <c r="J24" s="22">
        <f>+J14/$J$15*100</f>
        <v>3.3978461647043754</v>
      </c>
      <c r="K24" s="22">
        <f>+K14/$K$15*100</f>
        <v>3.3472607559891476</v>
      </c>
      <c r="L24" s="22">
        <f>+L14/$L$15*100</f>
        <v>4.2406924146958476</v>
      </c>
      <c r="M24" s="22">
        <f>+M14/$M$15*100</f>
        <v>3.5758550469149739</v>
      </c>
    </row>
  </sheetData>
  <mergeCells count="2">
    <mergeCell ref="A1:M1"/>
    <mergeCell ref="A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zoomScale="50" zoomScaleNormal="50" workbookViewId="0">
      <selection sqref="A1:M1"/>
    </sheetView>
  </sheetViews>
  <sheetFormatPr defaultColWidth="9.1796875" defaultRowHeight="14" x14ac:dyDescent="0.3"/>
  <cols>
    <col min="1" max="1" width="27.1796875" style="6" customWidth="1"/>
    <col min="2" max="4" width="13.1796875" style="6" bestFit="1" customWidth="1"/>
    <col min="5" max="9" width="11.81640625" style="6" bestFit="1" customWidth="1"/>
    <col min="10" max="10" width="12.453125" style="6" bestFit="1" customWidth="1"/>
    <col min="11" max="11" width="13.1796875" style="6" bestFit="1" customWidth="1"/>
    <col min="12" max="12" width="13.7265625" style="6" bestFit="1" customWidth="1"/>
    <col min="13" max="13" width="14.1796875" style="6" bestFit="1" customWidth="1"/>
    <col min="14" max="14" width="12.36328125" style="6" bestFit="1" customWidth="1"/>
    <col min="15" max="16384" width="9.1796875" style="6"/>
  </cols>
  <sheetData>
    <row r="1" spans="1:13" x14ac:dyDescent="0.3">
      <c r="A1" s="55" t="s">
        <v>129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3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145</v>
      </c>
    </row>
    <row r="3" spans="1:13" x14ac:dyDescent="0.3">
      <c r="A3" s="32" t="s">
        <v>151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3">
      <c r="A4" s="33" t="s">
        <v>76</v>
      </c>
      <c r="B4" s="6">
        <v>145896564.80000001</v>
      </c>
      <c r="C4" s="6">
        <v>19225406.234999999</v>
      </c>
      <c r="D4" s="6">
        <v>43519672.855779</v>
      </c>
      <c r="E4" s="6">
        <v>2004100.264</v>
      </c>
      <c r="F4" s="6">
        <v>11704713.74</v>
      </c>
      <c r="G4" s="6">
        <v>16933284.879999999</v>
      </c>
      <c r="H4" s="6">
        <v>37340281.539999999</v>
      </c>
      <c r="I4" s="6">
        <v>15550166.3598</v>
      </c>
      <c r="J4" s="6">
        <v>25732603.309</v>
      </c>
      <c r="K4" s="6">
        <v>29572368.199999999</v>
      </c>
      <c r="L4" s="6">
        <v>7624883.9940000009</v>
      </c>
      <c r="M4" s="17">
        <f t="shared" ref="M4:M13" si="0">+SUM(B4:L4)</f>
        <v>355104046.17757905</v>
      </c>
    </row>
    <row r="5" spans="1:13" x14ac:dyDescent="0.3">
      <c r="A5" s="33" t="s">
        <v>148</v>
      </c>
      <c r="B5" s="6">
        <v>51761242.186942063</v>
      </c>
      <c r="C5" s="6">
        <v>14702010.242635019</v>
      </c>
      <c r="D5" s="6">
        <v>21159658.007030498</v>
      </c>
      <c r="E5" s="6">
        <v>1183641.1678824951</v>
      </c>
      <c r="F5" s="6">
        <v>699584.8976500805</v>
      </c>
      <c r="G5" s="6">
        <v>7769955.152526536</v>
      </c>
      <c r="H5" s="6">
        <v>873860.28120991099</v>
      </c>
      <c r="I5" s="6">
        <v>13354508.219787629</v>
      </c>
      <c r="J5" s="6">
        <v>10576736.733117711</v>
      </c>
      <c r="K5" s="6">
        <v>8063297.2654349748</v>
      </c>
      <c r="L5" s="6">
        <v>3008567.1978860148</v>
      </c>
      <c r="M5" s="17">
        <f t="shared" si="0"/>
        <v>133153061.35210297</v>
      </c>
    </row>
    <row r="6" spans="1:13" x14ac:dyDescent="0.3">
      <c r="A6" s="29" t="s">
        <v>158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17"/>
    </row>
    <row r="7" spans="1:13" x14ac:dyDescent="0.3">
      <c r="A7" s="33" t="s">
        <v>152</v>
      </c>
      <c r="B7" s="6">
        <v>23191940.73</v>
      </c>
      <c r="C7" s="6">
        <v>20759321.785999998</v>
      </c>
      <c r="D7" s="6">
        <v>29666160.391010001</v>
      </c>
      <c r="E7" s="6">
        <v>1894618.5009999999</v>
      </c>
      <c r="F7" s="6">
        <v>5976594.4040000001</v>
      </c>
      <c r="G7" s="6">
        <v>6997957.0829999996</v>
      </c>
      <c r="H7" s="6">
        <v>15166959.02</v>
      </c>
      <c r="I7" s="6">
        <v>16100246.351</v>
      </c>
      <c r="J7" s="6">
        <v>8076109.1809999999</v>
      </c>
      <c r="K7" s="6">
        <v>5866084.1270000003</v>
      </c>
      <c r="L7" s="6">
        <v>4099903.030999999</v>
      </c>
      <c r="M7" s="17">
        <f t="shared" si="0"/>
        <v>137795894.60501</v>
      </c>
    </row>
    <row r="8" spans="1:13" x14ac:dyDescent="0.3">
      <c r="A8" s="33" t="s">
        <v>153</v>
      </c>
      <c r="B8" s="6">
        <v>5035.7267929999998</v>
      </c>
      <c r="C8" s="6">
        <v>0</v>
      </c>
      <c r="D8" s="6">
        <v>80652.462014670004</v>
      </c>
      <c r="E8" s="6">
        <v>0</v>
      </c>
      <c r="F8" s="6">
        <v>0</v>
      </c>
      <c r="G8" s="6">
        <v>782.83318010000005</v>
      </c>
      <c r="H8" s="6">
        <v>66070.828710000002</v>
      </c>
      <c r="I8" s="6">
        <v>0</v>
      </c>
      <c r="J8" s="6">
        <v>1359.9110290000001</v>
      </c>
      <c r="K8" s="6">
        <v>560145.05440000002</v>
      </c>
      <c r="L8" s="6">
        <v>405.68504910000001</v>
      </c>
      <c r="M8" s="17">
        <f t="shared" si="0"/>
        <v>714452.50117587007</v>
      </c>
    </row>
    <row r="9" spans="1:13" x14ac:dyDescent="0.3">
      <c r="A9" s="33" t="s">
        <v>154</v>
      </c>
      <c r="B9" s="6">
        <v>6770.2594989999998</v>
      </c>
      <c r="C9" s="6">
        <v>0</v>
      </c>
      <c r="D9" s="6">
        <v>184783.19254577</v>
      </c>
      <c r="E9" s="6">
        <v>0</v>
      </c>
      <c r="F9" s="6">
        <v>1614.262749</v>
      </c>
      <c r="G9" s="6">
        <v>38059.116020000001</v>
      </c>
      <c r="H9" s="6">
        <v>164464.63130000001</v>
      </c>
      <c r="I9" s="6">
        <v>831.11257149999994</v>
      </c>
      <c r="J9" s="6">
        <v>10615.226060000001</v>
      </c>
      <c r="K9" s="6">
        <v>652537.36060000001</v>
      </c>
      <c r="L9" s="6">
        <v>10638.910389999999</v>
      </c>
      <c r="M9" s="17">
        <f t="shared" si="0"/>
        <v>1070314.0717352701</v>
      </c>
    </row>
    <row r="10" spans="1:13" x14ac:dyDescent="0.3">
      <c r="A10" s="33" t="s">
        <v>155</v>
      </c>
      <c r="B10" s="6">
        <v>177976667.40000001</v>
      </c>
      <c r="C10" s="6">
        <v>43670000.366999999</v>
      </c>
      <c r="D10" s="6">
        <v>81610563.148370013</v>
      </c>
      <c r="E10" s="6">
        <v>4588251.5180000002</v>
      </c>
      <c r="F10" s="6">
        <v>16595628.82</v>
      </c>
      <c r="G10" s="6">
        <v>26707463.780000001</v>
      </c>
      <c r="H10" s="6">
        <v>8210311.4800000004</v>
      </c>
      <c r="I10" s="6">
        <v>33301611.155999999</v>
      </c>
      <c r="J10" s="6">
        <v>28154270.6829</v>
      </c>
      <c r="K10" s="6">
        <v>40259796.43</v>
      </c>
      <c r="L10" s="6">
        <v>10264580.511</v>
      </c>
      <c r="M10" s="17">
        <f t="shared" si="0"/>
        <v>471339145.29327005</v>
      </c>
    </row>
    <row r="11" spans="1:13" x14ac:dyDescent="0.3">
      <c r="A11" s="33" t="s">
        <v>156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17">
        <f t="shared" si="0"/>
        <v>0</v>
      </c>
    </row>
    <row r="12" spans="1:13" x14ac:dyDescent="0.3">
      <c r="A12" s="33" t="s">
        <v>157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17">
        <f t="shared" si="0"/>
        <v>0</v>
      </c>
    </row>
    <row r="13" spans="1:13" x14ac:dyDescent="0.3">
      <c r="A13" s="33" t="s">
        <v>149</v>
      </c>
      <c r="B13" s="22">
        <f>SUM(B7:B12)</f>
        <v>201180414.116292</v>
      </c>
      <c r="C13" s="22">
        <f t="shared" ref="C13:L13" si="1">SUM(C7:C12)</f>
        <v>64429322.152999997</v>
      </c>
      <c r="D13" s="22">
        <f t="shared" si="1"/>
        <v>111542159.19394046</v>
      </c>
      <c r="E13" s="22">
        <f t="shared" si="1"/>
        <v>6482870.0190000003</v>
      </c>
      <c r="F13" s="22">
        <f t="shared" si="1"/>
        <v>22573837.486749001</v>
      </c>
      <c r="G13" s="22">
        <f t="shared" si="1"/>
        <v>33744262.812200099</v>
      </c>
      <c r="H13" s="22">
        <f t="shared" si="1"/>
        <v>23607805.96001</v>
      </c>
      <c r="I13" s="22">
        <f t="shared" si="1"/>
        <v>49402688.6195715</v>
      </c>
      <c r="J13" s="22">
        <f t="shared" si="1"/>
        <v>36242355.000988998</v>
      </c>
      <c r="K13" s="22">
        <f t="shared" si="1"/>
        <v>47338562.972000003</v>
      </c>
      <c r="L13" s="22">
        <f t="shared" si="1"/>
        <v>14375528.137439098</v>
      </c>
      <c r="M13" s="17">
        <f t="shared" si="0"/>
        <v>610919806.47119117</v>
      </c>
    </row>
    <row r="14" spans="1:13" x14ac:dyDescent="0.3">
      <c r="A14" s="29" t="s">
        <v>159</v>
      </c>
      <c r="B14" s="6">
        <v>229302551.3744233</v>
      </c>
      <c r="C14" s="6">
        <v>31078393.758198611</v>
      </c>
      <c r="D14" s="6">
        <v>90369366.239288881</v>
      </c>
      <c r="E14" s="6">
        <v>1985618.500130604</v>
      </c>
      <c r="F14" s="6">
        <v>15077634.71367144</v>
      </c>
      <c r="G14" s="6">
        <v>14614971.632842559</v>
      </c>
      <c r="H14" s="6">
        <v>19744803.57270759</v>
      </c>
      <c r="I14" s="6">
        <v>18833714.63946173</v>
      </c>
      <c r="J14" s="6">
        <v>23008010.060252059</v>
      </c>
      <c r="K14" s="6">
        <v>32230083.137632001</v>
      </c>
      <c r="L14" s="6">
        <v>4042670.533455784</v>
      </c>
      <c r="M14" s="17">
        <f>+SUM(B14:L14)</f>
        <v>480287818.16206461</v>
      </c>
    </row>
    <row r="15" spans="1:13" x14ac:dyDescent="0.3">
      <c r="A15" s="29" t="s">
        <v>130</v>
      </c>
      <c r="B15" s="22">
        <f>B4+B5+B13+B14</f>
        <v>628140772.47765732</v>
      </c>
      <c r="C15" s="22">
        <f t="shared" ref="C15:L15" si="2">C4+C5+C13+C14</f>
        <v>129435132.38883364</v>
      </c>
      <c r="D15" s="22">
        <f t="shared" si="2"/>
        <v>266590856.29603881</v>
      </c>
      <c r="E15" s="22">
        <f t="shared" si="2"/>
        <v>11656229.951013099</v>
      </c>
      <c r="F15" s="22">
        <f t="shared" si="2"/>
        <v>50055770.838070519</v>
      </c>
      <c r="G15" s="22">
        <f t="shared" si="2"/>
        <v>73062474.477569193</v>
      </c>
      <c r="H15" s="22">
        <f t="shared" si="2"/>
        <v>81566751.353927493</v>
      </c>
      <c r="I15" s="22">
        <f t="shared" si="2"/>
        <v>97141077.838620856</v>
      </c>
      <c r="J15" s="22">
        <f t="shared" si="2"/>
        <v>95559705.10335876</v>
      </c>
      <c r="K15" s="22">
        <f t="shared" si="2"/>
        <v>117204311.57506697</v>
      </c>
      <c r="L15" s="22">
        <f t="shared" si="2"/>
        <v>29051649.862780899</v>
      </c>
      <c r="M15" s="23">
        <f>+SUM(B15:L15)</f>
        <v>1579464732.1629376</v>
      </c>
    </row>
    <row r="16" spans="1:13" x14ac:dyDescent="0.3">
      <c r="A16" s="29" t="s">
        <v>61</v>
      </c>
      <c r="B16" s="16">
        <f>+sa_agg_tot!B3</f>
        <v>1344130000</v>
      </c>
      <c r="C16" s="16">
        <f>+sa_agg_tot!C3</f>
        <v>346006138</v>
      </c>
      <c r="D16" s="16">
        <f>+sa_agg_tot!D3</f>
        <v>748550364</v>
      </c>
      <c r="E16" s="16">
        <f>+sa_agg_tot!E3</f>
        <v>22340024</v>
      </c>
      <c r="F16" s="16">
        <f>+sa_agg_tot!F3</f>
        <v>127833000</v>
      </c>
      <c r="G16" s="16">
        <f>+sa_agg_tot!G3</f>
        <v>396156980</v>
      </c>
      <c r="H16" s="16">
        <f>+sa_agg_tot!H3</f>
        <v>142960868</v>
      </c>
      <c r="I16" s="16">
        <f>+sa_agg_tot!I3</f>
        <v>603599174</v>
      </c>
      <c r="J16" s="16">
        <f>+sa_agg_tot!J3</f>
        <v>1109395303</v>
      </c>
      <c r="K16" s="16">
        <f>+sa_agg_tot!K3</f>
        <v>1247236029</v>
      </c>
      <c r="L16" s="16">
        <f>+sa_agg_tot!L3</f>
        <v>901455755</v>
      </c>
      <c r="M16" s="17">
        <f>+SUM(B16:L16)</f>
        <v>6989663635</v>
      </c>
    </row>
    <row r="17" spans="1:13" x14ac:dyDescent="0.3">
      <c r="A17" s="29" t="s">
        <v>78</v>
      </c>
      <c r="B17" s="28">
        <f>B15/B16</f>
        <v>0.4673214439657305</v>
      </c>
      <c r="C17" s="24">
        <f t="shared" ref="C17:L17" si="3">C15/C16</f>
        <v>0.37408334180717234</v>
      </c>
      <c r="D17" s="24">
        <f t="shared" si="3"/>
        <v>0.35614284504714877</v>
      </c>
      <c r="E17" s="24">
        <f t="shared" si="3"/>
        <v>0.52176443279618234</v>
      </c>
      <c r="F17" s="24">
        <f t="shared" si="3"/>
        <v>0.39157158822894339</v>
      </c>
      <c r="G17" s="24">
        <f t="shared" si="3"/>
        <v>0.18442808827341423</v>
      </c>
      <c r="H17" s="24">
        <f t="shared" si="3"/>
        <v>0.57055299464135523</v>
      </c>
      <c r="I17" s="24">
        <f t="shared" si="3"/>
        <v>0.16093639955614131</v>
      </c>
      <c r="J17" s="24">
        <f t="shared" si="3"/>
        <v>8.613674931284504E-2</v>
      </c>
      <c r="K17" s="24">
        <f t="shared" si="3"/>
        <v>9.3971236277577877E-2</v>
      </c>
      <c r="L17" s="49">
        <f t="shared" si="3"/>
        <v>3.2227482826132602E-2</v>
      </c>
      <c r="M17" s="25">
        <f>M15/M16</f>
        <v>0.22597149371450942</v>
      </c>
    </row>
    <row r="20" spans="1:13" x14ac:dyDescent="0.3">
      <c r="A20" s="55" t="s">
        <v>128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7"/>
    </row>
    <row r="21" spans="1:13" x14ac:dyDescent="0.3">
      <c r="A21" s="29" t="s">
        <v>76</v>
      </c>
      <c r="B21" s="22">
        <f>+B4/$B$15*100</f>
        <v>23.226730566226617</v>
      </c>
      <c r="C21" s="22">
        <f>+C4/$C$15*100</f>
        <v>14.853313687079423</v>
      </c>
      <c r="D21" s="22">
        <f>+D4/$D$15*100</f>
        <v>16.32451820007363</v>
      </c>
      <c r="E21" s="22">
        <f>+E4/$E$15*100</f>
        <v>17.193383044281944</v>
      </c>
      <c r="F21" s="22">
        <f>+F4/$F$15*100</f>
        <v>23.38334530470928</v>
      </c>
      <c r="G21" s="22">
        <f>+G4/$G$15*100</f>
        <v>23.176445913009232</v>
      </c>
      <c r="H21" s="22">
        <f>+H4/$H$15*100</f>
        <v>45.778801926260655</v>
      </c>
      <c r="I21" s="22">
        <f>+I4/$I$15*100</f>
        <v>16.007817398972328</v>
      </c>
      <c r="J21" s="22">
        <f>+J4/$J$15*100</f>
        <v>26.928299204321782</v>
      </c>
      <c r="K21" s="22">
        <f>+K4/$K$15*100</f>
        <v>25.231467855224338</v>
      </c>
      <c r="L21" s="22">
        <f>+L4/$L$15*100</f>
        <v>26.245958594484204</v>
      </c>
      <c r="M21" s="22">
        <f>+M4/$M$15*100</f>
        <v>22.482556206955973</v>
      </c>
    </row>
    <row r="22" spans="1:13" x14ac:dyDescent="0.3">
      <c r="A22" s="29" t="s">
        <v>148</v>
      </c>
      <c r="B22" s="22">
        <f>+B5/$B$15*100</f>
        <v>8.2403888514947798</v>
      </c>
      <c r="C22" s="22">
        <f>+C5/$C$15*100</f>
        <v>11.358593274713845</v>
      </c>
      <c r="D22" s="22">
        <f>+D5/$D$15*100</f>
        <v>7.9371281899982034</v>
      </c>
      <c r="E22" s="22">
        <f>+E5/$E$15*100</f>
        <v>10.154579764271201</v>
      </c>
      <c r="F22" s="22">
        <f>+F5/$F$15*100</f>
        <v>1.3976108767023578</v>
      </c>
      <c r="G22" s="22">
        <f>+G5/$G$15*100</f>
        <v>10.634672871518989</v>
      </c>
      <c r="H22" s="22">
        <f>+H5/$H$15*100</f>
        <v>1.0713437359030409</v>
      </c>
      <c r="I22" s="22">
        <f>+I5/$I$15*100</f>
        <v>13.747539678294791</v>
      </c>
      <c r="J22" s="22">
        <f>+J5/$J$15*100</f>
        <v>11.06819733451224</v>
      </c>
      <c r="K22" s="22">
        <f>+K5/$K$15*100</f>
        <v>6.8796933807939293</v>
      </c>
      <c r="L22" s="22">
        <f>+L5/$L$15*100</f>
        <v>10.355925436580444</v>
      </c>
      <c r="M22" s="22">
        <f>+M5/$M$15*100</f>
        <v>8.4302649271415877</v>
      </c>
    </row>
    <row r="23" spans="1:13" x14ac:dyDescent="0.3">
      <c r="A23" s="29" t="s">
        <v>149</v>
      </c>
      <c r="B23" s="22">
        <f>+B13/$B$15*100</f>
        <v>32.027918411146906</v>
      </c>
      <c r="C23" s="22">
        <f>+C13/$C$15*100</f>
        <v>49.777306179476128</v>
      </c>
      <c r="D23" s="22">
        <f>+D13/$D$15*100</f>
        <v>41.840204402988682</v>
      </c>
      <c r="E23" s="22">
        <f>+E13/$E$15*100</f>
        <v>55.617211107237488</v>
      </c>
      <c r="F23" s="22">
        <f>+F13/$F$15*100</f>
        <v>45.097372608195251</v>
      </c>
      <c r="G23" s="22">
        <f>+G13/$G$15*100</f>
        <v>46.185491325728201</v>
      </c>
      <c r="H23" s="22">
        <f>+H13/$H$15*100</f>
        <v>28.94292780838239</v>
      </c>
      <c r="I23" s="22">
        <f>+I13/$I$15*100</f>
        <v>50.85664038198496</v>
      </c>
      <c r="J23" s="22">
        <f>+J13/$J$15*100</f>
        <v>37.926398958419497</v>
      </c>
      <c r="K23" s="22">
        <f>+K13/$K$15*100</f>
        <v>40.389779467865921</v>
      </c>
      <c r="L23" s="22">
        <f>+L13/$L$15*100</f>
        <v>49.482656597262995</v>
      </c>
      <c r="M23" s="22">
        <f>+M13/$M$15*100</f>
        <v>38.678914066956743</v>
      </c>
    </row>
    <row r="24" spans="1:13" x14ac:dyDescent="0.3">
      <c r="A24" s="29" t="s">
        <v>77</v>
      </c>
      <c r="B24" s="22">
        <f>+B14/$B$15*100</f>
        <v>36.504962171131709</v>
      </c>
      <c r="C24" s="22">
        <f>+C14/$C$15*100</f>
        <v>24.01078685873059</v>
      </c>
      <c r="D24" s="22">
        <f>+D14/$D$15*100</f>
        <v>33.898149206939493</v>
      </c>
      <c r="E24" s="22">
        <f>+E14/$E$15*100</f>
        <v>17.034826084209364</v>
      </c>
      <c r="F24" s="22">
        <f>+F14/$F$15*100</f>
        <v>30.121671210393114</v>
      </c>
      <c r="G24" s="22">
        <f>+G14/$G$15*100</f>
        <v>20.00338988974358</v>
      </c>
      <c r="H24" s="22">
        <f>+H14/$H$15*100</f>
        <v>24.20692652945392</v>
      </c>
      <c r="I24" s="22">
        <f>+I14/$I$15*100</f>
        <v>19.388002540747923</v>
      </c>
      <c r="J24" s="22">
        <f>+J14/$J$15*100</f>
        <v>24.07710450274649</v>
      </c>
      <c r="K24" s="22">
        <f>+K14/$K$15*100</f>
        <v>27.499059296115817</v>
      </c>
      <c r="L24" s="22">
        <f>+L14/$L$15*100</f>
        <v>13.915459371672355</v>
      </c>
      <c r="M24" s="22">
        <f>+M14/$M$15*100</f>
        <v>30.408264798945705</v>
      </c>
    </row>
    <row r="27" spans="1:13" x14ac:dyDescent="0.3">
      <c r="B27" s="47">
        <f>B15/1000000000</f>
        <v>0.62814077247765732</v>
      </c>
      <c r="C27" s="47">
        <f t="shared" ref="C27:M27" si="4">C15/1000000000</f>
        <v>0.12943513238883364</v>
      </c>
      <c r="D27" s="47">
        <f t="shared" si="4"/>
        <v>0.26659085629603879</v>
      </c>
      <c r="E27" s="47">
        <f t="shared" si="4"/>
        <v>1.1656229951013099E-2</v>
      </c>
      <c r="F27" s="47">
        <f t="shared" si="4"/>
        <v>5.0055770838070522E-2</v>
      </c>
      <c r="G27" s="47">
        <f t="shared" si="4"/>
        <v>7.3062474477569195E-2</v>
      </c>
      <c r="H27" s="47">
        <f t="shared" si="4"/>
        <v>8.1566751353927491E-2</v>
      </c>
      <c r="I27" s="47">
        <f t="shared" si="4"/>
        <v>9.714107783862086E-2</v>
      </c>
      <c r="J27" s="47">
        <f t="shared" si="4"/>
        <v>9.5559705103358761E-2</v>
      </c>
      <c r="K27" s="47">
        <f t="shared" si="4"/>
        <v>0.11720431157506697</v>
      </c>
      <c r="L27" s="47">
        <f>L15/1000000000</f>
        <v>2.9051649862780898E-2</v>
      </c>
      <c r="M27" s="47">
        <f t="shared" si="4"/>
        <v>1.5794647321629376</v>
      </c>
    </row>
  </sheetData>
  <mergeCells count="2">
    <mergeCell ref="A1:M1"/>
    <mergeCell ref="A20:M2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942C-348D-41B8-B2F7-F9D8680BDFE2}">
  <dimension ref="A1:S120"/>
  <sheetViews>
    <sheetView zoomScale="50" zoomScaleNormal="50" workbookViewId="0"/>
  </sheetViews>
  <sheetFormatPr defaultRowHeight="14.5" x14ac:dyDescent="0.35"/>
  <cols>
    <col min="1" max="8" width="14.7265625" customWidth="1"/>
    <col min="10" max="10" width="19.26953125" customWidth="1"/>
    <col min="11" max="11" width="15.453125" customWidth="1"/>
    <col min="12" max="12" width="13.453125" customWidth="1"/>
    <col min="13" max="13" width="8.81640625" bestFit="1" customWidth="1"/>
    <col min="14" max="15" width="13.7265625" bestFit="1" customWidth="1"/>
    <col min="16" max="18" width="8.81640625" bestFit="1" customWidth="1"/>
  </cols>
  <sheetData>
    <row r="1" spans="1:8" ht="16.5" customHeight="1" x14ac:dyDescent="0.35">
      <c r="A1" s="36" t="s">
        <v>161</v>
      </c>
      <c r="B1" s="15" t="s">
        <v>162</v>
      </c>
      <c r="C1" s="15" t="s">
        <v>163</v>
      </c>
      <c r="D1" s="15" t="s">
        <v>164</v>
      </c>
      <c r="E1" s="15" t="s">
        <v>62</v>
      </c>
      <c r="F1" s="15" t="s">
        <v>165</v>
      </c>
      <c r="G1" s="15" t="s">
        <v>166</v>
      </c>
      <c r="H1" s="15" t="s">
        <v>167</v>
      </c>
    </row>
    <row r="2" spans="1:8" x14ac:dyDescent="0.35">
      <c r="A2" s="13" t="s">
        <v>0</v>
      </c>
      <c r="B2" s="48">
        <v>100017445.1636125</v>
      </c>
      <c r="C2" s="37">
        <v>8391643</v>
      </c>
      <c r="D2" s="37">
        <v>44452.73</v>
      </c>
      <c r="E2" s="37">
        <f>B2/C2</f>
        <v>11.918696393973445</v>
      </c>
      <c r="F2" s="12" t="s">
        <v>82</v>
      </c>
      <c r="G2" s="37">
        <f>+LOG(D2)</f>
        <v>4.647898437691568</v>
      </c>
      <c r="H2" s="37">
        <f>+LOG(E2)</f>
        <v>1.0762287570934781</v>
      </c>
    </row>
    <row r="3" spans="1:8" x14ac:dyDescent="0.35">
      <c r="A3" s="13" t="s">
        <v>1</v>
      </c>
      <c r="B3" s="48">
        <v>106443874.80832499</v>
      </c>
      <c r="C3" s="37">
        <v>11047744</v>
      </c>
      <c r="D3" s="37">
        <v>41248.730000000003</v>
      </c>
      <c r="E3" s="37">
        <f t="shared" ref="E3:E49" si="0">B3/C3</f>
        <v>9.6348969353675269</v>
      </c>
      <c r="F3" s="12" t="s">
        <v>83</v>
      </c>
      <c r="G3" s="37">
        <f t="shared" ref="G3:H49" si="1">+LOG(D3)</f>
        <v>4.6154105816742401</v>
      </c>
      <c r="H3" s="37">
        <f t="shared" si="1"/>
        <v>0.98384707336193744</v>
      </c>
    </row>
    <row r="4" spans="1:8" x14ac:dyDescent="0.35">
      <c r="A4" s="13" t="s">
        <v>2</v>
      </c>
      <c r="B4" s="48">
        <v>38221683.543860734</v>
      </c>
      <c r="C4" s="37">
        <v>7348328</v>
      </c>
      <c r="D4" s="37">
        <v>15676.14</v>
      </c>
      <c r="E4" s="37">
        <f t="shared" si="0"/>
        <v>5.2014122864222632</v>
      </c>
      <c r="F4" s="12" t="s">
        <v>85</v>
      </c>
      <c r="G4" s="37">
        <f t="shared" si="1"/>
        <v>4.1952391334074912</v>
      </c>
      <c r="H4" s="37">
        <f t="shared" si="1"/>
        <v>0.71612127919718915</v>
      </c>
    </row>
    <row r="5" spans="1:8" x14ac:dyDescent="0.35">
      <c r="A5" s="13" t="s">
        <v>3</v>
      </c>
      <c r="B5" s="48">
        <v>11549774.61997688</v>
      </c>
      <c r="C5" s="37">
        <v>1124835</v>
      </c>
      <c r="D5" s="37">
        <v>25108.33</v>
      </c>
      <c r="E5" s="37">
        <f t="shared" si="0"/>
        <v>10.267972298138732</v>
      </c>
      <c r="F5" s="12" t="s">
        <v>87</v>
      </c>
      <c r="G5" s="37">
        <f t="shared" si="1"/>
        <v>4.3998178279696409</v>
      </c>
      <c r="H5" s="37">
        <f t="shared" si="1"/>
        <v>1.0114846883221837</v>
      </c>
    </row>
    <row r="6" spans="1:8" x14ac:dyDescent="0.35">
      <c r="A6" s="13" t="s">
        <v>4</v>
      </c>
      <c r="B6" s="48">
        <v>91774596.56463705</v>
      </c>
      <c r="C6" s="37">
        <v>10496088</v>
      </c>
      <c r="D6" s="37">
        <v>28797.42</v>
      </c>
      <c r="E6" s="37">
        <f t="shared" si="0"/>
        <v>8.7436954191539797</v>
      </c>
      <c r="F6" s="12" t="s">
        <v>168</v>
      </c>
      <c r="G6" s="37">
        <f t="shared" si="1"/>
        <v>4.4593535804691449</v>
      </c>
      <c r="H6" s="37">
        <f t="shared" si="1"/>
        <v>0.94169502084413981</v>
      </c>
    </row>
    <row r="7" spans="1:8" x14ac:dyDescent="0.35">
      <c r="A7" s="13" t="s">
        <v>5</v>
      </c>
      <c r="B7" s="48">
        <v>700656399.86290944</v>
      </c>
      <c r="C7" s="37">
        <v>80274983</v>
      </c>
      <c r="D7" s="37">
        <v>42692.52</v>
      </c>
      <c r="E7" s="37">
        <f t="shared" si="0"/>
        <v>8.7282036529725513</v>
      </c>
      <c r="F7" s="12" t="s">
        <v>93</v>
      </c>
      <c r="G7" s="37">
        <f t="shared" si="1"/>
        <v>4.6303517905451903</v>
      </c>
      <c r="H7" s="37">
        <f t="shared" si="1"/>
        <v>0.94092487098202215</v>
      </c>
    </row>
    <row r="8" spans="1:8" x14ac:dyDescent="0.35">
      <c r="A8" s="13" t="s">
        <v>6</v>
      </c>
      <c r="B8" s="48">
        <v>52222075.784433663</v>
      </c>
      <c r="C8" s="37">
        <v>5570572</v>
      </c>
      <c r="D8" s="37">
        <v>44403.39</v>
      </c>
      <c r="E8" s="37">
        <f t="shared" si="0"/>
        <v>9.3746343794557649</v>
      </c>
      <c r="F8" s="12" t="s">
        <v>89</v>
      </c>
      <c r="G8" s="37">
        <f t="shared" si="1"/>
        <v>4.6474161278193957</v>
      </c>
      <c r="H8" s="37">
        <f t="shared" si="1"/>
        <v>0.97195433879109294</v>
      </c>
    </row>
    <row r="9" spans="1:8" x14ac:dyDescent="0.35">
      <c r="A9" s="13" t="s">
        <v>7</v>
      </c>
      <c r="B9" s="48">
        <v>12003488.616244361</v>
      </c>
      <c r="C9" s="37">
        <v>1327439</v>
      </c>
      <c r="D9" s="37">
        <v>24543.07</v>
      </c>
      <c r="E9" s="37">
        <f t="shared" si="0"/>
        <v>9.0425914985504878</v>
      </c>
      <c r="F9" s="12" t="s">
        <v>90</v>
      </c>
      <c r="G9" s="37">
        <f t="shared" si="1"/>
        <v>4.3899288860465777</v>
      </c>
      <c r="H9" s="37">
        <f t="shared" si="1"/>
        <v>0.95629291191687937</v>
      </c>
    </row>
    <row r="10" spans="1:8" x14ac:dyDescent="0.35">
      <c r="A10" s="13" t="s">
        <v>8</v>
      </c>
      <c r="B10" s="48">
        <v>282258108.13105428</v>
      </c>
      <c r="C10" s="37">
        <v>46742697</v>
      </c>
      <c r="D10" s="37">
        <v>32068.27</v>
      </c>
      <c r="E10" s="37">
        <f t="shared" si="0"/>
        <v>6.0385498964908741</v>
      </c>
      <c r="F10" s="12" t="s">
        <v>115</v>
      </c>
      <c r="G10" s="37">
        <f t="shared" si="1"/>
        <v>4.5060755314993957</v>
      </c>
      <c r="H10" s="37">
        <f t="shared" si="1"/>
        <v>0.78093265922325306</v>
      </c>
    </row>
    <row r="11" spans="1:8" x14ac:dyDescent="0.35">
      <c r="A11" s="13" t="s">
        <v>9</v>
      </c>
      <c r="B11" s="48">
        <v>82105216.118441164</v>
      </c>
      <c r="C11" s="37">
        <v>5388272</v>
      </c>
      <c r="D11" s="37">
        <v>40683.53</v>
      </c>
      <c r="E11" s="37">
        <f t="shared" si="0"/>
        <v>15.237763817127489</v>
      </c>
      <c r="F11" s="12" t="s">
        <v>91</v>
      </c>
      <c r="G11" s="37">
        <f t="shared" si="1"/>
        <v>4.6094186284446472</v>
      </c>
      <c r="H11" s="37">
        <f t="shared" si="1"/>
        <v>1.1829212377949936</v>
      </c>
    </row>
    <row r="12" spans="1:8" x14ac:dyDescent="0.35">
      <c r="A12" s="13" t="s">
        <v>10</v>
      </c>
      <c r="B12" s="48">
        <v>428761167.17649448</v>
      </c>
      <c r="C12" s="37">
        <v>65342776</v>
      </c>
      <c r="D12" s="37">
        <v>37440.639999999999</v>
      </c>
      <c r="E12" s="37">
        <f t="shared" si="0"/>
        <v>6.5617225563923771</v>
      </c>
      <c r="F12" s="12" t="s">
        <v>92</v>
      </c>
      <c r="G12" s="37">
        <f t="shared" si="1"/>
        <v>4.5733432638399139</v>
      </c>
      <c r="H12" s="37">
        <f t="shared" si="1"/>
        <v>0.8170178635423897</v>
      </c>
    </row>
    <row r="13" spans="1:8" x14ac:dyDescent="0.35">
      <c r="A13" s="13" t="s">
        <v>11</v>
      </c>
      <c r="B13" s="48">
        <v>67669214.883245558</v>
      </c>
      <c r="C13" s="37">
        <v>11104899</v>
      </c>
      <c r="D13" s="37">
        <v>26141.32</v>
      </c>
      <c r="E13" s="37">
        <f t="shared" si="0"/>
        <v>6.0936362305722511</v>
      </c>
      <c r="F13" s="12" t="s">
        <v>94</v>
      </c>
      <c r="G13" s="37">
        <f t="shared" si="1"/>
        <v>4.417327513399167</v>
      </c>
      <c r="H13" s="37">
        <f t="shared" si="1"/>
        <v>0.78487652475199954</v>
      </c>
    </row>
    <row r="14" spans="1:8" x14ac:dyDescent="0.35">
      <c r="A14" s="13" t="s">
        <v>12</v>
      </c>
      <c r="B14" s="48">
        <v>34261412.749802783</v>
      </c>
      <c r="C14" s="37">
        <v>9971727</v>
      </c>
      <c r="D14" s="37">
        <v>22841.21</v>
      </c>
      <c r="E14" s="37">
        <f t="shared" si="0"/>
        <v>3.4358554691482008</v>
      </c>
      <c r="F14" s="12" t="s">
        <v>95</v>
      </c>
      <c r="G14" s="37">
        <f t="shared" si="1"/>
        <v>4.3587191066843154</v>
      </c>
      <c r="H14" s="37">
        <f t="shared" si="1"/>
        <v>0.53603488674489008</v>
      </c>
    </row>
    <row r="15" spans="1:8" x14ac:dyDescent="0.35">
      <c r="A15" s="13" t="s">
        <v>13</v>
      </c>
      <c r="B15" s="48">
        <v>23171201.136430159</v>
      </c>
      <c r="C15" s="37">
        <v>4280622</v>
      </c>
      <c r="D15" s="37">
        <v>20758.55</v>
      </c>
      <c r="E15" s="37">
        <f t="shared" si="0"/>
        <v>5.4130453790197217</v>
      </c>
      <c r="F15" s="12" t="s">
        <v>96</v>
      </c>
      <c r="G15" s="37">
        <f t="shared" si="1"/>
        <v>4.3171970144465694</v>
      </c>
      <c r="H15" s="37">
        <f t="shared" si="1"/>
        <v>0.73344166791412635</v>
      </c>
    </row>
    <row r="16" spans="1:8" x14ac:dyDescent="0.35">
      <c r="A16" s="13" t="s">
        <v>14</v>
      </c>
      <c r="B16" s="48">
        <v>48380324.546188213</v>
      </c>
      <c r="C16" s="37">
        <v>4576794</v>
      </c>
      <c r="D16" s="37">
        <v>44937.56</v>
      </c>
      <c r="E16" s="37">
        <f t="shared" si="0"/>
        <v>10.570789191339662</v>
      </c>
      <c r="F16" s="12" t="s">
        <v>98</v>
      </c>
      <c r="G16" s="37">
        <f t="shared" si="1"/>
        <v>4.6526094875912474</v>
      </c>
      <c r="H16" s="37">
        <f t="shared" si="1"/>
        <v>1.0241074119667934</v>
      </c>
    </row>
    <row r="17" spans="1:8" x14ac:dyDescent="0.35">
      <c r="A17" s="13" t="s">
        <v>15</v>
      </c>
      <c r="B17" s="48">
        <v>384603366.55867982</v>
      </c>
      <c r="C17" s="37">
        <v>59379449</v>
      </c>
      <c r="D17" s="37">
        <v>36347.339999999997</v>
      </c>
      <c r="E17" s="37">
        <f t="shared" si="0"/>
        <v>6.4770450557511881</v>
      </c>
      <c r="F17" s="12" t="s">
        <v>99</v>
      </c>
      <c r="G17" s="37">
        <f t="shared" si="1"/>
        <v>4.5604726334731289</v>
      </c>
      <c r="H17" s="37">
        <f t="shared" si="1"/>
        <v>0.81137691811241741</v>
      </c>
    </row>
    <row r="18" spans="1:8" x14ac:dyDescent="0.35">
      <c r="A18" s="13" t="s">
        <v>16</v>
      </c>
      <c r="B18" s="48">
        <v>14095331.6287286</v>
      </c>
      <c r="C18" s="37">
        <v>3028115</v>
      </c>
      <c r="D18" s="37">
        <v>22854.32</v>
      </c>
      <c r="E18" s="37">
        <f t="shared" si="0"/>
        <v>4.6548204505867838</v>
      </c>
      <c r="F18" s="12" t="s">
        <v>101</v>
      </c>
      <c r="G18" s="37">
        <f t="shared" si="1"/>
        <v>4.3589683039608964</v>
      </c>
      <c r="H18" s="37">
        <f t="shared" si="1"/>
        <v>0.6679029336904504</v>
      </c>
    </row>
    <row r="19" spans="1:8" x14ac:dyDescent="0.35">
      <c r="A19" s="13" t="s">
        <v>17</v>
      </c>
      <c r="B19" s="48">
        <v>9885001.0605341773</v>
      </c>
      <c r="C19" s="37">
        <v>518347</v>
      </c>
      <c r="D19" s="37">
        <v>92005.02</v>
      </c>
      <c r="E19" s="37">
        <f t="shared" si="0"/>
        <v>19.070238779300695</v>
      </c>
      <c r="F19" s="12" t="s">
        <v>102</v>
      </c>
      <c r="G19" s="37">
        <f t="shared" si="1"/>
        <v>4.9638115240718692</v>
      </c>
      <c r="H19" s="37">
        <f t="shared" si="1"/>
        <v>1.2803561309004086</v>
      </c>
    </row>
    <row r="20" spans="1:8" x14ac:dyDescent="0.35">
      <c r="A20" s="13" t="s">
        <v>18</v>
      </c>
      <c r="B20" s="48">
        <v>13339518.422678489</v>
      </c>
      <c r="C20" s="37">
        <v>2059709</v>
      </c>
      <c r="D20" s="37">
        <v>19773.349999999999</v>
      </c>
      <c r="E20" s="37">
        <f t="shared" si="0"/>
        <v>6.4764092513449665</v>
      </c>
      <c r="F20" s="12" t="s">
        <v>100</v>
      </c>
      <c r="G20" s="37">
        <f t="shared" si="1"/>
        <v>4.2960802536972844</v>
      </c>
      <c r="H20" s="37">
        <f t="shared" si="1"/>
        <v>0.81133428448915867</v>
      </c>
    </row>
    <row r="21" spans="1:8" x14ac:dyDescent="0.35">
      <c r="A21" s="13" t="s">
        <v>19</v>
      </c>
      <c r="B21" s="48">
        <v>2072384.2807455731</v>
      </c>
      <c r="C21" s="37">
        <v>416268</v>
      </c>
      <c r="D21" s="37">
        <v>28612.400000000001</v>
      </c>
      <c r="E21" s="37">
        <f t="shared" si="0"/>
        <v>4.9784856888965114</v>
      </c>
      <c r="F21" s="12" t="s">
        <v>103</v>
      </c>
      <c r="G21" s="37">
        <f t="shared" si="1"/>
        <v>4.4565542878311675</v>
      </c>
      <c r="H21" s="37">
        <f t="shared" si="1"/>
        <v>0.69709726304765207</v>
      </c>
    </row>
    <row r="22" spans="1:8" x14ac:dyDescent="0.35">
      <c r="A22" s="13" t="s">
        <v>20</v>
      </c>
      <c r="B22" s="48">
        <v>116868040.2482132</v>
      </c>
      <c r="C22" s="37">
        <v>16693074</v>
      </c>
      <c r="D22" s="37">
        <v>46599.02</v>
      </c>
      <c r="E22" s="37">
        <f t="shared" si="0"/>
        <v>7.0009897666668941</v>
      </c>
      <c r="F22" s="12" t="s">
        <v>105</v>
      </c>
      <c r="G22" s="37">
        <f t="shared" si="1"/>
        <v>4.6683767833623691</v>
      </c>
      <c r="H22" s="37">
        <f t="shared" si="1"/>
        <v>0.84515944284501143</v>
      </c>
    </row>
    <row r="23" spans="1:8" x14ac:dyDescent="0.35">
      <c r="A23" s="13" t="s">
        <v>21</v>
      </c>
      <c r="B23" s="48">
        <v>372687684.84123462</v>
      </c>
      <c r="C23" s="37">
        <v>38063255</v>
      </c>
      <c r="D23" s="37">
        <v>22850.639999999999</v>
      </c>
      <c r="E23" s="37">
        <f t="shared" si="0"/>
        <v>9.7912720507280486</v>
      </c>
      <c r="F23" s="12" t="s">
        <v>107</v>
      </c>
      <c r="G23" s="37">
        <f t="shared" si="1"/>
        <v>4.3588983682822802</v>
      </c>
      <c r="H23" s="37">
        <f t="shared" si="1"/>
        <v>0.99083911761768539</v>
      </c>
    </row>
    <row r="24" spans="1:8" x14ac:dyDescent="0.35">
      <c r="A24" s="13" t="s">
        <v>22</v>
      </c>
      <c r="B24" s="48">
        <v>107918644.1539456</v>
      </c>
      <c r="C24" s="37">
        <v>10557560</v>
      </c>
      <c r="D24" s="37">
        <v>26780.21</v>
      </c>
      <c r="E24" s="37">
        <f t="shared" si="0"/>
        <v>10.221930460631585</v>
      </c>
      <c r="F24" s="12" t="s">
        <v>108</v>
      </c>
      <c r="G24" s="37">
        <f t="shared" si="1"/>
        <v>4.4278139782579027</v>
      </c>
      <c r="H24" s="37">
        <f t="shared" si="1"/>
        <v>1.0095329221419431</v>
      </c>
    </row>
    <row r="25" spans="1:8" x14ac:dyDescent="0.35">
      <c r="A25" s="13" t="s">
        <v>23</v>
      </c>
      <c r="B25" s="48">
        <v>105170903.47280011</v>
      </c>
      <c r="C25" s="37">
        <v>20147528</v>
      </c>
      <c r="D25" s="37">
        <v>17907.650000000001</v>
      </c>
      <c r="E25" s="37">
        <f t="shared" si="0"/>
        <v>5.2200400700671619</v>
      </c>
      <c r="F25" s="12" t="s">
        <v>109</v>
      </c>
      <c r="G25" s="37">
        <f t="shared" si="1"/>
        <v>4.2530385976304332</v>
      </c>
      <c r="H25" s="37">
        <f t="shared" si="1"/>
        <v>0.71767383674599139</v>
      </c>
    </row>
    <row r="26" spans="1:8" x14ac:dyDescent="0.35">
      <c r="A26" s="13" t="s">
        <v>24</v>
      </c>
      <c r="B26" s="48">
        <v>108785996.03378139</v>
      </c>
      <c r="C26" s="37">
        <v>9449213</v>
      </c>
      <c r="D26" s="37">
        <v>43808.5</v>
      </c>
      <c r="E26" s="37">
        <f t="shared" si="0"/>
        <v>11.512704394935472</v>
      </c>
      <c r="F26" s="12" t="s">
        <v>116</v>
      </c>
      <c r="G26" s="37">
        <f t="shared" si="1"/>
        <v>4.6415583832198237</v>
      </c>
      <c r="H26" s="37">
        <f t="shared" si="1"/>
        <v>1.0611773536765332</v>
      </c>
    </row>
    <row r="27" spans="1:8" x14ac:dyDescent="0.35">
      <c r="A27" s="13" t="s">
        <v>25</v>
      </c>
      <c r="B27" s="48">
        <v>13836481.88611367</v>
      </c>
      <c r="C27" s="37">
        <v>2052843</v>
      </c>
      <c r="D27" s="37">
        <v>28804.7</v>
      </c>
      <c r="E27" s="37">
        <f t="shared" si="0"/>
        <v>6.7401559135860216</v>
      </c>
      <c r="F27" s="12" t="s">
        <v>112</v>
      </c>
      <c r="G27" s="37">
        <f t="shared" si="1"/>
        <v>4.4594633564234014</v>
      </c>
      <c r="H27" s="37">
        <f t="shared" si="1"/>
        <v>0.828669942770764</v>
      </c>
    </row>
    <row r="28" spans="1:8" x14ac:dyDescent="0.35">
      <c r="A28" s="13" t="s">
        <v>26</v>
      </c>
      <c r="B28" s="48">
        <v>38790991.565392204</v>
      </c>
      <c r="C28" s="37">
        <v>5398384</v>
      </c>
      <c r="D28" s="37">
        <v>25835</v>
      </c>
      <c r="E28" s="37">
        <f t="shared" si="0"/>
        <v>7.1856673340377792</v>
      </c>
      <c r="F28" s="12" t="s">
        <v>169</v>
      </c>
      <c r="G28" s="37">
        <f t="shared" si="1"/>
        <v>4.4122084658816805</v>
      </c>
      <c r="H28" s="37">
        <f t="shared" si="1"/>
        <v>0.856467107338997</v>
      </c>
    </row>
    <row r="29" spans="1:8" x14ac:dyDescent="0.35">
      <c r="A29" s="13" t="s">
        <v>27</v>
      </c>
      <c r="B29" s="48">
        <v>341969516.72053099</v>
      </c>
      <c r="C29" s="37">
        <v>63258918</v>
      </c>
      <c r="D29" s="37">
        <v>36820.32</v>
      </c>
      <c r="E29" s="37">
        <f t="shared" si="0"/>
        <v>5.4058704690543555</v>
      </c>
      <c r="F29" s="12" t="s">
        <v>119</v>
      </c>
      <c r="G29" s="37">
        <f t="shared" si="1"/>
        <v>4.5660875585740337</v>
      </c>
      <c r="H29" s="37">
        <f t="shared" si="1"/>
        <v>0.73286563528633109</v>
      </c>
    </row>
    <row r="30" spans="1:8" x14ac:dyDescent="0.35">
      <c r="A30" s="13" t="s">
        <v>28</v>
      </c>
      <c r="B30" s="48">
        <v>73018917.938560098</v>
      </c>
      <c r="C30" s="37">
        <v>4953088</v>
      </c>
      <c r="D30" s="37">
        <v>62145.03</v>
      </c>
      <c r="E30" s="37">
        <f t="shared" si="0"/>
        <v>14.742099865489992</v>
      </c>
      <c r="F30" s="12" t="s">
        <v>106</v>
      </c>
      <c r="G30" s="37">
        <f t="shared" si="1"/>
        <v>4.7934064020061005</v>
      </c>
      <c r="H30" s="37">
        <f t="shared" si="1"/>
        <v>1.1685593488583206</v>
      </c>
    </row>
    <row r="31" spans="1:8" x14ac:dyDescent="0.35">
      <c r="A31" s="13" t="s">
        <v>29</v>
      </c>
      <c r="B31" s="48">
        <v>64860705.785781913</v>
      </c>
      <c r="C31" s="37">
        <v>7912398</v>
      </c>
      <c r="D31" s="37">
        <v>56183.83</v>
      </c>
      <c r="E31" s="37">
        <f t="shared" si="0"/>
        <v>8.1973512689556198</v>
      </c>
      <c r="F31" s="12" t="s">
        <v>117</v>
      </c>
      <c r="G31" s="37">
        <f t="shared" si="1"/>
        <v>4.7496113413299588</v>
      </c>
      <c r="H31" s="37">
        <f t="shared" si="1"/>
        <v>0.91367354566371572</v>
      </c>
    </row>
    <row r="32" spans="1:8" x14ac:dyDescent="0.35">
      <c r="A32" s="13" t="s">
        <v>30</v>
      </c>
      <c r="B32" s="48">
        <v>138937105.51078349</v>
      </c>
      <c r="C32" s="37">
        <v>158263341</v>
      </c>
      <c r="D32" s="37">
        <v>9773.34</v>
      </c>
      <c r="E32" s="37">
        <f t="shared" si="0"/>
        <v>0.87788558381807125</v>
      </c>
      <c r="F32" s="12" t="s">
        <v>170</v>
      </c>
      <c r="G32" s="37">
        <f t="shared" si="1"/>
        <v>3.9900430074938575</v>
      </c>
      <c r="H32" s="37">
        <f t="shared" si="1"/>
        <v>-5.6562082675240502E-2</v>
      </c>
    </row>
    <row r="33" spans="1:19" x14ac:dyDescent="0.35">
      <c r="A33" s="13" t="s">
        <v>31</v>
      </c>
      <c r="B33" s="48">
        <v>367177909.36214811</v>
      </c>
      <c r="C33" s="37">
        <v>73409455</v>
      </c>
      <c r="D33" s="37">
        <v>19660.89</v>
      </c>
      <c r="E33" s="37">
        <f t="shared" si="0"/>
        <v>5.0017795304725814</v>
      </c>
      <c r="F33" s="12" t="s">
        <v>118</v>
      </c>
      <c r="G33" s="37">
        <f t="shared" si="1"/>
        <v>4.2936031733811788</v>
      </c>
      <c r="H33" s="37">
        <f t="shared" si="1"/>
        <v>0.69912454488961151</v>
      </c>
    </row>
    <row r="34" spans="1:19" x14ac:dyDescent="0.35">
      <c r="A34" s="13" t="s">
        <v>32</v>
      </c>
      <c r="B34" s="48">
        <v>2108904091.805475</v>
      </c>
      <c r="C34" s="37">
        <v>311663358</v>
      </c>
      <c r="D34" s="37">
        <v>49872.83</v>
      </c>
      <c r="E34" s="37">
        <f t="shared" si="0"/>
        <v>6.7666090275696602</v>
      </c>
      <c r="F34" s="12" t="s">
        <v>120</v>
      </c>
      <c r="G34" s="37">
        <f t="shared" si="1"/>
        <v>4.6978640126641666</v>
      </c>
      <c r="H34" s="37">
        <f t="shared" si="1"/>
        <v>0.83037108381694169</v>
      </c>
    </row>
    <row r="35" spans="1:19" x14ac:dyDescent="0.35">
      <c r="A35" s="13" t="s">
        <v>33</v>
      </c>
      <c r="B35" s="48">
        <v>392357947.85977751</v>
      </c>
      <c r="C35" s="37">
        <v>34342780</v>
      </c>
      <c r="D35" s="37">
        <v>41565.269999999997</v>
      </c>
      <c r="E35" s="37">
        <f t="shared" si="0"/>
        <v>11.424757921745925</v>
      </c>
      <c r="F35" s="12" t="s">
        <v>86</v>
      </c>
      <c r="G35" s="37">
        <f t="shared" si="1"/>
        <v>4.618730605940506</v>
      </c>
      <c r="H35" s="37">
        <f t="shared" si="1"/>
        <v>1.0578470066093928</v>
      </c>
    </row>
    <row r="36" spans="1:19" x14ac:dyDescent="0.35">
      <c r="A36" s="13" t="s">
        <v>34</v>
      </c>
      <c r="B36" s="48">
        <v>13972337415.664881</v>
      </c>
      <c r="C36" s="37">
        <v>1344130000</v>
      </c>
      <c r="D36" s="37">
        <v>10384.370000000001</v>
      </c>
      <c r="E36" s="37">
        <f t="shared" si="0"/>
        <v>10.395078910272726</v>
      </c>
      <c r="F36" s="12" t="s">
        <v>63</v>
      </c>
      <c r="G36" s="37">
        <f t="shared" si="1"/>
        <v>4.0163801538491635</v>
      </c>
      <c r="H36" s="37">
        <f t="shared" si="1"/>
        <v>1.0168277904607477</v>
      </c>
    </row>
    <row r="37" spans="1:19" x14ac:dyDescent="0.35">
      <c r="A37" s="13" t="s">
        <v>35</v>
      </c>
      <c r="B37" s="48">
        <v>528615755.16888589</v>
      </c>
      <c r="C37" s="37">
        <v>142960868</v>
      </c>
      <c r="D37" s="37">
        <v>24310.04</v>
      </c>
      <c r="E37" s="37">
        <f t="shared" si="0"/>
        <v>3.6976255290285862</v>
      </c>
      <c r="F37" s="12" t="s">
        <v>69</v>
      </c>
      <c r="G37" s="37">
        <f t="shared" si="1"/>
        <v>4.385785673436712</v>
      </c>
      <c r="H37" s="37">
        <f t="shared" si="1"/>
        <v>0.56792292658753563</v>
      </c>
    </row>
    <row r="38" spans="1:19" x14ac:dyDescent="0.35">
      <c r="A38" s="13" t="s">
        <v>36</v>
      </c>
      <c r="B38" s="48">
        <v>1624889226.9504061</v>
      </c>
      <c r="C38" s="37">
        <v>1247236029</v>
      </c>
      <c r="D38" s="37">
        <v>4635.88</v>
      </c>
      <c r="E38" s="37">
        <f t="shared" si="0"/>
        <v>1.3027920851943302</v>
      </c>
      <c r="F38" s="12" t="s">
        <v>72</v>
      </c>
      <c r="G38" s="37">
        <f t="shared" si="1"/>
        <v>3.6661321857013238</v>
      </c>
      <c r="H38" s="37">
        <f t="shared" si="1"/>
        <v>0.11487511144728045</v>
      </c>
    </row>
    <row r="39" spans="1:19" x14ac:dyDescent="0.35">
      <c r="A39" s="13" t="s">
        <v>37</v>
      </c>
      <c r="B39" s="48">
        <v>106298643.6820022</v>
      </c>
      <c r="C39" s="37">
        <v>22340024</v>
      </c>
      <c r="D39" s="37">
        <v>41894.17</v>
      </c>
      <c r="E39" s="37">
        <f t="shared" si="0"/>
        <v>4.7582152858028355</v>
      </c>
      <c r="F39" s="12" t="s">
        <v>66</v>
      </c>
      <c r="G39" s="37">
        <f t="shared" si="1"/>
        <v>4.6221535906752758</v>
      </c>
      <c r="H39" s="37">
        <f t="shared" si="1"/>
        <v>0.67744408783176913</v>
      </c>
    </row>
    <row r="40" spans="1:19" x14ac:dyDescent="0.35">
      <c r="A40" s="13" t="s">
        <v>38</v>
      </c>
      <c r="B40" s="48">
        <v>634255754.61794639</v>
      </c>
      <c r="C40" s="37">
        <v>127833000</v>
      </c>
      <c r="D40" s="37">
        <v>35774.699999999997</v>
      </c>
      <c r="E40" s="37">
        <f t="shared" si="0"/>
        <v>4.9615964157764143</v>
      </c>
      <c r="F40" s="12" t="s">
        <v>67</v>
      </c>
      <c r="G40" s="37">
        <f t="shared" si="1"/>
        <v>4.5535760005340959</v>
      </c>
      <c r="H40" s="37">
        <f t="shared" si="1"/>
        <v>0.6956214351619775</v>
      </c>
    </row>
    <row r="41" spans="1:19" x14ac:dyDescent="0.35">
      <c r="A41" s="13" t="s">
        <v>39</v>
      </c>
      <c r="B41" s="48">
        <v>121880591.05360229</v>
      </c>
      <c r="C41" s="37">
        <v>51729345.359999999</v>
      </c>
      <c r="D41" s="37">
        <v>12118.74</v>
      </c>
      <c r="E41" s="37">
        <f t="shared" si="0"/>
        <v>2.356120886614721</v>
      </c>
      <c r="F41" s="12" t="s">
        <v>113</v>
      </c>
      <c r="G41" s="37">
        <f t="shared" si="1"/>
        <v>4.083457468056892</v>
      </c>
      <c r="H41" s="37">
        <f t="shared" si="1"/>
        <v>0.37219756924021474</v>
      </c>
      <c r="J41" s="34" t="s">
        <v>171</v>
      </c>
    </row>
    <row r="42" spans="1:19" s="35" customFormat="1" x14ac:dyDescent="0.35">
      <c r="A42" s="13" t="s">
        <v>40</v>
      </c>
      <c r="B42" s="48">
        <v>912527170.95464969</v>
      </c>
      <c r="C42" s="38">
        <v>849726410</v>
      </c>
      <c r="D42" s="38">
        <v>2769.65</v>
      </c>
      <c r="E42" s="37">
        <f t="shared" si="0"/>
        <v>1.0739070366833128</v>
      </c>
      <c r="F42" s="39" t="s">
        <v>172</v>
      </c>
      <c r="G42" s="37">
        <f t="shared" si="1"/>
        <v>3.4424248908433088</v>
      </c>
      <c r="H42" s="37">
        <f t="shared" si="1"/>
        <v>3.096668806476514E-2</v>
      </c>
      <c r="J42" t="s">
        <v>173</v>
      </c>
      <c r="K42"/>
      <c r="L42"/>
      <c r="M42"/>
      <c r="N42"/>
      <c r="O42"/>
      <c r="P42"/>
      <c r="Q42"/>
      <c r="R42"/>
    </row>
    <row r="43" spans="1:19" s="35" customFormat="1" x14ac:dyDescent="0.35">
      <c r="A43" s="13" t="s">
        <v>41</v>
      </c>
      <c r="B43" s="48">
        <v>1598293183.760381</v>
      </c>
      <c r="C43" s="38">
        <v>396156980</v>
      </c>
      <c r="D43" s="38">
        <v>16589.939999999999</v>
      </c>
      <c r="E43" s="37">
        <f t="shared" si="0"/>
        <v>4.0344945676847122</v>
      </c>
      <c r="F43" s="39" t="s">
        <v>68</v>
      </c>
      <c r="G43" s="37">
        <f t="shared" si="1"/>
        <v>4.2198448153362333</v>
      </c>
      <c r="H43" s="37">
        <f t="shared" si="1"/>
        <v>0.60578913503960929</v>
      </c>
      <c r="J43"/>
      <c r="K43"/>
      <c r="L43"/>
      <c r="M43"/>
      <c r="N43"/>
      <c r="O43"/>
      <c r="P43"/>
      <c r="Q43"/>
      <c r="R43"/>
    </row>
    <row r="44" spans="1:19" x14ac:dyDescent="0.35">
      <c r="A44" s="13" t="s">
        <v>42</v>
      </c>
      <c r="B44" s="48">
        <v>553065039.60840642</v>
      </c>
      <c r="C44" s="37">
        <v>198686688</v>
      </c>
      <c r="D44" s="37">
        <v>14973.1</v>
      </c>
      <c r="E44" s="37">
        <f t="shared" si="0"/>
        <v>2.783603900068063</v>
      </c>
      <c r="F44" s="12" t="s">
        <v>84</v>
      </c>
      <c r="G44" s="37">
        <f t="shared" si="1"/>
        <v>4.175311725093577</v>
      </c>
      <c r="H44" s="37">
        <f t="shared" si="1"/>
        <v>0.44460743630726107</v>
      </c>
    </row>
    <row r="45" spans="1:19" x14ac:dyDescent="0.35">
      <c r="A45" s="13" t="s">
        <v>43</v>
      </c>
      <c r="B45" s="48">
        <v>265799909.30403939</v>
      </c>
      <c r="C45" s="37">
        <v>119090017</v>
      </c>
      <c r="D45" s="37">
        <v>16049.36</v>
      </c>
      <c r="E45" s="37">
        <f t="shared" si="0"/>
        <v>2.2319243543649789</v>
      </c>
      <c r="F45" s="12" t="s">
        <v>104</v>
      </c>
      <c r="G45" s="37">
        <f t="shared" si="1"/>
        <v>4.2054577187340234</v>
      </c>
      <c r="H45" s="37">
        <f t="shared" si="1"/>
        <v>0.34867947116222986</v>
      </c>
    </row>
    <row r="46" spans="1:19" x14ac:dyDescent="0.35">
      <c r="A46" s="13" t="s">
        <v>44</v>
      </c>
      <c r="B46" s="48">
        <v>736665252.97333908</v>
      </c>
      <c r="C46" s="37">
        <v>285822469</v>
      </c>
      <c r="D46" s="37">
        <v>12392.82</v>
      </c>
      <c r="E46" s="37">
        <f t="shared" si="0"/>
        <v>2.5773524927927869</v>
      </c>
      <c r="F46" s="12" t="s">
        <v>174</v>
      </c>
      <c r="G46" s="37">
        <f t="shared" si="1"/>
        <v>4.0931701418148272</v>
      </c>
      <c r="H46" s="37">
        <f t="shared" si="1"/>
        <v>0.4111738190964711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5">
      <c r="A47" s="13" t="s">
        <v>45</v>
      </c>
      <c r="B47" s="48">
        <v>358978748.83680642</v>
      </c>
      <c r="C47" s="37">
        <v>49936638</v>
      </c>
      <c r="D47" s="37">
        <v>31228.51</v>
      </c>
      <c r="E47" s="37">
        <f t="shared" si="0"/>
        <v>7.1886847656185111</v>
      </c>
      <c r="F47" s="12" t="s">
        <v>114</v>
      </c>
      <c r="G47" s="37">
        <f t="shared" si="1"/>
        <v>4.4945512633139248</v>
      </c>
      <c r="H47" s="37">
        <f t="shared" si="1"/>
        <v>0.85664943957841833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5">
      <c r="A48" s="13" t="s">
        <v>46</v>
      </c>
      <c r="B48" s="48">
        <v>374741182.86960781</v>
      </c>
      <c r="C48" s="37">
        <v>245707511</v>
      </c>
      <c r="D48" s="37">
        <v>8837.82</v>
      </c>
      <c r="E48" s="37">
        <f t="shared" si="0"/>
        <v>1.5251515158997635</v>
      </c>
      <c r="F48" s="12" t="s">
        <v>97</v>
      </c>
      <c r="G48" s="37">
        <f t="shared" si="1"/>
        <v>3.9463451520347363</v>
      </c>
      <c r="H48" s="37">
        <f t="shared" si="1"/>
        <v>0.18331299073231941</v>
      </c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5">
      <c r="A49" s="13" t="s">
        <v>47</v>
      </c>
      <c r="B49" s="48">
        <v>1723851404.0443709</v>
      </c>
      <c r="C49" s="37">
        <v>813751154</v>
      </c>
      <c r="D49" s="37">
        <v>6453.15</v>
      </c>
      <c r="E49" s="37">
        <f t="shared" si="0"/>
        <v>2.1184011789977393</v>
      </c>
      <c r="F49" s="12" t="s">
        <v>175</v>
      </c>
      <c r="G49" s="37">
        <f t="shared" si="1"/>
        <v>3.8097717601660368</v>
      </c>
      <c r="H49" s="37">
        <f t="shared" si="1"/>
        <v>0.32600820946658754</v>
      </c>
      <c r="J49" t="s">
        <v>173</v>
      </c>
      <c r="S49" s="6"/>
    </row>
    <row r="50" spans="1:19" ht="15" thickBot="1" x14ac:dyDescent="0.4">
      <c r="S50" s="6"/>
    </row>
    <row r="51" spans="1:19" x14ac:dyDescent="0.35">
      <c r="J51" s="43" t="s">
        <v>176</v>
      </c>
      <c r="K51" s="43"/>
      <c r="S51" s="6"/>
    </row>
    <row r="52" spans="1:19" x14ac:dyDescent="0.35">
      <c r="J52" s="40" t="s">
        <v>177</v>
      </c>
      <c r="K52" s="40">
        <v>0.81730690385224902</v>
      </c>
      <c r="S52" s="6"/>
    </row>
    <row r="53" spans="1:19" x14ac:dyDescent="0.35">
      <c r="J53" s="40" t="s">
        <v>178</v>
      </c>
      <c r="K53" s="40">
        <v>0.6679905750845494</v>
      </c>
      <c r="S53" s="6"/>
    </row>
    <row r="54" spans="1:19" x14ac:dyDescent="0.35">
      <c r="J54" s="40" t="s">
        <v>179</v>
      </c>
      <c r="K54" s="40">
        <v>0.66077297889073527</v>
      </c>
      <c r="S54" s="6"/>
    </row>
    <row r="55" spans="1:19" x14ac:dyDescent="0.35">
      <c r="J55" s="40" t="s">
        <v>180</v>
      </c>
      <c r="K55" s="40">
        <v>0.1760382235884255</v>
      </c>
      <c r="S55" s="6"/>
    </row>
    <row r="56" spans="1:19" ht="15" thickBot="1" x14ac:dyDescent="0.4">
      <c r="J56" s="41" t="s">
        <v>181</v>
      </c>
      <c r="K56" s="41">
        <v>48</v>
      </c>
      <c r="S56" s="6"/>
    </row>
    <row r="57" spans="1:19" x14ac:dyDescent="0.35">
      <c r="S57" s="6"/>
    </row>
    <row r="58" spans="1:19" ht="15" thickBot="1" x14ac:dyDescent="0.4">
      <c r="J58" t="s">
        <v>182</v>
      </c>
      <c r="S58" s="6"/>
    </row>
    <row r="59" spans="1:19" ht="20.25" customHeight="1" x14ac:dyDescent="0.35">
      <c r="J59" s="42"/>
      <c r="K59" s="42" t="s">
        <v>183</v>
      </c>
      <c r="L59" s="42" t="s">
        <v>184</v>
      </c>
      <c r="M59" s="42" t="s">
        <v>185</v>
      </c>
      <c r="N59" s="42" t="s">
        <v>186</v>
      </c>
      <c r="O59" s="42" t="s">
        <v>187</v>
      </c>
      <c r="S59" s="6"/>
    </row>
    <row r="60" spans="1:19" x14ac:dyDescent="0.35">
      <c r="J60" s="40" t="s">
        <v>188</v>
      </c>
      <c r="K60" s="40">
        <v>1</v>
      </c>
      <c r="L60" s="40">
        <v>2.8680829584788756</v>
      </c>
      <c r="M60" s="40">
        <v>2.8680829584788756</v>
      </c>
      <c r="N60" s="40">
        <v>92.55028366051458</v>
      </c>
      <c r="O60" s="40">
        <v>1.3736759930292684E-12</v>
      </c>
      <c r="S60" s="6"/>
    </row>
    <row r="61" spans="1:19" x14ac:dyDescent="0.35">
      <c r="J61" s="40" t="s">
        <v>189</v>
      </c>
      <c r="K61" s="40">
        <v>46</v>
      </c>
      <c r="L61" s="40">
        <v>1.4255149835517504</v>
      </c>
      <c r="M61" s="40">
        <v>3.0989456164168486E-2</v>
      </c>
      <c r="N61" s="40"/>
      <c r="O61" s="40"/>
      <c r="S61" s="6"/>
    </row>
    <row r="62" spans="1:19" ht="15" thickBot="1" x14ac:dyDescent="0.4">
      <c r="J62" s="41" t="s">
        <v>190</v>
      </c>
      <c r="K62" s="41">
        <v>47</v>
      </c>
      <c r="L62" s="41">
        <v>4.2935979420306261</v>
      </c>
      <c r="M62" s="41"/>
      <c r="N62" s="41"/>
      <c r="O62" s="41"/>
      <c r="S62" s="6"/>
    </row>
    <row r="63" spans="1:19" ht="12.75" customHeight="1" thickBot="1" x14ac:dyDescent="0.4">
      <c r="S63" s="6"/>
    </row>
    <row r="64" spans="1:19" ht="15" customHeight="1" x14ac:dyDescent="0.35">
      <c r="J64" s="42"/>
      <c r="K64" s="42" t="s">
        <v>191</v>
      </c>
      <c r="L64" s="42" t="s">
        <v>180</v>
      </c>
      <c r="M64" s="42" t="s">
        <v>192</v>
      </c>
      <c r="N64" s="42" t="s">
        <v>193</v>
      </c>
      <c r="O64" s="42" t="s">
        <v>194</v>
      </c>
      <c r="P64" s="42" t="s">
        <v>195</v>
      </c>
      <c r="Q64" s="42" t="s">
        <v>196</v>
      </c>
      <c r="R64" s="42" t="s">
        <v>197</v>
      </c>
      <c r="S64" s="6"/>
    </row>
    <row r="65" spans="10:19" ht="15.75" customHeight="1" x14ac:dyDescent="0.35">
      <c r="J65" s="40" t="s">
        <v>198</v>
      </c>
      <c r="K65" s="40">
        <v>-2.9151646922010541</v>
      </c>
      <c r="L65" s="40">
        <v>0.38190072223681043</v>
      </c>
      <c r="M65" s="40">
        <v>-7.6333049990761941</v>
      </c>
      <c r="N65" s="40">
        <v>1.0320465282116577E-9</v>
      </c>
      <c r="O65" s="40">
        <v>-3.6838909752156814</v>
      </c>
      <c r="P65" s="40">
        <v>-2.1464384091864268</v>
      </c>
      <c r="Q65" s="40">
        <v>-3.6838909752156814</v>
      </c>
      <c r="R65" s="40">
        <v>-2.1464384091864268</v>
      </c>
      <c r="S65" s="6"/>
    </row>
    <row r="66" spans="10:19" ht="58.5" thickBot="1" x14ac:dyDescent="0.4">
      <c r="J66" s="44" t="s">
        <v>166</v>
      </c>
      <c r="K66" s="41">
        <v>0.83512312874011907</v>
      </c>
      <c r="L66" s="41">
        <v>8.6808376595773867E-2</v>
      </c>
      <c r="M66" s="41">
        <v>9.6203057987007181</v>
      </c>
      <c r="N66" s="41">
        <v>1.373675993029249E-12</v>
      </c>
      <c r="O66" s="41">
        <v>0.66038692954114542</v>
      </c>
      <c r="P66" s="41">
        <v>1.0098593279390928</v>
      </c>
      <c r="Q66" s="41">
        <v>0.66038692954114542</v>
      </c>
      <c r="R66" s="41">
        <v>1.0098593279390928</v>
      </c>
      <c r="S66" s="6"/>
    </row>
    <row r="67" spans="10:19" x14ac:dyDescent="0.35">
      <c r="S67" s="6"/>
    </row>
    <row r="68" spans="10:19" x14ac:dyDescent="0.35">
      <c r="S68" s="6"/>
    </row>
    <row r="69" spans="10:19" x14ac:dyDescent="0.35">
      <c r="S69" s="6"/>
    </row>
    <row r="70" spans="10:19" x14ac:dyDescent="0.35">
      <c r="J70" t="s">
        <v>199</v>
      </c>
      <c r="S70" s="6"/>
    </row>
    <row r="71" spans="10:19" ht="15" thickBot="1" x14ac:dyDescent="0.4">
      <c r="S71" s="6"/>
    </row>
    <row r="72" spans="10:19" ht="87" x14ac:dyDescent="0.35">
      <c r="J72" s="42" t="s">
        <v>200</v>
      </c>
      <c r="K72" s="45" t="s">
        <v>202</v>
      </c>
      <c r="L72" s="42" t="s">
        <v>201</v>
      </c>
      <c r="M72" s="42" t="s">
        <v>206</v>
      </c>
      <c r="S72" s="6"/>
    </row>
    <row r="73" spans="10:19" x14ac:dyDescent="0.35">
      <c r="J73" s="40">
        <v>1</v>
      </c>
      <c r="K73" s="40">
        <v>0.96640279315023969</v>
      </c>
      <c r="L73" s="40">
        <v>0.1098259639432384</v>
      </c>
      <c r="M73" s="40">
        <v>0.63062046358647705</v>
      </c>
      <c r="S73" s="6"/>
    </row>
    <row r="74" spans="10:19" x14ac:dyDescent="0.35">
      <c r="J74" s="40">
        <v>2</v>
      </c>
      <c r="K74" s="40">
        <v>0.93927143318699002</v>
      </c>
      <c r="L74" s="40">
        <v>4.4575640174947417E-2</v>
      </c>
      <c r="M74" s="40">
        <v>0.25595323603367276</v>
      </c>
      <c r="S74" s="6"/>
    </row>
    <row r="75" spans="10:19" x14ac:dyDescent="0.35">
      <c r="J75" s="40">
        <v>3</v>
      </c>
      <c r="K75" s="40">
        <v>0.58837653870319562</v>
      </c>
      <c r="L75" s="40">
        <v>0.12774474049399354</v>
      </c>
      <c r="M75" s="40">
        <v>0.73351004242213269</v>
      </c>
      <c r="S75" s="6"/>
    </row>
    <row r="76" spans="10:19" x14ac:dyDescent="0.35">
      <c r="J76" s="40">
        <v>4</v>
      </c>
      <c r="K76" s="40">
        <v>0.75922493817950754</v>
      </c>
      <c r="L76" s="40">
        <v>0.25225975014267621</v>
      </c>
      <c r="M76" s="40">
        <v>1.4484749768406413</v>
      </c>
      <c r="S76" s="6"/>
    </row>
    <row r="77" spans="10:19" x14ac:dyDescent="0.35">
      <c r="J77" s="40">
        <v>5</v>
      </c>
      <c r="K77" s="40">
        <v>0.80894462207879059</v>
      </c>
      <c r="L77" s="40">
        <v>0.13275039876534922</v>
      </c>
      <c r="M77" s="40">
        <v>0.76225252212637895</v>
      </c>
      <c r="S77" s="6"/>
    </row>
    <row r="78" spans="10:19" x14ac:dyDescent="0.35">
      <c r="J78" s="40">
        <v>6</v>
      </c>
      <c r="K78" s="40">
        <v>0.95174918228645788</v>
      </c>
      <c r="L78" s="40">
        <v>-1.082431130443573E-2</v>
      </c>
      <c r="M78" s="40">
        <v>-6.2153173691564575E-2</v>
      </c>
      <c r="S78" s="6"/>
    </row>
    <row r="79" spans="10:19" x14ac:dyDescent="0.35">
      <c r="J79" s="40">
        <v>7</v>
      </c>
      <c r="K79" s="40">
        <v>0.96600000502076888</v>
      </c>
      <c r="L79" s="40">
        <v>5.9543337703240606E-3</v>
      </c>
      <c r="M79" s="40">
        <v>3.4189772507082578E-2</v>
      </c>
      <c r="S79" s="6"/>
    </row>
    <row r="80" spans="10:19" x14ac:dyDescent="0.35">
      <c r="J80" s="40">
        <v>8</v>
      </c>
      <c r="K80" s="40">
        <v>0.75096645406078943</v>
      </c>
      <c r="L80" s="40">
        <v>0.20532645785608994</v>
      </c>
      <c r="M80" s="40">
        <v>1.1789841071342448</v>
      </c>
      <c r="S80" s="6"/>
    </row>
    <row r="81" spans="10:19" x14ac:dyDescent="0.35">
      <c r="J81" s="40">
        <v>9</v>
      </c>
      <c r="K81" s="40">
        <v>0.84796320400401592</v>
      </c>
      <c r="L81" s="40">
        <v>-6.7030544780762868E-2</v>
      </c>
      <c r="M81" s="40">
        <v>-0.38488925301803606</v>
      </c>
      <c r="S81" s="6"/>
    </row>
    <row r="82" spans="10:19" x14ac:dyDescent="0.35">
      <c r="J82" s="40">
        <v>10</v>
      </c>
      <c r="K82" s="40">
        <v>0.93426741445862804</v>
      </c>
      <c r="L82" s="40">
        <v>0.24865382333636554</v>
      </c>
      <c r="M82" s="40">
        <v>1.4277697523872526</v>
      </c>
      <c r="S82" s="6"/>
    </row>
    <row r="83" spans="10:19" x14ac:dyDescent="0.35">
      <c r="J83" s="40">
        <v>11</v>
      </c>
      <c r="K83" s="40">
        <v>0.90414004309948259</v>
      </c>
      <c r="L83" s="40">
        <v>-8.7122179557092894E-2</v>
      </c>
      <c r="M83" s="40">
        <v>-0.50025537940512421</v>
      </c>
      <c r="S83" s="6"/>
    </row>
    <row r="84" spans="10:19" x14ac:dyDescent="0.35">
      <c r="J84" s="40">
        <v>12</v>
      </c>
      <c r="K84" s="40">
        <v>0.77384768145866856</v>
      </c>
      <c r="L84" s="40">
        <v>1.1028843293330981E-2</v>
      </c>
      <c r="M84" s="40">
        <v>6.3327595959527083E-2</v>
      </c>
      <c r="S84" s="6"/>
    </row>
    <row r="85" spans="10:19" x14ac:dyDescent="0.35">
      <c r="J85" s="40">
        <v>13</v>
      </c>
      <c r="K85" s="40">
        <v>0.72490244547248839</v>
      </c>
      <c r="L85" s="40">
        <v>-0.18886755872759831</v>
      </c>
      <c r="M85" s="40">
        <v>-1.0844771415145593</v>
      </c>
      <c r="S85" s="6"/>
    </row>
    <row r="86" spans="10:19" x14ac:dyDescent="0.35">
      <c r="J86" s="40">
        <v>14</v>
      </c>
      <c r="K86" s="40">
        <v>0.69022638589106577</v>
      </c>
      <c r="L86" s="40">
        <v>4.3215282023060575E-2</v>
      </c>
      <c r="M86" s="40">
        <v>0.24814206226760505</v>
      </c>
      <c r="S86" s="6"/>
    </row>
    <row r="87" spans="10:19" x14ac:dyDescent="0.35">
      <c r="J87" s="40">
        <v>15</v>
      </c>
      <c r="K87" s="40">
        <v>0.97033709988211037</v>
      </c>
      <c r="L87" s="40">
        <v>5.3770312084683081E-2</v>
      </c>
      <c r="M87" s="40">
        <v>0.30874902360572481</v>
      </c>
      <c r="S87" s="6"/>
    </row>
    <row r="88" spans="10:19" x14ac:dyDescent="0.35">
      <c r="J88" s="40">
        <v>16</v>
      </c>
      <c r="K88" s="40">
        <v>0.89339148199871543</v>
      </c>
      <c r="L88" s="40">
        <v>-8.201456388629802E-2</v>
      </c>
      <c r="M88" s="40">
        <v>-0.47092746051881318</v>
      </c>
      <c r="S88" s="6"/>
    </row>
    <row r="89" spans="10:19" x14ac:dyDescent="0.35">
      <c r="J89" s="40">
        <v>17</v>
      </c>
      <c r="K89" s="40">
        <v>0.72511055588178008</v>
      </c>
      <c r="L89" s="40">
        <v>-5.7207622191329688E-2</v>
      </c>
      <c r="M89" s="40">
        <v>-0.32848605130952235</v>
      </c>
      <c r="S89" s="6"/>
    </row>
    <row r="90" spans="10:19" x14ac:dyDescent="0.35">
      <c r="J90" s="40">
        <v>18</v>
      </c>
      <c r="K90" s="40">
        <v>1.2302291182581038</v>
      </c>
      <c r="L90" s="40">
        <v>5.0127012642304791E-2</v>
      </c>
      <c r="M90" s="40">
        <v>0.28782920555136754</v>
      </c>
      <c r="S90" s="6"/>
    </row>
    <row r="91" spans="10:19" x14ac:dyDescent="0.35">
      <c r="J91" s="40">
        <v>19</v>
      </c>
      <c r="K91" s="40">
        <v>0.67259129058526668</v>
      </c>
      <c r="L91" s="40">
        <v>0.138742993903892</v>
      </c>
      <c r="M91" s="40">
        <v>0.79666199133265014</v>
      </c>
      <c r="S91" s="6"/>
    </row>
    <row r="92" spans="10:19" x14ac:dyDescent="0.35">
      <c r="J92" s="40">
        <v>20</v>
      </c>
      <c r="K92" s="40">
        <v>0.80660686805270343</v>
      </c>
      <c r="L92" s="40">
        <v>-0.10950960500505136</v>
      </c>
      <c r="M92" s="40">
        <v>-0.62880393120109013</v>
      </c>
      <c r="S92" s="6"/>
    </row>
    <row r="93" spans="10:19" x14ac:dyDescent="0.35">
      <c r="J93" s="40">
        <v>21</v>
      </c>
      <c r="K93" s="40">
        <v>0.98350473325826071</v>
      </c>
      <c r="L93" s="40">
        <v>-0.13834529041324928</v>
      </c>
      <c r="M93" s="40">
        <v>-0.79437837869102834</v>
      </c>
      <c r="S93" s="6"/>
    </row>
    <row r="94" spans="10:19" x14ac:dyDescent="0.35">
      <c r="J94" s="40">
        <v>22</v>
      </c>
      <c r="K94" s="40">
        <v>0.7250521509790433</v>
      </c>
      <c r="L94" s="40">
        <v>0.2657869666386421</v>
      </c>
      <c r="M94" s="40">
        <v>1.5261482266937407</v>
      </c>
      <c r="S94" s="6"/>
    </row>
    <row r="95" spans="10:19" x14ac:dyDescent="0.35">
      <c r="J95" s="40">
        <v>23</v>
      </c>
      <c r="K95" s="40">
        <v>0.78260517080091896</v>
      </c>
      <c r="L95" s="40">
        <v>0.22692775134102416</v>
      </c>
      <c r="M95" s="40">
        <v>1.3030186907831274</v>
      </c>
      <c r="S95" s="6"/>
    </row>
    <row r="96" spans="10:19" x14ac:dyDescent="0.35">
      <c r="J96" s="40">
        <v>24</v>
      </c>
      <c r="K96" s="40">
        <v>0.63664620810456185</v>
      </c>
      <c r="L96" s="40">
        <v>8.1027628641429539E-2</v>
      </c>
      <c r="M96" s="40">
        <v>0.46526048033213835</v>
      </c>
      <c r="S96" s="6"/>
    </row>
    <row r="97" spans="10:19" x14ac:dyDescent="0.35">
      <c r="J97" s="40">
        <v>25</v>
      </c>
      <c r="K97" s="40">
        <v>0.96110806702341378</v>
      </c>
      <c r="L97" s="40">
        <v>0.10006928665311943</v>
      </c>
      <c r="M97" s="40">
        <v>0.57459764225309529</v>
      </c>
      <c r="S97" s="6"/>
    </row>
    <row r="98" spans="10:19" x14ac:dyDescent="0.35">
      <c r="J98" s="40">
        <v>26</v>
      </c>
      <c r="K98" s="40">
        <v>0.80903629851716952</v>
      </c>
      <c r="L98" s="40">
        <v>1.9633644253594484E-2</v>
      </c>
      <c r="M98" s="40">
        <v>0.11273634572870966</v>
      </c>
      <c r="S98" s="6"/>
    </row>
    <row r="99" spans="10:19" x14ac:dyDescent="0.35">
      <c r="J99" s="40">
        <v>27</v>
      </c>
      <c r="K99" s="40">
        <v>0.7695726464796957</v>
      </c>
      <c r="L99" s="40">
        <v>8.6894460859301303E-2</v>
      </c>
      <c r="M99" s="40">
        <v>0.49894781910141622</v>
      </c>
      <c r="S99" s="6"/>
    </row>
    <row r="100" spans="10:19" x14ac:dyDescent="0.35">
      <c r="J100" s="40">
        <v>28</v>
      </c>
      <c r="K100" s="40">
        <v>0.89808063581662445</v>
      </c>
      <c r="L100" s="40">
        <v>-0.16521500053029337</v>
      </c>
      <c r="M100" s="40">
        <v>-0.94866420002196705</v>
      </c>
      <c r="S100" s="6"/>
    </row>
    <row r="101" spans="10:19" x14ac:dyDescent="0.35">
      <c r="J101" s="40">
        <v>29</v>
      </c>
      <c r="K101" s="40">
        <v>1.0879198595651975</v>
      </c>
      <c r="L101" s="40">
        <v>8.0639489293123034E-2</v>
      </c>
      <c r="M101" s="40">
        <v>0.46303178497653275</v>
      </c>
      <c r="S101" s="6"/>
    </row>
    <row r="102" spans="10:19" x14ac:dyDescent="0.35">
      <c r="J102" s="40">
        <v>30</v>
      </c>
      <c r="K102" s="40">
        <v>1.0513455914699747</v>
      </c>
      <c r="L102" s="40">
        <v>-0.13767204580625902</v>
      </c>
      <c r="M102" s="40">
        <v>-0.79051260951474589</v>
      </c>
      <c r="S102" s="6"/>
    </row>
    <row r="103" spans="10:19" x14ac:dyDescent="0.35">
      <c r="J103" s="40">
        <v>31</v>
      </c>
      <c r="K103" s="40">
        <v>0.41701250802485035</v>
      </c>
      <c r="L103" s="40">
        <v>-0.47357459070009084</v>
      </c>
      <c r="M103" s="40">
        <v>-2.7192643452181966</v>
      </c>
      <c r="S103" s="6"/>
    </row>
    <row r="104" spans="10:19" x14ac:dyDescent="0.35">
      <c r="J104" s="40">
        <v>32</v>
      </c>
      <c r="K104" s="40">
        <v>0.6705226235215398</v>
      </c>
      <c r="L104" s="40">
        <v>2.8601921368071714E-2</v>
      </c>
      <c r="M104" s="40">
        <v>0.16423217484273053</v>
      </c>
      <c r="S104" s="6"/>
    </row>
    <row r="105" spans="10:19" x14ac:dyDescent="0.35">
      <c r="J105" s="40">
        <v>33</v>
      </c>
      <c r="K105" s="40">
        <v>1.0081302004506552</v>
      </c>
      <c r="L105" s="40">
        <v>-0.17775911663371347</v>
      </c>
      <c r="M105" s="40">
        <v>-1.0206924894026987</v>
      </c>
      <c r="S105" s="6"/>
    </row>
    <row r="106" spans="10:19" x14ac:dyDescent="0.35">
      <c r="J106" s="40">
        <v>34</v>
      </c>
      <c r="K106" s="40">
        <v>0.94204406223972725</v>
      </c>
      <c r="L106" s="40">
        <v>0.11580294436966554</v>
      </c>
      <c r="M106" s="40">
        <v>0.66494027314725479</v>
      </c>
      <c r="S106" s="6"/>
    </row>
    <row r="107" spans="10:19" x14ac:dyDescent="0.35">
      <c r="J107" s="40">
        <v>35</v>
      </c>
      <c r="K107" s="40">
        <v>0.43900726809118007</v>
      </c>
      <c r="L107" s="40">
        <v>0.5778205223695676</v>
      </c>
      <c r="M107" s="40">
        <v>3.317844274736375</v>
      </c>
      <c r="S107" s="6"/>
    </row>
    <row r="108" spans="10:19" x14ac:dyDescent="0.35">
      <c r="J108" s="40">
        <v>36</v>
      </c>
      <c r="K108" s="40">
        <v>0.74750636138300308</v>
      </c>
      <c r="L108" s="40">
        <v>-0.17958343479546746</v>
      </c>
      <c r="M108" s="40">
        <v>-1.0311677206102219</v>
      </c>
      <c r="S108" s="6"/>
    </row>
    <row r="109" spans="10:19" x14ac:dyDescent="0.35">
      <c r="J109" s="40">
        <v>37</v>
      </c>
      <c r="K109" s="40">
        <v>0.14650708909668664</v>
      </c>
      <c r="L109" s="40">
        <v>-3.1631977649406187E-2</v>
      </c>
      <c r="M109" s="40">
        <v>-0.18163075190248512</v>
      </c>
      <c r="S109" s="6"/>
    </row>
    <row r="110" spans="10:19" x14ac:dyDescent="0.35">
      <c r="J110" s="40">
        <v>38</v>
      </c>
      <c r="K110" s="40">
        <v>0.9449026759610577</v>
      </c>
      <c r="L110" s="40">
        <v>-0.26745858812928858</v>
      </c>
      <c r="M110" s="40">
        <v>-1.5357466739235546</v>
      </c>
      <c r="S110" s="6"/>
    </row>
    <row r="111" spans="10:19" x14ac:dyDescent="0.35">
      <c r="J111" s="40">
        <v>39</v>
      </c>
      <c r="K111" s="40">
        <v>0.8876319443208982</v>
      </c>
      <c r="L111" s="40">
        <v>-0.19201050915892071</v>
      </c>
      <c r="M111" s="40">
        <v>-1.1025239565559843</v>
      </c>
      <c r="S111" s="6"/>
    </row>
    <row r="112" spans="10:19" x14ac:dyDescent="0.35">
      <c r="J112" s="40">
        <v>40</v>
      </c>
      <c r="K112" s="40">
        <v>0.49502508459982231</v>
      </c>
      <c r="L112" s="40">
        <v>-0.12282751535960756</v>
      </c>
      <c r="M112" s="40">
        <v>-0.70527534561211236</v>
      </c>
      <c r="S112" s="6"/>
    </row>
    <row r="113" spans="10:19" x14ac:dyDescent="0.35">
      <c r="J113" s="40">
        <v>41</v>
      </c>
      <c r="K113" s="40">
        <v>-4.0316046907127312E-2</v>
      </c>
      <c r="L113" s="40">
        <v>7.1282734971892456E-2</v>
      </c>
      <c r="M113" s="40">
        <v>0.40930532052438556</v>
      </c>
      <c r="S113" s="6"/>
    </row>
    <row r="114" spans="10:19" x14ac:dyDescent="0.35">
      <c r="J114" s="40">
        <v>42</v>
      </c>
      <c r="K114" s="40">
        <v>0.60892531278031115</v>
      </c>
      <c r="L114" s="40">
        <v>-3.136177740701851E-3</v>
      </c>
      <c r="M114" s="40">
        <v>-1.8007926265533623E-2</v>
      </c>
      <c r="S114" s="6"/>
    </row>
    <row r="115" spans="10:19" x14ac:dyDescent="0.35">
      <c r="J115" s="40">
        <v>43</v>
      </c>
      <c r="K115" s="40">
        <v>0.57173469912439767</v>
      </c>
      <c r="L115" s="40">
        <v>-0.1271272628171366</v>
      </c>
      <c r="M115" s="40">
        <v>-0.72996448684626658</v>
      </c>
      <c r="S115" s="6"/>
    </row>
    <row r="116" spans="10:19" x14ac:dyDescent="0.35">
      <c r="J116" s="40">
        <v>44</v>
      </c>
      <c r="K116" s="40">
        <v>0.59691031565238717</v>
      </c>
      <c r="L116" s="40">
        <v>-0.24823084449015731</v>
      </c>
      <c r="M116" s="40">
        <v>-1.425341008704921</v>
      </c>
      <c r="S116" s="6"/>
    </row>
    <row r="117" spans="10:19" x14ac:dyDescent="0.35">
      <c r="J117" s="40">
        <v>45</v>
      </c>
      <c r="K117" s="40">
        <v>0.5031363630969814</v>
      </c>
      <c r="L117" s="40">
        <v>-9.1962544000510293E-2</v>
      </c>
      <c r="M117" s="40">
        <v>-0.52804874228253063</v>
      </c>
      <c r="S117" s="6"/>
    </row>
    <row r="118" spans="10:19" x14ac:dyDescent="0.35">
      <c r="J118" s="40">
        <v>46</v>
      </c>
      <c r="K118" s="40">
        <v>0.83833902110052572</v>
      </c>
      <c r="L118" s="40">
        <v>1.8310418477892609E-2</v>
      </c>
      <c r="M118" s="40">
        <v>0.10513838599184849</v>
      </c>
      <c r="S118" s="6"/>
    </row>
    <row r="119" spans="10:19" x14ac:dyDescent="0.35">
      <c r="J119" s="40">
        <v>47</v>
      </c>
      <c r="K119" s="40">
        <v>0.3805194182545959</v>
      </c>
      <c r="L119" s="40">
        <v>-0.19720642752227649</v>
      </c>
      <c r="M119" s="40">
        <v>-1.1323589093249888</v>
      </c>
      <c r="S119" s="6"/>
    </row>
    <row r="120" spans="10:19" ht="15" thickBot="1" x14ac:dyDescent="0.4">
      <c r="J120" s="41">
        <v>48</v>
      </c>
      <c r="K120" s="41">
        <v>0.26646381993455703</v>
      </c>
      <c r="L120" s="41">
        <v>5.9544389532030506E-2</v>
      </c>
      <c r="M120" s="41">
        <v>0.34190376466961725</v>
      </c>
      <c r="S120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Coversheet</vt:lpstr>
      <vt:lpstr>sa_all</vt:lpstr>
      <vt:lpstr>sa_all_tot</vt:lpstr>
      <vt:lpstr>sa_agg</vt:lpstr>
      <vt:lpstr>sa_agg_tot</vt:lpstr>
      <vt:lpstr>sa_agg_mat</vt:lpstr>
      <vt:lpstr>non-metallic</vt:lpstr>
      <vt:lpstr>steel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Alonso Aguilar Hernandez</dc:creator>
  <cp:lastModifiedBy>Glenn Aguilar-Hernandez</cp:lastModifiedBy>
  <dcterms:created xsi:type="dcterms:W3CDTF">2020-03-06T14:41:59Z</dcterms:created>
  <dcterms:modified xsi:type="dcterms:W3CDTF">2020-11-02T15:09:07Z</dcterms:modified>
</cp:coreProperties>
</file>