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aagu\surfdrive\thesis_per_chapter\chap04_asa\results\asa_supplementary_information\"/>
    </mc:Choice>
  </mc:AlternateContent>
  <xr:revisionPtr revIDLastSave="0" documentId="13_ncr:1_{AE1E917D-4EDE-4149-ACA4-44308C385B1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er" sheetId="12" r:id="rId1"/>
    <sheet name="global_nas" sheetId="3" r:id="rId2"/>
    <sheet name="country_nas" sheetId="7" r:id="rId3"/>
    <sheet name="steel_nas" sheetId="9" r:id="rId4"/>
    <sheet name="data_source_exi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3" l="1"/>
  <c r="B10" i="7"/>
  <c r="C22" i="7"/>
  <c r="C24" i="3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B65" i="6"/>
  <c r="B66" i="6"/>
  <c r="B67" i="6"/>
  <c r="B68" i="6"/>
  <c r="B69" i="6"/>
  <c r="B70" i="6"/>
  <c r="B71" i="6"/>
  <c r="B72" i="6"/>
  <c r="B73" i="6"/>
  <c r="B74" i="6"/>
  <c r="B75" i="6"/>
  <c r="B64" i="6"/>
  <c r="AX17" i="6" l="1"/>
  <c r="AX18" i="6"/>
  <c r="AX19" i="6"/>
  <c r="AX20" i="6"/>
  <c r="AX21" i="6"/>
  <c r="AX22" i="6"/>
  <c r="AX23" i="6"/>
  <c r="AX24" i="6"/>
  <c r="AX25" i="6"/>
  <c r="AX26" i="6"/>
  <c r="AX27" i="6"/>
  <c r="AX16" i="6"/>
  <c r="AX4" i="6"/>
  <c r="AX5" i="6"/>
  <c r="AX6" i="6"/>
  <c r="AX7" i="6"/>
  <c r="AX8" i="6"/>
  <c r="AX9" i="6"/>
  <c r="AX10" i="6"/>
  <c r="AX11" i="6"/>
  <c r="AX12" i="6"/>
  <c r="AX13" i="6"/>
  <c r="AX14" i="6"/>
  <c r="AX3" i="6"/>
  <c r="B34" i="6" l="1"/>
  <c r="B36" i="6"/>
  <c r="B39" i="6"/>
  <c r="B4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C34" i="6"/>
  <c r="D34" i="6"/>
  <c r="E34" i="6"/>
  <c r="F34" i="6"/>
  <c r="G34" i="6"/>
  <c r="H34" i="6"/>
  <c r="I34" i="6"/>
  <c r="J34" i="6"/>
  <c r="K34" i="6"/>
  <c r="L34" i="6"/>
  <c r="B9" i="9" s="1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B11" i="9" s="1"/>
  <c r="AD34" i="6"/>
  <c r="AE34" i="6"/>
  <c r="AF34" i="6"/>
  <c r="AG34" i="6"/>
  <c r="AH34" i="6"/>
  <c r="B12" i="9" s="1"/>
  <c r="AI34" i="6"/>
  <c r="B8" i="9" s="1"/>
  <c r="C16" i="9" s="1"/>
  <c r="AJ34" i="6"/>
  <c r="AK34" i="6"/>
  <c r="AL34" i="6"/>
  <c r="AM34" i="6"/>
  <c r="B7" i="9" s="1"/>
  <c r="AN34" i="6"/>
  <c r="B10" i="9" s="1"/>
  <c r="AO34" i="6"/>
  <c r="AP34" i="6"/>
  <c r="AQ34" i="6"/>
  <c r="AR34" i="6"/>
  <c r="AS34" i="6"/>
  <c r="AT34" i="6"/>
  <c r="AU34" i="6"/>
  <c r="AV34" i="6"/>
  <c r="AW34" i="6"/>
  <c r="B35" i="6"/>
  <c r="C35" i="6"/>
  <c r="D35" i="6"/>
  <c r="E35" i="6"/>
  <c r="F35" i="6"/>
  <c r="F48" i="6" s="1"/>
  <c r="G35" i="6"/>
  <c r="H35" i="6"/>
  <c r="I35" i="6"/>
  <c r="J35" i="6"/>
  <c r="K35" i="6"/>
  <c r="L35" i="6"/>
  <c r="M35" i="6"/>
  <c r="N35" i="6"/>
  <c r="N48" i="6" s="1"/>
  <c r="O35" i="6"/>
  <c r="P35" i="6"/>
  <c r="Q35" i="6"/>
  <c r="R35" i="6"/>
  <c r="S35" i="6"/>
  <c r="T35" i="6"/>
  <c r="U35" i="6"/>
  <c r="V35" i="6"/>
  <c r="V48" i="6" s="1"/>
  <c r="W35" i="6"/>
  <c r="X35" i="6"/>
  <c r="Y35" i="6"/>
  <c r="Z35" i="6"/>
  <c r="AA35" i="6"/>
  <c r="AB35" i="6"/>
  <c r="AC35" i="6"/>
  <c r="AD35" i="6"/>
  <c r="AD48" i="6" s="1"/>
  <c r="AE35" i="6"/>
  <c r="AF35" i="6"/>
  <c r="AG35" i="6"/>
  <c r="AH35" i="6"/>
  <c r="AI35" i="6"/>
  <c r="AJ35" i="6"/>
  <c r="AK35" i="6"/>
  <c r="AL35" i="6"/>
  <c r="AL48" i="6" s="1"/>
  <c r="AM35" i="6"/>
  <c r="AN35" i="6"/>
  <c r="AO35" i="6"/>
  <c r="AP35" i="6"/>
  <c r="AQ35" i="6"/>
  <c r="AR35" i="6"/>
  <c r="AS35" i="6"/>
  <c r="AT35" i="6"/>
  <c r="AT48" i="6" s="1"/>
  <c r="AU35" i="6"/>
  <c r="AV35" i="6"/>
  <c r="A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B14" i="3" l="1"/>
  <c r="AX33" i="6"/>
  <c r="AX31" i="6"/>
  <c r="AX30" i="6"/>
  <c r="AX37" i="6"/>
  <c r="AX39" i="6"/>
  <c r="AX40" i="6"/>
  <c r="M45" i="6"/>
  <c r="AU48" i="6"/>
  <c r="AM48" i="6"/>
  <c r="AE48" i="6"/>
  <c r="W48" i="6"/>
  <c r="O48" i="6"/>
  <c r="G48" i="6"/>
  <c r="AS48" i="6"/>
  <c r="AK48" i="6"/>
  <c r="AC48" i="6"/>
  <c r="U48" i="6"/>
  <c r="M48" i="6"/>
  <c r="E48" i="6"/>
  <c r="AR48" i="6"/>
  <c r="AJ48" i="6"/>
  <c r="AB48" i="6"/>
  <c r="T48" i="6"/>
  <c r="L48" i="6"/>
  <c r="D48" i="6"/>
  <c r="AQ48" i="6"/>
  <c r="AI48" i="6"/>
  <c r="AA48" i="6"/>
  <c r="S48" i="6"/>
  <c r="K48" i="6"/>
  <c r="C48" i="6"/>
  <c r="B44" i="6"/>
  <c r="AX32" i="6"/>
  <c r="AP48" i="6"/>
  <c r="AH48" i="6"/>
  <c r="Z48" i="6"/>
  <c r="R48" i="6"/>
  <c r="J48" i="6"/>
  <c r="B48" i="6"/>
  <c r="AX35" i="6"/>
  <c r="B11" i="3"/>
  <c r="AX38" i="6"/>
  <c r="AW48" i="6"/>
  <c r="AG48" i="6"/>
  <c r="I48" i="6"/>
  <c r="AO48" i="6"/>
  <c r="Y48" i="6"/>
  <c r="Q48" i="6"/>
  <c r="AV48" i="6"/>
  <c r="AN48" i="6"/>
  <c r="AF48" i="6"/>
  <c r="X48" i="6"/>
  <c r="P48" i="6"/>
  <c r="H48" i="6"/>
  <c r="AX36" i="6"/>
  <c r="B10" i="3"/>
  <c r="B6" i="9"/>
  <c r="B9" i="3"/>
  <c r="C21" i="3" s="1"/>
  <c r="AX34" i="6"/>
  <c r="B46" i="6"/>
  <c r="B45" i="6"/>
  <c r="F6" i="7"/>
  <c r="E44" i="6"/>
  <c r="AK44" i="6"/>
  <c r="B29" i="6"/>
  <c r="C29" i="6"/>
  <c r="C41" i="6" s="1"/>
  <c r="B9" i="7" s="1"/>
  <c r="C21" i="7" s="1"/>
  <c r="D29" i="6"/>
  <c r="D41" i="6" s="1"/>
  <c r="E29" i="6"/>
  <c r="E41" i="6" s="1"/>
  <c r="F29" i="6"/>
  <c r="F41" i="6" s="1"/>
  <c r="G29" i="6"/>
  <c r="G41" i="6" s="1"/>
  <c r="B14" i="7" s="1"/>
  <c r="C26" i="7" s="1"/>
  <c r="H29" i="6"/>
  <c r="H41" i="6" s="1"/>
  <c r="I29" i="6"/>
  <c r="I41" i="6" s="1"/>
  <c r="J29" i="6"/>
  <c r="J41" i="6" s="1"/>
  <c r="B12" i="7" s="1"/>
  <c r="C24" i="7" s="1"/>
  <c r="K29" i="6"/>
  <c r="K41" i="6" s="1"/>
  <c r="B11" i="7" s="1"/>
  <c r="C23" i="7" s="1"/>
  <c r="L29" i="6"/>
  <c r="L41" i="6" s="1"/>
  <c r="B13" i="7" s="1"/>
  <c r="C25" i="7" s="1"/>
  <c r="M29" i="6"/>
  <c r="M41" i="6" s="1"/>
  <c r="N29" i="6"/>
  <c r="N41" i="6" s="1"/>
  <c r="O29" i="6"/>
  <c r="O41" i="6" s="1"/>
  <c r="P29" i="6"/>
  <c r="P41" i="6" s="1"/>
  <c r="Q29" i="6"/>
  <c r="Q41" i="6" s="1"/>
  <c r="B15" i="7" s="1"/>
  <c r="C27" i="7" s="1"/>
  <c r="R29" i="6"/>
  <c r="R41" i="6" s="1"/>
  <c r="S29" i="6"/>
  <c r="S41" i="6" s="1"/>
  <c r="T29" i="6"/>
  <c r="T41" i="6" s="1"/>
  <c r="U29" i="6"/>
  <c r="U41" i="6" s="1"/>
  <c r="V29" i="6"/>
  <c r="V41" i="6" s="1"/>
  <c r="W29" i="6"/>
  <c r="W41" i="6" s="1"/>
  <c r="X29" i="6"/>
  <c r="X41" i="6" s="1"/>
  <c r="Y29" i="6"/>
  <c r="Y41" i="6" s="1"/>
  <c r="Z29" i="6"/>
  <c r="Z41" i="6" s="1"/>
  <c r="AA29" i="6"/>
  <c r="AA41" i="6" s="1"/>
  <c r="AB29" i="6"/>
  <c r="AB41" i="6" s="1"/>
  <c r="AC29" i="6"/>
  <c r="AC41" i="6" s="1"/>
  <c r="AD29" i="6"/>
  <c r="AD41" i="6" s="1"/>
  <c r="AE29" i="6"/>
  <c r="AE41" i="6" s="1"/>
  <c r="AF29" i="6"/>
  <c r="AF41" i="6" s="1"/>
  <c r="AG29" i="6"/>
  <c r="AG41" i="6" s="1"/>
  <c r="AH29" i="6"/>
  <c r="AH41" i="6" s="1"/>
  <c r="AI29" i="6"/>
  <c r="AI41" i="6" s="1"/>
  <c r="AJ29" i="6"/>
  <c r="AJ41" i="6" s="1"/>
  <c r="AK29" i="6"/>
  <c r="AK41" i="6" s="1"/>
  <c r="AL29" i="6"/>
  <c r="AL41" i="6" s="1"/>
  <c r="AM29" i="6"/>
  <c r="AM41" i="6" s="1"/>
  <c r="AN29" i="6"/>
  <c r="AN41" i="6" s="1"/>
  <c r="AO29" i="6"/>
  <c r="AO41" i="6" s="1"/>
  <c r="AP29" i="6"/>
  <c r="AP41" i="6" s="1"/>
  <c r="AQ29" i="6"/>
  <c r="AQ41" i="6" s="1"/>
  <c r="AR29" i="6"/>
  <c r="AR41" i="6" s="1"/>
  <c r="AS29" i="6"/>
  <c r="AS41" i="6" s="1"/>
  <c r="AT29" i="6"/>
  <c r="AT41" i="6" s="1"/>
  <c r="AU29" i="6"/>
  <c r="AU41" i="6" s="1"/>
  <c r="AV29" i="6"/>
  <c r="AV41" i="6" s="1"/>
  <c r="AW29" i="6"/>
  <c r="AW41" i="6" s="1"/>
  <c r="I47" i="6"/>
  <c r="Q47" i="6"/>
  <c r="Y47" i="6"/>
  <c r="AG47" i="6"/>
  <c r="AO47" i="6"/>
  <c r="AW47" i="6"/>
  <c r="H47" i="6"/>
  <c r="P47" i="6"/>
  <c r="X47" i="6"/>
  <c r="AF47" i="6"/>
  <c r="AN47" i="6"/>
  <c r="AV47" i="6"/>
  <c r="D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C17" i="9"/>
  <c r="C15" i="9"/>
  <c r="C46" i="6"/>
  <c r="E46" i="6"/>
  <c r="I46" i="6"/>
  <c r="K46" i="6"/>
  <c r="M46" i="6"/>
  <c r="Q46" i="6"/>
  <c r="S46" i="6"/>
  <c r="U46" i="6"/>
  <c r="Y46" i="6"/>
  <c r="AA46" i="6"/>
  <c r="AC46" i="6"/>
  <c r="AG46" i="6"/>
  <c r="AI46" i="6"/>
  <c r="AK46" i="6"/>
  <c r="AO46" i="6"/>
  <c r="AQ46" i="6"/>
  <c r="AS46" i="6"/>
  <c r="AW46" i="6"/>
  <c r="A40" i="6"/>
  <c r="A37" i="6"/>
  <c r="A38" i="6"/>
  <c r="A39" i="6"/>
  <c r="A30" i="6"/>
  <c r="A31" i="6"/>
  <c r="A32" i="6"/>
  <c r="A33" i="6"/>
  <c r="A34" i="6"/>
  <c r="A35" i="6"/>
  <c r="A36" i="6"/>
  <c r="A29" i="6"/>
  <c r="B43" i="6" l="1"/>
  <c r="B41" i="6"/>
  <c r="AX29" i="6"/>
  <c r="E14" i="9"/>
  <c r="D14" i="9"/>
  <c r="B12" i="3"/>
  <c r="AX48" i="6"/>
  <c r="AV43" i="6"/>
  <c r="AN43" i="6"/>
  <c r="AF43" i="6"/>
  <c r="X43" i="6"/>
  <c r="P43" i="6"/>
  <c r="H43" i="6"/>
  <c r="AU47" i="6"/>
  <c r="AM47" i="6"/>
  <c r="AE47" i="6"/>
  <c r="W47" i="6"/>
  <c r="O47" i="6"/>
  <c r="G47" i="6"/>
  <c r="AC43" i="6"/>
  <c r="M43" i="6"/>
  <c r="AU46" i="6"/>
  <c r="AM46" i="6"/>
  <c r="AE46" i="6"/>
  <c r="W46" i="6"/>
  <c r="O46" i="6"/>
  <c r="G46" i="6"/>
  <c r="AS47" i="6"/>
  <c r="AK47" i="6"/>
  <c r="AC47" i="6"/>
  <c r="U47" i="6"/>
  <c r="M47" i="6"/>
  <c r="E47" i="6"/>
  <c r="Y45" i="6"/>
  <c r="AU45" i="6"/>
  <c r="AR46" i="6"/>
  <c r="AJ46" i="6"/>
  <c r="AB46" i="6"/>
  <c r="T46" i="6"/>
  <c r="L46" i="6"/>
  <c r="D46" i="6"/>
  <c r="AW45" i="6"/>
  <c r="AV45" i="6"/>
  <c r="AM45" i="6"/>
  <c r="AE45" i="6"/>
  <c r="W45" i="6"/>
  <c r="O45" i="6"/>
  <c r="G45" i="6"/>
  <c r="AT45" i="6"/>
  <c r="AD45" i="6"/>
  <c r="V45" i="6"/>
  <c r="F45" i="6"/>
  <c r="S47" i="6"/>
  <c r="K47" i="6"/>
  <c r="C47" i="6"/>
  <c r="AK45" i="6"/>
  <c r="AC45" i="6"/>
  <c r="C19" i="9"/>
  <c r="E45" i="6"/>
  <c r="AS45" i="6"/>
  <c r="U45" i="6"/>
  <c r="C44" i="6"/>
  <c r="B6" i="3" s="1"/>
  <c r="U43" i="6"/>
  <c r="B47" i="6"/>
  <c r="AP46" i="6"/>
  <c r="AH46" i="6"/>
  <c r="Z46" i="6"/>
  <c r="R46" i="6"/>
  <c r="J46" i="6"/>
  <c r="AJ45" i="6"/>
  <c r="T45" i="6"/>
  <c r="D45" i="6"/>
  <c r="AI45" i="6"/>
  <c r="S45" i="6"/>
  <c r="C45" i="6"/>
  <c r="AT43" i="6"/>
  <c r="AL43" i="6"/>
  <c r="AD43" i="6"/>
  <c r="N43" i="6"/>
  <c r="E43" i="6"/>
  <c r="AR45" i="6"/>
  <c r="AB45" i="6"/>
  <c r="L45" i="6"/>
  <c r="AQ45" i="6"/>
  <c r="AA45" i="6"/>
  <c r="K45" i="6"/>
  <c r="V43" i="6"/>
  <c r="AV46" i="6"/>
  <c r="AN46" i="6"/>
  <c r="AF46" i="6"/>
  <c r="X46" i="6"/>
  <c r="P46" i="6"/>
  <c r="H46" i="6"/>
  <c r="AP45" i="6"/>
  <c r="AH45" i="6"/>
  <c r="C20" i="9"/>
  <c r="Z45" i="6"/>
  <c r="R45" i="6"/>
  <c r="J45" i="6"/>
  <c r="AT47" i="6"/>
  <c r="AL47" i="6"/>
  <c r="AD47" i="6"/>
  <c r="V47" i="6"/>
  <c r="N47" i="6"/>
  <c r="F47" i="6"/>
  <c r="AO45" i="6"/>
  <c r="Q45" i="6"/>
  <c r="AG45" i="6"/>
  <c r="I45" i="6"/>
  <c r="AT46" i="6"/>
  <c r="AL46" i="6"/>
  <c r="AD46" i="6"/>
  <c r="V46" i="6"/>
  <c r="N46" i="6"/>
  <c r="F46" i="6"/>
  <c r="AN45" i="6"/>
  <c r="C18" i="9"/>
  <c r="AF45" i="6"/>
  <c r="X45" i="6"/>
  <c r="P45" i="6"/>
  <c r="H45" i="6"/>
  <c r="AR47" i="6"/>
  <c r="AJ47" i="6"/>
  <c r="AB47" i="6"/>
  <c r="T47" i="6"/>
  <c r="L47" i="6"/>
  <c r="D47" i="6"/>
  <c r="AQ43" i="6"/>
  <c r="AI43" i="6"/>
  <c r="AA43" i="6"/>
  <c r="AS43" i="6"/>
  <c r="AK43" i="6"/>
  <c r="AU43" i="6"/>
  <c r="AM43" i="6"/>
  <c r="AE43" i="6"/>
  <c r="W43" i="6"/>
  <c r="O43" i="6"/>
  <c r="G43" i="6"/>
  <c r="F43" i="6"/>
  <c r="AI47" i="6"/>
  <c r="AL45" i="6"/>
  <c r="N45" i="6"/>
  <c r="AR43" i="6"/>
  <c r="AJ43" i="6"/>
  <c r="AB43" i="6"/>
  <c r="T43" i="6"/>
  <c r="L43" i="6"/>
  <c r="D43" i="6"/>
  <c r="AP47" i="6"/>
  <c r="AH47" i="6"/>
  <c r="Z47" i="6"/>
  <c r="R47" i="6"/>
  <c r="J47" i="6"/>
  <c r="AQ47" i="6"/>
  <c r="AA47" i="6"/>
  <c r="S43" i="6"/>
  <c r="K43" i="6"/>
  <c r="C43" i="6"/>
  <c r="AP43" i="6"/>
  <c r="AH43" i="6"/>
  <c r="Z43" i="6"/>
  <c r="R43" i="6"/>
  <c r="J43" i="6"/>
  <c r="AW43" i="6"/>
  <c r="AO43" i="6"/>
  <c r="AG43" i="6"/>
  <c r="Y43" i="6"/>
  <c r="Q43" i="6"/>
  <c r="I43" i="6"/>
  <c r="AX44" i="6" l="1"/>
  <c r="B8" i="3"/>
  <c r="AX45" i="6"/>
  <c r="AX46" i="6"/>
  <c r="B7" i="3"/>
  <c r="B13" i="3"/>
  <c r="AX47" i="6"/>
  <c r="B7" i="7"/>
  <c r="C19" i="7" s="1"/>
  <c r="B8" i="7"/>
  <c r="C20" i="7" s="1"/>
  <c r="B5" i="7"/>
  <c r="AX43" i="6"/>
  <c r="B5" i="3"/>
  <c r="D17" i="3" s="1"/>
  <c r="B6" i="7"/>
  <c r="F18" i="7" s="1"/>
  <c r="E21" i="3"/>
  <c r="H21" i="3"/>
  <c r="I26" i="3"/>
  <c r="E26" i="3"/>
  <c r="C26" i="3"/>
  <c r="E22" i="3"/>
  <c r="G22" i="3"/>
  <c r="C22" i="3"/>
  <c r="F23" i="3"/>
  <c r="E23" i="3"/>
  <c r="E24" i="3"/>
  <c r="F14" i="9"/>
  <c r="D19" i="3" l="1"/>
  <c r="E17" i="7"/>
  <c r="F17" i="7"/>
  <c r="D17" i="7"/>
  <c r="D18" i="3"/>
  <c r="E20" i="3"/>
  <c r="D20" i="3"/>
  <c r="I25" i="3"/>
  <c r="C25" i="3"/>
  <c r="E25" i="3"/>
</calcChain>
</file>

<file path=xl/sharedStrings.xml><?xml version="1.0" encoding="utf-8"?>
<sst xmlns="http://schemas.openxmlformats.org/spreadsheetml/2006/main" count="465" uniqueCount="125">
  <si>
    <t>Source</t>
  </si>
  <si>
    <t>Haas et al. (2015)</t>
  </si>
  <si>
    <t>Year reference</t>
  </si>
  <si>
    <t>Biomass</t>
  </si>
  <si>
    <t>Metals</t>
  </si>
  <si>
    <t>Non-metallic minerals</t>
  </si>
  <si>
    <t>Haas et al. (2020)</t>
  </si>
  <si>
    <t xml:space="preserve">Biomass </t>
  </si>
  <si>
    <t>Fossil fuels carriers</t>
  </si>
  <si>
    <t>Steel</t>
  </si>
  <si>
    <t>Aluminium</t>
  </si>
  <si>
    <t>Copper</t>
  </si>
  <si>
    <t>Wood and paper</t>
  </si>
  <si>
    <t>Paper</t>
  </si>
  <si>
    <t>Plastics</t>
  </si>
  <si>
    <t>Other minerals</t>
  </si>
  <si>
    <t>Glass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</si>
  <si>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</si>
  <si>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</si>
  <si>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</si>
  <si>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</si>
  <si>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</si>
  <si>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</si>
  <si>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</si>
  <si>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</si>
  <si>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</si>
  <si>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</si>
  <si>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</si>
  <si>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</si>
  <si>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</si>
  <si>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</si>
  <si>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</si>
  <si>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</si>
  <si>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</si>
  <si>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</si>
  <si>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</si>
  <si>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</si>
  <si>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</si>
  <si>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</si>
  <si>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</si>
  <si>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</si>
  <si>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</si>
  <si>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</si>
  <si>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</si>
  <si>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</si>
  <si>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</si>
  <si>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</si>
  <si>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</si>
  <si>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</si>
  <si>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</si>
  <si>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</si>
  <si>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</si>
  <si>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</si>
  <si>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</si>
  <si>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</si>
  <si>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</si>
  <si>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</si>
  <si>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</si>
  <si>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</si>
  <si>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</si>
  <si>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</si>
  <si>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</si>
  <si>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</si>
  <si>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</si>
  <si>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</si>
  <si>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</si>
  <si>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</si>
  <si>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Precious metals</t>
  </si>
  <si>
    <t>Lead</t>
  </si>
  <si>
    <t>non-ferrous metals</t>
  </si>
  <si>
    <t>Total (Gigatonnes)</t>
  </si>
  <si>
    <t>Net stock additions per group</t>
  </si>
  <si>
    <t>Pauliuk et al. (2013)</t>
  </si>
  <si>
    <t>Lauk et al. (2012)</t>
  </si>
  <si>
    <t>Glöser et al. (2013)</t>
  </si>
  <si>
    <t>Lui and Müller (2013)</t>
  </si>
  <si>
    <t>Nuss et al. (2017)</t>
  </si>
  <si>
    <t>EU-27</t>
  </si>
  <si>
    <t>EU-28</t>
  </si>
  <si>
    <t xml:space="preserve">Austria </t>
  </si>
  <si>
    <t>Belguim</t>
  </si>
  <si>
    <t>Czech Republic</t>
  </si>
  <si>
    <t>Finland</t>
  </si>
  <si>
    <t>Spain</t>
  </si>
  <si>
    <t>France</t>
  </si>
  <si>
    <t>Germany</t>
  </si>
  <si>
    <t>Italy</t>
  </si>
  <si>
    <t>-</t>
  </si>
  <si>
    <t>Wiedenhofer et al. (2019)</t>
  </si>
  <si>
    <t>Australia</t>
  </si>
  <si>
    <t>Canada</t>
  </si>
  <si>
    <t>Japan</t>
  </si>
  <si>
    <t>United Kingdom</t>
  </si>
  <si>
    <t>United States</t>
  </si>
  <si>
    <r>
      <t>M</t>
    </r>
    <r>
      <rPr>
        <sz val="10"/>
        <color theme="1"/>
        <rFont val="Arial"/>
        <family val="2"/>
      </rPr>
      <t>ü</t>
    </r>
    <r>
      <rPr>
        <sz val="10"/>
        <color rgb="FF000000"/>
        <rFont val="Arial"/>
        <family val="2"/>
      </rPr>
      <t>ller et al. (2011)</t>
    </r>
    <r>
      <rPr>
        <vertAlign val="superscript"/>
        <sz val="10"/>
        <color rgb="FF000000"/>
        <rFont val="Arial"/>
        <family val="2"/>
      </rPr>
      <t>3</t>
    </r>
  </si>
  <si>
    <t>Country:</t>
  </si>
  <si>
    <t>Total in Gigatonnes (Gt)</t>
  </si>
  <si>
    <t xml:space="preserve"> </t>
  </si>
  <si>
    <t>Non-metallic minerals (including glass)</t>
  </si>
  <si>
    <t>Material category:</t>
  </si>
  <si>
    <t>Difference compared with reference</t>
  </si>
  <si>
    <t>Solidwood and paper</t>
  </si>
  <si>
    <t>Krausman et al. (2017)</t>
  </si>
  <si>
    <t>World</t>
  </si>
  <si>
    <t>Net additions to in-use stocks per country/region, in Gigatonnes</t>
  </si>
  <si>
    <t>Steel net additions to in-use stocks per country/region, in Gigatonnes</t>
  </si>
  <si>
    <t>Global net additions to in-use stocks per material type, in Gigatonnes</t>
  </si>
  <si>
    <t>Latest Update:</t>
  </si>
  <si>
    <t>Guide to sheets in this Excel workbook</t>
  </si>
  <si>
    <t>:</t>
  </si>
  <si>
    <t>data_source_exio</t>
  </si>
  <si>
    <t>global_nas</t>
  </si>
  <si>
    <t>country_nas</t>
  </si>
  <si>
    <t>steel_nas</t>
  </si>
  <si>
    <t xml:space="preserve">This supporting information provides a comparison EXIOBASE data and other MFA-based studies </t>
  </si>
  <si>
    <t>Difference compared with MFA reference</t>
  </si>
  <si>
    <t xml:space="preserve">EXIOBASE data source and calculation of net additions to in-use stock, in tonnes </t>
  </si>
  <si>
    <t>Inflows to in-use stocks, in Gigatonnes</t>
  </si>
  <si>
    <t>Outflows from in-use stocks, in Gigatonnes</t>
  </si>
  <si>
    <t>Net stock additions (Inflows-Outflows), in Gigatonnes</t>
  </si>
  <si>
    <t>Total NAS</t>
  </si>
  <si>
    <t>Other metallic minerals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</si>
  <si>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</si>
  <si>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EXIOBASE v3.3.18</t>
  </si>
  <si>
    <r>
      <t xml:space="preserve">Aguilar-Hernandez, G.A., Deetman, S., Merciai, S., Rodrigues, J.F.D &amp; Tukker, A. (2020.) Global distribution of material inflows to in-use stocks in 2011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</si>
</sst>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4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2" fontId="4" fillId="2" borderId="0" xfId="0" applyNumberFormat="1" applyFont="1" applyFill="1"/>
    <xf numFmtId="164" fontId="4" fillId="2" borderId="0" xfId="0" applyNumberFormat="1" applyFont="1" applyFill="1"/>
    <xf numFmtId="0" fontId="4" fillId="2" borderId="0" xfId="0" applyFont="1" applyFill="1"/>
    <xf numFmtId="0" fontId="2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/>
    <xf numFmtId="0" fontId="5" fillId="3" borderId="2" xfId="0" applyFont="1" applyFill="1" applyBorder="1" applyAlignment="1">
      <alignment horizontal="center" vertical="top"/>
    </xf>
    <xf numFmtId="2" fontId="4" fillId="5" borderId="0" xfId="0" applyNumberFormat="1" applyFont="1" applyFill="1"/>
    <xf numFmtId="2" fontId="4" fillId="6" borderId="0" xfId="0" applyNumberFormat="1" applyFont="1" applyFill="1"/>
    <xf numFmtId="0" fontId="4" fillId="0" borderId="0" xfId="0" applyFont="1" applyFill="1"/>
    <xf numFmtId="0" fontId="5" fillId="4" borderId="1" xfId="0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5" fillId="3" borderId="2" xfId="0" applyFont="1" applyFill="1" applyBorder="1" applyAlignment="1">
      <alignment horizontal="right" vertical="top"/>
    </xf>
    <xf numFmtId="0" fontId="5" fillId="4" borderId="2" xfId="0" applyFont="1" applyFill="1" applyBorder="1" applyAlignment="1">
      <alignment horizontal="right" vertical="top"/>
    </xf>
    <xf numFmtId="0" fontId="5" fillId="5" borderId="2" xfId="0" applyFont="1" applyFill="1" applyBorder="1" applyAlignment="1">
      <alignment horizontal="right" vertical="top"/>
    </xf>
    <xf numFmtId="2" fontId="4" fillId="3" borderId="0" xfId="0" applyNumberFormat="1" applyFont="1" applyFill="1"/>
    <xf numFmtId="2" fontId="0" fillId="4" borderId="0" xfId="0" applyNumberFormat="1" applyFill="1"/>
    <xf numFmtId="0" fontId="5" fillId="2" borderId="0" xfId="0" applyFont="1" applyFill="1" applyAlignment="1">
      <alignment horizontal="right"/>
    </xf>
    <xf numFmtId="0" fontId="5" fillId="6" borderId="2" xfId="0" applyFont="1" applyFill="1" applyBorder="1" applyAlignment="1">
      <alignment horizontal="right" vertical="top"/>
    </xf>
    <xf numFmtId="166" fontId="2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5" fillId="6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164" fontId="2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</cellXfs>
  <cellStyles count="3">
    <cellStyle name="Normal" xfId="0" builtinId="0"/>
    <cellStyle name="Percent" xfId="1" builtinId="5"/>
    <cellStyle name="Standard 3" xfId="2" xr:uid="{0BC50EF3-636F-4D3E-A713-688F76274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2" name="Object 5" hidden="1">
          <a:extLst>
            <a:ext uri="{FF2B5EF4-FFF2-40B4-BE49-F238E27FC236}">
              <a16:creationId xmlns:a16="http://schemas.microsoft.com/office/drawing/2014/main" id="{DB9A1F86-6BC2-4EF5-9718-64F7C5FD2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2781300" cy="95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4" name="Picture 3" descr="esupp new graphic">
          <a:extLst>
            <a:ext uri="{FF2B5EF4-FFF2-40B4-BE49-F238E27FC236}">
              <a16:creationId xmlns:a16="http://schemas.microsoft.com/office/drawing/2014/main" id="{DE6CF5FB-1A41-4E2E-87F5-6C8FE71C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57530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FE90-3971-4585-BB23-7A308E36B55E}">
  <dimension ref="A1:M18"/>
  <sheetViews>
    <sheetView tabSelected="1" workbookViewId="0">
      <selection activeCell="A4" sqref="A4:I5"/>
    </sheetView>
  </sheetViews>
  <sheetFormatPr defaultRowHeight="14.5" x14ac:dyDescent="0.35"/>
  <cols>
    <col min="3" max="3" width="9.54296875" bestFit="1" customWidth="1"/>
  </cols>
  <sheetData>
    <row r="1" spans="1:13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7.5" x14ac:dyDescent="0.35">
      <c r="A2" s="50" t="s">
        <v>122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17.5" x14ac:dyDescent="0.35">
      <c r="A3" s="50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ht="30" customHeight="1" x14ac:dyDescent="0.35">
      <c r="A4" s="51" t="s">
        <v>124</v>
      </c>
      <c r="B4" s="51"/>
      <c r="C4" s="51"/>
      <c r="D4" s="51"/>
      <c r="E4" s="51"/>
      <c r="F4" s="51"/>
      <c r="G4" s="51"/>
      <c r="H4" s="51"/>
      <c r="I4" s="51"/>
      <c r="J4" s="52"/>
      <c r="K4" s="52"/>
      <c r="L4" s="52"/>
      <c r="M4" s="52"/>
    </row>
    <row r="5" spans="1:13" ht="41.5" customHeight="1" x14ac:dyDescent="0.35">
      <c r="A5" s="51"/>
      <c r="B5" s="51"/>
      <c r="C5" s="51"/>
      <c r="D5" s="51"/>
      <c r="E5" s="51"/>
      <c r="F5" s="51"/>
      <c r="G5" s="51"/>
      <c r="H5" s="51"/>
      <c r="I5" s="51"/>
    </row>
    <row r="7" spans="1:13" x14ac:dyDescent="0.35">
      <c r="A7" s="45" t="s">
        <v>114</v>
      </c>
      <c r="B7" s="45"/>
      <c r="C7" s="45"/>
      <c r="D7" s="45"/>
      <c r="E7" s="45"/>
      <c r="F7" s="45"/>
      <c r="G7" s="45"/>
      <c r="H7" s="45"/>
    </row>
    <row r="8" spans="1:13" x14ac:dyDescent="0.35">
      <c r="A8" s="45"/>
      <c r="B8" s="45"/>
      <c r="C8" s="45"/>
      <c r="D8" s="45"/>
      <c r="E8" s="45"/>
      <c r="F8" s="45"/>
      <c r="G8" s="45"/>
      <c r="H8" s="45"/>
    </row>
    <row r="9" spans="1:13" ht="30" customHeight="1" x14ac:dyDescent="0.35">
      <c r="A9" s="25"/>
      <c r="B9" s="25"/>
      <c r="C9" s="25"/>
      <c r="D9" s="25"/>
      <c r="E9" s="25"/>
      <c r="F9" s="25"/>
      <c r="G9" s="25"/>
      <c r="H9" s="25"/>
    </row>
    <row r="10" spans="1:13" ht="25.5" customHeight="1" x14ac:dyDescent="0.35">
      <c r="A10" s="25"/>
      <c r="B10" s="25"/>
      <c r="C10" s="25"/>
      <c r="D10" s="25"/>
      <c r="E10" s="25"/>
      <c r="F10" s="25"/>
      <c r="G10" s="25"/>
      <c r="H10" s="25"/>
    </row>
    <row r="12" spans="1:13" x14ac:dyDescent="0.35">
      <c r="A12" s="26" t="s">
        <v>107</v>
      </c>
      <c r="B12" s="1"/>
      <c r="C12" s="27">
        <v>44053</v>
      </c>
      <c r="D12" s="1"/>
      <c r="E12" s="1"/>
      <c r="F12" s="1"/>
      <c r="G12" s="1"/>
      <c r="H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</row>
    <row r="14" spans="1:13" x14ac:dyDescent="0.35">
      <c r="A14" s="26" t="s">
        <v>108</v>
      </c>
      <c r="B14" s="26"/>
      <c r="C14" s="26"/>
      <c r="D14" s="1"/>
      <c r="E14" s="1"/>
      <c r="F14" s="1"/>
      <c r="G14" s="1"/>
      <c r="H14" s="1"/>
    </row>
    <row r="15" spans="1:13" x14ac:dyDescent="0.35">
      <c r="A15" s="26"/>
      <c r="B15" s="28" t="s">
        <v>110</v>
      </c>
      <c r="C15" s="26" t="s">
        <v>109</v>
      </c>
      <c r="D15" s="1" t="s">
        <v>116</v>
      </c>
      <c r="E15" s="1"/>
      <c r="F15" s="1"/>
      <c r="G15" s="1"/>
      <c r="H15" s="1"/>
    </row>
    <row r="16" spans="1:13" x14ac:dyDescent="0.35">
      <c r="A16" s="1"/>
      <c r="B16" s="28" t="s">
        <v>111</v>
      </c>
      <c r="C16" s="26" t="s">
        <v>109</v>
      </c>
      <c r="D16" s="1" t="s">
        <v>106</v>
      </c>
      <c r="E16" s="1"/>
      <c r="F16" s="1"/>
      <c r="G16" s="1"/>
      <c r="H16" s="1"/>
    </row>
    <row r="17" spans="1:8" x14ac:dyDescent="0.35">
      <c r="A17" s="1"/>
      <c r="B17" s="28" t="s">
        <v>112</v>
      </c>
      <c r="C17" s="26" t="s">
        <v>109</v>
      </c>
      <c r="D17" s="1" t="s">
        <v>104</v>
      </c>
      <c r="E17" s="1"/>
      <c r="F17" s="1"/>
      <c r="G17" s="1"/>
      <c r="H17" s="1"/>
    </row>
    <row r="18" spans="1:8" x14ac:dyDescent="0.35">
      <c r="B18" s="28" t="s">
        <v>113</v>
      </c>
      <c r="C18" s="26" t="s">
        <v>109</v>
      </c>
      <c r="D18" s="1" t="s">
        <v>105</v>
      </c>
    </row>
  </sheetData>
  <mergeCells count="2">
    <mergeCell ref="A7:H8"/>
    <mergeCell ref="A4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672B-0918-437F-BC03-67C862FF8E52}">
  <dimension ref="A1:I27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17.6328125" customWidth="1"/>
    <col min="3" max="3" width="23.08984375" customWidth="1"/>
    <col min="4" max="4" width="15.453125" customWidth="1"/>
    <col min="5" max="5" width="21.453125" customWidth="1"/>
    <col min="6" max="6" width="18.1796875" customWidth="1"/>
    <col min="7" max="7" width="18.08984375" customWidth="1"/>
    <col min="8" max="8" width="20.1796875" customWidth="1"/>
    <col min="9" max="9" width="23" customWidth="1"/>
  </cols>
  <sheetData>
    <row r="1" spans="1:9" ht="18.5" x14ac:dyDescent="0.45">
      <c r="A1" s="20" t="s">
        <v>106</v>
      </c>
    </row>
    <row r="2" spans="1:9" ht="21" customHeight="1" x14ac:dyDescent="0.35">
      <c r="A2" s="3" t="s">
        <v>0</v>
      </c>
      <c r="B2" s="2" t="s">
        <v>123</v>
      </c>
      <c r="C2" s="2" t="s">
        <v>88</v>
      </c>
      <c r="D2" s="2" t="s">
        <v>6</v>
      </c>
      <c r="E2" s="6" t="s">
        <v>102</v>
      </c>
      <c r="F2" s="6" t="s">
        <v>74</v>
      </c>
      <c r="G2" s="6" t="s">
        <v>75</v>
      </c>
      <c r="H2" s="6" t="s">
        <v>72</v>
      </c>
      <c r="I2" s="6" t="s">
        <v>73</v>
      </c>
    </row>
    <row r="3" spans="1:9" x14ac:dyDescent="0.35">
      <c r="A3" s="3" t="s">
        <v>2</v>
      </c>
      <c r="B3" s="2">
        <v>2011</v>
      </c>
      <c r="C3" s="5">
        <v>2011</v>
      </c>
      <c r="D3" s="5">
        <v>2011</v>
      </c>
      <c r="E3" s="21">
        <v>2010</v>
      </c>
      <c r="F3" s="5">
        <v>2010</v>
      </c>
      <c r="G3" s="5">
        <v>2010</v>
      </c>
      <c r="H3" s="5">
        <v>2008</v>
      </c>
      <c r="I3" s="5">
        <v>2008</v>
      </c>
    </row>
    <row r="4" spans="1:9" ht="17" customHeight="1" x14ac:dyDescent="0.35">
      <c r="A4" s="3" t="s">
        <v>99</v>
      </c>
      <c r="B4" s="13"/>
      <c r="C4" s="14"/>
      <c r="D4" s="14"/>
      <c r="F4" s="14"/>
      <c r="G4" s="14"/>
      <c r="H4" s="14"/>
      <c r="I4" s="14"/>
    </row>
    <row r="5" spans="1:9" x14ac:dyDescent="0.35">
      <c r="A5" s="10" t="s">
        <v>7</v>
      </c>
      <c r="B5" s="15">
        <f>SUM(data_source_exio!B43:AW43)</f>
        <v>1.3499041163707226</v>
      </c>
      <c r="C5" s="15" t="s">
        <v>87</v>
      </c>
      <c r="D5" s="15">
        <v>0.14000000000000001</v>
      </c>
      <c r="F5" s="15" t="s">
        <v>87</v>
      </c>
      <c r="G5" s="15" t="s">
        <v>87</v>
      </c>
      <c r="H5" s="15" t="s">
        <v>87</v>
      </c>
      <c r="I5" s="15" t="s">
        <v>87</v>
      </c>
    </row>
    <row r="6" spans="1:9" x14ac:dyDescent="0.35">
      <c r="A6" s="10" t="s">
        <v>8</v>
      </c>
      <c r="B6" s="15">
        <f>SUM(data_source_exio!B44:AW44)</f>
        <v>0.10467834308729691</v>
      </c>
      <c r="C6" s="15" t="s">
        <v>87</v>
      </c>
      <c r="D6" s="15">
        <v>0.2</v>
      </c>
      <c r="F6" s="15" t="s">
        <v>87</v>
      </c>
      <c r="G6" s="15" t="s">
        <v>87</v>
      </c>
      <c r="H6" s="15" t="s">
        <v>87</v>
      </c>
      <c r="I6" s="15" t="s">
        <v>87</v>
      </c>
    </row>
    <row r="7" spans="1:9" x14ac:dyDescent="0.35">
      <c r="A7" s="10" t="s">
        <v>4</v>
      </c>
      <c r="B7" s="15">
        <f>SUM(data_source_exio!B45:AW45)</f>
        <v>0.79212977914918103</v>
      </c>
      <c r="C7" s="15" t="s">
        <v>87</v>
      </c>
      <c r="D7" s="15">
        <v>0.95</v>
      </c>
      <c r="F7" s="15" t="s">
        <v>87</v>
      </c>
      <c r="G7" s="15" t="s">
        <v>87</v>
      </c>
      <c r="H7" s="15" t="s">
        <v>87</v>
      </c>
      <c r="I7" s="15" t="s">
        <v>87</v>
      </c>
    </row>
    <row r="8" spans="1:9" ht="13.5" customHeight="1" x14ac:dyDescent="0.35">
      <c r="A8" s="10" t="s">
        <v>5</v>
      </c>
      <c r="B8" s="15">
        <f>SUM(data_source_exio!B46:AW46)</f>
        <v>21.177613530552403</v>
      </c>
      <c r="C8" s="15" t="s">
        <v>97</v>
      </c>
      <c r="D8" s="15">
        <v>28.7</v>
      </c>
      <c r="E8">
        <v>25.13</v>
      </c>
      <c r="F8" s="15" t="s">
        <v>87</v>
      </c>
      <c r="G8" s="15" t="s">
        <v>87</v>
      </c>
      <c r="H8" s="15" t="s">
        <v>87</v>
      </c>
      <c r="I8" s="15" t="s">
        <v>87</v>
      </c>
    </row>
    <row r="9" spans="1:9" x14ac:dyDescent="0.35">
      <c r="A9" s="11" t="s">
        <v>9</v>
      </c>
      <c r="B9" s="16">
        <f>SUM(data_source_exio!B34:AW34)</f>
        <v>0.739274029727087</v>
      </c>
      <c r="C9" s="15">
        <v>0.85</v>
      </c>
      <c r="D9" s="15" t="s">
        <v>87</v>
      </c>
      <c r="E9">
        <v>0.79</v>
      </c>
      <c r="F9" s="15" t="s">
        <v>87</v>
      </c>
      <c r="G9" s="15" t="s">
        <v>87</v>
      </c>
      <c r="H9" s="15">
        <v>1.2</v>
      </c>
      <c r="I9" s="15" t="s">
        <v>87</v>
      </c>
    </row>
    <row r="10" spans="1:9" x14ac:dyDescent="0.35">
      <c r="A10" s="11" t="s">
        <v>10</v>
      </c>
      <c r="B10" s="16">
        <f>SUM(data_source_exio!B36:AW36)</f>
        <v>2.3646672925132055E-2</v>
      </c>
      <c r="C10" s="15">
        <v>0.03</v>
      </c>
      <c r="D10" s="15" t="s">
        <v>87</v>
      </c>
      <c r="E10">
        <v>0.03</v>
      </c>
      <c r="F10" s="15" t="s">
        <v>87</v>
      </c>
      <c r="G10" s="15">
        <v>0.02</v>
      </c>
      <c r="H10" s="15" t="s">
        <v>87</v>
      </c>
      <c r="I10" s="15" t="s">
        <v>87</v>
      </c>
    </row>
    <row r="11" spans="1:9" x14ac:dyDescent="0.35">
      <c r="A11" s="11" t="s">
        <v>11</v>
      </c>
      <c r="B11" s="16">
        <f>SUM(data_source_exio!B38:AW38)</f>
        <v>6.862543993634106E-3</v>
      </c>
      <c r="C11" s="15">
        <v>0.01</v>
      </c>
      <c r="D11" s="15" t="s">
        <v>87</v>
      </c>
      <c r="E11">
        <v>0.01</v>
      </c>
      <c r="F11" s="15">
        <v>0.01</v>
      </c>
      <c r="G11" s="15" t="s">
        <v>87</v>
      </c>
      <c r="H11" s="15" t="s">
        <v>87</v>
      </c>
      <c r="I11" s="15" t="s">
        <v>87</v>
      </c>
    </row>
    <row r="12" spans="1:9" x14ac:dyDescent="0.35">
      <c r="A12" s="11" t="s">
        <v>121</v>
      </c>
      <c r="B12" s="16">
        <f>SUM(data_source_exio!B48:AW48)</f>
        <v>2.2346532503328225E-2</v>
      </c>
      <c r="C12" s="15">
        <v>0.05</v>
      </c>
      <c r="D12" s="15" t="s">
        <v>87</v>
      </c>
      <c r="E12">
        <v>0.03</v>
      </c>
      <c r="F12" s="15" t="s">
        <v>87</v>
      </c>
      <c r="G12" s="15" t="s">
        <v>87</v>
      </c>
      <c r="H12" s="15" t="s">
        <v>87</v>
      </c>
      <c r="I12" s="15" t="s">
        <v>87</v>
      </c>
    </row>
    <row r="13" spans="1:9" x14ac:dyDescent="0.35">
      <c r="A13" s="11" t="s">
        <v>101</v>
      </c>
      <c r="B13" s="16">
        <f>SUM(data_source_exio!B47:AW47)</f>
        <v>1.3272775891074335</v>
      </c>
      <c r="C13" s="15">
        <v>0.14000000000000001</v>
      </c>
      <c r="D13" s="15" t="s">
        <v>87</v>
      </c>
      <c r="E13">
        <v>0.13</v>
      </c>
      <c r="F13" s="15" t="s">
        <v>87</v>
      </c>
      <c r="G13" s="15" t="s">
        <v>87</v>
      </c>
      <c r="H13" s="15" t="s">
        <v>87</v>
      </c>
      <c r="I13" s="15">
        <v>0.09</v>
      </c>
    </row>
    <row r="14" spans="1:9" x14ac:dyDescent="0.35">
      <c r="A14" s="11" t="s">
        <v>14</v>
      </c>
      <c r="B14" s="16">
        <f>SUM(data_source_exio!C32:AW32)</f>
        <v>0.1043117735869722</v>
      </c>
      <c r="C14" s="15">
        <v>0.13</v>
      </c>
      <c r="D14" s="15" t="s">
        <v>87</v>
      </c>
      <c r="E14">
        <v>0.12</v>
      </c>
      <c r="F14" s="15" t="s">
        <v>87</v>
      </c>
      <c r="G14" s="15" t="s">
        <v>87</v>
      </c>
      <c r="H14" s="15" t="s">
        <v>87</v>
      </c>
      <c r="I14" s="15">
        <v>0.08</v>
      </c>
    </row>
    <row r="15" spans="1:9" x14ac:dyDescent="0.35">
      <c r="B15" s="17"/>
      <c r="C15" s="17"/>
      <c r="D15" s="17"/>
      <c r="F15" s="17"/>
      <c r="G15" s="17"/>
      <c r="H15" s="17"/>
      <c r="I15" s="17"/>
    </row>
    <row r="16" spans="1:9" ht="26" x14ac:dyDescent="0.35">
      <c r="A16" s="12" t="s">
        <v>100</v>
      </c>
      <c r="B16" s="17"/>
      <c r="C16" s="17"/>
      <c r="D16" s="17"/>
      <c r="F16" s="17"/>
      <c r="G16" s="17"/>
      <c r="H16" s="17"/>
      <c r="I16" s="17"/>
    </row>
    <row r="17" spans="1:9" x14ac:dyDescent="0.35">
      <c r="A17" s="10" t="s">
        <v>7</v>
      </c>
      <c r="B17" s="19" t="s">
        <v>87</v>
      </c>
      <c r="C17" s="19" t="s">
        <v>87</v>
      </c>
      <c r="D17" s="19">
        <f>(D5-$B$5)/$B$5</f>
        <v>-0.89628893022683997</v>
      </c>
      <c r="E17" s="19" t="s">
        <v>87</v>
      </c>
      <c r="F17" s="19" t="s">
        <v>87</v>
      </c>
      <c r="G17" s="19" t="s">
        <v>87</v>
      </c>
      <c r="H17" s="19" t="s">
        <v>87</v>
      </c>
      <c r="I17" s="19" t="s">
        <v>87</v>
      </c>
    </row>
    <row r="18" spans="1:9" x14ac:dyDescent="0.35">
      <c r="A18" s="10" t="s">
        <v>8</v>
      </c>
      <c r="B18" s="19" t="s">
        <v>87</v>
      </c>
      <c r="C18" s="19" t="s">
        <v>87</v>
      </c>
      <c r="D18" s="19">
        <f t="shared" ref="D18" si="0">(D6-$B$6)/$B$6</f>
        <v>0.91061488079926167</v>
      </c>
      <c r="E18" s="19" t="s">
        <v>87</v>
      </c>
      <c r="F18" s="19" t="s">
        <v>87</v>
      </c>
      <c r="G18" s="19" t="s">
        <v>87</v>
      </c>
      <c r="H18" s="19" t="s">
        <v>87</v>
      </c>
      <c r="I18" s="19" t="s">
        <v>87</v>
      </c>
    </row>
    <row r="19" spans="1:9" x14ac:dyDescent="0.35">
      <c r="A19" s="10" t="s">
        <v>4</v>
      </c>
      <c r="B19" s="19" t="s">
        <v>87</v>
      </c>
      <c r="C19" s="19" t="s">
        <v>87</v>
      </c>
      <c r="D19" s="19">
        <f t="shared" ref="D19" si="1">(D7-$B$7)/$B$7</f>
        <v>0.19929842938159176</v>
      </c>
      <c r="E19" s="19" t="s">
        <v>87</v>
      </c>
      <c r="F19" s="19" t="s">
        <v>87</v>
      </c>
      <c r="G19" s="19" t="s">
        <v>87</v>
      </c>
      <c r="H19" s="19" t="s">
        <v>87</v>
      </c>
      <c r="I19" s="19" t="s">
        <v>87</v>
      </c>
    </row>
    <row r="20" spans="1:9" x14ac:dyDescent="0.35">
      <c r="A20" s="10" t="s">
        <v>5</v>
      </c>
      <c r="B20" s="19" t="s">
        <v>87</v>
      </c>
      <c r="C20" s="19" t="s">
        <v>87</v>
      </c>
      <c r="D20" s="19">
        <f t="shared" ref="D20:E20" si="2">(D8-$B$8)/$B$8</f>
        <v>0.35520463429910276</v>
      </c>
      <c r="E20" s="19">
        <f t="shared" si="2"/>
        <v>0.18663039930092165</v>
      </c>
      <c r="F20" s="19" t="s">
        <v>87</v>
      </c>
      <c r="G20" s="19" t="s">
        <v>87</v>
      </c>
      <c r="H20" s="19" t="s">
        <v>87</v>
      </c>
      <c r="I20" s="19" t="s">
        <v>87</v>
      </c>
    </row>
    <row r="21" spans="1:9" x14ac:dyDescent="0.35">
      <c r="A21" s="11" t="s">
        <v>9</v>
      </c>
      <c r="B21" s="19" t="s">
        <v>87</v>
      </c>
      <c r="C21" s="19">
        <f>(C9-$B$9)/$B$9</f>
        <v>0.14977662655590507</v>
      </c>
      <c r="D21" s="19" t="s">
        <v>87</v>
      </c>
      <c r="E21" s="19">
        <f t="shared" ref="E21:H21" si="3">(E9-$B$9)/$B$9</f>
        <v>6.8615923504900089E-2</v>
      </c>
      <c r="F21" s="19" t="s">
        <v>87</v>
      </c>
      <c r="G21" s="19" t="s">
        <v>87</v>
      </c>
      <c r="H21" s="19">
        <f t="shared" si="3"/>
        <v>0.62321406102010124</v>
      </c>
      <c r="I21" s="19" t="s">
        <v>87</v>
      </c>
    </row>
    <row r="22" spans="1:9" x14ac:dyDescent="0.35">
      <c r="A22" s="11" t="s">
        <v>10</v>
      </c>
      <c r="B22" s="19" t="s">
        <v>87</v>
      </c>
      <c r="C22" s="19">
        <f t="shared" ref="C22:E22" si="4">(C10-$B$10)/$B$10</f>
        <v>0.26867742007441259</v>
      </c>
      <c r="D22" s="19" t="s">
        <v>87</v>
      </c>
      <c r="E22" s="19">
        <f t="shared" si="4"/>
        <v>0.26867742007441259</v>
      </c>
      <c r="F22" s="19" t="s">
        <v>87</v>
      </c>
      <c r="G22" s="19">
        <f>(G10-$B$10)/$B$10</f>
        <v>-0.1542150532837249</v>
      </c>
      <c r="H22" s="19" t="s">
        <v>87</v>
      </c>
      <c r="I22" s="19" t="s">
        <v>87</v>
      </c>
    </row>
    <row r="23" spans="1:9" x14ac:dyDescent="0.35">
      <c r="A23" s="11" t="s">
        <v>11</v>
      </c>
      <c r="B23" s="19" t="s">
        <v>87</v>
      </c>
      <c r="C23" s="19">
        <f>(C11-$B$11)/$B$11</f>
        <v>0.4571855581947874</v>
      </c>
      <c r="D23" s="19" t="s">
        <v>87</v>
      </c>
      <c r="E23" s="19">
        <f t="shared" ref="C23:F23" si="5">(E11-$B$11)/$B$11</f>
        <v>0.4571855581947874</v>
      </c>
      <c r="F23" s="19">
        <f t="shared" si="5"/>
        <v>0.4571855581947874</v>
      </c>
      <c r="G23" s="19" t="s">
        <v>87</v>
      </c>
      <c r="H23" s="19" t="s">
        <v>87</v>
      </c>
      <c r="I23" s="19" t="s">
        <v>87</v>
      </c>
    </row>
    <row r="24" spans="1:9" x14ac:dyDescent="0.35">
      <c r="A24" s="11" t="s">
        <v>15</v>
      </c>
      <c r="B24" s="19" t="s">
        <v>87</v>
      </c>
      <c r="C24" s="19">
        <f>(C12-$B$12)/$B$12</f>
        <v>1.2374836003103906</v>
      </c>
      <c r="D24" s="19" t="s">
        <v>87</v>
      </c>
      <c r="E24" s="19">
        <f t="shared" ref="C24:E24" si="6">(E12-$B$12)/$B$12</f>
        <v>0.34249016018623424</v>
      </c>
      <c r="F24" s="19" t="s">
        <v>87</v>
      </c>
      <c r="G24" s="19" t="s">
        <v>87</v>
      </c>
      <c r="H24" s="19" t="s">
        <v>87</v>
      </c>
      <c r="I24" s="19" t="s">
        <v>87</v>
      </c>
    </row>
    <row r="25" spans="1:9" x14ac:dyDescent="0.35">
      <c r="A25" s="11" t="s">
        <v>12</v>
      </c>
      <c r="B25" s="19" t="s">
        <v>87</v>
      </c>
      <c r="C25" s="19">
        <f t="shared" ref="C25:I25" si="7">(C13-$B$13)/$B$13</f>
        <v>-0.89452093431778112</v>
      </c>
      <c r="D25" s="19" t="s">
        <v>87</v>
      </c>
      <c r="E25" s="19">
        <f t="shared" si="7"/>
        <v>-0.90205515329508257</v>
      </c>
      <c r="F25" s="19" t="s">
        <v>87</v>
      </c>
      <c r="G25" s="19" t="s">
        <v>87</v>
      </c>
      <c r="H25" s="19" t="s">
        <v>87</v>
      </c>
      <c r="I25" s="19">
        <f t="shared" si="7"/>
        <v>-0.9321920292042879</v>
      </c>
    </row>
    <row r="26" spans="1:9" x14ac:dyDescent="0.35">
      <c r="A26" s="11" t="s">
        <v>14</v>
      </c>
      <c r="B26" s="19" t="s">
        <v>87</v>
      </c>
      <c r="C26" s="19">
        <f t="shared" ref="C26:I26" si="8">(C14-$B$14)/$B$14</f>
        <v>0.24626392141256889</v>
      </c>
      <c r="D26" s="19" t="s">
        <v>87</v>
      </c>
      <c r="E26" s="19">
        <f t="shared" si="8"/>
        <v>0.15039746591929426</v>
      </c>
      <c r="F26" s="19" t="s">
        <v>87</v>
      </c>
      <c r="G26" s="19" t="s">
        <v>87</v>
      </c>
      <c r="H26" s="19" t="s">
        <v>87</v>
      </c>
      <c r="I26" s="19">
        <f t="shared" si="8"/>
        <v>-0.23306835605380377</v>
      </c>
    </row>
    <row r="27" spans="1:9" x14ac:dyDescent="0.35">
      <c r="B27" s="1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ECFB-BBF9-4C71-90EA-4916195C8E2B}">
  <dimension ref="A1:F27"/>
  <sheetViews>
    <sheetView workbookViewId="0">
      <selection activeCell="E7" sqref="E7"/>
    </sheetView>
  </sheetViews>
  <sheetFormatPr defaultRowHeight="14.5" x14ac:dyDescent="0.35"/>
  <cols>
    <col min="1" max="1" width="19.26953125" customWidth="1"/>
    <col min="2" max="2" width="16.36328125" customWidth="1"/>
    <col min="3" max="3" width="15.90625" customWidth="1"/>
    <col min="4" max="4" width="22" customWidth="1"/>
    <col min="5" max="5" width="23.453125" customWidth="1"/>
    <col min="6" max="6" width="19.08984375" customWidth="1"/>
  </cols>
  <sheetData>
    <row r="1" spans="1:6" ht="18.5" x14ac:dyDescent="0.45">
      <c r="A1" s="20" t="s">
        <v>104</v>
      </c>
    </row>
    <row r="2" spans="1:6" ht="18.5" customHeight="1" x14ac:dyDescent="0.35">
      <c r="A2" s="3" t="s">
        <v>0</v>
      </c>
      <c r="B2" s="2" t="s">
        <v>123</v>
      </c>
      <c r="C2" s="3" t="s">
        <v>76</v>
      </c>
      <c r="D2" s="2" t="s">
        <v>88</v>
      </c>
      <c r="E2" s="6" t="s">
        <v>102</v>
      </c>
      <c r="F2" s="3" t="s">
        <v>1</v>
      </c>
    </row>
    <row r="3" spans="1:6" x14ac:dyDescent="0.35">
      <c r="A3" s="3" t="s">
        <v>2</v>
      </c>
      <c r="B3" s="2">
        <v>2011</v>
      </c>
      <c r="C3" s="5">
        <v>2014</v>
      </c>
      <c r="D3" s="29">
        <v>2011</v>
      </c>
      <c r="E3" s="21">
        <v>2010</v>
      </c>
      <c r="F3" s="5">
        <v>2005</v>
      </c>
    </row>
    <row r="4" spans="1:6" ht="17" customHeight="1" x14ac:dyDescent="0.35">
      <c r="A4" s="3" t="s">
        <v>95</v>
      </c>
      <c r="B4" s="13"/>
      <c r="C4" s="14"/>
      <c r="D4" s="14"/>
      <c r="E4" s="14"/>
      <c r="F4" s="14"/>
    </row>
    <row r="5" spans="1:6" ht="15.5" customHeight="1" x14ac:dyDescent="0.35">
      <c r="A5" s="11" t="s">
        <v>103</v>
      </c>
      <c r="B5" s="55">
        <f>SUM(data_source_exio!B41:AW41)</f>
        <v>23.424325769159598</v>
      </c>
      <c r="C5" s="56" t="s">
        <v>87</v>
      </c>
      <c r="D5" s="13">
        <v>29.3</v>
      </c>
      <c r="E5" s="22">
        <v>26.25</v>
      </c>
      <c r="F5" s="13">
        <v>26</v>
      </c>
    </row>
    <row r="6" spans="1:6" x14ac:dyDescent="0.35">
      <c r="A6" s="11" t="s">
        <v>77</v>
      </c>
      <c r="B6" s="56">
        <f>SUM(data_source_exio!B41:AC41)-data_source_exio!O41</f>
        <v>2.4527983811199747</v>
      </c>
      <c r="C6" s="56" t="s">
        <v>87</v>
      </c>
      <c r="D6" s="14" t="s">
        <v>87</v>
      </c>
      <c r="E6" s="14" t="s">
        <v>87</v>
      </c>
      <c r="F6" s="14">
        <f>3.5-1.7</f>
        <v>1.8</v>
      </c>
    </row>
    <row r="7" spans="1:6" x14ac:dyDescent="0.35">
      <c r="A7" s="11" t="s">
        <v>78</v>
      </c>
      <c r="B7" s="56">
        <f>SUM(data_source_exio!B41:AC41)</f>
        <v>2.4658028951194662</v>
      </c>
      <c r="C7" s="56">
        <v>2.2999999999999998</v>
      </c>
      <c r="D7" s="14" t="s">
        <v>87</v>
      </c>
      <c r="E7" s="14" t="s">
        <v>87</v>
      </c>
      <c r="F7" s="14" t="s">
        <v>87</v>
      </c>
    </row>
    <row r="8" spans="1:6" x14ac:dyDescent="0.35">
      <c r="A8" s="11" t="s">
        <v>79</v>
      </c>
      <c r="B8" s="15">
        <f>data_source_exio!B41</f>
        <v>7.3792593205414009E-2</v>
      </c>
      <c r="C8" s="15">
        <v>0.11</v>
      </c>
      <c r="D8" s="14" t="s">
        <v>87</v>
      </c>
      <c r="E8" s="14" t="s">
        <v>87</v>
      </c>
      <c r="F8" s="14" t="s">
        <v>87</v>
      </c>
    </row>
    <row r="9" spans="1:6" x14ac:dyDescent="0.35">
      <c r="A9" s="11" t="s">
        <v>80</v>
      </c>
      <c r="B9" s="15">
        <f>data_source_exio!C41</f>
        <v>8.1574470169844385E-2</v>
      </c>
      <c r="C9" s="15">
        <v>0.06</v>
      </c>
      <c r="D9" s="14" t="s">
        <v>87</v>
      </c>
      <c r="E9" s="14" t="s">
        <v>87</v>
      </c>
      <c r="F9" s="14" t="s">
        <v>87</v>
      </c>
    </row>
    <row r="10" spans="1:6" x14ac:dyDescent="0.35">
      <c r="A10" s="18" t="s">
        <v>81</v>
      </c>
      <c r="B10" s="15">
        <f>data_source_exio!F41</f>
        <v>-4.0052664558888002E-3</v>
      </c>
      <c r="C10" s="15">
        <v>0.08</v>
      </c>
      <c r="D10" s="14" t="s">
        <v>87</v>
      </c>
      <c r="E10" s="14" t="s">
        <v>87</v>
      </c>
      <c r="F10" s="14" t="s">
        <v>87</v>
      </c>
    </row>
    <row r="11" spans="1:6" x14ac:dyDescent="0.35">
      <c r="A11" s="18" t="s">
        <v>82</v>
      </c>
      <c r="B11" s="15">
        <f>data_source_exio!K41</f>
        <v>7.0303969312511885E-2</v>
      </c>
      <c r="C11" s="15">
        <v>0.06</v>
      </c>
      <c r="D11" s="14" t="s">
        <v>87</v>
      </c>
      <c r="E11" s="14" t="s">
        <v>87</v>
      </c>
      <c r="F11" s="14" t="s">
        <v>87</v>
      </c>
    </row>
    <row r="12" spans="1:6" x14ac:dyDescent="0.35">
      <c r="A12" s="18" t="s">
        <v>83</v>
      </c>
      <c r="B12" s="15">
        <f>data_source_exio!J41</f>
        <v>0.19200951060090979</v>
      </c>
      <c r="C12" s="15">
        <v>0.15</v>
      </c>
      <c r="D12" s="14" t="s">
        <v>87</v>
      </c>
      <c r="E12" s="14" t="s">
        <v>87</v>
      </c>
      <c r="F12" s="14" t="s">
        <v>87</v>
      </c>
    </row>
    <row r="13" spans="1:6" x14ac:dyDescent="0.35">
      <c r="A13" s="18" t="s">
        <v>84</v>
      </c>
      <c r="B13" s="15">
        <f>data_source_exio!L41</f>
        <v>0.28489110740469553</v>
      </c>
      <c r="C13" s="15">
        <v>0.31</v>
      </c>
      <c r="D13" s="14" t="s">
        <v>87</v>
      </c>
      <c r="E13" s="14" t="s">
        <v>87</v>
      </c>
      <c r="F13" s="14" t="s">
        <v>87</v>
      </c>
    </row>
    <row r="14" spans="1:6" x14ac:dyDescent="0.35">
      <c r="A14" s="18" t="s">
        <v>85</v>
      </c>
      <c r="B14" s="15">
        <f>data_source_exio!G41</f>
        <v>0.37688295249284304</v>
      </c>
      <c r="C14" s="15">
        <v>0.56999999999999995</v>
      </c>
      <c r="D14" s="14" t="s">
        <v>87</v>
      </c>
      <c r="E14" s="14" t="s">
        <v>87</v>
      </c>
      <c r="F14" s="14" t="s">
        <v>87</v>
      </c>
    </row>
    <row r="15" spans="1:6" x14ac:dyDescent="0.35">
      <c r="A15" s="18" t="s">
        <v>86</v>
      </c>
      <c r="B15" s="15">
        <f>data_source_exio!Q41</f>
        <v>0.24930345614064472</v>
      </c>
      <c r="C15" s="15">
        <v>0.22</v>
      </c>
      <c r="D15" s="14" t="s">
        <v>87</v>
      </c>
      <c r="E15" s="14" t="s">
        <v>87</v>
      </c>
      <c r="F15" s="14" t="s">
        <v>87</v>
      </c>
    </row>
    <row r="16" spans="1:6" ht="30" customHeight="1" x14ac:dyDescent="0.35">
      <c r="A16" s="12" t="s">
        <v>115</v>
      </c>
      <c r="B16" s="14"/>
      <c r="C16" s="14"/>
      <c r="D16" s="14"/>
      <c r="E16" s="14"/>
      <c r="F16" s="14"/>
    </row>
    <row r="17" spans="1:6" x14ac:dyDescent="0.35">
      <c r="A17" s="11" t="s">
        <v>103</v>
      </c>
      <c r="B17" s="19" t="s">
        <v>87</v>
      </c>
      <c r="C17" s="19" t="s">
        <v>87</v>
      </c>
      <c r="D17" s="19">
        <f>(D5-$B$5)/$B$5</f>
        <v>0.25083642913540333</v>
      </c>
      <c r="E17" s="19">
        <f t="shared" ref="E17" si="0">(E5-$B$5)/$B$5</f>
        <v>0.12062990664861215</v>
      </c>
      <c r="F17" s="19">
        <f>(F5-$B$5)/$B$5</f>
        <v>0.10995724087100632</v>
      </c>
    </row>
    <row r="18" spans="1:6" x14ac:dyDescent="0.35">
      <c r="A18" s="11" t="s">
        <v>77</v>
      </c>
      <c r="B18" s="19" t="s">
        <v>87</v>
      </c>
      <c r="C18" s="19" t="s">
        <v>87</v>
      </c>
      <c r="D18" s="19" t="s">
        <v>87</v>
      </c>
      <c r="E18" s="19" t="s">
        <v>87</v>
      </c>
      <c r="F18" s="19">
        <f t="shared" ref="F18" si="1">(F6-$B$6)/$B$6</f>
        <v>-0.26614432973569552</v>
      </c>
    </row>
    <row r="19" spans="1:6" x14ac:dyDescent="0.35">
      <c r="A19" s="11" t="s">
        <v>78</v>
      </c>
      <c r="B19" s="19" t="s">
        <v>87</v>
      </c>
      <c r="C19" s="19">
        <f>(C7-$B$7)/$B$7</f>
        <v>-6.7240936186601943E-2</v>
      </c>
      <c r="D19" s="19" t="s">
        <v>87</v>
      </c>
      <c r="E19" s="19" t="s">
        <v>87</v>
      </c>
      <c r="F19" s="19" t="s">
        <v>87</v>
      </c>
    </row>
    <row r="20" spans="1:6" x14ac:dyDescent="0.35">
      <c r="A20" s="11" t="s">
        <v>79</v>
      </c>
      <c r="B20" s="19" t="s">
        <v>87</v>
      </c>
      <c r="C20" s="19">
        <f t="shared" ref="C20" si="2">(C8-$B$8)/$B$8</f>
        <v>0.49066451281630158</v>
      </c>
      <c r="D20" s="19" t="s">
        <v>87</v>
      </c>
      <c r="E20" s="19" t="s">
        <v>87</v>
      </c>
      <c r="F20" s="19" t="s">
        <v>87</v>
      </c>
    </row>
    <row r="21" spans="1:6" x14ac:dyDescent="0.35">
      <c r="A21" s="11" t="s">
        <v>80</v>
      </c>
      <c r="B21" s="19" t="s">
        <v>87</v>
      </c>
      <c r="C21" s="19">
        <f t="shared" ref="C21" si="3">(C9-$B$9)/$B$9</f>
        <v>-0.26447576214622864</v>
      </c>
      <c r="D21" s="19" t="s">
        <v>87</v>
      </c>
      <c r="E21" s="19" t="s">
        <v>87</v>
      </c>
      <c r="F21" s="19" t="s">
        <v>87</v>
      </c>
    </row>
    <row r="22" spans="1:6" x14ac:dyDescent="0.35">
      <c r="A22" s="18" t="s">
        <v>81</v>
      </c>
      <c r="B22" s="19" t="s">
        <v>87</v>
      </c>
      <c r="C22" s="19">
        <f>(C10-$B$10)/$B$10</f>
        <v>-20.973702344416779</v>
      </c>
      <c r="D22" s="19" t="s">
        <v>87</v>
      </c>
      <c r="E22" s="19" t="s">
        <v>87</v>
      </c>
      <c r="F22" s="19" t="s">
        <v>87</v>
      </c>
    </row>
    <row r="23" spans="1:6" x14ac:dyDescent="0.35">
      <c r="A23" s="18" t="s">
        <v>82</v>
      </c>
      <c r="B23" s="19" t="s">
        <v>87</v>
      </c>
      <c r="C23" s="19">
        <f t="shared" ref="C23" si="4">(C11-$B$11)/$B$11</f>
        <v>-0.14656312315324857</v>
      </c>
      <c r="D23" s="19" t="s">
        <v>87</v>
      </c>
      <c r="E23" s="19" t="s">
        <v>87</v>
      </c>
      <c r="F23" s="19" t="s">
        <v>87</v>
      </c>
    </row>
    <row r="24" spans="1:6" x14ac:dyDescent="0.35">
      <c r="A24" s="18" t="s">
        <v>83</v>
      </c>
      <c r="B24" s="19" t="s">
        <v>87</v>
      </c>
      <c r="C24" s="19">
        <f t="shared" ref="C24" si="5">(C12-$B$12)/$B$12</f>
        <v>-0.21878869681734786</v>
      </c>
      <c r="D24" s="19" t="s">
        <v>87</v>
      </c>
      <c r="E24" s="19" t="s">
        <v>87</v>
      </c>
      <c r="F24" s="19" t="s">
        <v>87</v>
      </c>
    </row>
    <row r="25" spans="1:6" x14ac:dyDescent="0.35">
      <c r="A25" s="18" t="s">
        <v>84</v>
      </c>
      <c r="B25" s="19" t="s">
        <v>87</v>
      </c>
      <c r="C25" s="19">
        <f t="shared" ref="C25" si="6">(C13-$B$13)/$B$13</f>
        <v>8.8135052104791056E-2</v>
      </c>
      <c r="D25" s="19" t="s">
        <v>87</v>
      </c>
      <c r="E25" s="19" t="s">
        <v>87</v>
      </c>
      <c r="F25" s="19" t="s">
        <v>87</v>
      </c>
    </row>
    <row r="26" spans="1:6" x14ac:dyDescent="0.35">
      <c r="A26" s="18" t="s">
        <v>85</v>
      </c>
      <c r="B26" s="19" t="s">
        <v>87</v>
      </c>
      <c r="C26" s="19">
        <f t="shared" ref="C26" si="7">(C14-$B$14)/$B$14</f>
        <v>0.51240589745386322</v>
      </c>
      <c r="D26" s="19" t="s">
        <v>87</v>
      </c>
      <c r="E26" s="19" t="s">
        <v>87</v>
      </c>
      <c r="F26" s="19" t="s">
        <v>87</v>
      </c>
    </row>
    <row r="27" spans="1:6" x14ac:dyDescent="0.35">
      <c r="A27" s="18" t="s">
        <v>86</v>
      </c>
      <c r="B27" s="19" t="s">
        <v>87</v>
      </c>
      <c r="C27" s="19">
        <f>(C15-$B$15)/$B$15</f>
        <v>-0.11754131528811682</v>
      </c>
      <c r="D27" s="19" t="s">
        <v>87</v>
      </c>
      <c r="E27" s="19" t="s">
        <v>87</v>
      </c>
      <c r="F27" s="19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7B49-31AC-49DD-B625-07F9C287002A}">
  <dimension ref="A1:H20"/>
  <sheetViews>
    <sheetView workbookViewId="0"/>
  </sheetViews>
  <sheetFormatPr defaultRowHeight="14.5" x14ac:dyDescent="0.35"/>
  <cols>
    <col min="1" max="1" width="23.453125" customWidth="1"/>
    <col min="2" max="2" width="21.08984375" customWidth="1"/>
    <col min="3" max="3" width="20.453125" customWidth="1"/>
    <col min="4" max="4" width="25.453125" customWidth="1"/>
    <col min="5" max="5" width="18.7265625" customWidth="1"/>
    <col min="6" max="6" width="19.90625" customWidth="1"/>
  </cols>
  <sheetData>
    <row r="1" spans="1:8" ht="18.5" x14ac:dyDescent="0.45">
      <c r="A1" s="20" t="s">
        <v>105</v>
      </c>
    </row>
    <row r="2" spans="1:8" ht="20.5" customHeight="1" x14ac:dyDescent="0.35">
      <c r="A2" s="3" t="s">
        <v>0</v>
      </c>
      <c r="B2" s="2" t="s">
        <v>123</v>
      </c>
      <c r="C2" s="2" t="s">
        <v>94</v>
      </c>
      <c r="D2" s="2" t="s">
        <v>88</v>
      </c>
      <c r="E2" s="6" t="s">
        <v>72</v>
      </c>
      <c r="F2" s="6" t="s">
        <v>102</v>
      </c>
      <c r="G2" s="4"/>
      <c r="H2" s="4"/>
    </row>
    <row r="3" spans="1:8" ht="26.5" customHeight="1" x14ac:dyDescent="0.35">
      <c r="A3" s="3" t="s">
        <v>2</v>
      </c>
      <c r="B3" s="2">
        <v>2011</v>
      </c>
      <c r="C3" s="2">
        <v>2005</v>
      </c>
      <c r="D3" s="4">
        <v>2011</v>
      </c>
      <c r="E3" s="5">
        <v>2008</v>
      </c>
      <c r="F3" s="21">
        <v>2010</v>
      </c>
      <c r="G3" s="4"/>
      <c r="H3" s="4"/>
    </row>
    <row r="4" spans="1:8" ht="28.5" customHeight="1" x14ac:dyDescent="0.35">
      <c r="A4" s="3" t="s">
        <v>96</v>
      </c>
      <c r="B4" s="4"/>
      <c r="C4" s="3"/>
      <c r="D4" s="4"/>
      <c r="E4" s="4"/>
      <c r="F4" s="4"/>
      <c r="G4" s="4"/>
      <c r="H4" s="4"/>
    </row>
    <row r="5" spans="1:8" x14ac:dyDescent="0.35">
      <c r="A5" s="3" t="s">
        <v>95</v>
      </c>
      <c r="B5" s="3"/>
      <c r="C5" s="2"/>
      <c r="D5" s="4"/>
      <c r="E5" s="4"/>
      <c r="F5" s="4"/>
      <c r="G5" s="4"/>
      <c r="H5" s="4"/>
    </row>
    <row r="6" spans="1:8" x14ac:dyDescent="0.35">
      <c r="A6" s="10" t="s">
        <v>103</v>
      </c>
      <c r="B6" s="23">
        <f>SUM(data_source_exio!B34:AW34)</f>
        <v>0.739274029727087</v>
      </c>
      <c r="C6" s="13"/>
      <c r="D6" s="15">
        <v>0.85</v>
      </c>
      <c r="E6" s="15">
        <v>1.2</v>
      </c>
      <c r="F6" s="14">
        <v>0.79</v>
      </c>
      <c r="G6" s="4"/>
      <c r="H6" s="4"/>
    </row>
    <row r="7" spans="1:8" x14ac:dyDescent="0.35">
      <c r="A7" s="10" t="s">
        <v>89</v>
      </c>
      <c r="B7" s="24">
        <f>data_source_exio!AM34</f>
        <v>5.9159546987549438E-3</v>
      </c>
      <c r="C7" s="24">
        <v>6.6568627200000278E-3</v>
      </c>
      <c r="D7" s="14"/>
      <c r="E7" s="14"/>
      <c r="F7" s="14"/>
      <c r="G7" s="4"/>
      <c r="H7" s="4"/>
    </row>
    <row r="8" spans="1:8" x14ac:dyDescent="0.35">
      <c r="A8" s="10" t="s">
        <v>90</v>
      </c>
      <c r="B8" s="44">
        <f>data_source_exio!AI34</f>
        <v>5.6479293608772112E-3</v>
      </c>
      <c r="C8" s="24">
        <v>5.32021924500003E-3</v>
      </c>
      <c r="D8" s="14"/>
      <c r="E8" s="14"/>
      <c r="F8" s="14"/>
      <c r="G8" s="4"/>
      <c r="H8" s="4"/>
    </row>
    <row r="9" spans="1:8" x14ac:dyDescent="0.35">
      <c r="A9" s="10" t="s">
        <v>84</v>
      </c>
      <c r="B9" s="24">
        <f>data_source_exio!L34</f>
        <v>3.9546051620469452E-3</v>
      </c>
      <c r="C9" s="24">
        <v>1.2130435391999954E-2</v>
      </c>
      <c r="D9" s="14"/>
      <c r="E9" s="14"/>
      <c r="F9" s="14"/>
      <c r="G9" s="4"/>
      <c r="H9" s="4"/>
    </row>
    <row r="10" spans="1:8" x14ac:dyDescent="0.35">
      <c r="A10" s="10" t="s">
        <v>91</v>
      </c>
      <c r="B10" s="24">
        <f>data_source_exio!AN34</f>
        <v>-8.7848523458635558E-4</v>
      </c>
      <c r="C10" s="24">
        <v>5.2898021999999961E-2</v>
      </c>
      <c r="D10" s="14"/>
      <c r="E10" s="14"/>
      <c r="F10" s="14"/>
      <c r="G10" s="4"/>
      <c r="H10" s="4"/>
    </row>
    <row r="11" spans="1:8" x14ac:dyDescent="0.35">
      <c r="A11" s="10" t="s">
        <v>92</v>
      </c>
      <c r="B11" s="24">
        <f>data_source_exio!AC34</f>
        <v>2.5712802042162902E-3</v>
      </c>
      <c r="C11" s="24">
        <v>4.7716952739999307E-3</v>
      </c>
      <c r="D11" s="14"/>
      <c r="E11" s="14"/>
      <c r="F11" s="14"/>
      <c r="G11" s="4"/>
      <c r="H11" s="4"/>
    </row>
    <row r="12" spans="1:8" x14ac:dyDescent="0.35">
      <c r="A12" s="10" t="s">
        <v>93</v>
      </c>
      <c r="B12" s="24">
        <f>data_source_exio!AH34</f>
        <v>2.4760577910647355E-2</v>
      </c>
      <c r="C12" s="24">
        <v>2.9551659899999895E-2</v>
      </c>
      <c r="D12" s="14"/>
      <c r="E12" s="14"/>
      <c r="F12" s="14"/>
      <c r="G12" s="4"/>
      <c r="H12" s="4"/>
    </row>
    <row r="13" spans="1:8" ht="26" x14ac:dyDescent="0.35">
      <c r="A13" s="12" t="s">
        <v>115</v>
      </c>
      <c r="B13" s="14"/>
      <c r="C13" s="14"/>
      <c r="D13" s="14"/>
      <c r="E13" s="14"/>
      <c r="F13" s="14"/>
      <c r="G13" s="4"/>
      <c r="H13" s="4"/>
    </row>
    <row r="14" spans="1:8" x14ac:dyDescent="0.35">
      <c r="A14" s="10" t="s">
        <v>103</v>
      </c>
      <c r="B14" s="19" t="s">
        <v>87</v>
      </c>
      <c r="C14" s="19" t="s">
        <v>87</v>
      </c>
      <c r="D14" s="19">
        <f>(D6-$B$6)/$B$6</f>
        <v>0.14977662655590507</v>
      </c>
      <c r="E14" s="19">
        <f>(E6-$B$6)/$B$6</f>
        <v>0.62321406102010124</v>
      </c>
      <c r="F14" s="19">
        <f t="shared" ref="F14" si="0">(F6-$B$6)/$B$6</f>
        <v>6.8615923504900089E-2</v>
      </c>
      <c r="G14" s="4"/>
      <c r="H14" s="4"/>
    </row>
    <row r="15" spans="1:8" x14ac:dyDescent="0.35">
      <c r="A15" s="10" t="s">
        <v>89</v>
      </c>
      <c r="B15" s="19" t="s">
        <v>87</v>
      </c>
      <c r="C15" s="19">
        <f t="shared" ref="C15" si="1">(C7-$B$7)/$B$7</f>
        <v>0.12523896124509093</v>
      </c>
      <c r="D15" s="19" t="s">
        <v>87</v>
      </c>
      <c r="E15" s="19" t="s">
        <v>87</v>
      </c>
      <c r="F15" s="19" t="s">
        <v>87</v>
      </c>
      <c r="G15" s="4"/>
      <c r="H15" s="4"/>
    </row>
    <row r="16" spans="1:8" x14ac:dyDescent="0.35">
      <c r="A16" s="10" t="s">
        <v>90</v>
      </c>
      <c r="B16" s="19" t="s">
        <v>87</v>
      </c>
      <c r="C16" s="19">
        <f>(C8-$B$8)/$B$8</f>
        <v>-5.8023054988471524E-2</v>
      </c>
      <c r="D16" s="19" t="s">
        <v>87</v>
      </c>
      <c r="E16" s="19" t="s">
        <v>87</v>
      </c>
      <c r="F16" s="19" t="s">
        <v>87</v>
      </c>
      <c r="G16" s="4"/>
      <c r="H16" s="4"/>
    </row>
    <row r="17" spans="1:8" x14ac:dyDescent="0.35">
      <c r="A17" s="10" t="s">
        <v>84</v>
      </c>
      <c r="B17" s="19" t="s">
        <v>87</v>
      </c>
      <c r="C17" s="19">
        <f t="shared" ref="C17" si="2">(C9-$B$9)/$B$9</f>
        <v>2.0674201076805132</v>
      </c>
      <c r="D17" s="19" t="s">
        <v>87</v>
      </c>
      <c r="E17" s="19" t="s">
        <v>87</v>
      </c>
      <c r="F17" s="19" t="s">
        <v>87</v>
      </c>
      <c r="G17" s="4"/>
      <c r="H17" s="4"/>
    </row>
    <row r="18" spans="1:8" x14ac:dyDescent="0.35">
      <c r="A18" s="10" t="s">
        <v>91</v>
      </c>
      <c r="B18" s="19" t="s">
        <v>87</v>
      </c>
      <c r="C18" s="19">
        <f t="shared" ref="C18" si="3">(C10-$B$10)/$B$10</f>
        <v>-61.215038246951956</v>
      </c>
      <c r="D18" s="19" t="s">
        <v>87</v>
      </c>
      <c r="E18" s="19" t="s">
        <v>87</v>
      </c>
      <c r="F18" s="19" t="s">
        <v>87</v>
      </c>
      <c r="G18" s="4"/>
      <c r="H18" s="4"/>
    </row>
    <row r="19" spans="1:8" x14ac:dyDescent="0.35">
      <c r="A19" s="10" t="s">
        <v>92</v>
      </c>
      <c r="B19" s="19" t="s">
        <v>87</v>
      </c>
      <c r="C19" s="19">
        <f t="shared" ref="C19" si="4">(C11-$B$11)/$B$11</f>
        <v>0.85576634789762751</v>
      </c>
      <c r="D19" s="19" t="s">
        <v>87</v>
      </c>
      <c r="E19" s="19" t="s">
        <v>87</v>
      </c>
      <c r="F19" s="19" t="s">
        <v>87</v>
      </c>
      <c r="G19" s="4"/>
      <c r="H19" s="4"/>
    </row>
    <row r="20" spans="1:8" x14ac:dyDescent="0.35">
      <c r="A20" s="10" t="s">
        <v>93</v>
      </c>
      <c r="B20" s="19" t="s">
        <v>87</v>
      </c>
      <c r="C20" s="19">
        <f t="shared" ref="C20" si="5">(C12-$B$12)/$B$12</f>
        <v>0.19349637179883089</v>
      </c>
      <c r="D20" s="19" t="s">
        <v>87</v>
      </c>
      <c r="E20" s="19" t="s">
        <v>87</v>
      </c>
      <c r="F20" s="19" t="s">
        <v>87</v>
      </c>
      <c r="G20" s="4"/>
      <c r="H2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002E-80D1-4B50-A33C-3BB51E093CAC}">
  <dimension ref="A1:AX75"/>
  <sheetViews>
    <sheetView workbookViewId="0">
      <pane xSplit="1" ySplit="2" topLeftCell="AN3" activePane="bottomRight" state="frozen"/>
      <selection pane="topRight" activeCell="B1" sqref="B1"/>
      <selection pane="bottomLeft" activeCell="A4" sqref="A4"/>
      <selection pane="bottomRight" sqref="A1:AX1"/>
    </sheetView>
  </sheetViews>
  <sheetFormatPr defaultColWidth="9.1796875" defaultRowHeight="14" x14ac:dyDescent="0.3"/>
  <cols>
    <col min="1" max="1" width="19.453125" style="1" customWidth="1"/>
    <col min="2" max="2" width="13.54296875" style="1" bestFit="1" customWidth="1"/>
    <col min="3" max="6" width="12.7265625" style="1" bestFit="1" customWidth="1"/>
    <col min="7" max="7" width="12" style="1" bestFit="1" customWidth="1"/>
    <col min="8" max="9" width="12.7265625" style="1" bestFit="1" customWidth="1"/>
    <col min="10" max="10" width="14" style="1" bestFit="1" customWidth="1"/>
    <col min="11" max="11" width="12.7265625" style="1" bestFit="1" customWidth="1"/>
    <col min="12" max="12" width="14" style="1" bestFit="1" customWidth="1"/>
    <col min="13" max="16" width="12.7265625" style="1" bestFit="1" customWidth="1"/>
    <col min="17" max="17" width="14" style="1" bestFit="1" customWidth="1"/>
    <col min="18" max="18" width="12.7265625" style="1" bestFit="1" customWidth="1"/>
    <col min="19" max="19" width="12" style="1" bestFit="1" customWidth="1"/>
    <col min="20" max="20" width="12.7265625" style="1" bestFit="1" customWidth="1"/>
    <col min="21" max="21" width="12" style="1" bestFit="1" customWidth="1"/>
    <col min="22" max="22" width="12.7265625" style="1" bestFit="1" customWidth="1"/>
    <col min="23" max="23" width="12" style="1" bestFit="1" customWidth="1"/>
    <col min="24" max="25" width="12.7265625" style="1" bestFit="1" customWidth="1"/>
    <col min="26" max="26" width="14" style="1" bestFit="1" customWidth="1"/>
    <col min="27" max="28" width="12.7265625" style="1" bestFit="1" customWidth="1"/>
    <col min="29" max="29" width="14" style="1" bestFit="1" customWidth="1"/>
    <col min="30" max="31" width="12.7265625" style="1" bestFit="1" customWidth="1"/>
    <col min="32" max="33" width="14" style="1" bestFit="1" customWidth="1"/>
    <col min="34" max="34" width="12.7265625" style="1" bestFit="1" customWidth="1"/>
    <col min="35" max="37" width="14" style="1" bestFit="1" customWidth="1"/>
    <col min="38" max="39" width="12.7265625" style="1" bestFit="1" customWidth="1"/>
    <col min="40" max="40" width="14" style="1" bestFit="1" customWidth="1"/>
    <col min="41" max="41" width="12.7265625" style="1" bestFit="1" customWidth="1"/>
    <col min="42" max="42" width="14" style="1" bestFit="1" customWidth="1"/>
    <col min="43" max="43" width="12.7265625" style="1" bestFit="1" customWidth="1"/>
    <col min="44" max="46" width="14" style="1" bestFit="1" customWidth="1"/>
    <col min="47" max="47" width="12" style="1" bestFit="1" customWidth="1"/>
    <col min="48" max="48" width="14" style="1" bestFit="1" customWidth="1"/>
    <col min="49" max="49" width="12.7265625" style="1" bestFit="1" customWidth="1"/>
    <col min="50" max="50" width="13.81640625" style="1" bestFit="1" customWidth="1"/>
    <col min="51" max="16384" width="9.1796875" style="1"/>
  </cols>
  <sheetData>
    <row r="1" spans="1:50" x14ac:dyDescent="0.3">
      <c r="A1" s="48" t="s">
        <v>117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</row>
    <row r="2" spans="1:50" x14ac:dyDescent="0.3">
      <c r="A2" s="30"/>
      <c r="B2" s="31" t="s">
        <v>17</v>
      </c>
      <c r="C2" s="31" t="s">
        <v>18</v>
      </c>
      <c r="D2" s="31" t="s">
        <v>19</v>
      </c>
      <c r="E2" s="31" t="s">
        <v>20</v>
      </c>
      <c r="F2" s="31" t="s">
        <v>21</v>
      </c>
      <c r="G2" s="31" t="s">
        <v>22</v>
      </c>
      <c r="H2" s="31" t="s">
        <v>23</v>
      </c>
      <c r="I2" s="31" t="s">
        <v>24</v>
      </c>
      <c r="J2" s="31" t="s">
        <v>25</v>
      </c>
      <c r="K2" s="31" t="s">
        <v>26</v>
      </c>
      <c r="L2" s="31" t="s">
        <v>27</v>
      </c>
      <c r="M2" s="31" t="s">
        <v>28</v>
      </c>
      <c r="N2" s="31" t="s">
        <v>29</v>
      </c>
      <c r="O2" s="31" t="s">
        <v>30</v>
      </c>
      <c r="P2" s="31" t="s">
        <v>31</v>
      </c>
      <c r="Q2" s="31" t="s">
        <v>32</v>
      </c>
      <c r="R2" s="31" t="s">
        <v>33</v>
      </c>
      <c r="S2" s="31" t="s">
        <v>34</v>
      </c>
      <c r="T2" s="31" t="s">
        <v>35</v>
      </c>
      <c r="U2" s="31" t="s">
        <v>36</v>
      </c>
      <c r="V2" s="31" t="s">
        <v>37</v>
      </c>
      <c r="W2" s="31" t="s">
        <v>38</v>
      </c>
      <c r="X2" s="31" t="s">
        <v>39</v>
      </c>
      <c r="Y2" s="31" t="s">
        <v>40</v>
      </c>
      <c r="Z2" s="31" t="s">
        <v>41</v>
      </c>
      <c r="AA2" s="31" t="s">
        <v>42</v>
      </c>
      <c r="AB2" s="31" t="s">
        <v>43</v>
      </c>
      <c r="AC2" s="31" t="s">
        <v>44</v>
      </c>
      <c r="AD2" s="31" t="s">
        <v>45</v>
      </c>
      <c r="AE2" s="31" t="s">
        <v>46</v>
      </c>
      <c r="AF2" s="31" t="s">
        <v>47</v>
      </c>
      <c r="AG2" s="31" t="s">
        <v>48</v>
      </c>
      <c r="AH2" s="31" t="s">
        <v>49</v>
      </c>
      <c r="AI2" s="31" t="s">
        <v>50</v>
      </c>
      <c r="AJ2" s="31" t="s">
        <v>51</v>
      </c>
      <c r="AK2" s="31" t="s">
        <v>52</v>
      </c>
      <c r="AL2" s="31" t="s">
        <v>53</v>
      </c>
      <c r="AM2" s="31" t="s">
        <v>54</v>
      </c>
      <c r="AN2" s="31" t="s">
        <v>55</v>
      </c>
      <c r="AO2" s="31" t="s">
        <v>56</v>
      </c>
      <c r="AP2" s="31" t="s">
        <v>57</v>
      </c>
      <c r="AQ2" s="31" t="s">
        <v>58</v>
      </c>
      <c r="AR2" s="31" t="s">
        <v>59</v>
      </c>
      <c r="AS2" s="31" t="s">
        <v>60</v>
      </c>
      <c r="AT2" s="31" t="s">
        <v>61</v>
      </c>
      <c r="AU2" s="31" t="s">
        <v>62</v>
      </c>
      <c r="AV2" s="31" t="s">
        <v>63</v>
      </c>
      <c r="AW2" s="31" t="s">
        <v>64</v>
      </c>
      <c r="AX2" s="30" t="s">
        <v>70</v>
      </c>
    </row>
    <row r="3" spans="1:50" x14ac:dyDescent="0.3">
      <c r="A3" s="37" t="s">
        <v>65</v>
      </c>
      <c r="B3" s="40">
        <v>9.4647319638931443E-5</v>
      </c>
      <c r="C3" s="40">
        <v>2.5488777077013037E-4</v>
      </c>
      <c r="D3" s="40">
        <v>5.1396285834085961E-5</v>
      </c>
      <c r="E3" s="40">
        <v>2.9430087569703411E-6</v>
      </c>
      <c r="F3" s="40">
        <v>8.7271024188098314E-5</v>
      </c>
      <c r="G3" s="40">
        <v>1.4884208367220441E-3</v>
      </c>
      <c r="H3" s="40">
        <v>5.1606610615766873E-5</v>
      </c>
      <c r="I3" s="40">
        <v>1.1390701937307291E-5</v>
      </c>
      <c r="J3" s="40">
        <v>3.104380051364728E-4</v>
      </c>
      <c r="K3" s="40">
        <v>5.0928957765026099E-5</v>
      </c>
      <c r="L3" s="40">
        <v>5.6924140198213915E-4</v>
      </c>
      <c r="M3" s="40">
        <v>1.5748489150914759E-4</v>
      </c>
      <c r="N3" s="40">
        <v>3.8616743976306706E-5</v>
      </c>
      <c r="O3" s="40">
        <v>2.9441030270756257E-5</v>
      </c>
      <c r="P3" s="40">
        <v>6.3600354824639615E-5</v>
      </c>
      <c r="Q3" s="40">
        <v>7.3237996174831187E-4</v>
      </c>
      <c r="R3" s="40">
        <v>2.0566082100038339E-5</v>
      </c>
      <c r="S3" s="40">
        <v>4.382563336272489E-6</v>
      </c>
      <c r="T3" s="40">
        <v>8.3520361969569705E-6</v>
      </c>
      <c r="U3" s="40">
        <v>1.2590780676010041E-6</v>
      </c>
      <c r="V3" s="40">
        <v>2.4972231292007773E-4</v>
      </c>
      <c r="W3" s="40">
        <v>1.7696086468088658E-4</v>
      </c>
      <c r="X3" s="40">
        <v>9.0554366799429887E-5</v>
      </c>
      <c r="Y3" s="40">
        <v>7.7438292234298609E-5</v>
      </c>
      <c r="Z3" s="40">
        <v>8.0332149360654015E-5</v>
      </c>
      <c r="AA3" s="40">
        <v>1.809858038987705E-5</v>
      </c>
      <c r="AB3" s="40">
        <v>4.7001134293618787E-5</v>
      </c>
      <c r="AC3" s="40">
        <v>8.3363892972039045E-4</v>
      </c>
      <c r="AD3" s="40">
        <v>8.6283411375292731E-5</v>
      </c>
      <c r="AE3" s="40">
        <v>9.3483990786766879E-5</v>
      </c>
      <c r="AF3" s="40">
        <v>1.585689057357431E-4</v>
      </c>
      <c r="AG3" s="40">
        <v>9.5948154365049724E-3</v>
      </c>
      <c r="AH3" s="40">
        <v>4.2452570940312868E-3</v>
      </c>
      <c r="AI3" s="40">
        <v>3.1979092813715819E-4</v>
      </c>
      <c r="AJ3" s="40">
        <v>2.1718290212733932E-2</v>
      </c>
      <c r="AK3" s="40">
        <v>1.1474789878905241E-3</v>
      </c>
      <c r="AL3" s="40">
        <v>6.2544819854741173E-3</v>
      </c>
      <c r="AM3" s="40">
        <v>5.199318512158998E-4</v>
      </c>
      <c r="AN3" s="40">
        <v>7.337363129022457E-4</v>
      </c>
      <c r="AO3" s="40">
        <v>1.119394543620916E-4</v>
      </c>
      <c r="AP3" s="40">
        <v>1.242963236802965E-3</v>
      </c>
      <c r="AQ3" s="40">
        <v>1.949052951613132E-3</v>
      </c>
      <c r="AR3" s="40">
        <v>1.7672229573203308E-3</v>
      </c>
      <c r="AS3" s="40">
        <v>4.2153719816863898E-4</v>
      </c>
      <c r="AT3" s="40">
        <v>1.298747969860676E-3</v>
      </c>
      <c r="AU3" s="40">
        <v>6.3069377327741485E-4</v>
      </c>
      <c r="AV3" s="40">
        <v>3.7346166363011609E-4</v>
      </c>
      <c r="AW3" s="40">
        <v>4.966844949716386E-3</v>
      </c>
      <c r="AX3" s="40">
        <f>SUM(B3:AW3)</f>
        <v>6.323758456731593E-2</v>
      </c>
    </row>
    <row r="4" spans="1:50" x14ac:dyDescent="0.3">
      <c r="A4" s="37" t="s">
        <v>66</v>
      </c>
      <c r="B4" s="40">
        <v>9.5803876503955162E-3</v>
      </c>
      <c r="C4" s="40">
        <v>3.9803432835529761E-3</v>
      </c>
      <c r="D4" s="40">
        <v>7.8260272633714719E-4</v>
      </c>
      <c r="E4" s="40">
        <v>3.8903340359554075E-5</v>
      </c>
      <c r="F4" s="40">
        <v>3.3889102118805923E-3</v>
      </c>
      <c r="G4" s="40">
        <v>3.7815018787041403E-2</v>
      </c>
      <c r="H4" s="40">
        <v>1.214082670807641E-3</v>
      </c>
      <c r="I4" s="40">
        <v>3.4819331978239382E-4</v>
      </c>
      <c r="J4" s="40">
        <v>8.7360758290194861E-3</v>
      </c>
      <c r="K4" s="40">
        <v>1.4886436172282379E-2</v>
      </c>
      <c r="L4" s="40">
        <v>2.3701879927213461E-2</v>
      </c>
      <c r="M4" s="40">
        <v>1.5384044105773741E-3</v>
      </c>
      <c r="N4" s="40">
        <v>2.012536078470387E-3</v>
      </c>
      <c r="O4" s="40">
        <v>2.8350647618128073E-3</v>
      </c>
      <c r="P4" s="40">
        <v>8.594914828816382E-4</v>
      </c>
      <c r="Q4" s="40">
        <v>2.0325106122868419E-2</v>
      </c>
      <c r="R4" s="40">
        <v>3.1057406294152042E-4</v>
      </c>
      <c r="S4" s="40">
        <v>1.596362432011052E-4</v>
      </c>
      <c r="T4" s="40">
        <v>5.0585794396240213E-4</v>
      </c>
      <c r="U4" s="40">
        <v>1.657928087464239E-5</v>
      </c>
      <c r="V4" s="40">
        <v>5.1971841462446133E-3</v>
      </c>
      <c r="W4" s="40">
        <v>1.0051219788179019E-2</v>
      </c>
      <c r="X4" s="40">
        <v>4.0956516814612699E-3</v>
      </c>
      <c r="Y4" s="40">
        <v>6.4696990554960832E-3</v>
      </c>
      <c r="Z4" s="40">
        <v>1.2625119462732211E-2</v>
      </c>
      <c r="AA4" s="40">
        <v>6.9472912883554569E-4</v>
      </c>
      <c r="AB4" s="40">
        <v>1.8780560554713451E-3</v>
      </c>
      <c r="AC4" s="40">
        <v>1.488342757914779E-2</v>
      </c>
      <c r="AD4" s="40">
        <v>4.6077696562459953E-3</v>
      </c>
      <c r="AE4" s="40">
        <v>3.8758927589070472E-3</v>
      </c>
      <c r="AF4" s="40">
        <v>7.1345898793222654E-3</v>
      </c>
      <c r="AG4" s="40">
        <v>9.257082165692045E-3</v>
      </c>
      <c r="AH4" s="40">
        <v>0.15352571343450808</v>
      </c>
      <c r="AI4" s="40">
        <v>4.8136919154843548E-2</v>
      </c>
      <c r="AJ4" s="40">
        <v>0.21288727515874512</v>
      </c>
      <c r="AK4" s="40">
        <v>2.3237781275328849E-2</v>
      </c>
      <c r="AL4" s="40">
        <v>0.25037337847063618</v>
      </c>
      <c r="AM4" s="40">
        <v>6.0310260069126815E-3</v>
      </c>
      <c r="AN4" s="40">
        <v>4.846706715584647E-2</v>
      </c>
      <c r="AO4" s="40">
        <v>3.9001383054546548E-2</v>
      </c>
      <c r="AP4" s="40">
        <v>0.17860682943813561</v>
      </c>
      <c r="AQ4" s="40">
        <v>1.8567138391145561E-2</v>
      </c>
      <c r="AR4" s="40">
        <v>4.5151256021712494E-2</v>
      </c>
      <c r="AS4" s="40">
        <v>1.1205425191073841E-2</v>
      </c>
      <c r="AT4" s="40">
        <v>2.49566994719942E-2</v>
      </c>
      <c r="AU4" s="40">
        <v>1.757830363983939E-2</v>
      </c>
      <c r="AV4" s="40">
        <v>5.2276624746282314E-2</v>
      </c>
      <c r="AW4" s="40">
        <v>2.8149211593697262E-2</v>
      </c>
      <c r="AX4" s="40">
        <f t="shared" ref="AX4:AX14" si="0">SUM(B4:AW4)</f>
        <v>1.3719585378692463</v>
      </c>
    </row>
    <row r="5" spans="1:50" x14ac:dyDescent="0.3">
      <c r="A5" s="37" t="s">
        <v>13</v>
      </c>
      <c r="B5" s="40">
        <v>1.1820997674470051E-3</v>
      </c>
      <c r="C5" s="40">
        <v>6.2910933240801006E-4</v>
      </c>
      <c r="D5" s="40">
        <v>2.193580302255346E-4</v>
      </c>
      <c r="E5" s="40">
        <v>1.2708286349682009E-5</v>
      </c>
      <c r="F5" s="40">
        <v>5.5592455328349331E-4</v>
      </c>
      <c r="G5" s="40">
        <v>5.8007390773326326E-3</v>
      </c>
      <c r="H5" s="40">
        <v>4.8414699222380022E-4</v>
      </c>
      <c r="I5" s="40">
        <v>7.7387810658336638E-5</v>
      </c>
      <c r="J5" s="40">
        <v>1.771774772334706E-3</v>
      </c>
      <c r="K5" s="40">
        <v>9.2644646318697655E-4</v>
      </c>
      <c r="L5" s="40">
        <v>3.0429390356671942E-3</v>
      </c>
      <c r="M5" s="40">
        <v>2.5873129205272922E-4</v>
      </c>
      <c r="N5" s="40">
        <v>3.5806102308388161E-4</v>
      </c>
      <c r="O5" s="40">
        <v>2.3606460615566201E-4</v>
      </c>
      <c r="P5" s="40">
        <v>1.2352601401539951E-4</v>
      </c>
      <c r="Q5" s="40">
        <v>3.1278429612412889E-3</v>
      </c>
      <c r="R5" s="40">
        <v>1.604126620303449E-4</v>
      </c>
      <c r="S5" s="40">
        <v>4.0322966940841765E-5</v>
      </c>
      <c r="T5" s="40">
        <v>4.1945653315569528E-4</v>
      </c>
      <c r="U5" s="40">
        <v>6.0164581966401226E-6</v>
      </c>
      <c r="V5" s="40">
        <v>6.5956574563357819E-4</v>
      </c>
      <c r="W5" s="40">
        <v>1.861845353770453E-3</v>
      </c>
      <c r="X5" s="40">
        <v>3.4220741885344951E-4</v>
      </c>
      <c r="Y5" s="40">
        <v>6.7784298129846849E-4</v>
      </c>
      <c r="Z5" s="40">
        <v>1.0391578008672499E-3</v>
      </c>
      <c r="AA5" s="40">
        <v>3.2390812904030798E-4</v>
      </c>
      <c r="AB5" s="40">
        <v>4.6706386321587376E-4</v>
      </c>
      <c r="AC5" s="40">
        <v>1.692719759902864E-3</v>
      </c>
      <c r="AD5" s="40">
        <v>3.9350508532809419E-4</v>
      </c>
      <c r="AE5" s="40">
        <v>3.6197733721779501E-4</v>
      </c>
      <c r="AF5" s="40">
        <v>1.267327958806924E-3</v>
      </c>
      <c r="AG5" s="40">
        <v>2.7754968523260692E-3</v>
      </c>
      <c r="AH5" s="40">
        <v>2.4718172686183953E-2</v>
      </c>
      <c r="AI5" s="40">
        <v>9.9043027990062681E-4</v>
      </c>
      <c r="AJ5" s="40">
        <v>8.1328192340427471E-2</v>
      </c>
      <c r="AK5" s="40">
        <v>2.4588623756616672E-3</v>
      </c>
      <c r="AL5" s="40">
        <v>6.0566050866984762E-3</v>
      </c>
      <c r="AM5" s="40">
        <v>2.471338994840068E-3</v>
      </c>
      <c r="AN5" s="40">
        <v>2.825391847912335E-3</v>
      </c>
      <c r="AO5" s="40">
        <v>8.9141260902056776E-4</v>
      </c>
      <c r="AP5" s="40">
        <v>1.028678416318846E-3</v>
      </c>
      <c r="AQ5" s="40">
        <v>1.8306959178179261E-3</v>
      </c>
      <c r="AR5" s="40">
        <v>3.7873550352229262E-3</v>
      </c>
      <c r="AS5" s="40">
        <v>1.058529648922904E-3</v>
      </c>
      <c r="AT5" s="40">
        <v>4.3710715613167099E-3</v>
      </c>
      <c r="AU5" s="40">
        <v>5.66383310705786E-3</v>
      </c>
      <c r="AV5" s="40">
        <v>2.0899757990389132E-3</v>
      </c>
      <c r="AW5" s="40">
        <v>4.0169775590042376E-3</v>
      </c>
      <c r="AX5" s="40">
        <f t="shared" si="0"/>
        <v>0.17688321018959649</v>
      </c>
    </row>
    <row r="6" spans="1:50" x14ac:dyDescent="0.3">
      <c r="A6" s="37" t="s">
        <v>14</v>
      </c>
      <c r="B6" s="40">
        <v>6.4992007278955608E-4</v>
      </c>
      <c r="C6" s="40">
        <v>1.4383728757192259E-3</v>
      </c>
      <c r="D6" s="40">
        <v>4.1188120222782195E-4</v>
      </c>
      <c r="E6" s="40">
        <v>7.8034293295410818E-6</v>
      </c>
      <c r="F6" s="40">
        <v>5.3766132160423959E-4</v>
      </c>
      <c r="G6" s="40">
        <v>7.171654161288313E-3</v>
      </c>
      <c r="H6" s="40">
        <v>1.6546401263331449E-4</v>
      </c>
      <c r="I6" s="40">
        <v>4.9198444952460347E-5</v>
      </c>
      <c r="J6" s="40">
        <v>1.647741707682017E-3</v>
      </c>
      <c r="K6" s="40">
        <v>4.0920296079461173E-4</v>
      </c>
      <c r="L6" s="40">
        <v>3.2736743368020891E-3</v>
      </c>
      <c r="M6" s="40">
        <v>3.2680667510084801E-4</v>
      </c>
      <c r="N6" s="40">
        <v>3.7589828808749364E-4</v>
      </c>
      <c r="O6" s="40">
        <v>1.2536257195562651E-4</v>
      </c>
      <c r="P6" s="40">
        <v>1.5085938664148739E-4</v>
      </c>
      <c r="Q6" s="40">
        <v>4.6707657588606127E-3</v>
      </c>
      <c r="R6" s="40">
        <v>1.07676190479585E-4</v>
      </c>
      <c r="S6" s="40">
        <v>5.3846494705732521E-5</v>
      </c>
      <c r="T6" s="40">
        <v>4.5374781937200424E-5</v>
      </c>
      <c r="U6" s="40">
        <v>1.0187786419057969E-5</v>
      </c>
      <c r="V6" s="40">
        <v>2.1921414082899989E-3</v>
      </c>
      <c r="W6" s="40">
        <v>1.6393430299015258E-3</v>
      </c>
      <c r="X6" s="40">
        <v>3.2672778896555838E-4</v>
      </c>
      <c r="Y6" s="40">
        <v>3.9758791081398882E-4</v>
      </c>
      <c r="Z6" s="40">
        <v>7.5187235968919564E-4</v>
      </c>
      <c r="AA6" s="40">
        <v>6.3780058413583895E-5</v>
      </c>
      <c r="AB6" s="40">
        <v>2.6273989668859681E-4</v>
      </c>
      <c r="AC6" s="40">
        <v>3.4073073976585958E-3</v>
      </c>
      <c r="AD6" s="40">
        <v>5.1481741872054683E-4</v>
      </c>
      <c r="AE6" s="40">
        <v>8.3614023976495396E-4</v>
      </c>
      <c r="AF6" s="40">
        <v>2.606438849003296E-3</v>
      </c>
      <c r="AG6" s="40">
        <v>4.5437489862453443E-3</v>
      </c>
      <c r="AH6" s="40">
        <v>2.2478205432522418E-2</v>
      </c>
      <c r="AI6" s="40">
        <v>1.8733424278001912E-3</v>
      </c>
      <c r="AJ6" s="40">
        <v>6.0708672515747734E-2</v>
      </c>
      <c r="AK6" s="40">
        <v>4.4489615780168882E-3</v>
      </c>
      <c r="AL6" s="40">
        <v>5.0152057844390797E-3</v>
      </c>
      <c r="AM6" s="40">
        <v>3.8376454182391558E-3</v>
      </c>
      <c r="AN6" s="40">
        <v>1.390686109678382E-2</v>
      </c>
      <c r="AO6" s="40">
        <v>5.3380161794339283E-4</v>
      </c>
      <c r="AP6" s="40">
        <v>4.4895960501534649E-3</v>
      </c>
      <c r="AQ6" s="40">
        <v>1.548480594143458E-2</v>
      </c>
      <c r="AR6" s="40">
        <v>3.3514007597810289E-3</v>
      </c>
      <c r="AS6" s="40">
        <v>2.8167715649324346E-3</v>
      </c>
      <c r="AT6" s="40">
        <v>7.6488123689011159E-3</v>
      </c>
      <c r="AU6" s="40">
        <v>4.5687463607655149E-3</v>
      </c>
      <c r="AV6" s="40">
        <v>3.4969316371104612E-3</v>
      </c>
      <c r="AW6" s="40">
        <v>1.583985279846108E-2</v>
      </c>
      <c r="AX6" s="40">
        <f t="shared" si="0"/>
        <v>0.2096716111571984</v>
      </c>
    </row>
    <row r="7" spans="1:50" x14ac:dyDescent="0.3">
      <c r="A7" s="37" t="s">
        <v>16</v>
      </c>
      <c r="B7" s="40">
        <v>1.6904729429944971E-3</v>
      </c>
      <c r="C7" s="40">
        <v>1.6439326879672611E-3</v>
      </c>
      <c r="D7" s="40">
        <v>9.8104159992375498E-4</v>
      </c>
      <c r="E7" s="40">
        <v>4.3227334557038788E-5</v>
      </c>
      <c r="F7" s="40">
        <v>1.0932429987210929E-3</v>
      </c>
      <c r="G7" s="40">
        <v>1.6718786975377282E-2</v>
      </c>
      <c r="H7" s="40">
        <v>1.075978028772811E-3</v>
      </c>
      <c r="I7" s="40">
        <v>1.939262490905693E-4</v>
      </c>
      <c r="J7" s="40">
        <v>4.9382538544410657E-3</v>
      </c>
      <c r="K7" s="40">
        <v>9.0614592127838032E-4</v>
      </c>
      <c r="L7" s="40">
        <v>6.6931398597044221E-3</v>
      </c>
      <c r="M7" s="40">
        <v>8.3732535713121822E-3</v>
      </c>
      <c r="N7" s="40">
        <v>9.682354766574182E-4</v>
      </c>
      <c r="O7" s="40">
        <v>5.8497952936267827E-4</v>
      </c>
      <c r="P7" s="40">
        <v>2.3475057537514538E-4</v>
      </c>
      <c r="Q7" s="40">
        <v>7.5665889451922387E-3</v>
      </c>
      <c r="R7" s="40">
        <v>1.5169200136423662E-4</v>
      </c>
      <c r="S7" s="40">
        <v>1.1631220982291709E-4</v>
      </c>
      <c r="T7" s="40">
        <v>1.9886957576304109E-4</v>
      </c>
      <c r="U7" s="40">
        <v>1.2138132163472899E-5</v>
      </c>
      <c r="V7" s="40">
        <v>1.8447272108376141E-3</v>
      </c>
      <c r="W7" s="40">
        <v>3.2123929343360882E-3</v>
      </c>
      <c r="X7" s="40">
        <v>2.003073561395884E-3</v>
      </c>
      <c r="Y7" s="40">
        <v>1.0873267480186011E-3</v>
      </c>
      <c r="Z7" s="40">
        <v>9.9797636283580505E-4</v>
      </c>
      <c r="AA7" s="40">
        <v>3.5102893380769651E-4</v>
      </c>
      <c r="AB7" s="40">
        <v>5.7886767009922237E-4</v>
      </c>
      <c r="AC7" s="40">
        <v>6.1483034143749622E-3</v>
      </c>
      <c r="AD7" s="40">
        <v>7.0558773970138319E-4</v>
      </c>
      <c r="AE7" s="40">
        <v>1.540583802259997E-3</v>
      </c>
      <c r="AF7" s="40">
        <v>2.6585182106209858E-3</v>
      </c>
      <c r="AG7" s="40">
        <v>1.477687020999281E-3</v>
      </c>
      <c r="AH7" s="40">
        <v>2.7251712285605158E-2</v>
      </c>
      <c r="AI7" s="40">
        <v>5.5047529499021881E-3</v>
      </c>
      <c r="AJ7" s="40">
        <v>1.790807534324333</v>
      </c>
      <c r="AK7" s="40">
        <v>6.0114779490953634E-3</v>
      </c>
      <c r="AL7" s="40">
        <v>2.9965513062642554E-3</v>
      </c>
      <c r="AM7" s="40">
        <v>4.3563227622425383E-3</v>
      </c>
      <c r="AN7" s="40">
        <v>7.5813328768429833E-3</v>
      </c>
      <c r="AO7" s="40">
        <v>3.2245614269547909E-3</v>
      </c>
      <c r="AP7" s="40">
        <v>2.0295215619031848E-3</v>
      </c>
      <c r="AQ7" s="40">
        <v>5.913016746333437E-3</v>
      </c>
      <c r="AR7" s="40">
        <v>4.4329177983473446E-3</v>
      </c>
      <c r="AS7" s="40">
        <v>3.468869330431975E-3</v>
      </c>
      <c r="AT7" s="40">
        <v>4.6014442412380605E-3</v>
      </c>
      <c r="AU7" s="40">
        <v>4.3790393795641123E-3</v>
      </c>
      <c r="AV7" s="40">
        <v>7.4232398389247989E-4</v>
      </c>
      <c r="AW7" s="40">
        <v>1.4813659847099162E-2</v>
      </c>
      <c r="AX7" s="40">
        <f t="shared" si="0"/>
        <v>1.9649060808491792</v>
      </c>
    </row>
    <row r="8" spans="1:50" x14ac:dyDescent="0.3">
      <c r="A8" s="37" t="s">
        <v>9</v>
      </c>
      <c r="B8" s="40">
        <v>5.0335144626753505E-3</v>
      </c>
      <c r="C8" s="40">
        <v>8.4841295432674518E-3</v>
      </c>
      <c r="D8" s="40">
        <v>3.0114510033067798E-3</v>
      </c>
      <c r="E8" s="40">
        <v>1.4934745965098847E-4</v>
      </c>
      <c r="F8" s="40">
        <v>8.1035031426456156E-3</v>
      </c>
      <c r="G8" s="40">
        <v>4.7699085535386258E-2</v>
      </c>
      <c r="H8" s="40">
        <v>2.4482757742992139E-3</v>
      </c>
      <c r="I8" s="40">
        <v>3.1828580085283052E-4</v>
      </c>
      <c r="J8" s="40">
        <v>1.4754957770010799E-2</v>
      </c>
      <c r="K8" s="40">
        <v>2.87054164381393E-3</v>
      </c>
      <c r="L8" s="40">
        <v>2.3320628952435692E-2</v>
      </c>
      <c r="M8" s="40">
        <v>4.6384080280985392E-3</v>
      </c>
      <c r="N8" s="40">
        <v>3.2714231161006429E-3</v>
      </c>
      <c r="O8" s="40">
        <v>1.0694257711524931E-3</v>
      </c>
      <c r="P8" s="40">
        <v>1.038537534331404E-3</v>
      </c>
      <c r="Q8" s="40">
        <v>2.670433723726846E-2</v>
      </c>
      <c r="R8" s="40">
        <v>8.7012396508098484E-4</v>
      </c>
      <c r="S8" s="40">
        <v>1.314022957370238E-3</v>
      </c>
      <c r="T8" s="40">
        <v>7.3834296741660333E-4</v>
      </c>
      <c r="U8" s="40">
        <v>7.0601684016642451E-5</v>
      </c>
      <c r="V8" s="40">
        <v>1.274401792301119E-2</v>
      </c>
      <c r="W8" s="40">
        <v>1.1852873617647041E-2</v>
      </c>
      <c r="X8" s="40">
        <v>2.5960495727659163E-3</v>
      </c>
      <c r="Y8" s="40">
        <v>5.6895839094204008E-3</v>
      </c>
      <c r="Z8" s="40">
        <v>6.3954734295514131E-3</v>
      </c>
      <c r="AA8" s="40">
        <v>1.6992862645502571E-3</v>
      </c>
      <c r="AB8" s="40">
        <v>5.80393086569677E-3</v>
      </c>
      <c r="AC8" s="40">
        <v>1.7275077083790731E-2</v>
      </c>
      <c r="AD8" s="40">
        <v>3.5185350335167191E-3</v>
      </c>
      <c r="AE8" s="40">
        <v>6.8299741232993177E-3</v>
      </c>
      <c r="AF8" s="40">
        <v>3.3741774537430352E-2</v>
      </c>
      <c r="AG8" s="40">
        <v>3.0156896594999743E-2</v>
      </c>
      <c r="AH8" s="40">
        <v>0.11580830058239699</v>
      </c>
      <c r="AI8" s="40">
        <v>1.487149830914802E-2</v>
      </c>
      <c r="AJ8" s="40">
        <v>0.60755351902118593</v>
      </c>
      <c r="AK8" s="40">
        <v>7.8332499192262678E-2</v>
      </c>
      <c r="AL8" s="40">
        <v>0.1166098935082239</v>
      </c>
      <c r="AM8" s="40">
        <v>1.2200315516026671E-2</v>
      </c>
      <c r="AN8" s="40">
        <v>4.2126677748893532E-2</v>
      </c>
      <c r="AO8" s="40">
        <v>9.7299970575363531E-3</v>
      </c>
      <c r="AP8" s="40">
        <v>2.1963740118771738E-2</v>
      </c>
      <c r="AQ8" s="40">
        <v>7.4264386312914363E-2</v>
      </c>
      <c r="AR8" s="40">
        <v>3.813290814915736E-2</v>
      </c>
      <c r="AS8" s="40">
        <v>1.7500053619281281E-2</v>
      </c>
      <c r="AT8" s="40">
        <v>4.1697450974099708E-2</v>
      </c>
      <c r="AU8" s="40">
        <v>3.9399000720045499E-2</v>
      </c>
      <c r="AV8" s="40">
        <v>1.105815297586287E-2</v>
      </c>
      <c r="AW8" s="40">
        <v>4.5596131551046006E-2</v>
      </c>
      <c r="AX8" s="40">
        <f t="shared" si="0"/>
        <v>1.5810569426617138</v>
      </c>
    </row>
    <row r="9" spans="1:50" x14ac:dyDescent="0.3">
      <c r="A9" s="37" t="s">
        <v>67</v>
      </c>
      <c r="B9" s="40">
        <v>5.9257092221448031E-7</v>
      </c>
      <c r="C9" s="40">
        <v>1.9210259000460511E-7</v>
      </c>
      <c r="D9" s="40">
        <v>4.1214331272381507E-8</v>
      </c>
      <c r="E9" s="40">
        <v>1.9851891818227259E-9</v>
      </c>
      <c r="F9" s="40">
        <v>6.1627267507384657E-7</v>
      </c>
      <c r="G9" s="40">
        <v>1.0450049185674539E-5</v>
      </c>
      <c r="H9" s="40">
        <v>7.283746175500386E-8</v>
      </c>
      <c r="I9" s="40">
        <v>1.266676963743914E-8</v>
      </c>
      <c r="J9" s="40">
        <v>2.9697482968223171E-7</v>
      </c>
      <c r="K9" s="40">
        <v>3.6358939545803875E-7</v>
      </c>
      <c r="L9" s="40">
        <v>6.8038709292842747E-7</v>
      </c>
      <c r="M9" s="40">
        <v>6.7084740297086594E-8</v>
      </c>
      <c r="N9" s="40">
        <v>1.3321307134350419E-7</v>
      </c>
      <c r="O9" s="40">
        <v>2.2390920255847959E-8</v>
      </c>
      <c r="P9" s="40">
        <v>4.5700234339325463E-8</v>
      </c>
      <c r="Q9" s="40">
        <v>4.8011960850001493E-7</v>
      </c>
      <c r="R9" s="40">
        <v>1.7647911334030058E-8</v>
      </c>
      <c r="S9" s="40">
        <v>1.428812643215094E-8</v>
      </c>
      <c r="T9" s="40">
        <v>1.560779977278397E-8</v>
      </c>
      <c r="U9" s="40">
        <v>1.8771927876559538E-9</v>
      </c>
      <c r="V9" s="40">
        <v>2.1809459375423789E-7</v>
      </c>
      <c r="W9" s="40">
        <v>4.6977878258108E-7</v>
      </c>
      <c r="X9" s="40">
        <v>8.6373379867037682E-8</v>
      </c>
      <c r="Y9" s="40">
        <v>9.6175875899968506E-8</v>
      </c>
      <c r="Z9" s="40">
        <v>4.359374191361717E-7</v>
      </c>
      <c r="AA9" s="40">
        <v>3.7802146713023603E-8</v>
      </c>
      <c r="AB9" s="40">
        <v>1.24849171578936E-7</v>
      </c>
      <c r="AC9" s="40">
        <v>6.1957609687578291E-7</v>
      </c>
      <c r="AD9" s="40">
        <v>1.234615168398582E-7</v>
      </c>
      <c r="AE9" s="40">
        <v>1.554603747709632E-6</v>
      </c>
      <c r="AF9" s="40">
        <v>5.885640861635953E-8</v>
      </c>
      <c r="AG9" s="40">
        <v>2.2127251272030989E-7</v>
      </c>
      <c r="AH9" s="40">
        <v>5.2038830901345992E-6</v>
      </c>
      <c r="AI9" s="40">
        <v>2.5033306459209513E-6</v>
      </c>
      <c r="AJ9" s="40">
        <v>3.7869135254944859E-6</v>
      </c>
      <c r="AK9" s="40">
        <v>4.0542170392902989E-7</v>
      </c>
      <c r="AL9" s="40">
        <v>6.7317386480768416E-7</v>
      </c>
      <c r="AM9" s="40">
        <v>7.7485288079237227E-7</v>
      </c>
      <c r="AN9" s="40">
        <v>9.4652630680096959E-7</v>
      </c>
      <c r="AO9" s="40">
        <v>1.208950195549161E-7</v>
      </c>
      <c r="AP9" s="40">
        <v>1.7941003097487022E-7</v>
      </c>
      <c r="AQ9" s="40">
        <v>1.294440385487601E-6</v>
      </c>
      <c r="AR9" s="40">
        <v>1.9732008221401619E-7</v>
      </c>
      <c r="AS9" s="40">
        <v>1.4097901977624899E-6</v>
      </c>
      <c r="AT9" s="40">
        <v>1.2536213146434979E-6</v>
      </c>
      <c r="AU9" s="40">
        <v>3.5970770559188208E-7</v>
      </c>
      <c r="AV9" s="40">
        <v>1.0180595332298979E-7</v>
      </c>
      <c r="AW9" s="40">
        <v>1.7912209406160109E-6</v>
      </c>
      <c r="AX9" s="40">
        <f t="shared" si="0"/>
        <v>3.9167675348285988E-5</v>
      </c>
    </row>
    <row r="10" spans="1:50" x14ac:dyDescent="0.3">
      <c r="A10" s="37" t="s">
        <v>10</v>
      </c>
      <c r="B10" s="40">
        <v>2.5044035963878641E-4</v>
      </c>
      <c r="C10" s="40">
        <v>2.5537933450459597E-4</v>
      </c>
      <c r="D10" s="40">
        <v>3.0173176034112211E-5</v>
      </c>
      <c r="E10" s="40">
        <v>4.2628872214764327E-6</v>
      </c>
      <c r="F10" s="40">
        <v>1.4073106622609249E-4</v>
      </c>
      <c r="G10" s="40">
        <v>1.4967437813134471E-3</v>
      </c>
      <c r="H10" s="40">
        <v>9.7035663988478073E-5</v>
      </c>
      <c r="I10" s="40">
        <v>6.2314014667053372E-6</v>
      </c>
      <c r="J10" s="40">
        <v>5.5819071045696807E-4</v>
      </c>
      <c r="K10" s="40">
        <v>1.2480053099748429E-4</v>
      </c>
      <c r="L10" s="40">
        <v>8.6165402675681107E-4</v>
      </c>
      <c r="M10" s="40">
        <v>7.1969041237652211E-5</v>
      </c>
      <c r="N10" s="40">
        <v>1.2003633448399141E-4</v>
      </c>
      <c r="O10" s="40">
        <v>8.9856544132985145E-5</v>
      </c>
      <c r="P10" s="40">
        <v>2.855021660735519E-5</v>
      </c>
      <c r="Q10" s="40">
        <v>9.3763514833806994E-4</v>
      </c>
      <c r="R10" s="40">
        <v>1.078967984254084E-5</v>
      </c>
      <c r="S10" s="40">
        <v>1.382747656997753E-5</v>
      </c>
      <c r="T10" s="40">
        <v>1.0455452407298721E-5</v>
      </c>
      <c r="U10" s="40">
        <v>1.958239239609886E-6</v>
      </c>
      <c r="V10" s="40">
        <v>4.0830360952236639E-4</v>
      </c>
      <c r="W10" s="40">
        <v>2.9190112674305101E-4</v>
      </c>
      <c r="X10" s="40">
        <v>6.1960538071980915E-5</v>
      </c>
      <c r="Y10" s="40">
        <v>2.573162967053756E-4</v>
      </c>
      <c r="Z10" s="40">
        <v>1.912782618609288E-4</v>
      </c>
      <c r="AA10" s="40">
        <v>7.2184407352920816E-5</v>
      </c>
      <c r="AB10" s="40">
        <v>8.3448454922259752E-5</v>
      </c>
      <c r="AC10" s="40">
        <v>5.1265181049146586E-4</v>
      </c>
      <c r="AD10" s="40">
        <v>3.3237404191582847E-4</v>
      </c>
      <c r="AE10" s="40">
        <v>2.9241556048916959E-4</v>
      </c>
      <c r="AF10" s="40">
        <v>1.4232476397272071E-4</v>
      </c>
      <c r="AG10" s="40">
        <v>3.4157704348133206E-4</v>
      </c>
      <c r="AH10" s="40">
        <v>6.2938189330693272E-3</v>
      </c>
      <c r="AI10" s="40">
        <v>5.6901286628796392E-4</v>
      </c>
      <c r="AJ10" s="40">
        <v>1.7674319912086872E-2</v>
      </c>
      <c r="AK10" s="40">
        <v>1.8322081520274339E-3</v>
      </c>
      <c r="AL10" s="40">
        <v>1.677237390817308E-3</v>
      </c>
      <c r="AM10" s="40">
        <v>1.0466464090279899E-3</v>
      </c>
      <c r="AN10" s="40">
        <v>9.513379446675289E-4</v>
      </c>
      <c r="AO10" s="40">
        <v>1.8765925212371249E-4</v>
      </c>
      <c r="AP10" s="40">
        <v>9.0837040861001099E-4</v>
      </c>
      <c r="AQ10" s="40">
        <v>2.418879720452329E-3</v>
      </c>
      <c r="AR10" s="40">
        <v>1.4723015870265661E-3</v>
      </c>
      <c r="AS10" s="40">
        <v>6.0506142121025358E-4</v>
      </c>
      <c r="AT10" s="40">
        <v>6.4881864549718078E-4</v>
      </c>
      <c r="AU10" s="40">
        <v>1.100640629660601E-3</v>
      </c>
      <c r="AV10" s="40">
        <v>3.755527142749703E-4</v>
      </c>
      <c r="AW10" s="40">
        <v>1.874619289522134E-3</v>
      </c>
      <c r="AX10" s="40">
        <f t="shared" si="0"/>
        <v>4.773494226335602E-2</v>
      </c>
    </row>
    <row r="11" spans="1:50" x14ac:dyDescent="0.3">
      <c r="A11" s="37" t="s">
        <v>68</v>
      </c>
      <c r="B11" s="40">
        <v>6.4845774691897851E-5</v>
      </c>
      <c r="C11" s="40">
        <v>1.616533789978784E-4</v>
      </c>
      <c r="D11" s="40">
        <v>1.4204906539302671E-5</v>
      </c>
      <c r="E11" s="40">
        <v>1.6010621653454252E-7</v>
      </c>
      <c r="F11" s="40">
        <v>7.6488799389915052E-5</v>
      </c>
      <c r="G11" s="40">
        <v>4.173990438663539E-4</v>
      </c>
      <c r="H11" s="40">
        <v>1.030147274208963E-5</v>
      </c>
      <c r="I11" s="40">
        <v>3.9032075975387929E-5</v>
      </c>
      <c r="J11" s="40">
        <v>3.732891273881795E-4</v>
      </c>
      <c r="K11" s="40">
        <v>6.3116823682985178E-6</v>
      </c>
      <c r="L11" s="40">
        <v>2.576409059929044E-4</v>
      </c>
      <c r="M11" s="40">
        <v>6.7294019782976469E-5</v>
      </c>
      <c r="N11" s="40">
        <v>1.8658185438592419E-5</v>
      </c>
      <c r="O11" s="40">
        <v>2.9902840957526658E-6</v>
      </c>
      <c r="P11" s="40">
        <v>2.79251157738207E-5</v>
      </c>
      <c r="Q11" s="40">
        <v>2.6265855005018089E-4</v>
      </c>
      <c r="R11" s="40">
        <v>2.2687697780870119E-6</v>
      </c>
      <c r="S11" s="40">
        <v>1.5899001742050171E-6</v>
      </c>
      <c r="T11" s="40">
        <v>7.8213866295800777E-7</v>
      </c>
      <c r="U11" s="40">
        <v>1.651438831622924E-7</v>
      </c>
      <c r="V11" s="40">
        <v>1.4962930158394721E-4</v>
      </c>
      <c r="W11" s="40">
        <v>1.8506880431334901E-4</v>
      </c>
      <c r="X11" s="40">
        <v>2.8474804188820342E-5</v>
      </c>
      <c r="Y11" s="40">
        <v>2.416639476633334E-5</v>
      </c>
      <c r="Z11" s="40">
        <v>4.1251811044490569E-5</v>
      </c>
      <c r="AA11" s="40">
        <v>5.2618043843339038E-5</v>
      </c>
      <c r="AB11" s="40">
        <v>3.5396807641808091E-5</v>
      </c>
      <c r="AC11" s="40">
        <v>1.4626546215584411E-4</v>
      </c>
      <c r="AD11" s="40">
        <v>1.6368335965923318E-5</v>
      </c>
      <c r="AE11" s="40">
        <v>7.2786669660167681E-5</v>
      </c>
      <c r="AF11" s="40">
        <v>6.0712914298146178E-6</v>
      </c>
      <c r="AG11" s="40">
        <v>8.4933029337726619E-5</v>
      </c>
      <c r="AH11" s="40">
        <v>2.46788147109712E-3</v>
      </c>
      <c r="AI11" s="40">
        <v>3.7300730440418449E-4</v>
      </c>
      <c r="AJ11" s="40">
        <v>6.3011634663798308E-3</v>
      </c>
      <c r="AK11" s="40">
        <v>1.4554633781411498E-4</v>
      </c>
      <c r="AL11" s="40">
        <v>1.655593255534246E-3</v>
      </c>
      <c r="AM11" s="40">
        <v>8.532043555395975E-5</v>
      </c>
      <c r="AN11" s="40">
        <v>3.7587544140019798E-4</v>
      </c>
      <c r="AO11" s="40">
        <v>9.4814063125211185E-5</v>
      </c>
      <c r="AP11" s="40">
        <v>2.2332214586055031E-4</v>
      </c>
      <c r="AQ11" s="40">
        <v>2.2710960801108958E-4</v>
      </c>
      <c r="AR11" s="40">
        <v>4.101495995467354E-4</v>
      </c>
      <c r="AS11" s="40">
        <v>4.5031607941443789E-4</v>
      </c>
      <c r="AT11" s="40">
        <v>3.7327396601297645E-4</v>
      </c>
      <c r="AU11" s="40">
        <v>4.127272634715652E-4</v>
      </c>
      <c r="AV11" s="40">
        <v>7.8300055804631023E-5</v>
      </c>
      <c r="AW11" s="40">
        <v>8.3293487287985826E-4</v>
      </c>
      <c r="AX11" s="40">
        <f t="shared" si="0"/>
        <v>1.7156025504050751E-2</v>
      </c>
    </row>
    <row r="12" spans="1:50" x14ac:dyDescent="0.3">
      <c r="A12" s="37" t="s">
        <v>11</v>
      </c>
      <c r="B12" s="40">
        <v>7.702450124532659E-5</v>
      </c>
      <c r="C12" s="40">
        <v>2.0403671894914688E-4</v>
      </c>
      <c r="D12" s="40">
        <v>1.741348987436014E-4</v>
      </c>
      <c r="E12" s="40">
        <v>2.3195846103579839E-5</v>
      </c>
      <c r="F12" s="40">
        <v>3.5429943418809514E-5</v>
      </c>
      <c r="G12" s="40">
        <v>6.0960196038186939E-4</v>
      </c>
      <c r="H12" s="40">
        <v>1.4825069987672111E-5</v>
      </c>
      <c r="I12" s="40">
        <v>3.357073217841078E-6</v>
      </c>
      <c r="J12" s="40">
        <v>2.0649166215712199E-4</v>
      </c>
      <c r="K12" s="40">
        <v>7.924636458150933E-5</v>
      </c>
      <c r="L12" s="40">
        <v>1.659448595941968E-4</v>
      </c>
      <c r="M12" s="40">
        <v>1.494258941982788E-5</v>
      </c>
      <c r="N12" s="40">
        <v>2.4330754240863399E-5</v>
      </c>
      <c r="O12" s="40">
        <v>5.6263197696105624E-6</v>
      </c>
      <c r="P12" s="40">
        <v>7.4688187499707359E-6</v>
      </c>
      <c r="Q12" s="40">
        <v>2.8120835703495344E-4</v>
      </c>
      <c r="R12" s="40">
        <v>4.2248877974734386E-6</v>
      </c>
      <c r="S12" s="40">
        <v>1.613656783428436E-5</v>
      </c>
      <c r="T12" s="40">
        <v>5.5210889076301011E-6</v>
      </c>
      <c r="U12" s="40">
        <v>6.41488721722179E-7</v>
      </c>
      <c r="V12" s="40">
        <v>9.5732426801142752E-5</v>
      </c>
      <c r="W12" s="40">
        <v>2.4800958562963001E-4</v>
      </c>
      <c r="X12" s="40">
        <v>2.2516709935532592E-5</v>
      </c>
      <c r="Y12" s="40">
        <v>2.9138769761284032E-5</v>
      </c>
      <c r="Z12" s="40">
        <v>1.164098791475193E-4</v>
      </c>
      <c r="AA12" s="40">
        <v>6.6060168939502999E-6</v>
      </c>
      <c r="AB12" s="40">
        <v>2.8713481578333127E-5</v>
      </c>
      <c r="AC12" s="40">
        <v>1.1232645678121469E-4</v>
      </c>
      <c r="AD12" s="40">
        <v>3.2734973853824088E-5</v>
      </c>
      <c r="AE12" s="40">
        <v>8.2098758652115995E-5</v>
      </c>
      <c r="AF12" s="40">
        <v>1.875058035585713E-5</v>
      </c>
      <c r="AG12" s="40">
        <v>1.374798742324764E-4</v>
      </c>
      <c r="AH12" s="40">
        <v>9.2277504589879402E-4</v>
      </c>
      <c r="AI12" s="40">
        <v>2.2468736507878372E-4</v>
      </c>
      <c r="AJ12" s="40">
        <v>6.4961779532522069E-3</v>
      </c>
      <c r="AK12" s="40">
        <v>4.48185661064775E-4</v>
      </c>
      <c r="AL12" s="40">
        <v>7.1982433236661349E-4</v>
      </c>
      <c r="AM12" s="40">
        <v>2.848233788563833E-4</v>
      </c>
      <c r="AN12" s="40">
        <v>6.4501652524051253E-4</v>
      </c>
      <c r="AO12" s="40">
        <v>6.1190292142721854E-5</v>
      </c>
      <c r="AP12" s="40">
        <v>3.8690691179168996E-4</v>
      </c>
      <c r="AQ12" s="40">
        <v>4.8597065678960801E-4</v>
      </c>
      <c r="AR12" s="40">
        <v>2.2056484826245889E-4</v>
      </c>
      <c r="AS12" s="40">
        <v>1.884124053048834E-4</v>
      </c>
      <c r="AT12" s="40">
        <v>1.367026337265003E-3</v>
      </c>
      <c r="AU12" s="40">
        <v>3.434566683686656E-4</v>
      </c>
      <c r="AV12" s="40">
        <v>1.2517499528488189E-4</v>
      </c>
      <c r="AW12" s="40">
        <v>1.108015896736424E-3</v>
      </c>
      <c r="AX12" s="40">
        <f t="shared" si="0"/>
        <v>1.6912116558184299E-2</v>
      </c>
    </row>
    <row r="13" spans="1:50" x14ac:dyDescent="0.3">
      <c r="A13" s="37" t="s">
        <v>69</v>
      </c>
      <c r="B13" s="40">
        <v>6.8155179333524498E-5</v>
      </c>
      <c r="C13" s="40">
        <v>1.7299461932527579E-4</v>
      </c>
      <c r="D13" s="40">
        <v>3.3831112681285745E-5</v>
      </c>
      <c r="E13" s="40">
        <v>7.8144988741310449E-7</v>
      </c>
      <c r="F13" s="40">
        <v>1.7887257231948101E-4</v>
      </c>
      <c r="G13" s="40">
        <v>7.4341312547160354E-4</v>
      </c>
      <c r="H13" s="40">
        <v>1.9091133549615708E-4</v>
      </c>
      <c r="I13" s="40">
        <v>7.562975580174107E-6</v>
      </c>
      <c r="J13" s="40">
        <v>2.2911665093046368E-4</v>
      </c>
      <c r="K13" s="40">
        <v>3.4461171177641167E-4</v>
      </c>
      <c r="L13" s="40">
        <v>4.8990071764865072E-4</v>
      </c>
      <c r="M13" s="40">
        <v>8.0644279851233464E-5</v>
      </c>
      <c r="N13" s="40">
        <v>1.642730476058014E-4</v>
      </c>
      <c r="O13" s="40">
        <v>1.158357655023362E-5</v>
      </c>
      <c r="P13" s="40">
        <v>3.9224566810832349E-5</v>
      </c>
      <c r="Q13" s="40">
        <v>2.521846011704515E-4</v>
      </c>
      <c r="R13" s="40">
        <v>7.2478109828291797E-6</v>
      </c>
      <c r="S13" s="40">
        <v>1.6144876496396421E-5</v>
      </c>
      <c r="T13" s="40">
        <v>1.113008252430881E-5</v>
      </c>
      <c r="U13" s="40">
        <v>2.8750352114454338E-6</v>
      </c>
      <c r="V13" s="40">
        <v>1.546136574378019E-4</v>
      </c>
      <c r="W13" s="40">
        <v>2.7350169314256201E-4</v>
      </c>
      <c r="X13" s="40">
        <v>9.635051925026835E-5</v>
      </c>
      <c r="Y13" s="40">
        <v>1.9646089051068651E-4</v>
      </c>
      <c r="Z13" s="40">
        <v>1.553346132488146E-4</v>
      </c>
      <c r="AA13" s="40">
        <v>1.1673612492289989E-4</v>
      </c>
      <c r="AB13" s="40">
        <v>1.4297336170118828E-4</v>
      </c>
      <c r="AC13" s="40">
        <v>3.521406081224417E-4</v>
      </c>
      <c r="AD13" s="40">
        <v>1.1177558032504241E-4</v>
      </c>
      <c r="AE13" s="40">
        <v>8.1079397716993142E-5</v>
      </c>
      <c r="AF13" s="40">
        <v>8.9939190567456923E-5</v>
      </c>
      <c r="AG13" s="40">
        <v>1.4292416404055798E-3</v>
      </c>
      <c r="AH13" s="40">
        <v>1.9570123123187058E-3</v>
      </c>
      <c r="AI13" s="40">
        <v>5.5219654698026059E-4</v>
      </c>
      <c r="AJ13" s="40">
        <v>6.0174758907526578E-3</v>
      </c>
      <c r="AK13" s="40">
        <v>4.3210820041588598E-4</v>
      </c>
      <c r="AL13" s="40">
        <v>8.3902155007024113E-3</v>
      </c>
      <c r="AM13" s="40">
        <v>1.322200486536069E-3</v>
      </c>
      <c r="AN13" s="40">
        <v>6.7840699301062804E-4</v>
      </c>
      <c r="AO13" s="40">
        <v>5.2223145030768177E-3</v>
      </c>
      <c r="AP13" s="40">
        <v>2.37904592375371E-3</v>
      </c>
      <c r="AQ13" s="40">
        <v>1.7123514812463789E-3</v>
      </c>
      <c r="AR13" s="40">
        <v>1.698849223644874E-3</v>
      </c>
      <c r="AS13" s="40">
        <v>4.7084296300334668E-4</v>
      </c>
      <c r="AT13" s="40">
        <v>3.9487730330418311E-4</v>
      </c>
      <c r="AU13" s="40">
        <v>7.0645560672027389E-4</v>
      </c>
      <c r="AV13" s="40">
        <v>5.8252682115838064E-4</v>
      </c>
      <c r="AW13" s="40">
        <v>2.8581081654818169E-3</v>
      </c>
      <c r="AX13" s="40">
        <f t="shared" si="0"/>
        <v>4.1620594527112108E-2</v>
      </c>
    </row>
    <row r="14" spans="1:50" x14ac:dyDescent="0.3">
      <c r="A14" s="37" t="s">
        <v>5</v>
      </c>
      <c r="B14" s="40">
        <v>8.2697100430887266E-2</v>
      </c>
      <c r="C14" s="40">
        <v>9.0218161770991581E-2</v>
      </c>
      <c r="D14" s="40">
        <v>3.2961297167630292E-2</v>
      </c>
      <c r="E14" s="40">
        <v>1.129542604332368E-2</v>
      </c>
      <c r="F14" s="40">
        <v>7.8150460014861839E-2</v>
      </c>
      <c r="G14" s="40">
        <v>0.58133437645814201</v>
      </c>
      <c r="H14" s="40">
        <v>4.6659212605025036E-2</v>
      </c>
      <c r="I14" s="40">
        <v>1.101682038591237E-2</v>
      </c>
      <c r="J14" s="40">
        <v>0.2486532388032299</v>
      </c>
      <c r="K14" s="40">
        <v>6.1523933218169791E-2</v>
      </c>
      <c r="L14" s="40">
        <v>0.36736488318625277</v>
      </c>
      <c r="M14" s="40">
        <v>5.9682895104241962E-2</v>
      </c>
      <c r="N14" s="40">
        <v>2.7292560233821161E-2</v>
      </c>
      <c r="O14" s="40">
        <v>1.5165357006385891E-2</v>
      </c>
      <c r="P14" s="40">
        <v>4.584059834829627E-2</v>
      </c>
      <c r="Q14" s="40">
        <v>0.32110722019608312</v>
      </c>
      <c r="R14" s="40">
        <v>1.255719958608938E-2</v>
      </c>
      <c r="S14" s="40">
        <v>8.1862582312706728E-3</v>
      </c>
      <c r="T14" s="40">
        <v>1.095451436741033E-2</v>
      </c>
      <c r="U14" s="40">
        <v>1.919043189316572E-3</v>
      </c>
      <c r="V14" s="40">
        <v>9.3322088737671449E-2</v>
      </c>
      <c r="W14" s="40">
        <v>0.34551180879655585</v>
      </c>
      <c r="X14" s="40">
        <v>9.830320359364042E-2</v>
      </c>
      <c r="Y14" s="40">
        <v>8.9588503183338206E-2</v>
      </c>
      <c r="Z14" s="40">
        <v>8.6543422266696257E-2</v>
      </c>
      <c r="AA14" s="40">
        <v>1.0691137288275421E-2</v>
      </c>
      <c r="AB14" s="40">
        <v>3.1265964510107651E-2</v>
      </c>
      <c r="AC14" s="40">
        <v>0.2973316953300833</v>
      </c>
      <c r="AD14" s="40">
        <v>6.2688262045843074E-2</v>
      </c>
      <c r="AE14" s="40">
        <v>5.3740092219357112E-2</v>
      </c>
      <c r="AF14" s="40">
        <v>0.1456087610641669</v>
      </c>
      <c r="AG14" s="40">
        <v>0.31777211845639802</v>
      </c>
      <c r="AH14" s="40">
        <v>1.772056588238514</v>
      </c>
      <c r="AI14" s="40">
        <v>0.32016920148011058</v>
      </c>
      <c r="AJ14" s="40">
        <v>10.98445203505012</v>
      </c>
      <c r="AK14" s="40">
        <v>0.40947537742240514</v>
      </c>
      <c r="AL14" s="40">
        <v>1.236734896959462</v>
      </c>
      <c r="AM14" s="40">
        <v>7.6093597461950158E-2</v>
      </c>
      <c r="AN14" s="40">
        <v>0.53005334577744756</v>
      </c>
      <c r="AO14" s="40">
        <v>6.3043583216043697E-2</v>
      </c>
      <c r="AP14" s="40">
        <v>0.71446291039769882</v>
      </c>
      <c r="AQ14" s="40">
        <v>1.4902253366450939</v>
      </c>
      <c r="AR14" s="40">
        <v>0.45304682193368162</v>
      </c>
      <c r="AS14" s="40">
        <v>0.23458354199027609</v>
      </c>
      <c r="AT14" s="40">
        <v>0.65943847389413746</v>
      </c>
      <c r="AU14" s="40">
        <v>0.28865963548108886</v>
      </c>
      <c r="AV14" s="40">
        <v>0.30575708864176859</v>
      </c>
      <c r="AW14" s="40">
        <v>1.605998963367044</v>
      </c>
      <c r="AX14" s="40">
        <f t="shared" si="0"/>
        <v>24.891199011796317</v>
      </c>
    </row>
    <row r="15" spans="1:50" customFormat="1" ht="14.5" x14ac:dyDescent="0.35">
      <c r="A15" s="35" t="s">
        <v>118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</row>
    <row r="16" spans="1:50" customFormat="1" ht="14.5" x14ac:dyDescent="0.35">
      <c r="A16" s="38" t="s">
        <v>65</v>
      </c>
      <c r="B16" s="41">
        <v>1.0896305615807787E-4</v>
      </c>
      <c r="C16" s="41">
        <v>2.0819815880073907E-4</v>
      </c>
      <c r="D16" s="41">
        <v>7.1256919920060371E-5</v>
      </c>
      <c r="E16" s="41">
        <v>6.5675209552194477E-6</v>
      </c>
      <c r="F16" s="41">
        <v>7.73269614914339E-5</v>
      </c>
      <c r="G16" s="41">
        <v>1.3999373480026512E-3</v>
      </c>
      <c r="H16" s="41">
        <v>8.3165333123052357E-5</v>
      </c>
      <c r="I16" s="41">
        <v>9.3702624839371008E-6</v>
      </c>
      <c r="J16" s="41">
        <v>3.2055734048905743E-4</v>
      </c>
      <c r="K16" s="41">
        <v>4.4961738299501984E-5</v>
      </c>
      <c r="L16" s="41">
        <v>5.203681363260223E-4</v>
      </c>
      <c r="M16" s="41">
        <v>2.1989537639908929E-4</v>
      </c>
      <c r="N16" s="41">
        <v>3.7947735799690973E-5</v>
      </c>
      <c r="O16" s="41">
        <v>2.8553877055995859E-5</v>
      </c>
      <c r="P16" s="41">
        <v>7.1303879233206293E-5</v>
      </c>
      <c r="Q16" s="41">
        <v>7.8190611891315826E-4</v>
      </c>
      <c r="R16" s="41">
        <v>2.3457248999083924E-5</v>
      </c>
      <c r="S16" s="41">
        <v>5.7485314022994451E-6</v>
      </c>
      <c r="T16" s="41">
        <v>1.0267065537858755E-5</v>
      </c>
      <c r="U16" s="41">
        <v>2.1671855313242301E-6</v>
      </c>
      <c r="V16" s="41">
        <v>2.8803771262781412E-4</v>
      </c>
      <c r="W16" s="41">
        <v>1.2503581142616344E-4</v>
      </c>
      <c r="X16" s="41">
        <v>1.045549641487031E-4</v>
      </c>
      <c r="Y16" s="41">
        <v>6.6740641449729922E-5</v>
      </c>
      <c r="Z16" s="41">
        <v>8.504414310722817E-5</v>
      </c>
      <c r="AA16" s="41">
        <v>1.539570982338577E-5</v>
      </c>
      <c r="AB16" s="41">
        <v>3.7555896255776709E-5</v>
      </c>
      <c r="AC16" s="41">
        <v>7.9705354296711359E-4</v>
      </c>
      <c r="AD16" s="41">
        <v>7.0703808905460237E-5</v>
      </c>
      <c r="AE16" s="41">
        <v>8.1741388773497664E-5</v>
      </c>
      <c r="AF16" s="41">
        <v>8.9912587987350502E-5</v>
      </c>
      <c r="AG16" s="41">
        <v>5.4567720817830434E-3</v>
      </c>
      <c r="AH16" s="41">
        <v>4.4607436040382999E-3</v>
      </c>
      <c r="AI16" s="41">
        <v>2.4689859203220305E-4</v>
      </c>
      <c r="AJ16" s="41">
        <v>1.1065415710077561E-2</v>
      </c>
      <c r="AK16" s="41">
        <v>7.9104157316073353E-4</v>
      </c>
      <c r="AL16" s="41">
        <v>2.7224577754456397E-3</v>
      </c>
      <c r="AM16" s="41">
        <v>4.7118620746874326E-4</v>
      </c>
      <c r="AN16" s="41">
        <v>7.2715216111497055E-4</v>
      </c>
      <c r="AO16" s="41">
        <v>8.6749242174831098E-5</v>
      </c>
      <c r="AP16" s="41">
        <v>8.2229140201389446E-4</v>
      </c>
      <c r="AQ16" s="41">
        <v>1.3289734668972106E-3</v>
      </c>
      <c r="AR16" s="41">
        <v>1.4566675362892199E-3</v>
      </c>
      <c r="AS16" s="41">
        <v>3.505466393877426E-4</v>
      </c>
      <c r="AT16" s="41">
        <v>9.2972478817399703E-4</v>
      </c>
      <c r="AU16" s="41">
        <v>3.9206283325450298E-4</v>
      </c>
      <c r="AV16" s="41">
        <v>1.9217071621598444E-4</v>
      </c>
      <c r="AW16" s="41">
        <v>3.3165069721044116E-3</v>
      </c>
      <c r="AX16" s="41">
        <f>SUM(B16:AW16)</f>
        <v>4.0611057304026699E-2</v>
      </c>
    </row>
    <row r="17" spans="1:50" customFormat="1" ht="14.5" x14ac:dyDescent="0.35">
      <c r="A17" s="38" t="s">
        <v>66</v>
      </c>
      <c r="B17" s="41">
        <v>1.3416470749752476E-3</v>
      </c>
      <c r="C17" s="41">
        <v>6.1793046547420816E-4</v>
      </c>
      <c r="D17" s="41">
        <v>1.4158230622294968E-4</v>
      </c>
      <c r="E17" s="41">
        <v>1.3903904440936743E-5</v>
      </c>
      <c r="F17" s="41">
        <v>8.3753966702979944E-4</v>
      </c>
      <c r="G17" s="41">
        <v>6.3872260708313019E-3</v>
      </c>
      <c r="H17" s="41">
        <v>3.7429631705552776E-4</v>
      </c>
      <c r="I17" s="41">
        <v>1.2086280228254248E-4</v>
      </c>
      <c r="J17" s="41">
        <v>2.0716765638714319E-3</v>
      </c>
      <c r="K17" s="41">
        <v>7.030842268897072E-4</v>
      </c>
      <c r="L17" s="41">
        <v>3.2493119008588952E-3</v>
      </c>
      <c r="M17" s="41">
        <v>1.55276039465183E-4</v>
      </c>
      <c r="N17" s="41">
        <v>2.0052631343890956E-4</v>
      </c>
      <c r="O17" s="41">
        <v>9.606325562973009E-5</v>
      </c>
      <c r="P17" s="41">
        <v>7.063208085254002E-5</v>
      </c>
      <c r="Q17" s="41">
        <v>3.1875418805119796E-3</v>
      </c>
      <c r="R17" s="41">
        <v>4.4085494846833678E-5</v>
      </c>
      <c r="S17" s="41">
        <v>2.1941607422438969E-5</v>
      </c>
      <c r="T17" s="41">
        <v>5.5245556179249781E-5</v>
      </c>
      <c r="U17" s="41">
        <v>4.6047552195532902E-6</v>
      </c>
      <c r="V17" s="41">
        <v>6.3029262509428901E-4</v>
      </c>
      <c r="W17" s="41">
        <v>7.7711701783087547E-4</v>
      </c>
      <c r="X17" s="41">
        <v>5.6177642383258952E-4</v>
      </c>
      <c r="Y17" s="41">
        <v>4.8100826290482898E-4</v>
      </c>
      <c r="Z17" s="41">
        <v>1.1855653442755924E-3</v>
      </c>
      <c r="AA17" s="41">
        <v>1.2577036458478951E-4</v>
      </c>
      <c r="AB17" s="41">
        <v>1.7791045455592573E-4</v>
      </c>
      <c r="AC17" s="41">
        <v>4.0900506160325987E-3</v>
      </c>
      <c r="AD17" s="41">
        <v>4.779057674590968E-4</v>
      </c>
      <c r="AE17" s="41">
        <v>7.6853274212105118E-4</v>
      </c>
      <c r="AF17" s="41">
        <v>1.5385156060711159E-3</v>
      </c>
      <c r="AG17" s="41">
        <v>5.9151333946691909E-4</v>
      </c>
      <c r="AH17" s="41">
        <v>1.7985932145564699E-2</v>
      </c>
      <c r="AI17" s="41">
        <v>3.5329128475791115E-3</v>
      </c>
      <c r="AJ17" s="41">
        <v>5.7640937670605935E-3</v>
      </c>
      <c r="AK17" s="41">
        <v>5.8656728956582842E-3</v>
      </c>
      <c r="AL17" s="41">
        <v>2.4173944505050502E-3</v>
      </c>
      <c r="AM17" s="41">
        <v>9.4990302840446171E-4</v>
      </c>
      <c r="AN17" s="41">
        <v>1.2333822467264631E-2</v>
      </c>
      <c r="AO17" s="41">
        <v>2.6020750341343045E-3</v>
      </c>
      <c r="AP17" s="41">
        <v>7.7726863920120055E-4</v>
      </c>
      <c r="AQ17" s="41">
        <v>1.1477669916086864E-3</v>
      </c>
      <c r="AR17" s="41">
        <v>6.6500430243229642E-3</v>
      </c>
      <c r="AS17" s="41">
        <v>1.5181273748851498E-3</v>
      </c>
      <c r="AT17" s="41">
        <v>1.8687825158081707E-3</v>
      </c>
      <c r="AU17" s="41">
        <v>1.1161827546624491E-3</v>
      </c>
      <c r="AV17" s="41">
        <v>1.8108306945208324E-3</v>
      </c>
      <c r="AW17" s="41">
        <v>3.1819521413760207E-3</v>
      </c>
      <c r="AX17" s="41">
        <f t="shared" ref="AX17:AX27" si="1">SUM(B17:AW17)</f>
        <v>0.10062369762028527</v>
      </c>
    </row>
    <row r="18" spans="1:50" customFormat="1" ht="14.5" x14ac:dyDescent="0.35">
      <c r="A18" s="38" t="s">
        <v>13</v>
      </c>
      <c r="B18" s="41">
        <v>8.3064547575460376E-4</v>
      </c>
      <c r="C18" s="41">
        <v>3.7520089698340114E-4</v>
      </c>
      <c r="D18" s="41">
        <v>1.4086041879312312E-4</v>
      </c>
      <c r="E18" s="41">
        <v>9.4855657990074501E-6</v>
      </c>
      <c r="F18" s="41">
        <v>4.0718872957824093E-4</v>
      </c>
      <c r="G18" s="41">
        <v>4.0516508001200557E-3</v>
      </c>
      <c r="H18" s="41">
        <v>3.6924892180487568E-4</v>
      </c>
      <c r="I18" s="41">
        <v>4.2476062011922362E-5</v>
      </c>
      <c r="J18" s="41">
        <v>1.3663595664758627E-3</v>
      </c>
      <c r="K18" s="41">
        <v>6.9943256479543605E-4</v>
      </c>
      <c r="L18" s="41">
        <v>2.2380932642052241E-3</v>
      </c>
      <c r="M18" s="41">
        <v>2.3901471656722389E-4</v>
      </c>
      <c r="N18" s="41">
        <v>2.6694124037495429E-4</v>
      </c>
      <c r="O18" s="41">
        <v>1.5220592628213672E-4</v>
      </c>
      <c r="P18" s="41">
        <v>1.182307253665869E-4</v>
      </c>
      <c r="Q18" s="41">
        <v>2.3132754377134918E-3</v>
      </c>
      <c r="R18" s="41">
        <v>9.7145910714688334E-5</v>
      </c>
      <c r="S18" s="41">
        <v>4.5484525086257962E-5</v>
      </c>
      <c r="T18" s="41">
        <v>3.1781690799754397E-4</v>
      </c>
      <c r="U18" s="41">
        <v>5.4788362987172168E-6</v>
      </c>
      <c r="V18" s="41">
        <v>4.2672567445347791E-4</v>
      </c>
      <c r="W18" s="41">
        <v>1.2862234870032498E-3</v>
      </c>
      <c r="X18" s="41">
        <v>2.5789540845358894E-4</v>
      </c>
      <c r="Y18" s="41">
        <v>4.9099278815766987E-4</v>
      </c>
      <c r="Z18" s="41">
        <v>7.4729947631513121E-4</v>
      </c>
      <c r="AA18" s="41">
        <v>2.249443942485656E-4</v>
      </c>
      <c r="AB18" s="41">
        <v>3.1150156588445399E-4</v>
      </c>
      <c r="AC18" s="41">
        <v>1.6660904328062265E-3</v>
      </c>
      <c r="AD18" s="41">
        <v>3.0422717888566015E-4</v>
      </c>
      <c r="AE18" s="41">
        <v>3.3873169979307044E-4</v>
      </c>
      <c r="AF18" s="41">
        <v>7.3178179522258183E-4</v>
      </c>
      <c r="AG18" s="41">
        <v>1.8377721415568813E-3</v>
      </c>
      <c r="AH18" s="41">
        <v>1.811727043060022E-2</v>
      </c>
      <c r="AI18" s="41">
        <v>7.3269369088183555E-4</v>
      </c>
      <c r="AJ18" s="41">
        <v>5.2792903845148557E-2</v>
      </c>
      <c r="AK18" s="41">
        <v>1.7485104833517692E-3</v>
      </c>
      <c r="AL18" s="41">
        <v>3.8730648761649252E-3</v>
      </c>
      <c r="AM18" s="41">
        <v>1.7797988901090574E-3</v>
      </c>
      <c r="AN18" s="41">
        <v>2.0812187756609466E-3</v>
      </c>
      <c r="AO18" s="41">
        <v>5.754126613814717E-4</v>
      </c>
      <c r="AP18" s="41">
        <v>7.1560269249518259E-4</v>
      </c>
      <c r="AQ18" s="41">
        <v>1.2548906869072434E-3</v>
      </c>
      <c r="AR18" s="41">
        <v>2.5082890315318599E-3</v>
      </c>
      <c r="AS18" s="41">
        <v>8.1250418396240892E-4</v>
      </c>
      <c r="AT18" s="41">
        <v>3.3366989295126963E-3</v>
      </c>
      <c r="AU18" s="41">
        <v>3.6980640388692637E-3</v>
      </c>
      <c r="AV18" s="41">
        <v>1.4233408088062652E-3</v>
      </c>
      <c r="AW18" s="41">
        <v>2.7797747702364979E-3</v>
      </c>
      <c r="AX18" s="41">
        <f t="shared" si="1"/>
        <v>0.12094046133112413</v>
      </c>
    </row>
    <row r="19" spans="1:50" customFormat="1" ht="14.5" x14ac:dyDescent="0.35">
      <c r="A19" s="38" t="s">
        <v>14</v>
      </c>
      <c r="B19" s="41">
        <v>2.8335057246484812E-4</v>
      </c>
      <c r="C19" s="41">
        <v>7.3539120036395119E-4</v>
      </c>
      <c r="D19" s="41">
        <v>4.0400546283370282E-4</v>
      </c>
      <c r="E19" s="41">
        <v>1.2166719536775025E-5</v>
      </c>
      <c r="F19" s="41">
        <v>3.202581999341585E-4</v>
      </c>
      <c r="G19" s="41">
        <v>4.4450205351410964E-3</v>
      </c>
      <c r="H19" s="41">
        <v>2.0209953923999244E-4</v>
      </c>
      <c r="I19" s="41">
        <v>3.9630172847214425E-5</v>
      </c>
      <c r="J19" s="41">
        <v>1.2630296156409262E-3</v>
      </c>
      <c r="K19" s="41">
        <v>3.5681214959971329E-4</v>
      </c>
      <c r="L19" s="41">
        <v>1.9410307121392606E-3</v>
      </c>
      <c r="M19" s="41">
        <v>3.28171582793163E-4</v>
      </c>
      <c r="N19" s="41">
        <v>2.5245928084200716E-4</v>
      </c>
      <c r="O19" s="41">
        <v>1.1994440359958064E-4</v>
      </c>
      <c r="P19" s="41">
        <v>1.9271884844595296E-4</v>
      </c>
      <c r="Q19" s="41">
        <v>3.415716940580044E-3</v>
      </c>
      <c r="R19" s="41">
        <v>7.6963047096555986E-5</v>
      </c>
      <c r="S19" s="41">
        <v>8.1505517501200583E-5</v>
      </c>
      <c r="T19" s="41">
        <v>5.5536557462623668E-5</v>
      </c>
      <c r="U19" s="41">
        <v>1.4892119740570058E-5</v>
      </c>
      <c r="V19" s="41">
        <v>1.5009591970946226E-3</v>
      </c>
      <c r="W19" s="41">
        <v>8.3130965377937788E-4</v>
      </c>
      <c r="X19" s="41">
        <v>2.1204722233171224E-4</v>
      </c>
      <c r="Y19" s="41">
        <v>2.3550235524770642E-4</v>
      </c>
      <c r="Z19" s="41">
        <v>5.2943558119342659E-4</v>
      </c>
      <c r="AA19" s="41">
        <v>4.5180352888535909E-5</v>
      </c>
      <c r="AB19" s="41">
        <v>1.2222934149385558E-4</v>
      </c>
      <c r="AC19" s="41">
        <v>2.4833459244542242E-3</v>
      </c>
      <c r="AD19" s="41">
        <v>3.6889717962075499E-4</v>
      </c>
      <c r="AE19" s="41">
        <v>3.8105983236731532E-4</v>
      </c>
      <c r="AF19" s="41">
        <v>4.582350695521933E-4</v>
      </c>
      <c r="AG19" s="41">
        <v>2.076298614524099E-3</v>
      </c>
      <c r="AH19" s="41">
        <v>1.2882219839457502E-2</v>
      </c>
      <c r="AI19" s="41">
        <v>1.0250556669674699E-3</v>
      </c>
      <c r="AJ19" s="41">
        <v>2.1926598673516359E-2</v>
      </c>
      <c r="AK19" s="41">
        <v>2.2635926651704856E-3</v>
      </c>
      <c r="AL19" s="41">
        <v>2.4983817355202307E-3</v>
      </c>
      <c r="AM19" s="41">
        <v>2.2488095672794531E-3</v>
      </c>
      <c r="AN19" s="41">
        <v>6.9008066955494564E-3</v>
      </c>
      <c r="AO19" s="41">
        <v>3.4350552413065855E-4</v>
      </c>
      <c r="AP19" s="41">
        <v>2.4879732486894905E-3</v>
      </c>
      <c r="AQ19" s="41">
        <v>8.2316662598439245E-3</v>
      </c>
      <c r="AR19" s="41">
        <v>1.5617431809974006E-3</v>
      </c>
      <c r="AS19" s="41">
        <v>1.1858708082503984E-3</v>
      </c>
      <c r="AT19" s="41">
        <v>4.1308776588575942E-3</v>
      </c>
      <c r="AU19" s="41">
        <v>2.6595265479842788E-3</v>
      </c>
      <c r="AV19" s="41">
        <v>1.8388979353050096E-3</v>
      </c>
      <c r="AW19" s="41">
        <v>9.0225385600305793E-3</v>
      </c>
      <c r="AX19" s="41">
        <f t="shared" si="1"/>
        <v>0.10499326806990145</v>
      </c>
    </row>
    <row r="20" spans="1:50" customFormat="1" ht="14.5" x14ac:dyDescent="0.35">
      <c r="A20" s="38" t="s">
        <v>16</v>
      </c>
      <c r="B20" s="41">
        <v>1.3760944269330753E-3</v>
      </c>
      <c r="C20" s="41">
        <v>1.3463832570558675E-3</v>
      </c>
      <c r="D20" s="41">
        <v>5.8181039068856146E-4</v>
      </c>
      <c r="E20" s="41">
        <v>3.5710966240446942E-5</v>
      </c>
      <c r="F20" s="41">
        <v>7.6515137344089674E-4</v>
      </c>
      <c r="G20" s="41">
        <v>1.4308554476174497E-2</v>
      </c>
      <c r="H20" s="41">
        <v>1.1824637352395519E-3</v>
      </c>
      <c r="I20" s="41">
        <v>1.2512748887320483E-4</v>
      </c>
      <c r="J20" s="41">
        <v>3.2058241998247179E-3</v>
      </c>
      <c r="K20" s="41">
        <v>5.3436352894526014E-4</v>
      </c>
      <c r="L20" s="41">
        <v>5.2827633915188124E-3</v>
      </c>
      <c r="M20" s="41">
        <v>1.5300724096931175E-2</v>
      </c>
      <c r="N20" s="41">
        <v>8.9246857354508945E-4</v>
      </c>
      <c r="O20" s="41">
        <v>5.3285762229794741E-4</v>
      </c>
      <c r="P20" s="41">
        <v>2.7573209226685886E-4</v>
      </c>
      <c r="Q20" s="41">
        <v>6.8295011391669826E-3</v>
      </c>
      <c r="R20" s="41">
        <v>8.8325574800397362E-5</v>
      </c>
      <c r="S20" s="41">
        <v>1.2010041920498274E-4</v>
      </c>
      <c r="T20" s="41">
        <v>2.4531009757599806E-4</v>
      </c>
      <c r="U20" s="41">
        <v>1.4720942824659939E-5</v>
      </c>
      <c r="V20" s="41">
        <v>1.6581715446035224E-3</v>
      </c>
      <c r="W20" s="41">
        <v>1.7644692000474637E-3</v>
      </c>
      <c r="X20" s="41">
        <v>1.9470632913581724E-3</v>
      </c>
      <c r="Y20" s="41">
        <v>6.3564300666124716E-4</v>
      </c>
      <c r="Z20" s="41">
        <v>8.8689337377918819E-4</v>
      </c>
      <c r="AA20" s="41">
        <v>3.9725315668415521E-4</v>
      </c>
      <c r="AB20" s="41">
        <v>2.9812061939473458E-4</v>
      </c>
      <c r="AC20" s="41">
        <v>5.8437107409703226E-3</v>
      </c>
      <c r="AD20" s="41">
        <v>6.7161950947263393E-4</v>
      </c>
      <c r="AE20" s="41">
        <v>9.3742614081392692E-4</v>
      </c>
      <c r="AF20" s="41">
        <v>7.9109840095625188E-4</v>
      </c>
      <c r="AG20" s="41">
        <v>1.0755629013388724E-3</v>
      </c>
      <c r="AH20" s="41">
        <v>2.7945199719342336E-2</v>
      </c>
      <c r="AI20" s="41">
        <v>3.9568321967910899E-3</v>
      </c>
      <c r="AJ20" s="41">
        <v>0.73783243992251535</v>
      </c>
      <c r="AK20" s="41">
        <v>3.8428611761832285E-3</v>
      </c>
      <c r="AL20" s="41">
        <v>2.0160618362551203E-3</v>
      </c>
      <c r="AM20" s="41">
        <v>2.806272640094191E-3</v>
      </c>
      <c r="AN20" s="41">
        <v>7.8947247891616376E-3</v>
      </c>
      <c r="AO20" s="41">
        <v>1.3116734027020949E-3</v>
      </c>
      <c r="AP20" s="41">
        <v>1.4835227534016606E-3</v>
      </c>
      <c r="AQ20" s="41">
        <v>3.9871702902508953E-3</v>
      </c>
      <c r="AR20" s="41">
        <v>2.9485422220632117E-3</v>
      </c>
      <c r="AS20" s="41">
        <v>3.1437518656871385E-3</v>
      </c>
      <c r="AT20" s="41">
        <v>3.8619576867432474E-3</v>
      </c>
      <c r="AU20" s="41">
        <v>2.946797969206875E-3</v>
      </c>
      <c r="AV20" s="41">
        <v>5.8293921862720259E-4</v>
      </c>
      <c r="AW20" s="41">
        <v>9.3626494874733939E-3</v>
      </c>
      <c r="AX20" s="41">
        <f t="shared" si="1"/>
        <v>0.885874416856128</v>
      </c>
    </row>
    <row r="21" spans="1:50" customFormat="1" ht="14.5" x14ac:dyDescent="0.35">
      <c r="A21" s="38" t="s">
        <v>9</v>
      </c>
      <c r="B21" s="41">
        <v>3.136867305578243E-3</v>
      </c>
      <c r="C21" s="41">
        <v>5.6776535265906473E-3</v>
      </c>
      <c r="D21" s="41">
        <v>2.0040966580510879E-3</v>
      </c>
      <c r="E21" s="41">
        <v>1.5351301355447775E-4</v>
      </c>
      <c r="F21" s="41">
        <v>4.6284116384858066E-3</v>
      </c>
      <c r="G21" s="41">
        <v>3.9550969783437112E-2</v>
      </c>
      <c r="H21" s="41">
        <v>2.278669954756556E-3</v>
      </c>
      <c r="I21" s="41">
        <v>3.780341805631904E-4</v>
      </c>
      <c r="J21" s="41">
        <v>1.1359023899464688E-2</v>
      </c>
      <c r="K21" s="41">
        <v>2.0612466479055396E-3</v>
      </c>
      <c r="L21" s="41">
        <v>1.9366023790388747E-2</v>
      </c>
      <c r="M21" s="41">
        <v>9.5910514474484027E-3</v>
      </c>
      <c r="N21" s="41">
        <v>2.4649172955382923E-3</v>
      </c>
      <c r="O21" s="41">
        <v>3.6664814146985356E-3</v>
      </c>
      <c r="P21" s="41">
        <v>1.0462139184407801E-3</v>
      </c>
      <c r="Q21" s="41">
        <v>2.4699932293332623E-2</v>
      </c>
      <c r="R21" s="41">
        <v>7.4765105533216095E-4</v>
      </c>
      <c r="S21" s="41">
        <v>1.0788326004023258E-3</v>
      </c>
      <c r="T21" s="41">
        <v>5.8764183497375655E-4</v>
      </c>
      <c r="U21" s="41">
        <v>4.6525210912218428E-5</v>
      </c>
      <c r="V21" s="41">
        <v>1.0065044721260588E-2</v>
      </c>
      <c r="W21" s="41">
        <v>6.7418406366614595E-3</v>
      </c>
      <c r="X21" s="41">
        <v>2.3723144351552551E-3</v>
      </c>
      <c r="Y21" s="41">
        <v>3.8722335617270469E-3</v>
      </c>
      <c r="Z21" s="41">
        <v>4.1851074032848946E-3</v>
      </c>
      <c r="AA21" s="41">
        <v>2.8969983399441753E-3</v>
      </c>
      <c r="AB21" s="41">
        <v>2.0391407420462318E-3</v>
      </c>
      <c r="AC21" s="41">
        <v>1.4703796879574441E-2</v>
      </c>
      <c r="AD21" s="41">
        <v>2.3149729792653808E-3</v>
      </c>
      <c r="AE21" s="41">
        <v>2.6996794655523688E-3</v>
      </c>
      <c r="AF21" s="41">
        <v>7.0296201245937497E-3</v>
      </c>
      <c r="AG21" s="41">
        <v>1.3767984742018893E-2</v>
      </c>
      <c r="AH21" s="41">
        <v>9.104772267174964E-2</v>
      </c>
      <c r="AI21" s="41">
        <v>9.2235689482708088E-3</v>
      </c>
      <c r="AJ21" s="41">
        <v>0.21688868166203945</v>
      </c>
      <c r="AK21" s="41">
        <v>5.0805167690769253E-2</v>
      </c>
      <c r="AL21" s="41">
        <v>5.370158808913409E-2</v>
      </c>
      <c r="AM21" s="41">
        <v>6.284360817271727E-3</v>
      </c>
      <c r="AN21" s="41">
        <v>4.3005162983479887E-2</v>
      </c>
      <c r="AO21" s="41">
        <v>5.8249173346892483E-3</v>
      </c>
      <c r="AP21" s="41">
        <v>1.2779333220874991E-2</v>
      </c>
      <c r="AQ21" s="41">
        <v>3.5226458809014795E-2</v>
      </c>
      <c r="AR21" s="41">
        <v>1.9172283579927309E-2</v>
      </c>
      <c r="AS21" s="41">
        <v>1.0116877544567851E-2</v>
      </c>
      <c r="AT21" s="41">
        <v>2.3633214315714277E-2</v>
      </c>
      <c r="AU21" s="41">
        <v>2.2411001466226838E-2</v>
      </c>
      <c r="AV21" s="41">
        <v>7.1676400238796399E-3</v>
      </c>
      <c r="AW21" s="41">
        <v>2.728244227607747E-2</v>
      </c>
      <c r="AX21" s="41">
        <f t="shared" si="1"/>
        <v>0.84178291293462681</v>
      </c>
    </row>
    <row r="22" spans="1:50" customFormat="1" ht="14.5" x14ac:dyDescent="0.35">
      <c r="A22" s="38" t="s">
        <v>67</v>
      </c>
      <c r="B22" s="41">
        <v>3.5097982372953246E-7</v>
      </c>
      <c r="C22" s="41">
        <v>1.7668359678894667E-7</v>
      </c>
      <c r="D22" s="41">
        <v>3.0711245951873211E-8</v>
      </c>
      <c r="E22" s="41">
        <v>2.8339697925982376E-9</v>
      </c>
      <c r="F22" s="41">
        <v>2.8941822315777393E-7</v>
      </c>
      <c r="G22" s="41">
        <v>5.4974430619754469E-6</v>
      </c>
      <c r="H22" s="41">
        <v>7.3380797522004189E-8</v>
      </c>
      <c r="I22" s="41">
        <v>7.532450974830693E-9</v>
      </c>
      <c r="J22" s="41">
        <v>3.1272035144810659E-7</v>
      </c>
      <c r="K22" s="41">
        <v>1.6380671570717066E-7</v>
      </c>
      <c r="L22" s="41">
        <v>5.2952457908664605E-7</v>
      </c>
      <c r="M22" s="41">
        <v>8.3457739004020069E-8</v>
      </c>
      <c r="N22" s="41">
        <v>9.8200357999090731E-8</v>
      </c>
      <c r="O22" s="41">
        <v>2.3844036976090963E-8</v>
      </c>
      <c r="P22" s="41">
        <v>3.7580734840449237E-8</v>
      </c>
      <c r="Q22" s="41">
        <v>5.9480743535158927E-7</v>
      </c>
      <c r="R22" s="41">
        <v>4.5193864226587175E-9</v>
      </c>
      <c r="S22" s="41">
        <v>2.1176743602676544E-8</v>
      </c>
      <c r="T22" s="41">
        <v>9.7776611119117973E-9</v>
      </c>
      <c r="U22" s="41">
        <v>2.7220013793126963E-9</v>
      </c>
      <c r="V22" s="41">
        <v>2.1746015557314092E-7</v>
      </c>
      <c r="W22" s="41">
        <v>2.1347823161643237E-7</v>
      </c>
      <c r="X22" s="41">
        <v>8.6324227578576458E-8</v>
      </c>
      <c r="Y22" s="41">
        <v>5.9024117448591343E-8</v>
      </c>
      <c r="Z22" s="41">
        <v>1.2744767712077304E-7</v>
      </c>
      <c r="AA22" s="41">
        <v>2.8944658613684773E-8</v>
      </c>
      <c r="AB22" s="41">
        <v>5.8002826395845559E-8</v>
      </c>
      <c r="AC22" s="41">
        <v>2.1076418393460188E-7</v>
      </c>
      <c r="AD22" s="41">
        <v>9.1503472829089388E-8</v>
      </c>
      <c r="AE22" s="41">
        <v>5.0121522147904723E-7</v>
      </c>
      <c r="AF22" s="41">
        <v>3.2097643064174673E-8</v>
      </c>
      <c r="AG22" s="41">
        <v>1.1391003347994989E-7</v>
      </c>
      <c r="AH22" s="41">
        <v>3.6070773557964721E-6</v>
      </c>
      <c r="AI22" s="41">
        <v>8.8627407670411972E-7</v>
      </c>
      <c r="AJ22" s="41">
        <v>1.2079025372962658E-6</v>
      </c>
      <c r="AK22" s="41">
        <v>2.5597343948360649E-7</v>
      </c>
      <c r="AL22" s="41">
        <v>2.9838558235331722E-7</v>
      </c>
      <c r="AM22" s="41">
        <v>3.0486793809152216E-7</v>
      </c>
      <c r="AN22" s="41">
        <v>7.5861169038687126E-7</v>
      </c>
      <c r="AO22" s="41">
        <v>8.0286064049260421E-8</v>
      </c>
      <c r="AP22" s="41">
        <v>1.2382131258512073E-7</v>
      </c>
      <c r="AQ22" s="41">
        <v>6.4508961420900961E-7</v>
      </c>
      <c r="AR22" s="41">
        <v>1.6939102637933725E-7</v>
      </c>
      <c r="AS22" s="41">
        <v>4.6532968555832745E-7</v>
      </c>
      <c r="AT22" s="41">
        <v>6.3069639580010563E-7</v>
      </c>
      <c r="AU22" s="41">
        <v>2.1639053376679867E-7</v>
      </c>
      <c r="AV22" s="41">
        <v>5.8295342996297897E-8</v>
      </c>
      <c r="AW22" s="41">
        <v>6.0447678447566073E-7</v>
      </c>
      <c r="AX22" s="41">
        <f t="shared" si="1"/>
        <v>2.0364162741888725E-5</v>
      </c>
    </row>
    <row r="23" spans="1:50" customFormat="1" ht="14.5" x14ac:dyDescent="0.35">
      <c r="A23" s="38" t="s">
        <v>10</v>
      </c>
      <c r="B23" s="41">
        <v>1.4907206280197134E-4</v>
      </c>
      <c r="C23" s="41">
        <v>1.729197134164768E-4</v>
      </c>
      <c r="D23" s="41">
        <v>2.4591587985801757E-5</v>
      </c>
      <c r="E23" s="41">
        <v>5.1238870041099619E-6</v>
      </c>
      <c r="F23" s="41">
        <v>8.8351491425883109E-5</v>
      </c>
      <c r="G23" s="41">
        <v>1.1356438588294672E-3</v>
      </c>
      <c r="H23" s="41">
        <v>7.3839867651735068E-5</v>
      </c>
      <c r="I23" s="41">
        <v>4.0092064580206846E-6</v>
      </c>
      <c r="J23" s="41">
        <v>4.5541556504283682E-4</v>
      </c>
      <c r="K23" s="41">
        <v>6.5189523163638308E-5</v>
      </c>
      <c r="L23" s="41">
        <v>6.4255758043698383E-4</v>
      </c>
      <c r="M23" s="41">
        <v>8.2874071896267646E-5</v>
      </c>
      <c r="N23" s="41">
        <v>7.9893589417008394E-5</v>
      </c>
      <c r="O23" s="41">
        <v>2.4369281923254232E-5</v>
      </c>
      <c r="P23" s="41">
        <v>9.935017892302546E-5</v>
      </c>
      <c r="Q23" s="41">
        <v>7.986915181729462E-4</v>
      </c>
      <c r="R23" s="41">
        <v>6.6431840111701459E-6</v>
      </c>
      <c r="S23" s="41">
        <v>1.399805038887251E-5</v>
      </c>
      <c r="T23" s="41">
        <v>8.5812609550994021E-6</v>
      </c>
      <c r="U23" s="41">
        <v>1.4786539267534304E-6</v>
      </c>
      <c r="V23" s="41">
        <v>3.2766404851143562E-4</v>
      </c>
      <c r="W23" s="41">
        <v>1.3644861568046321E-4</v>
      </c>
      <c r="X23" s="41">
        <v>6.4938291319028885E-5</v>
      </c>
      <c r="Y23" s="41">
        <v>1.6960660426033823E-4</v>
      </c>
      <c r="Z23" s="41">
        <v>1.2671214879116964E-4</v>
      </c>
      <c r="AA23" s="41">
        <v>3.4748160777211538E-5</v>
      </c>
      <c r="AB23" s="41">
        <v>3.3711072042851437E-5</v>
      </c>
      <c r="AC23" s="41">
        <v>4.2178619287052099E-4</v>
      </c>
      <c r="AD23" s="41">
        <v>1.4735005535141909E-4</v>
      </c>
      <c r="AE23" s="41">
        <v>2.3861248609897691E-4</v>
      </c>
      <c r="AF23" s="41">
        <v>6.6350084723896871E-5</v>
      </c>
      <c r="AG23" s="41">
        <v>1.8663240112923955E-4</v>
      </c>
      <c r="AH23" s="41">
        <v>4.5079292632182006E-3</v>
      </c>
      <c r="AI23" s="41">
        <v>3.9857724382445553E-4</v>
      </c>
      <c r="AJ23" s="41">
        <v>5.5305268760945494E-3</v>
      </c>
      <c r="AK23" s="41">
        <v>9.1927723626173481E-4</v>
      </c>
      <c r="AL23" s="41">
        <v>7.5222606860184853E-4</v>
      </c>
      <c r="AM23" s="41">
        <v>4.5053742185884407E-4</v>
      </c>
      <c r="AN23" s="41">
        <v>9.4341202378516028E-4</v>
      </c>
      <c r="AO23" s="41">
        <v>7.4241858691372845E-5</v>
      </c>
      <c r="AP23" s="41">
        <v>5.1183854950885555E-4</v>
      </c>
      <c r="AQ23" s="41">
        <v>9.5736313125364665E-4</v>
      </c>
      <c r="AR23" s="41">
        <v>7.2309149402523764E-4</v>
      </c>
      <c r="AS23" s="41">
        <v>3.480684148696569E-4</v>
      </c>
      <c r="AT23" s="41">
        <v>4.1348366552521249E-4</v>
      </c>
      <c r="AU23" s="41">
        <v>6.9892916544713596E-4</v>
      </c>
      <c r="AV23" s="41">
        <v>1.1509671870185184E-4</v>
      </c>
      <c r="AW23" s="41">
        <v>8.5651591116833476E-4</v>
      </c>
      <c r="AX23" s="41">
        <f t="shared" si="1"/>
        <v>2.4088269338223972E-2</v>
      </c>
    </row>
    <row r="24" spans="1:50" customFormat="1" ht="14.5" x14ac:dyDescent="0.35">
      <c r="A24" s="38" t="s">
        <v>68</v>
      </c>
      <c r="B24" s="41">
        <v>2.7791303955345159E-5</v>
      </c>
      <c r="C24" s="41">
        <v>8.7104919874730286E-5</v>
      </c>
      <c r="D24" s="41">
        <v>2.7506568018419908E-5</v>
      </c>
      <c r="E24" s="41">
        <v>3.0412805800297267E-7</v>
      </c>
      <c r="F24" s="41">
        <v>3.6375760879206825E-5</v>
      </c>
      <c r="G24" s="41">
        <v>4.2320260048607923E-4</v>
      </c>
      <c r="H24" s="41">
        <v>1.3593384478379742E-5</v>
      </c>
      <c r="I24" s="41">
        <v>3.0587167356025621E-5</v>
      </c>
      <c r="J24" s="41">
        <v>1.1359867536161225E-3</v>
      </c>
      <c r="K24" s="41">
        <v>5.1618327933113999E-6</v>
      </c>
      <c r="L24" s="41">
        <v>3.6112006995329444E-4</v>
      </c>
      <c r="M24" s="41">
        <v>8.3830286162485054E-5</v>
      </c>
      <c r="N24" s="41">
        <v>1.7088130021871169E-5</v>
      </c>
      <c r="O24" s="41">
        <v>2.1791897335451794E-6</v>
      </c>
      <c r="P24" s="41">
        <v>1.8937638444050731E-5</v>
      </c>
      <c r="Q24" s="41">
        <v>2.2977442251646441E-4</v>
      </c>
      <c r="R24" s="41">
        <v>2.0398819207950152E-6</v>
      </c>
      <c r="S24" s="41">
        <v>2.4456534279574736E-6</v>
      </c>
      <c r="T24" s="41">
        <v>7.3824302861690034E-7</v>
      </c>
      <c r="U24" s="41">
        <v>2.9270156213519352E-7</v>
      </c>
      <c r="V24" s="41">
        <v>9.5692745288664474E-5</v>
      </c>
      <c r="W24" s="41">
        <v>1.1091735754689093E-4</v>
      </c>
      <c r="X24" s="41">
        <v>3.2832728757760565E-5</v>
      </c>
      <c r="Y24" s="41">
        <v>2.1301895810763078E-5</v>
      </c>
      <c r="Z24" s="41">
        <v>3.4773256929750561E-5</v>
      </c>
      <c r="AA24" s="41">
        <v>2.2315927087956208E-5</v>
      </c>
      <c r="AB24" s="41">
        <v>1.2825937152489349E-5</v>
      </c>
      <c r="AC24" s="41">
        <v>6.3399753806922285E-5</v>
      </c>
      <c r="AD24" s="41">
        <v>2.0633636449318985E-5</v>
      </c>
      <c r="AE24" s="41">
        <v>5.5613789299217847E-5</v>
      </c>
      <c r="AF24" s="41">
        <v>2.7947999299534694E-6</v>
      </c>
      <c r="AG24" s="41">
        <v>6.2766373806253626E-5</v>
      </c>
      <c r="AH24" s="41">
        <v>1.5914636093718401E-3</v>
      </c>
      <c r="AI24" s="41">
        <v>2.1691181263980619E-4</v>
      </c>
      <c r="AJ24" s="41">
        <v>3.0348414634437941E-3</v>
      </c>
      <c r="AK24" s="41">
        <v>1.2321065930592247E-4</v>
      </c>
      <c r="AL24" s="41">
        <v>1.4379771700231828E-3</v>
      </c>
      <c r="AM24" s="41">
        <v>4.1549268832806288E-5</v>
      </c>
      <c r="AN24" s="41">
        <v>2.5948287851050952E-4</v>
      </c>
      <c r="AO24" s="41">
        <v>3.07952716293195E-5</v>
      </c>
      <c r="AP24" s="41">
        <v>1.2104682079706047E-4</v>
      </c>
      <c r="AQ24" s="41">
        <v>1.9142028581977088E-4</v>
      </c>
      <c r="AR24" s="41">
        <v>2.9287188690060672E-4</v>
      </c>
      <c r="AS24" s="41">
        <v>3.4035519559251167E-4</v>
      </c>
      <c r="AT24" s="41">
        <v>3.3413417271623209E-4</v>
      </c>
      <c r="AU24" s="41">
        <v>3.0378387581382447E-4</v>
      </c>
      <c r="AV24" s="41">
        <v>6.6082471714991594E-5</v>
      </c>
      <c r="AW24" s="41">
        <v>7.3724108304815974E-4</v>
      </c>
      <c r="AX24" s="41">
        <f t="shared" si="1"/>
        <v>1.216509676431312E-2</v>
      </c>
    </row>
    <row r="25" spans="1:50" customFormat="1" ht="14.5" x14ac:dyDescent="0.35">
      <c r="A25" s="38" t="s">
        <v>11</v>
      </c>
      <c r="B25" s="41">
        <v>4.6363071191827928E-5</v>
      </c>
      <c r="C25" s="41">
        <v>1.2616462823188425E-4</v>
      </c>
      <c r="D25" s="41">
        <v>2.1995517646764616E-4</v>
      </c>
      <c r="E25" s="41">
        <v>1.5346037600353514E-5</v>
      </c>
      <c r="F25" s="41">
        <v>2.7800407833159298E-5</v>
      </c>
      <c r="G25" s="41">
        <v>4.4940085124803628E-4</v>
      </c>
      <c r="H25" s="41">
        <v>1.7351764056308836E-5</v>
      </c>
      <c r="I25" s="41">
        <v>1.8052497396762531E-6</v>
      </c>
      <c r="J25" s="41">
        <v>1.7581711522920437E-4</v>
      </c>
      <c r="K25" s="41">
        <v>4.3444284233597297E-5</v>
      </c>
      <c r="L25" s="41">
        <v>1.3361692777425692E-4</v>
      </c>
      <c r="M25" s="41">
        <v>2.3786651141757126E-5</v>
      </c>
      <c r="N25" s="41">
        <v>2.1338185244085043E-5</v>
      </c>
      <c r="O25" s="41">
        <v>5.0192243940076219E-6</v>
      </c>
      <c r="P25" s="41">
        <v>8.2565602876403106E-6</v>
      </c>
      <c r="Q25" s="41">
        <v>2.3854141017536084E-4</v>
      </c>
      <c r="R25" s="41">
        <v>3.2505113291517582E-6</v>
      </c>
      <c r="S25" s="41">
        <v>1.3859996627356391E-5</v>
      </c>
      <c r="T25" s="41">
        <v>5.7436639828296617E-6</v>
      </c>
      <c r="U25" s="41">
        <v>5.0891762105048621E-7</v>
      </c>
      <c r="V25" s="41">
        <v>8.2491714108392922E-5</v>
      </c>
      <c r="W25" s="41">
        <v>1.188086501073339E-4</v>
      </c>
      <c r="X25" s="41">
        <v>2.3202644377834405E-5</v>
      </c>
      <c r="Y25" s="41">
        <v>2.359954659480601E-5</v>
      </c>
      <c r="Z25" s="41">
        <v>9.4507177011251395E-5</v>
      </c>
      <c r="AA25" s="41">
        <v>6.0621429341002312E-6</v>
      </c>
      <c r="AB25" s="41">
        <v>1.1140986867570617E-5</v>
      </c>
      <c r="AC25" s="41">
        <v>1.091429913623855E-4</v>
      </c>
      <c r="AD25" s="41">
        <v>2.3539058007526079E-5</v>
      </c>
      <c r="AE25" s="41">
        <v>7.8471496092947593E-5</v>
      </c>
      <c r="AF25" s="41">
        <v>7.4385200187728748E-6</v>
      </c>
      <c r="AG25" s="41">
        <v>8.2335084253486258E-5</v>
      </c>
      <c r="AH25" s="41">
        <v>7.4826288904502616E-4</v>
      </c>
      <c r="AI25" s="41">
        <v>1.1828692767235451E-4</v>
      </c>
      <c r="AJ25" s="41">
        <v>2.4263655896348394E-3</v>
      </c>
      <c r="AK25" s="41">
        <v>2.5544444520517228E-4</v>
      </c>
      <c r="AL25" s="41">
        <v>3.2583441351310375E-4</v>
      </c>
      <c r="AM25" s="41">
        <v>1.2981463072475307E-4</v>
      </c>
      <c r="AN25" s="41">
        <v>6.1962687162187284E-4</v>
      </c>
      <c r="AO25" s="41">
        <v>4.0354408165647664E-5</v>
      </c>
      <c r="AP25" s="41">
        <v>2.2953919680521995E-4</v>
      </c>
      <c r="AQ25" s="41">
        <v>2.948093294828995E-4</v>
      </c>
      <c r="AR25" s="41">
        <v>1.3457949254682154E-4</v>
      </c>
      <c r="AS25" s="41">
        <v>1.5061787731687873E-4</v>
      </c>
      <c r="AT25" s="41">
        <v>1.4568810364263653E-3</v>
      </c>
      <c r="AU25" s="41">
        <v>2.3269534674030926E-4</v>
      </c>
      <c r="AV25" s="41">
        <v>5.9174477663231823E-5</v>
      </c>
      <c r="AW25" s="41">
        <v>5.8917498584009763E-4</v>
      </c>
      <c r="AX25" s="41">
        <f t="shared" si="1"/>
        <v>1.0049572564550191E-2</v>
      </c>
    </row>
    <row r="26" spans="1:50" customFormat="1" ht="14.5" x14ac:dyDescent="0.35">
      <c r="A26" s="38" t="s">
        <v>69</v>
      </c>
      <c r="B26" s="41">
        <v>5.1200726272716234E-5</v>
      </c>
      <c r="C26" s="41">
        <v>1.2038922452722474E-4</v>
      </c>
      <c r="D26" s="41">
        <v>2.8139408696770202E-5</v>
      </c>
      <c r="E26" s="41">
        <v>1.286020127960837E-6</v>
      </c>
      <c r="F26" s="41">
        <v>1.102473749420938E-4</v>
      </c>
      <c r="G26" s="41">
        <v>6.960989617107897E-4</v>
      </c>
      <c r="H26" s="41">
        <v>2.3718266015292157E-4</v>
      </c>
      <c r="I26" s="41">
        <v>4.5928618495277978E-6</v>
      </c>
      <c r="J26" s="41">
        <v>2.4183175019763006E-4</v>
      </c>
      <c r="K26" s="41">
        <v>1.7656766313902376E-4</v>
      </c>
      <c r="L26" s="41">
        <v>3.9494509942057074E-4</v>
      </c>
      <c r="M26" s="41">
        <v>9.7452028510013037E-5</v>
      </c>
      <c r="N26" s="41">
        <v>1.4177726439020295E-4</v>
      </c>
      <c r="O26" s="41">
        <v>1.0139927066745913E-5</v>
      </c>
      <c r="P26" s="41">
        <v>5.1058502260676E-5</v>
      </c>
      <c r="Q26" s="41">
        <v>2.7345165792457666E-4</v>
      </c>
      <c r="R26" s="41">
        <v>5.0858136770854563E-6</v>
      </c>
      <c r="S26" s="41">
        <v>2.2894144367674185E-5</v>
      </c>
      <c r="T26" s="41">
        <v>8.8913279021275459E-6</v>
      </c>
      <c r="U26" s="41">
        <v>2.2311190606022847E-6</v>
      </c>
      <c r="V26" s="41">
        <v>1.6159982017920811E-4</v>
      </c>
      <c r="W26" s="41">
        <v>1.3283402196280432E-4</v>
      </c>
      <c r="X26" s="41">
        <v>8.3759041001463518E-5</v>
      </c>
      <c r="Y26" s="41">
        <v>1.7328666254659065E-4</v>
      </c>
      <c r="Z26" s="41">
        <v>1.2128549862033201E-4</v>
      </c>
      <c r="AA26" s="41">
        <v>1.1813465839743841E-4</v>
      </c>
      <c r="AB26" s="41">
        <v>4.632711538148575E-5</v>
      </c>
      <c r="AC26" s="41">
        <v>3.3377445950248349E-4</v>
      </c>
      <c r="AD26" s="41">
        <v>7.8831378835095297E-5</v>
      </c>
      <c r="AE26" s="41">
        <v>5.5730277135048122E-5</v>
      </c>
      <c r="AF26" s="41">
        <v>7.5254561501737123E-5</v>
      </c>
      <c r="AG26" s="41">
        <v>6.2259982566334601E-4</v>
      </c>
      <c r="AH26" s="41">
        <v>1.5770459794620217E-3</v>
      </c>
      <c r="AI26" s="41">
        <v>3.5494299787775961E-4</v>
      </c>
      <c r="AJ26" s="41">
        <v>2.1844312706363047E-3</v>
      </c>
      <c r="AK26" s="41">
        <v>2.4890768070847199E-4</v>
      </c>
      <c r="AL26" s="41">
        <v>3.6362281401738491E-3</v>
      </c>
      <c r="AM26" s="41">
        <v>6.2306413772009119E-4</v>
      </c>
      <c r="AN26" s="41">
        <v>6.2122771648163468E-4</v>
      </c>
      <c r="AO26" s="41">
        <v>3.4700096290009074E-3</v>
      </c>
      <c r="AP26" s="41">
        <v>1.7636066330393727E-3</v>
      </c>
      <c r="AQ26" s="41">
        <v>1.0383667461520839E-3</v>
      </c>
      <c r="AR26" s="41">
        <v>9.9837323464041353E-4</v>
      </c>
      <c r="AS26" s="41">
        <v>3.1895388282426548E-4</v>
      </c>
      <c r="AT26" s="41">
        <v>2.8292920095487992E-4</v>
      </c>
      <c r="AU26" s="41">
        <v>4.3346851169514861E-4</v>
      </c>
      <c r="AV26" s="41">
        <v>4.1227766170870081E-4</v>
      </c>
      <c r="AW26" s="41">
        <v>1.6410799961280433E-3</v>
      </c>
      <c r="AX26" s="41">
        <f t="shared" si="1"/>
        <v>2.4283794276127917E-2</v>
      </c>
    </row>
    <row r="27" spans="1:50" customFormat="1" ht="14.5" x14ac:dyDescent="0.35">
      <c r="A27" s="38" t="s">
        <v>5</v>
      </c>
      <c r="B27" s="41">
        <v>2.0244261771336182E-2</v>
      </c>
      <c r="C27" s="41">
        <v>1.6401210574283235E-2</v>
      </c>
      <c r="D27" s="41">
        <v>2.5005718061743955E-3</v>
      </c>
      <c r="E27" s="41">
        <v>3.8600553731733367E-3</v>
      </c>
      <c r="F27" s="41">
        <v>8.9055437353839306E-2</v>
      </c>
      <c r="G27" s="41">
        <v>0.25156953456962278</v>
      </c>
      <c r="H27" s="41">
        <v>1.4963872452961985E-2</v>
      </c>
      <c r="I27" s="41">
        <v>9.1165264215025733E-4</v>
      </c>
      <c r="J27" s="41">
        <v>6.8574520176503131E-2</v>
      </c>
      <c r="K27" s="41">
        <v>7.1345719374179247E-3</v>
      </c>
      <c r="L27" s="41">
        <v>0.11072073979484656</v>
      </c>
      <c r="M27" s="41">
        <v>1.5753440360801063E-2</v>
      </c>
      <c r="N27" s="41">
        <v>3.7252169346198333E-3</v>
      </c>
      <c r="O27" s="41">
        <v>2.5134224263550077E-3</v>
      </c>
      <c r="P27" s="41">
        <v>3.8904433989115179E-3</v>
      </c>
      <c r="Q27" s="41">
        <v>9.3896024192376915E-2</v>
      </c>
      <c r="R27" s="41">
        <v>1.8341708037073708E-3</v>
      </c>
      <c r="S27" s="41">
        <v>8.3807918272875697E-4</v>
      </c>
      <c r="T27" s="41">
        <v>9.7815295093190173E-4</v>
      </c>
      <c r="U27" s="41">
        <v>4.9594565774284318E-4</v>
      </c>
      <c r="V27" s="41">
        <v>2.3095886675546996E-2</v>
      </c>
      <c r="W27" s="41">
        <v>3.4015573514740938E-2</v>
      </c>
      <c r="X27" s="41">
        <v>2.3801934317924666E-2</v>
      </c>
      <c r="Y27" s="41">
        <v>1.8264764789132922E-2</v>
      </c>
      <c r="Z27" s="41">
        <v>1.7992146490695894E-2</v>
      </c>
      <c r="AA27" s="41">
        <v>1.6731107441730828E-3</v>
      </c>
      <c r="AB27" s="41">
        <v>5.2207337483181834E-3</v>
      </c>
      <c r="AC27" s="41">
        <v>9.0906824136839495E-2</v>
      </c>
      <c r="AD27" s="41">
        <v>9.2690571441300107E-3</v>
      </c>
      <c r="AE27" s="41">
        <v>1.4803959317788733E-2</v>
      </c>
      <c r="AF27" s="41">
        <v>2.7540111376199237E-2</v>
      </c>
      <c r="AG27" s="41">
        <v>3.1381601911603045E-2</v>
      </c>
      <c r="AH27" s="41">
        <v>0.4967803237274499</v>
      </c>
      <c r="AI27" s="41">
        <v>6.0601414945833668E-2</v>
      </c>
      <c r="AJ27" s="41">
        <v>1.333464028274554</v>
      </c>
      <c r="AK27" s="41">
        <v>0.26800523730065062</v>
      </c>
      <c r="AL27" s="41">
        <v>9.3675128656792117E-2</v>
      </c>
      <c r="AM27" s="41">
        <v>7.9387384341878479E-3</v>
      </c>
      <c r="AN27" s="41">
        <v>0.32685598232341773</v>
      </c>
      <c r="AO27" s="41">
        <v>1.0642123667824185E-2</v>
      </c>
      <c r="AP27" s="41">
        <v>4.5291871151826278E-2</v>
      </c>
      <c r="AQ27" s="41">
        <v>0.14082899229892959</v>
      </c>
      <c r="AR27" s="41">
        <v>8.2116176938370741E-2</v>
      </c>
      <c r="AS27" s="41">
        <v>2.6517899870643243E-2</v>
      </c>
      <c r="AT27" s="41">
        <v>0.13052559947472134</v>
      </c>
      <c r="AU27" s="41">
        <v>6.5686961918878115E-2</v>
      </c>
      <c r="AV27" s="41">
        <v>0.26819186248227378</v>
      </c>
      <c r="AW27" s="41">
        <v>0.42766777524303745</v>
      </c>
      <c r="AX27" s="41">
        <f t="shared" si="1"/>
        <v>4.7926171452369681</v>
      </c>
    </row>
    <row r="28" spans="1:50" x14ac:dyDescent="0.3">
      <c r="A28" s="47" t="s">
        <v>119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</row>
    <row r="29" spans="1:50" x14ac:dyDescent="0.3">
      <c r="A29" s="39" t="str">
        <f t="shared" ref="A29:A40" si="2">A3</f>
        <v>Textile</v>
      </c>
      <c r="B29" s="32">
        <f t="shared" ref="B29:AW29" si="3">B3-B16</f>
        <v>-1.4315736519146427E-5</v>
      </c>
      <c r="C29" s="32">
        <f t="shared" si="3"/>
        <v>4.6689611969391299E-5</v>
      </c>
      <c r="D29" s="32">
        <f t="shared" si="3"/>
        <v>-1.9860634085974411E-5</v>
      </c>
      <c r="E29" s="32">
        <f t="shared" si="3"/>
        <v>-3.6245121982491066E-6</v>
      </c>
      <c r="F29" s="32">
        <f t="shared" si="3"/>
        <v>9.9440626966644139E-6</v>
      </c>
      <c r="G29" s="32">
        <f t="shared" si="3"/>
        <v>8.8483488719392957E-5</v>
      </c>
      <c r="H29" s="32">
        <f t="shared" si="3"/>
        <v>-3.1558722507285484E-5</v>
      </c>
      <c r="I29" s="32">
        <f t="shared" si="3"/>
        <v>2.0204394533701907E-6</v>
      </c>
      <c r="J29" s="32">
        <f t="shared" si="3"/>
        <v>-1.0119335352584626E-5</v>
      </c>
      <c r="K29" s="32">
        <f t="shared" si="3"/>
        <v>5.9672194655241152E-6</v>
      </c>
      <c r="L29" s="32">
        <f t="shared" si="3"/>
        <v>4.8873265656116847E-5</v>
      </c>
      <c r="M29" s="32">
        <f t="shared" si="3"/>
        <v>-6.2410484889941696E-5</v>
      </c>
      <c r="N29" s="32">
        <f t="shared" si="3"/>
        <v>6.6900817661573269E-7</v>
      </c>
      <c r="O29" s="32">
        <f t="shared" si="3"/>
        <v>8.8715321476039806E-7</v>
      </c>
      <c r="P29" s="32">
        <f t="shared" si="3"/>
        <v>-7.7035244085666782E-6</v>
      </c>
      <c r="Q29" s="32">
        <f t="shared" si="3"/>
        <v>-4.952615716484639E-5</v>
      </c>
      <c r="R29" s="32">
        <f t="shared" si="3"/>
        <v>-2.8911668990455855E-6</v>
      </c>
      <c r="S29" s="32">
        <f t="shared" si="3"/>
        <v>-1.3659680660269561E-6</v>
      </c>
      <c r="T29" s="32">
        <f t="shared" si="3"/>
        <v>-1.9150293409017847E-6</v>
      </c>
      <c r="U29" s="32">
        <f t="shared" si="3"/>
        <v>-9.0810746372322606E-7</v>
      </c>
      <c r="V29" s="32">
        <f t="shared" si="3"/>
        <v>-3.8315399707736393E-5</v>
      </c>
      <c r="W29" s="32">
        <f t="shared" si="3"/>
        <v>5.1925053254723143E-5</v>
      </c>
      <c r="X29" s="32">
        <f t="shared" si="3"/>
        <v>-1.400059734927321E-5</v>
      </c>
      <c r="Y29" s="32">
        <f t="shared" si="3"/>
        <v>1.0697650784568686E-5</v>
      </c>
      <c r="Z29" s="32">
        <f t="shared" si="3"/>
        <v>-4.7119937465741544E-6</v>
      </c>
      <c r="AA29" s="32">
        <f t="shared" si="3"/>
        <v>2.7028705664912801E-6</v>
      </c>
      <c r="AB29" s="32">
        <f t="shared" si="3"/>
        <v>9.4452380378420774E-6</v>
      </c>
      <c r="AC29" s="32">
        <f t="shared" si="3"/>
        <v>3.6585386753276868E-5</v>
      </c>
      <c r="AD29" s="32">
        <f t="shared" si="3"/>
        <v>1.5579602469832494E-5</v>
      </c>
      <c r="AE29" s="32">
        <f t="shared" si="3"/>
        <v>1.1742602013269215E-5</v>
      </c>
      <c r="AF29" s="32">
        <f t="shared" si="3"/>
        <v>6.8656317748392595E-5</v>
      </c>
      <c r="AG29" s="32">
        <f t="shared" si="3"/>
        <v>4.138043354721929E-3</v>
      </c>
      <c r="AH29" s="32">
        <f t="shared" si="3"/>
        <v>-2.1548651000701316E-4</v>
      </c>
      <c r="AI29" s="32">
        <f t="shared" si="3"/>
        <v>7.2892336104955139E-5</v>
      </c>
      <c r="AJ29" s="32">
        <f t="shared" si="3"/>
        <v>1.0652874502656371E-2</v>
      </c>
      <c r="AK29" s="32">
        <f t="shared" si="3"/>
        <v>3.5643741472979058E-4</v>
      </c>
      <c r="AL29" s="32">
        <f t="shared" si="3"/>
        <v>3.5320242100284776E-3</v>
      </c>
      <c r="AM29" s="32">
        <f t="shared" si="3"/>
        <v>4.8745643747156542E-5</v>
      </c>
      <c r="AN29" s="32">
        <f t="shared" si="3"/>
        <v>6.5841517872751486E-6</v>
      </c>
      <c r="AO29" s="32">
        <f t="shared" si="3"/>
        <v>2.51902121872605E-5</v>
      </c>
      <c r="AP29" s="32">
        <f t="shared" si="3"/>
        <v>4.2067183478907051E-4</v>
      </c>
      <c r="AQ29" s="32">
        <f t="shared" si="3"/>
        <v>6.2007948471592142E-4</v>
      </c>
      <c r="AR29" s="32">
        <f t="shared" si="3"/>
        <v>3.1055542103111092E-4</v>
      </c>
      <c r="AS29" s="32">
        <f t="shared" si="3"/>
        <v>7.0990558780896387E-5</v>
      </c>
      <c r="AT29" s="32">
        <f t="shared" si="3"/>
        <v>3.6902318168667895E-4</v>
      </c>
      <c r="AU29" s="32">
        <f t="shared" si="3"/>
        <v>2.3863094002291187E-4</v>
      </c>
      <c r="AV29" s="32">
        <f t="shared" si="3"/>
        <v>1.8129094741413165E-4</v>
      </c>
      <c r="AW29" s="32">
        <f t="shared" si="3"/>
        <v>1.6503379776119744E-3</v>
      </c>
      <c r="AX29" s="32">
        <f>SUM(B29:AW29)</f>
        <v>2.2626527263289255E-2</v>
      </c>
    </row>
    <row r="30" spans="1:50" x14ac:dyDescent="0.3">
      <c r="A30" s="39" t="str">
        <f t="shared" si="2"/>
        <v>Wood</v>
      </c>
      <c r="B30" s="32">
        <f t="shared" ref="B30:AW30" si="4">B4-B17</f>
        <v>8.2387405754202683E-3</v>
      </c>
      <c r="C30" s="32">
        <f t="shared" si="4"/>
        <v>3.3624128180787679E-3</v>
      </c>
      <c r="D30" s="32">
        <f t="shared" si="4"/>
        <v>6.4102042011419751E-4</v>
      </c>
      <c r="E30" s="32">
        <f t="shared" si="4"/>
        <v>2.4999435918617334E-5</v>
      </c>
      <c r="F30" s="32">
        <f t="shared" si="4"/>
        <v>2.5513705448507928E-3</v>
      </c>
      <c r="G30" s="32">
        <f t="shared" si="4"/>
        <v>3.1427792716210101E-2</v>
      </c>
      <c r="H30" s="32">
        <f t="shared" si="4"/>
        <v>8.3978635375211324E-4</v>
      </c>
      <c r="I30" s="32">
        <f t="shared" si="4"/>
        <v>2.2733051749985133E-4</v>
      </c>
      <c r="J30" s="32">
        <f t="shared" si="4"/>
        <v>6.6643992651480542E-3</v>
      </c>
      <c r="K30" s="32">
        <f t="shared" si="4"/>
        <v>1.4183351945392671E-2</v>
      </c>
      <c r="L30" s="32">
        <f t="shared" si="4"/>
        <v>2.0452568026354565E-2</v>
      </c>
      <c r="M30" s="32">
        <f t="shared" si="4"/>
        <v>1.3831283711121911E-3</v>
      </c>
      <c r="N30" s="32">
        <f t="shared" si="4"/>
        <v>1.8120097650314775E-3</v>
      </c>
      <c r="O30" s="32">
        <f t="shared" si="4"/>
        <v>2.7390015061830772E-3</v>
      </c>
      <c r="P30" s="32">
        <f t="shared" si="4"/>
        <v>7.8885940202909821E-4</v>
      </c>
      <c r="Q30" s="32">
        <f t="shared" si="4"/>
        <v>1.7137564242356441E-2</v>
      </c>
      <c r="R30" s="32">
        <f t="shared" si="4"/>
        <v>2.6648856809468674E-4</v>
      </c>
      <c r="S30" s="32">
        <f t="shared" si="4"/>
        <v>1.3769463577866623E-4</v>
      </c>
      <c r="T30" s="32">
        <f t="shared" si="4"/>
        <v>4.5061238778315235E-4</v>
      </c>
      <c r="U30" s="32">
        <f t="shared" si="4"/>
        <v>1.19745256550891E-5</v>
      </c>
      <c r="V30" s="32">
        <f t="shared" si="4"/>
        <v>4.5668915211503243E-3</v>
      </c>
      <c r="W30" s="32">
        <f t="shared" si="4"/>
        <v>9.274102770348144E-3</v>
      </c>
      <c r="X30" s="32">
        <f t="shared" si="4"/>
        <v>3.5338752576286802E-3</v>
      </c>
      <c r="Y30" s="32">
        <f t="shared" si="4"/>
        <v>5.9886907925912544E-3</v>
      </c>
      <c r="Z30" s="32">
        <f t="shared" si="4"/>
        <v>1.1439554118456619E-2</v>
      </c>
      <c r="AA30" s="32">
        <f t="shared" si="4"/>
        <v>5.6895876425075616E-4</v>
      </c>
      <c r="AB30" s="32">
        <f t="shared" si="4"/>
        <v>1.7001456009154193E-3</v>
      </c>
      <c r="AC30" s="32">
        <f t="shared" si="4"/>
        <v>1.0793376963115192E-2</v>
      </c>
      <c r="AD30" s="32">
        <f t="shared" si="4"/>
        <v>4.1298638887868984E-3</v>
      </c>
      <c r="AE30" s="32">
        <f t="shared" si="4"/>
        <v>3.1073600167859962E-3</v>
      </c>
      <c r="AF30" s="32">
        <f t="shared" si="4"/>
        <v>5.5960742732511495E-3</v>
      </c>
      <c r="AG30" s="32">
        <f t="shared" si="4"/>
        <v>8.665568826225125E-3</v>
      </c>
      <c r="AH30" s="32">
        <f t="shared" si="4"/>
        <v>0.13553978128894337</v>
      </c>
      <c r="AI30" s="32">
        <f t="shared" si="4"/>
        <v>4.4604006307264438E-2</v>
      </c>
      <c r="AJ30" s="32">
        <f t="shared" si="4"/>
        <v>0.20712318139168451</v>
      </c>
      <c r="AK30" s="32">
        <f t="shared" si="4"/>
        <v>1.7372108379670563E-2</v>
      </c>
      <c r="AL30" s="32">
        <f t="shared" si="4"/>
        <v>0.24795598402013114</v>
      </c>
      <c r="AM30" s="32">
        <f t="shared" si="4"/>
        <v>5.0811229785082193E-3</v>
      </c>
      <c r="AN30" s="32">
        <f t="shared" si="4"/>
        <v>3.6133244688581839E-2</v>
      </c>
      <c r="AO30" s="32">
        <f t="shared" si="4"/>
        <v>3.6399308020412247E-2</v>
      </c>
      <c r="AP30" s="32">
        <f t="shared" si="4"/>
        <v>0.17782956079893442</v>
      </c>
      <c r="AQ30" s="32">
        <f t="shared" si="4"/>
        <v>1.7419371399536875E-2</v>
      </c>
      <c r="AR30" s="32">
        <f t="shared" si="4"/>
        <v>3.8501212997389532E-2</v>
      </c>
      <c r="AS30" s="32">
        <f t="shared" si="4"/>
        <v>9.6872978161886905E-3</v>
      </c>
      <c r="AT30" s="32">
        <f t="shared" si="4"/>
        <v>2.308791695618603E-2</v>
      </c>
      <c r="AU30" s="32">
        <f t="shared" si="4"/>
        <v>1.6462120885176942E-2</v>
      </c>
      <c r="AV30" s="32">
        <f t="shared" si="4"/>
        <v>5.0465794051761485E-2</v>
      </c>
      <c r="AW30" s="32">
        <f t="shared" si="4"/>
        <v>2.4967259452321242E-2</v>
      </c>
      <c r="AX30" s="32">
        <f t="shared" ref="AX30:AX40" si="5">SUM(B30:AW30)</f>
        <v>1.2713348402489608</v>
      </c>
    </row>
    <row r="31" spans="1:50" x14ac:dyDescent="0.3">
      <c r="A31" s="39" t="str">
        <f t="shared" si="2"/>
        <v>Paper</v>
      </c>
      <c r="B31" s="32">
        <f t="shared" ref="B31:AW31" si="6">B5-B18</f>
        <v>3.5145429169240131E-4</v>
      </c>
      <c r="C31" s="32">
        <f t="shared" si="6"/>
        <v>2.5390843542460892E-4</v>
      </c>
      <c r="D31" s="32">
        <f t="shared" si="6"/>
        <v>7.8497611432411474E-5</v>
      </c>
      <c r="E31" s="32">
        <f t="shared" si="6"/>
        <v>3.2227205506745591E-6</v>
      </c>
      <c r="F31" s="32">
        <f t="shared" si="6"/>
        <v>1.4873582370525238E-4</v>
      </c>
      <c r="G31" s="32">
        <f t="shared" si="6"/>
        <v>1.7490882772125769E-3</v>
      </c>
      <c r="H31" s="32">
        <f t="shared" si="6"/>
        <v>1.1489807041892454E-4</v>
      </c>
      <c r="I31" s="32">
        <f t="shared" si="6"/>
        <v>3.4911748646414276E-5</v>
      </c>
      <c r="J31" s="32">
        <f t="shared" si="6"/>
        <v>4.0541520585884333E-4</v>
      </c>
      <c r="K31" s="32">
        <f t="shared" si="6"/>
        <v>2.270138983915405E-4</v>
      </c>
      <c r="L31" s="32">
        <f t="shared" si="6"/>
        <v>8.0484577146197004E-4</v>
      </c>
      <c r="M31" s="32">
        <f t="shared" si="6"/>
        <v>1.9716575485505332E-5</v>
      </c>
      <c r="N31" s="32">
        <f t="shared" si="6"/>
        <v>9.1119782708927314E-5</v>
      </c>
      <c r="O31" s="32">
        <f t="shared" si="6"/>
        <v>8.3858679873525285E-5</v>
      </c>
      <c r="P31" s="32">
        <f t="shared" si="6"/>
        <v>5.2952886488126115E-6</v>
      </c>
      <c r="Q31" s="32">
        <f t="shared" si="6"/>
        <v>8.1456752352779705E-4</v>
      </c>
      <c r="R31" s="32">
        <f t="shared" si="6"/>
        <v>6.3266751315656567E-5</v>
      </c>
      <c r="S31" s="32">
        <f t="shared" si="6"/>
        <v>-5.1615581454161972E-6</v>
      </c>
      <c r="T31" s="32">
        <f t="shared" si="6"/>
        <v>1.0163962515815131E-4</v>
      </c>
      <c r="U31" s="32">
        <f t="shared" si="6"/>
        <v>5.3762189792290578E-7</v>
      </c>
      <c r="V31" s="32">
        <f t="shared" si="6"/>
        <v>2.3284007118010028E-4</v>
      </c>
      <c r="W31" s="32">
        <f t="shared" si="6"/>
        <v>5.7562186676720327E-4</v>
      </c>
      <c r="X31" s="32">
        <f t="shared" si="6"/>
        <v>8.4312010399860567E-5</v>
      </c>
      <c r="Y31" s="32">
        <f t="shared" si="6"/>
        <v>1.8685019314079862E-4</v>
      </c>
      <c r="Z31" s="32">
        <f t="shared" si="6"/>
        <v>2.9185832455211867E-4</v>
      </c>
      <c r="AA31" s="32">
        <f t="shared" si="6"/>
        <v>9.8963734791742379E-5</v>
      </c>
      <c r="AB31" s="32">
        <f t="shared" si="6"/>
        <v>1.5556229733141978E-4</v>
      </c>
      <c r="AC31" s="32">
        <f t="shared" si="6"/>
        <v>2.6629327096637555E-5</v>
      </c>
      <c r="AD31" s="32">
        <f t="shared" si="6"/>
        <v>8.9277906442434044E-5</v>
      </c>
      <c r="AE31" s="32">
        <f t="shared" si="6"/>
        <v>2.3245637424724574E-5</v>
      </c>
      <c r="AF31" s="32">
        <f t="shared" si="6"/>
        <v>5.3554616358434217E-4</v>
      </c>
      <c r="AG31" s="32">
        <f t="shared" si="6"/>
        <v>9.3772471076918789E-4</v>
      </c>
      <c r="AH31" s="32">
        <f t="shared" si="6"/>
        <v>6.6009022555837335E-3</v>
      </c>
      <c r="AI31" s="32">
        <f t="shared" si="6"/>
        <v>2.5773658901879126E-4</v>
      </c>
      <c r="AJ31" s="32">
        <f t="shared" si="6"/>
        <v>2.8535288495278914E-2</v>
      </c>
      <c r="AK31" s="32">
        <f t="shared" si="6"/>
        <v>7.1035189230989797E-4</v>
      </c>
      <c r="AL31" s="32">
        <f t="shared" si="6"/>
        <v>2.183540210533551E-3</v>
      </c>
      <c r="AM31" s="32">
        <f t="shared" si="6"/>
        <v>6.9154010473101058E-4</v>
      </c>
      <c r="AN31" s="32">
        <f t="shared" si="6"/>
        <v>7.4417307225138835E-4</v>
      </c>
      <c r="AO31" s="32">
        <f t="shared" si="6"/>
        <v>3.1599994763909607E-4</v>
      </c>
      <c r="AP31" s="32">
        <f t="shared" si="6"/>
        <v>3.1307572382366345E-4</v>
      </c>
      <c r="AQ31" s="32">
        <f t="shared" si="6"/>
        <v>5.758052309106827E-4</v>
      </c>
      <c r="AR31" s="32">
        <f t="shared" si="6"/>
        <v>1.2790660036910663E-3</v>
      </c>
      <c r="AS31" s="32">
        <f t="shared" si="6"/>
        <v>2.460254649604951E-4</v>
      </c>
      <c r="AT31" s="32">
        <f t="shared" si="6"/>
        <v>1.0343726318040136E-3</v>
      </c>
      <c r="AU31" s="32">
        <f t="shared" si="6"/>
        <v>1.9657690681885963E-3</v>
      </c>
      <c r="AV31" s="32">
        <f t="shared" si="6"/>
        <v>6.6663499023264798E-4</v>
      </c>
      <c r="AW31" s="32">
        <f t="shared" si="6"/>
        <v>1.2372027887677397E-3</v>
      </c>
      <c r="AX31" s="32">
        <f t="shared" si="5"/>
        <v>5.5942748858472363E-2</v>
      </c>
    </row>
    <row r="32" spans="1:50" x14ac:dyDescent="0.3">
      <c r="A32" s="39" t="str">
        <f t="shared" si="2"/>
        <v>Plastics</v>
      </c>
      <c r="B32" s="32">
        <f t="shared" ref="B32:AW32" si="7">B6-B19</f>
        <v>3.6656950032470795E-4</v>
      </c>
      <c r="C32" s="32">
        <f t="shared" si="7"/>
        <v>7.0298167535527473E-4</v>
      </c>
      <c r="D32" s="32">
        <f t="shared" si="7"/>
        <v>7.8757393941191346E-6</v>
      </c>
      <c r="E32" s="32">
        <f t="shared" si="7"/>
        <v>-4.3632902072339428E-6</v>
      </c>
      <c r="F32" s="32">
        <f t="shared" si="7"/>
        <v>2.1740312167008109E-4</v>
      </c>
      <c r="G32" s="32">
        <f t="shared" si="7"/>
        <v>2.7266336261472165E-3</v>
      </c>
      <c r="H32" s="32">
        <f t="shared" si="7"/>
        <v>-3.6635526606677946E-5</v>
      </c>
      <c r="I32" s="32">
        <f t="shared" si="7"/>
        <v>9.5682721052459219E-6</v>
      </c>
      <c r="J32" s="32">
        <f t="shared" si="7"/>
        <v>3.8471209204109084E-4</v>
      </c>
      <c r="K32" s="32">
        <f t="shared" si="7"/>
        <v>5.2390811194898449E-5</v>
      </c>
      <c r="L32" s="32">
        <f t="shared" si="7"/>
        <v>1.3326436246628285E-3</v>
      </c>
      <c r="M32" s="32">
        <f t="shared" si="7"/>
        <v>-1.3649076923149834E-6</v>
      </c>
      <c r="N32" s="32">
        <f t="shared" si="7"/>
        <v>1.2343900724548647E-4</v>
      </c>
      <c r="O32" s="32">
        <f t="shared" si="7"/>
        <v>5.4181683560458686E-6</v>
      </c>
      <c r="P32" s="32">
        <f t="shared" si="7"/>
        <v>-4.1859461804465565E-5</v>
      </c>
      <c r="Q32" s="32">
        <f t="shared" si="7"/>
        <v>1.2550488182805687E-3</v>
      </c>
      <c r="R32" s="32">
        <f t="shared" si="7"/>
        <v>3.0713143383029017E-5</v>
      </c>
      <c r="S32" s="32">
        <f t="shared" si="7"/>
        <v>-2.7659022795468062E-5</v>
      </c>
      <c r="T32" s="32">
        <f t="shared" si="7"/>
        <v>-1.0161775525423244E-5</v>
      </c>
      <c r="U32" s="32">
        <f t="shared" si="7"/>
        <v>-4.7043333215120891E-6</v>
      </c>
      <c r="V32" s="32">
        <f t="shared" si="7"/>
        <v>6.9118221119537633E-4</v>
      </c>
      <c r="W32" s="32">
        <f t="shared" si="7"/>
        <v>8.0803337612214796E-4</v>
      </c>
      <c r="X32" s="32">
        <f t="shared" si="7"/>
        <v>1.1468056663384613E-4</v>
      </c>
      <c r="Y32" s="32">
        <f t="shared" si="7"/>
        <v>1.620855555662824E-4</v>
      </c>
      <c r="Z32" s="32">
        <f t="shared" si="7"/>
        <v>2.2243677849576905E-4</v>
      </c>
      <c r="AA32" s="32">
        <f t="shared" si="7"/>
        <v>1.8599705525047987E-5</v>
      </c>
      <c r="AB32" s="32">
        <f t="shared" si="7"/>
        <v>1.4051055519474122E-4</v>
      </c>
      <c r="AC32" s="32">
        <f t="shared" si="7"/>
        <v>9.2396147320437157E-4</v>
      </c>
      <c r="AD32" s="32">
        <f t="shared" si="7"/>
        <v>1.4592023909979184E-4</v>
      </c>
      <c r="AE32" s="32">
        <f t="shared" si="7"/>
        <v>4.5508040739763864E-4</v>
      </c>
      <c r="AF32" s="32">
        <f t="shared" si="7"/>
        <v>2.1482037794511026E-3</v>
      </c>
      <c r="AG32" s="32">
        <f t="shared" si="7"/>
        <v>2.4674503717212453E-3</v>
      </c>
      <c r="AH32" s="32">
        <f t="shared" si="7"/>
        <v>9.5959855930649162E-3</v>
      </c>
      <c r="AI32" s="32">
        <f t="shared" si="7"/>
        <v>8.4828676083272122E-4</v>
      </c>
      <c r="AJ32" s="32">
        <f t="shared" si="7"/>
        <v>3.8782073842231375E-2</v>
      </c>
      <c r="AK32" s="32">
        <f t="shared" si="7"/>
        <v>2.1853689128464027E-3</v>
      </c>
      <c r="AL32" s="32">
        <f t="shared" si="7"/>
        <v>2.516824048918849E-3</v>
      </c>
      <c r="AM32" s="32">
        <f t="shared" si="7"/>
        <v>1.5888358509597027E-3</v>
      </c>
      <c r="AN32" s="32">
        <f t="shared" si="7"/>
        <v>7.0060544012343637E-3</v>
      </c>
      <c r="AO32" s="32">
        <f t="shared" si="7"/>
        <v>1.9029609381273428E-4</v>
      </c>
      <c r="AP32" s="32">
        <f t="shared" si="7"/>
        <v>2.0016228014639744E-3</v>
      </c>
      <c r="AQ32" s="32">
        <f t="shared" si="7"/>
        <v>7.2531396815906559E-3</v>
      </c>
      <c r="AR32" s="32">
        <f t="shared" si="7"/>
        <v>1.7896575787836283E-3</v>
      </c>
      <c r="AS32" s="32">
        <f t="shared" si="7"/>
        <v>1.6309007566820363E-3</v>
      </c>
      <c r="AT32" s="32">
        <f t="shared" si="7"/>
        <v>3.5179347100435217E-3</v>
      </c>
      <c r="AU32" s="32">
        <f t="shared" si="7"/>
        <v>1.9092198127812362E-3</v>
      </c>
      <c r="AV32" s="32">
        <f t="shared" si="7"/>
        <v>1.6580337018054516E-3</v>
      </c>
      <c r="AW32" s="32">
        <f t="shared" si="7"/>
        <v>6.8173142384305007E-3</v>
      </c>
      <c r="AX32" s="32">
        <f t="shared" si="5"/>
        <v>0.10467834308729691</v>
      </c>
    </row>
    <row r="33" spans="1:50" x14ac:dyDescent="0.3">
      <c r="A33" s="39" t="str">
        <f t="shared" si="2"/>
        <v>Glass</v>
      </c>
      <c r="B33" s="32">
        <f t="shared" ref="B33:AW33" si="8">B7-B20</f>
        <v>3.1437851606142182E-4</v>
      </c>
      <c r="C33" s="32">
        <f t="shared" si="8"/>
        <v>2.9754943091139362E-4</v>
      </c>
      <c r="D33" s="32">
        <f t="shared" si="8"/>
        <v>3.9923120923519352E-4</v>
      </c>
      <c r="E33" s="32">
        <f t="shared" si="8"/>
        <v>7.5163683165918461E-6</v>
      </c>
      <c r="F33" s="32">
        <f t="shared" si="8"/>
        <v>3.2809162528019619E-4</v>
      </c>
      <c r="G33" s="32">
        <f t="shared" si="8"/>
        <v>2.410232499202785E-3</v>
      </c>
      <c r="H33" s="32">
        <f t="shared" si="8"/>
        <v>-1.0648570646674092E-4</v>
      </c>
      <c r="I33" s="32">
        <f t="shared" si="8"/>
        <v>6.879876021736447E-5</v>
      </c>
      <c r="J33" s="32">
        <f t="shared" si="8"/>
        <v>1.7324296546163478E-3</v>
      </c>
      <c r="K33" s="32">
        <f t="shared" si="8"/>
        <v>3.7178239233312017E-4</v>
      </c>
      <c r="L33" s="32">
        <f t="shared" si="8"/>
        <v>1.4103764681856097E-3</v>
      </c>
      <c r="M33" s="32">
        <f t="shared" si="8"/>
        <v>-6.9274705256189926E-3</v>
      </c>
      <c r="N33" s="32">
        <f t="shared" si="8"/>
        <v>7.5766903112328742E-5</v>
      </c>
      <c r="O33" s="32">
        <f t="shared" si="8"/>
        <v>5.212190706473086E-5</v>
      </c>
      <c r="P33" s="32">
        <f t="shared" si="8"/>
        <v>-4.0981516891713479E-5</v>
      </c>
      <c r="Q33" s="32">
        <f t="shared" si="8"/>
        <v>7.3708780602525607E-4</v>
      </c>
      <c r="R33" s="32">
        <f t="shared" si="8"/>
        <v>6.3366426563839253E-5</v>
      </c>
      <c r="S33" s="32">
        <f t="shared" si="8"/>
        <v>-3.7882093820656526E-6</v>
      </c>
      <c r="T33" s="32">
        <f t="shared" si="8"/>
        <v>-4.6440521812956962E-5</v>
      </c>
      <c r="U33" s="32">
        <f t="shared" si="8"/>
        <v>-2.5828106611870398E-6</v>
      </c>
      <c r="V33" s="32">
        <f t="shared" si="8"/>
        <v>1.8655566623409169E-4</v>
      </c>
      <c r="W33" s="32">
        <f t="shared" si="8"/>
        <v>1.4479237342886245E-3</v>
      </c>
      <c r="X33" s="32">
        <f t="shared" si="8"/>
        <v>5.6010270037711593E-5</v>
      </c>
      <c r="Y33" s="32">
        <f t="shared" si="8"/>
        <v>4.516837413573539E-4</v>
      </c>
      <c r="Z33" s="32">
        <f t="shared" si="8"/>
        <v>1.1108298905661686E-4</v>
      </c>
      <c r="AA33" s="32">
        <f t="shared" si="8"/>
        <v>-4.62242228764587E-5</v>
      </c>
      <c r="AB33" s="32">
        <f t="shared" si="8"/>
        <v>2.8074705070448778E-4</v>
      </c>
      <c r="AC33" s="32">
        <f t="shared" si="8"/>
        <v>3.0459267340463957E-4</v>
      </c>
      <c r="AD33" s="32">
        <f t="shared" si="8"/>
        <v>3.3968230228749257E-5</v>
      </c>
      <c r="AE33" s="32">
        <f t="shared" si="8"/>
        <v>6.0315766144607012E-4</v>
      </c>
      <c r="AF33" s="32">
        <f t="shared" si="8"/>
        <v>1.8674198096647341E-3</v>
      </c>
      <c r="AG33" s="32">
        <f t="shared" si="8"/>
        <v>4.0212411966040855E-4</v>
      </c>
      <c r="AH33" s="32">
        <f t="shared" si="8"/>
        <v>-6.9348743373717769E-4</v>
      </c>
      <c r="AI33" s="32">
        <f t="shared" si="8"/>
        <v>1.5479207531110982E-3</v>
      </c>
      <c r="AJ33" s="32">
        <f t="shared" si="8"/>
        <v>1.0529750944018177</v>
      </c>
      <c r="AK33" s="32">
        <f t="shared" si="8"/>
        <v>2.1686167729121348E-3</v>
      </c>
      <c r="AL33" s="32">
        <f t="shared" si="8"/>
        <v>9.804894700091351E-4</v>
      </c>
      <c r="AM33" s="32">
        <f t="shared" si="8"/>
        <v>1.5500501221483473E-3</v>
      </c>
      <c r="AN33" s="32">
        <f t="shared" si="8"/>
        <v>-3.1339191231865432E-4</v>
      </c>
      <c r="AO33" s="32">
        <f t="shared" si="8"/>
        <v>1.9128880242526959E-3</v>
      </c>
      <c r="AP33" s="32">
        <f t="shared" si="8"/>
        <v>5.4599880850152421E-4</v>
      </c>
      <c r="AQ33" s="32">
        <f t="shared" si="8"/>
        <v>1.9258464560825417E-3</v>
      </c>
      <c r="AR33" s="32">
        <f t="shared" si="8"/>
        <v>1.4843755762841328E-3</v>
      </c>
      <c r="AS33" s="32">
        <f t="shared" si="8"/>
        <v>3.2511746474483657E-4</v>
      </c>
      <c r="AT33" s="32">
        <f t="shared" si="8"/>
        <v>7.3948655449481305E-4</v>
      </c>
      <c r="AU33" s="32">
        <f t="shared" si="8"/>
        <v>1.4322414103572372E-3</v>
      </c>
      <c r="AV33" s="32">
        <f t="shared" si="8"/>
        <v>1.593847652652773E-4</v>
      </c>
      <c r="AW33" s="32">
        <f t="shared" si="8"/>
        <v>5.4510103596257676E-3</v>
      </c>
      <c r="AX33" s="32">
        <f t="shared" si="5"/>
        <v>1.0790316639930504</v>
      </c>
    </row>
    <row r="34" spans="1:50" x14ac:dyDescent="0.3">
      <c r="A34" s="39" t="str">
        <f t="shared" si="2"/>
        <v>Steel</v>
      </c>
      <c r="B34" s="32">
        <f>B8-B21</f>
        <v>1.8966471570971075E-3</v>
      </c>
      <c r="C34" s="32">
        <f t="shared" ref="C34:AW34" si="9">C8-C21</f>
        <v>2.8064760166768045E-3</v>
      </c>
      <c r="D34" s="32">
        <f t="shared" si="9"/>
        <v>1.0073543452556919E-3</v>
      </c>
      <c r="E34" s="32">
        <f t="shared" si="9"/>
        <v>-4.1655539034892765E-6</v>
      </c>
      <c r="F34" s="32">
        <f t="shared" si="9"/>
        <v>3.475091504159809E-3</v>
      </c>
      <c r="G34" s="32">
        <f t="shared" si="9"/>
        <v>8.1481157519491462E-3</v>
      </c>
      <c r="H34" s="32">
        <f t="shared" si="9"/>
        <v>1.6960581954265789E-4</v>
      </c>
      <c r="I34" s="32">
        <f t="shared" si="9"/>
        <v>-5.9748379710359873E-5</v>
      </c>
      <c r="J34" s="32">
        <f t="shared" si="9"/>
        <v>3.3959338705461112E-3</v>
      </c>
      <c r="K34" s="32">
        <f t="shared" si="9"/>
        <v>8.0929499590839038E-4</v>
      </c>
      <c r="L34" s="32">
        <f t="shared" si="9"/>
        <v>3.9546051620469452E-3</v>
      </c>
      <c r="M34" s="32">
        <f t="shared" si="9"/>
        <v>-4.9526434193498635E-3</v>
      </c>
      <c r="N34" s="32">
        <f t="shared" si="9"/>
        <v>8.065058205623506E-4</v>
      </c>
      <c r="O34" s="32">
        <f t="shared" si="9"/>
        <v>-2.5970556435460424E-3</v>
      </c>
      <c r="P34" s="32">
        <f t="shared" si="9"/>
        <v>-7.6763841093761137E-6</v>
      </c>
      <c r="Q34" s="32">
        <f t="shared" si="9"/>
        <v>2.004404943935837E-3</v>
      </c>
      <c r="R34" s="32">
        <f t="shared" si="9"/>
        <v>1.224729097488239E-4</v>
      </c>
      <c r="S34" s="32">
        <f t="shared" si="9"/>
        <v>2.3519035696791218E-4</v>
      </c>
      <c r="T34" s="32">
        <f t="shared" si="9"/>
        <v>1.5070113244284678E-4</v>
      </c>
      <c r="U34" s="32">
        <f t="shared" si="9"/>
        <v>2.4076473104424023E-5</v>
      </c>
      <c r="V34" s="32">
        <f t="shared" si="9"/>
        <v>2.6789732017506018E-3</v>
      </c>
      <c r="W34" s="32">
        <f t="shared" si="9"/>
        <v>5.1110329809855816E-3</v>
      </c>
      <c r="X34" s="32">
        <f t="shared" si="9"/>
        <v>2.2373513761066123E-4</v>
      </c>
      <c r="Y34" s="32">
        <f t="shared" si="9"/>
        <v>1.8173503476933538E-3</v>
      </c>
      <c r="Z34" s="32">
        <f t="shared" si="9"/>
        <v>2.2103660262665185E-3</v>
      </c>
      <c r="AA34" s="32">
        <f t="shared" si="9"/>
        <v>-1.1977120753939182E-3</v>
      </c>
      <c r="AB34" s="32">
        <f t="shared" si="9"/>
        <v>3.7647901236505382E-3</v>
      </c>
      <c r="AC34" s="32">
        <f t="shared" si="9"/>
        <v>2.5712802042162902E-3</v>
      </c>
      <c r="AD34" s="32">
        <f t="shared" si="9"/>
        <v>1.2035620542513383E-3</v>
      </c>
      <c r="AE34" s="32">
        <f t="shared" si="9"/>
        <v>4.1302946577469486E-3</v>
      </c>
      <c r="AF34" s="32">
        <f t="shared" si="9"/>
        <v>2.6712154412836604E-2</v>
      </c>
      <c r="AG34" s="32">
        <f t="shared" si="9"/>
        <v>1.6388911852980852E-2</v>
      </c>
      <c r="AH34" s="32">
        <f t="shared" si="9"/>
        <v>2.4760577910647355E-2</v>
      </c>
      <c r="AI34" s="32">
        <f t="shared" si="9"/>
        <v>5.6479293608772112E-3</v>
      </c>
      <c r="AJ34" s="32">
        <f t="shared" si="9"/>
        <v>0.39066483735914648</v>
      </c>
      <c r="AK34" s="32">
        <f t="shared" si="9"/>
        <v>2.7527331501493425E-2</v>
      </c>
      <c r="AL34" s="32">
        <f t="shared" si="9"/>
        <v>6.2908305419089816E-2</v>
      </c>
      <c r="AM34" s="32">
        <f t="shared" si="9"/>
        <v>5.9159546987549438E-3</v>
      </c>
      <c r="AN34" s="32">
        <f t="shared" si="9"/>
        <v>-8.7848523458635558E-4</v>
      </c>
      <c r="AO34" s="32">
        <f t="shared" si="9"/>
        <v>3.9050797228471048E-3</v>
      </c>
      <c r="AP34" s="32">
        <f t="shared" si="9"/>
        <v>9.1844068978967474E-3</v>
      </c>
      <c r="AQ34" s="32">
        <f t="shared" si="9"/>
        <v>3.9037927503899568E-2</v>
      </c>
      <c r="AR34" s="32">
        <f t="shared" si="9"/>
        <v>1.8960624569230051E-2</v>
      </c>
      <c r="AS34" s="32">
        <f t="shared" si="9"/>
        <v>7.3831760747134299E-3</v>
      </c>
      <c r="AT34" s="32">
        <f t="shared" si="9"/>
        <v>1.806423665838543E-2</v>
      </c>
      <c r="AU34" s="32">
        <f t="shared" si="9"/>
        <v>1.6987999253818661E-2</v>
      </c>
      <c r="AV34" s="32">
        <f t="shared" si="9"/>
        <v>3.8905129519832297E-3</v>
      </c>
      <c r="AW34" s="32">
        <f t="shared" si="9"/>
        <v>1.8313689274968535E-2</v>
      </c>
      <c r="AX34" s="32">
        <f t="shared" si="5"/>
        <v>0.739274029727087</v>
      </c>
    </row>
    <row r="35" spans="1:50" x14ac:dyDescent="0.3">
      <c r="A35" s="39" t="str">
        <f t="shared" si="2"/>
        <v>Precious metals</v>
      </c>
      <c r="B35" s="32">
        <f t="shared" ref="B35:AW35" si="10">B9-B22</f>
        <v>2.4159109848494785E-7</v>
      </c>
      <c r="C35" s="32">
        <f t="shared" si="10"/>
        <v>1.5418993215658441E-8</v>
      </c>
      <c r="D35" s="32">
        <f t="shared" si="10"/>
        <v>1.0503085320508296E-8</v>
      </c>
      <c r="E35" s="32">
        <f t="shared" si="10"/>
        <v>-8.4878061077551167E-10</v>
      </c>
      <c r="F35" s="32">
        <f t="shared" si="10"/>
        <v>3.2685445191607264E-7</v>
      </c>
      <c r="G35" s="32">
        <f t="shared" si="10"/>
        <v>4.952606123699092E-6</v>
      </c>
      <c r="H35" s="32">
        <f t="shared" si="10"/>
        <v>-5.4333576700032906E-10</v>
      </c>
      <c r="I35" s="32">
        <f t="shared" si="10"/>
        <v>5.1343186626084474E-9</v>
      </c>
      <c r="J35" s="32">
        <f t="shared" si="10"/>
        <v>-1.574552176587488E-8</v>
      </c>
      <c r="K35" s="32">
        <f t="shared" si="10"/>
        <v>1.9978267975086809E-7</v>
      </c>
      <c r="L35" s="32">
        <f t="shared" si="10"/>
        <v>1.5086251384178142E-7</v>
      </c>
      <c r="M35" s="32">
        <f t="shared" si="10"/>
        <v>-1.6372998706933476E-8</v>
      </c>
      <c r="N35" s="32">
        <f t="shared" si="10"/>
        <v>3.5012713344413458E-8</v>
      </c>
      <c r="O35" s="32">
        <f t="shared" si="10"/>
        <v>-1.4531167202430045E-9</v>
      </c>
      <c r="P35" s="32">
        <f t="shared" si="10"/>
        <v>8.1194994988762257E-9</v>
      </c>
      <c r="Q35" s="32">
        <f t="shared" si="10"/>
        <v>-1.1468782685157435E-7</v>
      </c>
      <c r="R35" s="32">
        <f t="shared" si="10"/>
        <v>1.3128524911371342E-8</v>
      </c>
      <c r="S35" s="32">
        <f t="shared" si="10"/>
        <v>-6.8886171705256044E-9</v>
      </c>
      <c r="T35" s="32">
        <f t="shared" si="10"/>
        <v>5.8301386608721727E-9</v>
      </c>
      <c r="U35" s="32">
        <f t="shared" si="10"/>
        <v>-8.448085916567425E-10</v>
      </c>
      <c r="V35" s="32">
        <f t="shared" si="10"/>
        <v>6.3443818109697249E-10</v>
      </c>
      <c r="W35" s="32">
        <f t="shared" si="10"/>
        <v>2.5630055096464762E-7</v>
      </c>
      <c r="X35" s="32">
        <f t="shared" si="10"/>
        <v>4.9152288461224079E-11</v>
      </c>
      <c r="Y35" s="32">
        <f t="shared" si="10"/>
        <v>3.7151758451377164E-8</v>
      </c>
      <c r="Z35" s="32">
        <f t="shared" si="10"/>
        <v>3.0848974201539868E-7</v>
      </c>
      <c r="AA35" s="32">
        <f t="shared" si="10"/>
        <v>8.8574880993388308E-9</v>
      </c>
      <c r="AB35" s="32">
        <f t="shared" si="10"/>
        <v>6.6846345183090442E-8</v>
      </c>
      <c r="AC35" s="32">
        <f t="shared" si="10"/>
        <v>4.08811912941181E-7</v>
      </c>
      <c r="AD35" s="32">
        <f t="shared" si="10"/>
        <v>3.1958044010768808E-8</v>
      </c>
      <c r="AE35" s="32">
        <f t="shared" si="10"/>
        <v>1.0533885262305849E-6</v>
      </c>
      <c r="AF35" s="32">
        <f t="shared" si="10"/>
        <v>2.6758765552184857E-8</v>
      </c>
      <c r="AG35" s="32">
        <f t="shared" si="10"/>
        <v>1.0736247924035999E-7</v>
      </c>
      <c r="AH35" s="32">
        <f t="shared" si="10"/>
        <v>1.596805734338127E-6</v>
      </c>
      <c r="AI35" s="32">
        <f t="shared" si="10"/>
        <v>1.6170565692168316E-6</v>
      </c>
      <c r="AJ35" s="32">
        <f t="shared" si="10"/>
        <v>2.5790109881982199E-6</v>
      </c>
      <c r="AK35" s="32">
        <f t="shared" si="10"/>
        <v>1.494482644454234E-7</v>
      </c>
      <c r="AL35" s="32">
        <f t="shared" si="10"/>
        <v>3.7478828245436695E-7</v>
      </c>
      <c r="AM35" s="32">
        <f t="shared" si="10"/>
        <v>4.6998494270085011E-7</v>
      </c>
      <c r="AN35" s="32">
        <f t="shared" si="10"/>
        <v>1.8791461641409832E-7</v>
      </c>
      <c r="AO35" s="32">
        <f t="shared" si="10"/>
        <v>4.0608955505655679E-8</v>
      </c>
      <c r="AP35" s="32">
        <f t="shared" si="10"/>
        <v>5.5588718389749497E-8</v>
      </c>
      <c r="AQ35" s="32">
        <f t="shared" si="10"/>
        <v>6.4935077127859138E-7</v>
      </c>
      <c r="AR35" s="32">
        <f t="shared" si="10"/>
        <v>2.7929055834678944E-8</v>
      </c>
      <c r="AS35" s="32">
        <f t="shared" si="10"/>
        <v>9.444605122041624E-7</v>
      </c>
      <c r="AT35" s="32">
        <f t="shared" si="10"/>
        <v>6.2292491884339226E-7</v>
      </c>
      <c r="AU35" s="32">
        <f t="shared" si="10"/>
        <v>1.4331717182508341E-7</v>
      </c>
      <c r="AV35" s="32">
        <f t="shared" si="10"/>
        <v>4.3510610326691892E-8</v>
      </c>
      <c r="AW35" s="32">
        <f t="shared" si="10"/>
        <v>1.1867441561403501E-6</v>
      </c>
      <c r="AX35" s="32">
        <f t="shared" si="5"/>
        <v>1.8803512606397253E-5</v>
      </c>
    </row>
    <row r="36" spans="1:50" x14ac:dyDescent="0.3">
      <c r="A36" s="39" t="str">
        <f t="shared" si="2"/>
        <v>Aluminium</v>
      </c>
      <c r="B36" s="32">
        <f>B10-B23</f>
        <v>1.0136829683681507E-4</v>
      </c>
      <c r="C36" s="32">
        <f t="shared" ref="C36:AW36" si="11">C10-C23</f>
        <v>8.2459621088119172E-5</v>
      </c>
      <c r="D36" s="32">
        <f t="shared" si="11"/>
        <v>5.5815880483104544E-6</v>
      </c>
      <c r="E36" s="32">
        <f t="shared" si="11"/>
        <v>-8.6099978263352913E-7</v>
      </c>
      <c r="F36" s="32">
        <f t="shared" si="11"/>
        <v>5.2379574800209377E-5</v>
      </c>
      <c r="G36" s="32">
        <f t="shared" si="11"/>
        <v>3.6109992248397997E-4</v>
      </c>
      <c r="H36" s="32">
        <f t="shared" si="11"/>
        <v>2.3195796336743005E-5</v>
      </c>
      <c r="I36" s="32">
        <f t="shared" si="11"/>
        <v>2.2221950086846527E-6</v>
      </c>
      <c r="J36" s="32">
        <f t="shared" si="11"/>
        <v>1.0277514541413125E-4</v>
      </c>
      <c r="K36" s="32">
        <f t="shared" si="11"/>
        <v>5.9611007833845981E-5</v>
      </c>
      <c r="L36" s="32">
        <f t="shared" si="11"/>
        <v>2.1909644631982724E-4</v>
      </c>
      <c r="M36" s="32">
        <f t="shared" si="11"/>
        <v>-1.0905030658615435E-5</v>
      </c>
      <c r="N36" s="32">
        <f t="shared" si="11"/>
        <v>4.0142745066983014E-5</v>
      </c>
      <c r="O36" s="32">
        <f t="shared" si="11"/>
        <v>6.5487262209730916E-5</v>
      </c>
      <c r="P36" s="32">
        <f t="shared" si="11"/>
        <v>-7.0799962315670263E-5</v>
      </c>
      <c r="Q36" s="32">
        <f t="shared" si="11"/>
        <v>1.3894363016512374E-4</v>
      </c>
      <c r="R36" s="32">
        <f t="shared" si="11"/>
        <v>4.1464958313706945E-6</v>
      </c>
      <c r="S36" s="32">
        <f t="shared" si="11"/>
        <v>-1.7057381889497946E-7</v>
      </c>
      <c r="T36" s="32">
        <f t="shared" si="11"/>
        <v>1.8741914521993184E-6</v>
      </c>
      <c r="U36" s="32">
        <f t="shared" si="11"/>
        <v>4.7958531285645567E-7</v>
      </c>
      <c r="V36" s="32">
        <f t="shared" si="11"/>
        <v>8.063956101093077E-5</v>
      </c>
      <c r="W36" s="32">
        <f t="shared" si="11"/>
        <v>1.554525110625878E-4</v>
      </c>
      <c r="X36" s="32">
        <f t="shared" si="11"/>
        <v>-2.9777532470479692E-6</v>
      </c>
      <c r="Y36" s="32">
        <f t="shared" si="11"/>
        <v>8.7709692445037368E-5</v>
      </c>
      <c r="Z36" s="32">
        <f t="shared" si="11"/>
        <v>6.4566113069759154E-5</v>
      </c>
      <c r="AA36" s="32">
        <f t="shared" si="11"/>
        <v>3.7436246575709278E-5</v>
      </c>
      <c r="AB36" s="32">
        <f t="shared" si="11"/>
        <v>4.9737382879408315E-5</v>
      </c>
      <c r="AC36" s="32">
        <f t="shared" si="11"/>
        <v>9.0865617620944871E-5</v>
      </c>
      <c r="AD36" s="32">
        <f t="shared" si="11"/>
        <v>1.8502398656440938E-4</v>
      </c>
      <c r="AE36" s="32">
        <f t="shared" si="11"/>
        <v>5.3803074390192682E-5</v>
      </c>
      <c r="AF36" s="32">
        <f t="shared" si="11"/>
        <v>7.5974679248823842E-5</v>
      </c>
      <c r="AG36" s="32">
        <f t="shared" si="11"/>
        <v>1.5494464235209251E-4</v>
      </c>
      <c r="AH36" s="32">
        <f t="shared" si="11"/>
        <v>1.7858896698511265E-3</v>
      </c>
      <c r="AI36" s="32">
        <f t="shared" si="11"/>
        <v>1.7043562246350839E-4</v>
      </c>
      <c r="AJ36" s="32">
        <f t="shared" si="11"/>
        <v>1.2143793035992324E-2</v>
      </c>
      <c r="AK36" s="32">
        <f t="shared" si="11"/>
        <v>9.1293091576569911E-4</v>
      </c>
      <c r="AL36" s="32">
        <f t="shared" si="11"/>
        <v>9.250113222154595E-4</v>
      </c>
      <c r="AM36" s="32">
        <f t="shared" si="11"/>
        <v>5.9610898716914583E-4</v>
      </c>
      <c r="AN36" s="32">
        <f t="shared" si="11"/>
        <v>7.9259208823686134E-6</v>
      </c>
      <c r="AO36" s="32">
        <f t="shared" si="11"/>
        <v>1.1341739343233965E-4</v>
      </c>
      <c r="AP36" s="32">
        <f t="shared" si="11"/>
        <v>3.9653185910115544E-4</v>
      </c>
      <c r="AQ36" s="32">
        <f t="shared" si="11"/>
        <v>1.4615165891986824E-3</v>
      </c>
      <c r="AR36" s="32">
        <f t="shared" si="11"/>
        <v>7.4921009300132847E-4</v>
      </c>
      <c r="AS36" s="32">
        <f t="shared" si="11"/>
        <v>2.5699300634059668E-4</v>
      </c>
      <c r="AT36" s="32">
        <f t="shared" si="11"/>
        <v>2.3533497997196829E-4</v>
      </c>
      <c r="AU36" s="32">
        <f t="shared" si="11"/>
        <v>4.0171146421346499E-4</v>
      </c>
      <c r="AV36" s="32">
        <f t="shared" si="11"/>
        <v>2.6045599557311845E-4</v>
      </c>
      <c r="AW36" s="32">
        <f t="shared" si="11"/>
        <v>1.0181033783537993E-3</v>
      </c>
      <c r="AX36" s="32">
        <f t="shared" si="5"/>
        <v>2.3646672925132055E-2</v>
      </c>
    </row>
    <row r="37" spans="1:50" x14ac:dyDescent="0.3">
      <c r="A37" s="39" t="str">
        <f t="shared" si="2"/>
        <v>Lead</v>
      </c>
      <c r="B37" s="32">
        <f t="shared" ref="B37:AW37" si="12">B11-B24</f>
        <v>3.7054470736552692E-5</v>
      </c>
      <c r="C37" s="32">
        <f t="shared" si="12"/>
        <v>7.4548459123148115E-5</v>
      </c>
      <c r="D37" s="32">
        <f t="shared" si="12"/>
        <v>-1.3301661479117238E-5</v>
      </c>
      <c r="E37" s="32">
        <f t="shared" si="12"/>
        <v>-1.4402184146843015E-7</v>
      </c>
      <c r="F37" s="32">
        <f t="shared" si="12"/>
        <v>4.0113038510708227E-5</v>
      </c>
      <c r="G37" s="32">
        <f t="shared" si="12"/>
        <v>-5.8035566197253263E-6</v>
      </c>
      <c r="H37" s="32">
        <f t="shared" si="12"/>
        <v>-3.2919117362901113E-6</v>
      </c>
      <c r="I37" s="32">
        <f t="shared" si="12"/>
        <v>8.4449086193623085E-6</v>
      </c>
      <c r="J37" s="32">
        <f t="shared" si="12"/>
        <v>-7.6269762622794299E-4</v>
      </c>
      <c r="K37" s="32">
        <f t="shared" si="12"/>
        <v>1.1498495749871178E-6</v>
      </c>
      <c r="L37" s="32">
        <f t="shared" si="12"/>
        <v>-1.0347916396039004E-4</v>
      </c>
      <c r="M37" s="32">
        <f t="shared" si="12"/>
        <v>-1.6536266379508585E-5</v>
      </c>
      <c r="N37" s="32">
        <f t="shared" si="12"/>
        <v>1.5700554167212507E-6</v>
      </c>
      <c r="O37" s="32">
        <f t="shared" si="12"/>
        <v>8.1109436220748648E-7</v>
      </c>
      <c r="P37" s="32">
        <f t="shared" si="12"/>
        <v>8.9874773297699692E-6</v>
      </c>
      <c r="Q37" s="32">
        <f t="shared" si="12"/>
        <v>3.2884127533716476E-5</v>
      </c>
      <c r="R37" s="32">
        <f t="shared" si="12"/>
        <v>2.2888785729199676E-7</v>
      </c>
      <c r="S37" s="32">
        <f t="shared" si="12"/>
        <v>-8.557532537524565E-7</v>
      </c>
      <c r="T37" s="32">
        <f t="shared" si="12"/>
        <v>4.3895634341107428E-8</v>
      </c>
      <c r="U37" s="32">
        <f t="shared" si="12"/>
        <v>-1.2755767897290112E-7</v>
      </c>
      <c r="V37" s="32">
        <f t="shared" si="12"/>
        <v>5.393655629528274E-5</v>
      </c>
      <c r="W37" s="32">
        <f t="shared" si="12"/>
        <v>7.4151446766458073E-5</v>
      </c>
      <c r="X37" s="32">
        <f t="shared" si="12"/>
        <v>-4.3579245689402231E-6</v>
      </c>
      <c r="Y37" s="32">
        <f t="shared" si="12"/>
        <v>2.8644989555702624E-6</v>
      </c>
      <c r="Z37" s="32">
        <f t="shared" si="12"/>
        <v>6.4785541147400081E-6</v>
      </c>
      <c r="AA37" s="32">
        <f t="shared" si="12"/>
        <v>3.030211675538283E-5</v>
      </c>
      <c r="AB37" s="32">
        <f t="shared" si="12"/>
        <v>2.2570870489318742E-5</v>
      </c>
      <c r="AC37" s="32">
        <f t="shared" si="12"/>
        <v>8.2865708348921823E-5</v>
      </c>
      <c r="AD37" s="32">
        <f t="shared" si="12"/>
        <v>-4.2653004833956667E-6</v>
      </c>
      <c r="AE37" s="32">
        <f t="shared" si="12"/>
        <v>1.7172880360949834E-5</v>
      </c>
      <c r="AF37" s="32">
        <f t="shared" si="12"/>
        <v>3.2764914998611484E-6</v>
      </c>
      <c r="AG37" s="32">
        <f t="shared" si="12"/>
        <v>2.2166655531472994E-5</v>
      </c>
      <c r="AH37" s="32">
        <f t="shared" si="12"/>
        <v>8.7641786172527989E-4</v>
      </c>
      <c r="AI37" s="32">
        <f t="shared" si="12"/>
        <v>1.560954917643783E-4</v>
      </c>
      <c r="AJ37" s="32">
        <f t="shared" si="12"/>
        <v>3.2663220029360367E-3</v>
      </c>
      <c r="AK37" s="32">
        <f t="shared" si="12"/>
        <v>2.2335678508192511E-5</v>
      </c>
      <c r="AL37" s="32">
        <f t="shared" si="12"/>
        <v>2.1761608551106319E-4</v>
      </c>
      <c r="AM37" s="32">
        <f t="shared" si="12"/>
        <v>4.3771166721153462E-5</v>
      </c>
      <c r="AN37" s="32">
        <f t="shared" si="12"/>
        <v>1.1639256288968847E-4</v>
      </c>
      <c r="AO37" s="32">
        <f t="shared" si="12"/>
        <v>6.4018791495891691E-5</v>
      </c>
      <c r="AP37" s="32">
        <f t="shared" si="12"/>
        <v>1.0227532506348984E-4</v>
      </c>
      <c r="AQ37" s="32">
        <f t="shared" si="12"/>
        <v>3.5689322191318699E-5</v>
      </c>
      <c r="AR37" s="32">
        <f t="shared" si="12"/>
        <v>1.1727771264612868E-4</v>
      </c>
      <c r="AS37" s="32">
        <f t="shared" si="12"/>
        <v>1.0996088382192622E-4</v>
      </c>
      <c r="AT37" s="32">
        <f t="shared" si="12"/>
        <v>3.9139793296744368E-5</v>
      </c>
      <c r="AU37" s="32">
        <f t="shared" si="12"/>
        <v>1.0894338765774072E-4</v>
      </c>
      <c r="AV37" s="32">
        <f t="shared" si="12"/>
        <v>1.2217584089639429E-5</v>
      </c>
      <c r="AW37" s="32">
        <f t="shared" si="12"/>
        <v>9.5693789831698519E-5</v>
      </c>
      <c r="AX37" s="32">
        <f t="shared" si="5"/>
        <v>4.9909287397376309E-3</v>
      </c>
    </row>
    <row r="38" spans="1:50" x14ac:dyDescent="0.3">
      <c r="A38" s="39" t="str">
        <f t="shared" si="2"/>
        <v>Copper</v>
      </c>
      <c r="B38" s="32">
        <f t="shared" ref="B38:AW38" si="13">B12-B25</f>
        <v>3.0661430053498662E-5</v>
      </c>
      <c r="C38" s="32">
        <f t="shared" si="13"/>
        <v>7.787209071726263E-5</v>
      </c>
      <c r="D38" s="32">
        <f t="shared" si="13"/>
        <v>-4.5820277724044762E-5</v>
      </c>
      <c r="E38" s="32">
        <f t="shared" si="13"/>
        <v>7.8498085032263253E-6</v>
      </c>
      <c r="F38" s="32">
        <f t="shared" si="13"/>
        <v>7.6295355856502157E-6</v>
      </c>
      <c r="G38" s="32">
        <f t="shared" si="13"/>
        <v>1.6020110913383311E-4</v>
      </c>
      <c r="H38" s="32">
        <f t="shared" si="13"/>
        <v>-2.5266940686367256E-6</v>
      </c>
      <c r="I38" s="32">
        <f t="shared" si="13"/>
        <v>1.5518234781648249E-6</v>
      </c>
      <c r="J38" s="32">
        <f t="shared" si="13"/>
        <v>3.0674546927917626E-5</v>
      </c>
      <c r="K38" s="32">
        <f t="shared" si="13"/>
        <v>3.5802080347912033E-5</v>
      </c>
      <c r="L38" s="32">
        <f t="shared" si="13"/>
        <v>3.2327931819939884E-5</v>
      </c>
      <c r="M38" s="32">
        <f t="shared" si="13"/>
        <v>-8.8440617219292461E-6</v>
      </c>
      <c r="N38" s="32">
        <f t="shared" si="13"/>
        <v>2.9925689967783552E-6</v>
      </c>
      <c r="O38" s="32">
        <f t="shared" si="13"/>
        <v>6.0709537560294043E-7</v>
      </c>
      <c r="P38" s="32">
        <f t="shared" si="13"/>
        <v>-7.8774153766957478E-7</v>
      </c>
      <c r="Q38" s="32">
        <f t="shared" si="13"/>
        <v>4.2666946859592591E-5</v>
      </c>
      <c r="R38" s="32">
        <f t="shared" si="13"/>
        <v>9.7437646832168037E-7</v>
      </c>
      <c r="S38" s="32">
        <f t="shared" si="13"/>
        <v>2.2765712069279689E-6</v>
      </c>
      <c r="T38" s="32">
        <f t="shared" si="13"/>
        <v>-2.2257507519956065E-7</v>
      </c>
      <c r="U38" s="32">
        <f t="shared" si="13"/>
        <v>1.3257110067169278E-7</v>
      </c>
      <c r="V38" s="32">
        <f t="shared" si="13"/>
        <v>1.3240712692749829E-5</v>
      </c>
      <c r="W38" s="32">
        <f t="shared" si="13"/>
        <v>1.2920093552229613E-4</v>
      </c>
      <c r="X38" s="32">
        <f t="shared" si="13"/>
        <v>-6.859344423018138E-7</v>
      </c>
      <c r="Y38" s="32">
        <f t="shared" si="13"/>
        <v>5.5392231664780228E-6</v>
      </c>
      <c r="Z38" s="32">
        <f t="shared" si="13"/>
        <v>2.1902702136267904E-5</v>
      </c>
      <c r="AA38" s="32">
        <f t="shared" si="13"/>
        <v>5.4387395985006879E-7</v>
      </c>
      <c r="AB38" s="32">
        <f t="shared" si="13"/>
        <v>1.7572494710762509E-5</v>
      </c>
      <c r="AC38" s="32">
        <f t="shared" si="13"/>
        <v>3.1834654188291951E-6</v>
      </c>
      <c r="AD38" s="32">
        <f t="shared" si="13"/>
        <v>9.1959158462980095E-6</v>
      </c>
      <c r="AE38" s="32">
        <f t="shared" si="13"/>
        <v>3.6272625591684014E-6</v>
      </c>
      <c r="AF38" s="32">
        <f t="shared" si="13"/>
        <v>1.1312060337084256E-5</v>
      </c>
      <c r="AG38" s="32">
        <f t="shared" si="13"/>
        <v>5.5144789978990141E-5</v>
      </c>
      <c r="AH38" s="32">
        <f t="shared" si="13"/>
        <v>1.7451215685376786E-4</v>
      </c>
      <c r="AI38" s="32">
        <f t="shared" si="13"/>
        <v>1.064004374064292E-4</v>
      </c>
      <c r="AJ38" s="32">
        <f t="shared" si="13"/>
        <v>4.0698123636173679E-3</v>
      </c>
      <c r="AK38" s="32">
        <f t="shared" si="13"/>
        <v>1.9274121585960272E-4</v>
      </c>
      <c r="AL38" s="32">
        <f t="shared" si="13"/>
        <v>3.9398991885350974E-4</v>
      </c>
      <c r="AM38" s="32">
        <f t="shared" si="13"/>
        <v>1.5500874813163023E-4</v>
      </c>
      <c r="AN38" s="32">
        <f t="shared" si="13"/>
        <v>2.5389653618639691E-5</v>
      </c>
      <c r="AO38" s="32">
        <f t="shared" si="13"/>
        <v>2.083588397707419E-5</v>
      </c>
      <c r="AP38" s="32">
        <f t="shared" si="13"/>
        <v>1.5736771498647001E-4</v>
      </c>
      <c r="AQ38" s="32">
        <f t="shared" si="13"/>
        <v>1.9116132730670851E-4</v>
      </c>
      <c r="AR38" s="32">
        <f t="shared" si="13"/>
        <v>8.598535571563735E-5</v>
      </c>
      <c r="AS38" s="32">
        <f t="shared" si="13"/>
        <v>3.7794527988004674E-5</v>
      </c>
      <c r="AT38" s="32">
        <f t="shared" si="13"/>
        <v>-8.9854699161362375E-5</v>
      </c>
      <c r="AU38" s="32">
        <f t="shared" si="13"/>
        <v>1.1076132162835635E-4</v>
      </c>
      <c r="AV38" s="32">
        <f t="shared" si="13"/>
        <v>6.6000517621650056E-5</v>
      </c>
      <c r="AW38" s="32">
        <f t="shared" si="13"/>
        <v>5.1884091089632637E-4</v>
      </c>
      <c r="AX38" s="32">
        <f t="shared" si="5"/>
        <v>6.862543993634106E-3</v>
      </c>
    </row>
    <row r="39" spans="1:50" x14ac:dyDescent="0.3">
      <c r="A39" s="39" t="str">
        <f t="shared" si="2"/>
        <v>non-ferrous metals</v>
      </c>
      <c r="B39" s="32">
        <f>B13-B26</f>
        <v>1.6954453060808265E-5</v>
      </c>
      <c r="C39" s="32">
        <f t="shared" ref="C39:AW39" si="14">C13-C26</f>
        <v>5.2605394798051051E-5</v>
      </c>
      <c r="D39" s="32">
        <f t="shared" si="14"/>
        <v>5.6917039845155425E-6</v>
      </c>
      <c r="E39" s="32">
        <f t="shared" si="14"/>
        <v>-5.0457024054773253E-7</v>
      </c>
      <c r="F39" s="32">
        <f t="shared" si="14"/>
        <v>6.8625197377387208E-5</v>
      </c>
      <c r="G39" s="32">
        <f t="shared" si="14"/>
        <v>4.7314163760813844E-5</v>
      </c>
      <c r="H39" s="32">
        <f t="shared" si="14"/>
        <v>-4.627132465676449E-5</v>
      </c>
      <c r="I39" s="32">
        <f t="shared" si="14"/>
        <v>2.9701137306463092E-6</v>
      </c>
      <c r="J39" s="32">
        <f t="shared" si="14"/>
        <v>-1.2715099267166376E-5</v>
      </c>
      <c r="K39" s="32">
        <f t="shared" si="14"/>
        <v>1.6804404863738791E-4</v>
      </c>
      <c r="L39" s="32">
        <f t="shared" si="14"/>
        <v>9.4955618228079978E-5</v>
      </c>
      <c r="M39" s="32">
        <f t="shared" si="14"/>
        <v>-1.6807748658779573E-5</v>
      </c>
      <c r="N39" s="32">
        <f t="shared" si="14"/>
        <v>2.249578321559845E-5</v>
      </c>
      <c r="O39" s="32">
        <f t="shared" si="14"/>
        <v>1.4436494834877072E-6</v>
      </c>
      <c r="P39" s="32">
        <f t="shared" si="14"/>
        <v>-1.1833935449843651E-5</v>
      </c>
      <c r="Q39" s="32">
        <f t="shared" si="14"/>
        <v>-2.1267056754125161E-5</v>
      </c>
      <c r="R39" s="32">
        <f t="shared" si="14"/>
        <v>2.1619973057437234E-6</v>
      </c>
      <c r="S39" s="32">
        <f t="shared" si="14"/>
        <v>-6.7492678712777641E-6</v>
      </c>
      <c r="T39" s="32">
        <f t="shared" si="14"/>
        <v>2.2387546221812638E-6</v>
      </c>
      <c r="U39" s="32">
        <f t="shared" si="14"/>
        <v>6.4391615084314911E-7</v>
      </c>
      <c r="V39" s="32">
        <f t="shared" si="14"/>
        <v>-6.9861627414062111E-6</v>
      </c>
      <c r="W39" s="32">
        <f t="shared" si="14"/>
        <v>1.4066767117975769E-4</v>
      </c>
      <c r="X39" s="32">
        <f t="shared" si="14"/>
        <v>1.2591478248804832E-5</v>
      </c>
      <c r="Y39" s="32">
        <f t="shared" si="14"/>
        <v>2.3174227964095861E-5</v>
      </c>
      <c r="Z39" s="32">
        <f t="shared" si="14"/>
        <v>3.4049114628482594E-5</v>
      </c>
      <c r="AA39" s="32">
        <f t="shared" si="14"/>
        <v>-1.3985334745385134E-6</v>
      </c>
      <c r="AB39" s="32">
        <f t="shared" si="14"/>
        <v>9.6646246319702519E-5</v>
      </c>
      <c r="AC39" s="32">
        <f t="shared" si="14"/>
        <v>1.8366148619958212E-5</v>
      </c>
      <c r="AD39" s="32">
        <f t="shared" si="14"/>
        <v>3.2944201489947111E-5</v>
      </c>
      <c r="AE39" s="32">
        <f t="shared" si="14"/>
        <v>2.534912058194502E-5</v>
      </c>
      <c r="AF39" s="32">
        <f t="shared" si="14"/>
        <v>1.46846290657198E-5</v>
      </c>
      <c r="AG39" s="32">
        <f t="shared" si="14"/>
        <v>8.0664181474223383E-4</v>
      </c>
      <c r="AH39" s="32">
        <f t="shared" si="14"/>
        <v>3.7996633285668408E-4</v>
      </c>
      <c r="AI39" s="32">
        <f t="shared" si="14"/>
        <v>1.9725354910250098E-4</v>
      </c>
      <c r="AJ39" s="32">
        <f t="shared" si="14"/>
        <v>3.8330446201163531E-3</v>
      </c>
      <c r="AK39" s="32">
        <f t="shared" si="14"/>
        <v>1.8320051970741399E-4</v>
      </c>
      <c r="AL39" s="32">
        <f t="shared" si="14"/>
        <v>4.7539873605285622E-3</v>
      </c>
      <c r="AM39" s="32">
        <f t="shared" si="14"/>
        <v>6.9913634881597778E-4</v>
      </c>
      <c r="AN39" s="32">
        <f t="shared" si="14"/>
        <v>5.7179276528993364E-5</v>
      </c>
      <c r="AO39" s="32">
        <f t="shared" si="14"/>
        <v>1.7523048740759103E-3</v>
      </c>
      <c r="AP39" s="32">
        <f t="shared" si="14"/>
        <v>6.1543929071433733E-4</v>
      </c>
      <c r="AQ39" s="32">
        <f t="shared" si="14"/>
        <v>6.7398473509429498E-4</v>
      </c>
      <c r="AR39" s="32">
        <f t="shared" si="14"/>
        <v>7.0047598900446046E-4</v>
      </c>
      <c r="AS39" s="32">
        <f t="shared" si="14"/>
        <v>1.518890801790812E-4</v>
      </c>
      <c r="AT39" s="32">
        <f t="shared" si="14"/>
        <v>1.1194810234930319E-4</v>
      </c>
      <c r="AU39" s="32">
        <f t="shared" si="14"/>
        <v>2.7298709502512528E-4</v>
      </c>
      <c r="AV39" s="32">
        <f t="shared" si="14"/>
        <v>1.7024915944967983E-4</v>
      </c>
      <c r="AW39" s="32">
        <f t="shared" si="14"/>
        <v>1.2170281693537736E-3</v>
      </c>
      <c r="AX39" s="32">
        <f t="shared" si="5"/>
        <v>1.7336800250984191E-2</v>
      </c>
    </row>
    <row r="40" spans="1:50" x14ac:dyDescent="0.3">
      <c r="A40" s="39" t="str">
        <f t="shared" si="2"/>
        <v>Non-metallic minerals</v>
      </c>
      <c r="B40" s="32">
        <f>B14-B27</f>
        <v>6.2452838659551084E-2</v>
      </c>
      <c r="C40" s="32">
        <f t="shared" ref="C40:AW40" si="15">C14-C27</f>
        <v>7.381695119670835E-2</v>
      </c>
      <c r="D40" s="32">
        <f t="shared" si="15"/>
        <v>3.0460725361455897E-2</v>
      </c>
      <c r="E40" s="32">
        <f t="shared" si="15"/>
        <v>7.4353706701503434E-3</v>
      </c>
      <c r="F40" s="32">
        <f t="shared" si="15"/>
        <v>-1.0904977338977467E-2</v>
      </c>
      <c r="G40" s="32">
        <f t="shared" si="15"/>
        <v>0.32976484188851923</v>
      </c>
      <c r="H40" s="32">
        <f t="shared" si="15"/>
        <v>3.1695340152063052E-2</v>
      </c>
      <c r="I40" s="32">
        <f t="shared" si="15"/>
        <v>1.0105167743762113E-2</v>
      </c>
      <c r="J40" s="32">
        <f t="shared" si="15"/>
        <v>0.18007871862672675</v>
      </c>
      <c r="K40" s="32">
        <f t="shared" si="15"/>
        <v>5.4389361280751863E-2</v>
      </c>
      <c r="L40" s="32">
        <f t="shared" si="15"/>
        <v>0.25664414339140618</v>
      </c>
      <c r="M40" s="32">
        <f t="shared" si="15"/>
        <v>4.3929454743440899E-2</v>
      </c>
      <c r="N40" s="32">
        <f t="shared" si="15"/>
        <v>2.3567343299201328E-2</v>
      </c>
      <c r="O40" s="32">
        <f t="shared" si="15"/>
        <v>1.2651934580030883E-2</v>
      </c>
      <c r="P40" s="32">
        <f t="shared" si="15"/>
        <v>4.1950154949384755E-2</v>
      </c>
      <c r="Q40" s="32">
        <f t="shared" si="15"/>
        <v>0.22721119600370621</v>
      </c>
      <c r="R40" s="32">
        <f t="shared" si="15"/>
        <v>1.0723028782382009E-2</v>
      </c>
      <c r="S40" s="32">
        <f t="shared" si="15"/>
        <v>7.348179048541916E-3</v>
      </c>
      <c r="T40" s="32">
        <f t="shared" si="15"/>
        <v>9.9763614164784277E-3</v>
      </c>
      <c r="U40" s="32">
        <f t="shared" si="15"/>
        <v>1.4230975315737289E-3</v>
      </c>
      <c r="V40" s="32">
        <f t="shared" si="15"/>
        <v>7.022620206212446E-2</v>
      </c>
      <c r="W40" s="32">
        <f t="shared" si="15"/>
        <v>0.31149623528181491</v>
      </c>
      <c r="X40" s="32">
        <f t="shared" si="15"/>
        <v>7.4501269275715751E-2</v>
      </c>
      <c r="Y40" s="32">
        <f t="shared" si="15"/>
        <v>7.1323738394205277E-2</v>
      </c>
      <c r="Z40" s="32">
        <f t="shared" si="15"/>
        <v>6.855127577600037E-2</v>
      </c>
      <c r="AA40" s="32">
        <f t="shared" si="15"/>
        <v>9.018026544102338E-3</v>
      </c>
      <c r="AB40" s="32">
        <f t="shared" si="15"/>
        <v>2.6045230761789467E-2</v>
      </c>
      <c r="AC40" s="32">
        <f t="shared" si="15"/>
        <v>0.20642487119324382</v>
      </c>
      <c r="AD40" s="32">
        <f t="shared" si="15"/>
        <v>5.3419204901713063E-2</v>
      </c>
      <c r="AE40" s="32">
        <f t="shared" si="15"/>
        <v>3.8936132901568381E-2</v>
      </c>
      <c r="AF40" s="32">
        <f t="shared" si="15"/>
        <v>0.11806864968796765</v>
      </c>
      <c r="AG40" s="32">
        <f t="shared" si="15"/>
        <v>0.28639051654479497</v>
      </c>
      <c r="AH40" s="32">
        <f t="shared" si="15"/>
        <v>1.275276264511064</v>
      </c>
      <c r="AI40" s="32">
        <f t="shared" si="15"/>
        <v>0.25956778653427692</v>
      </c>
      <c r="AJ40" s="32">
        <f t="shared" si="15"/>
        <v>9.6509880067755667</v>
      </c>
      <c r="AK40" s="32">
        <f t="shared" si="15"/>
        <v>0.14147014012175452</v>
      </c>
      <c r="AL40" s="32">
        <f t="shared" si="15"/>
        <v>1.14305976830267</v>
      </c>
      <c r="AM40" s="32">
        <f t="shared" si="15"/>
        <v>6.8154859027762305E-2</v>
      </c>
      <c r="AN40" s="32">
        <f t="shared" si="15"/>
        <v>0.20319736345402983</v>
      </c>
      <c r="AO40" s="32">
        <f t="shared" si="15"/>
        <v>5.2401459548219509E-2</v>
      </c>
      <c r="AP40" s="32">
        <f t="shared" si="15"/>
        <v>0.66917103924587251</v>
      </c>
      <c r="AQ40" s="32">
        <f t="shared" si="15"/>
        <v>1.3493963443461643</v>
      </c>
      <c r="AR40" s="32">
        <f t="shared" si="15"/>
        <v>0.37093064499531087</v>
      </c>
      <c r="AS40" s="32">
        <f t="shared" si="15"/>
        <v>0.20806564211963285</v>
      </c>
      <c r="AT40" s="32">
        <f t="shared" si="15"/>
        <v>0.52891287441941615</v>
      </c>
      <c r="AU40" s="32">
        <f t="shared" si="15"/>
        <v>0.22297267356221073</v>
      </c>
      <c r="AV40" s="32">
        <f t="shared" si="15"/>
        <v>3.7565226159494813E-2</v>
      </c>
      <c r="AW40" s="32">
        <f t="shared" si="15"/>
        <v>1.1783311881240066</v>
      </c>
      <c r="AX40" s="32">
        <f t="shared" si="5"/>
        <v>20.098581866559346</v>
      </c>
    </row>
    <row r="41" spans="1:50" s="9" customFormat="1" x14ac:dyDescent="0.3">
      <c r="A41" s="42" t="s">
        <v>120</v>
      </c>
      <c r="B41" s="7">
        <f>SUM(B29:B40)</f>
        <v>7.3792593205414009E-2</v>
      </c>
      <c r="C41" s="7">
        <f t="shared" ref="C41:AW41" si="16">SUM(C29:C40)</f>
        <v>8.1574470169844385E-2</v>
      </c>
      <c r="D41" s="7">
        <f t="shared" si="16"/>
        <v>3.2527005908716523E-2</v>
      </c>
      <c r="E41" s="7">
        <f t="shared" si="16"/>
        <v>7.4652952064852207E-3</v>
      </c>
      <c r="F41" s="7">
        <f t="shared" si="16"/>
        <v>-4.0052664558888002E-3</v>
      </c>
      <c r="G41" s="7">
        <f t="shared" si="16"/>
        <v>0.37688295249284304</v>
      </c>
      <c r="H41" s="7">
        <f t="shared" si="16"/>
        <v>3.2616055762735331E-2</v>
      </c>
      <c r="I41" s="7">
        <f t="shared" si="16"/>
        <v>1.040324327712952E-2</v>
      </c>
      <c r="J41" s="7">
        <f t="shared" si="16"/>
        <v>0.19200951060090979</v>
      </c>
      <c r="K41" s="7">
        <f t="shared" si="16"/>
        <v>7.0303969312511885E-2</v>
      </c>
      <c r="L41" s="7">
        <f t="shared" si="16"/>
        <v>0.28489110740469553</v>
      </c>
      <c r="M41" s="7">
        <f t="shared" si="16"/>
        <v>3.3335300872069942E-2</v>
      </c>
      <c r="N41" s="7">
        <f t="shared" si="16"/>
        <v>2.6544089751447938E-2</v>
      </c>
      <c r="O41" s="7">
        <f t="shared" si="16"/>
        <v>1.3004513999491289E-2</v>
      </c>
      <c r="P41" s="7">
        <f t="shared" si="16"/>
        <v>4.257166271037463E-2</v>
      </c>
      <c r="Q41" s="7">
        <f t="shared" si="16"/>
        <v>0.24930345614064472</v>
      </c>
      <c r="R41" s="7">
        <f t="shared" si="16"/>
        <v>1.1273970300576638E-2</v>
      </c>
      <c r="S41" s="7">
        <f t="shared" si="16"/>
        <v>7.6775833705453496E-3</v>
      </c>
      <c r="T41" s="7">
        <f t="shared" si="16"/>
        <v>1.0624737331955479E-2</v>
      </c>
      <c r="U41" s="7">
        <f t="shared" si="16"/>
        <v>1.4526185708615494E-3</v>
      </c>
      <c r="V41" s="7">
        <f t="shared" si="16"/>
        <v>7.8685160635622961E-2</v>
      </c>
      <c r="W41" s="7">
        <f t="shared" si="16"/>
        <v>0.32926460392866341</v>
      </c>
      <c r="X41" s="7">
        <f t="shared" si="16"/>
        <v>7.8504451835820041E-2</v>
      </c>
      <c r="Y41" s="7">
        <f t="shared" si="16"/>
        <v>8.0060421469628523E-2</v>
      </c>
      <c r="Z41" s="7">
        <f t="shared" si="16"/>
        <v>8.2949166992772702E-2</v>
      </c>
      <c r="AA41" s="7">
        <f t="shared" si="16"/>
        <v>8.5302078822705012E-3</v>
      </c>
      <c r="AB41" s="7">
        <f t="shared" si="16"/>
        <v>3.2283025468368289E-2</v>
      </c>
      <c r="AC41" s="7">
        <f t="shared" si="16"/>
        <v>0.22127698697295584</v>
      </c>
      <c r="AD41" s="7">
        <f t="shared" si="16"/>
        <v>5.926030758445338E-2</v>
      </c>
      <c r="AE41" s="7">
        <f t="shared" si="16"/>
        <v>4.7368019610801518E-2</v>
      </c>
      <c r="AF41" s="7">
        <f t="shared" si="16"/>
        <v>0.15510197906342099</v>
      </c>
      <c r="AG41" s="7">
        <f t="shared" si="16"/>
        <v>0.32042934504595777</v>
      </c>
      <c r="AH41" s="7">
        <f t="shared" si="16"/>
        <v>1.4540829204425805</v>
      </c>
      <c r="AI41" s="7">
        <f t="shared" si="16"/>
        <v>0.31317836079879219</v>
      </c>
      <c r="AJ41" s="7">
        <f t="shared" si="16"/>
        <v>11.403036907802033</v>
      </c>
      <c r="AK41" s="7">
        <f t="shared" si="16"/>
        <v>0.1931017127738221</v>
      </c>
      <c r="AL41" s="7">
        <f t="shared" si="16"/>
        <v>1.469427915156772</v>
      </c>
      <c r="AM41" s="7">
        <f t="shared" si="16"/>
        <v>8.4525603662392298E-2</v>
      </c>
      <c r="AN41" s="7">
        <f t="shared" si="16"/>
        <v>0.2461026179495158</v>
      </c>
      <c r="AO41" s="7">
        <f t="shared" si="16"/>
        <v>9.7100839121307375E-2</v>
      </c>
      <c r="AP41" s="7">
        <f t="shared" si="16"/>
        <v>0.8607380458898658</v>
      </c>
      <c r="AQ41" s="7">
        <f t="shared" si="16"/>
        <v>1.4185915154274629</v>
      </c>
      <c r="AR41" s="7">
        <f t="shared" si="16"/>
        <v>0.43490911422114376</v>
      </c>
      <c r="AS41" s="7">
        <f t="shared" si="16"/>
        <v>0.22796673221454505</v>
      </c>
      <c r="AT41" s="7">
        <f t="shared" si="16"/>
        <v>0.57602303621339213</v>
      </c>
      <c r="AU41" s="7">
        <f t="shared" si="16"/>
        <v>0.26286320151825282</v>
      </c>
      <c r="AV41" s="7">
        <f t="shared" si="16"/>
        <v>9.5095844335301452E-2</v>
      </c>
      <c r="AW41" s="7">
        <f t="shared" si="16"/>
        <v>1.239618855208324</v>
      </c>
      <c r="AX41" s="8"/>
    </row>
    <row r="42" spans="1:50" s="34" customFormat="1" x14ac:dyDescent="0.3">
      <c r="A42" s="46" t="s">
        <v>71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</row>
    <row r="43" spans="1:50" s="34" customFormat="1" x14ac:dyDescent="0.3">
      <c r="A43" s="43" t="s">
        <v>3</v>
      </c>
      <c r="B43" s="33">
        <f>+SUM(B29:B31)</f>
        <v>8.5758791305935236E-3</v>
      </c>
      <c r="C43" s="33">
        <f t="shared" ref="C43:AW43" si="17">+SUM(C29:C31)</f>
        <v>3.6630108654727681E-3</v>
      </c>
      <c r="D43" s="33">
        <f t="shared" si="17"/>
        <v>6.9965739746063462E-4</v>
      </c>
      <c r="E43" s="33">
        <f t="shared" si="17"/>
        <v>2.4597644271042788E-5</v>
      </c>
      <c r="F43" s="33">
        <f t="shared" si="17"/>
        <v>2.7100504312527096E-3</v>
      </c>
      <c r="G43" s="33">
        <f t="shared" si="17"/>
        <v>3.3265364482142068E-2</v>
      </c>
      <c r="H43" s="33">
        <f t="shared" si="17"/>
        <v>9.2312570166375239E-4</v>
      </c>
      <c r="I43" s="33">
        <f t="shared" si="17"/>
        <v>2.6426270559963582E-4</v>
      </c>
      <c r="J43" s="33">
        <f t="shared" si="17"/>
        <v>7.0596951356543128E-3</v>
      </c>
      <c r="K43" s="33">
        <f t="shared" si="17"/>
        <v>1.4416333063249735E-2</v>
      </c>
      <c r="L43" s="33">
        <f t="shared" si="17"/>
        <v>2.1306287063472651E-2</v>
      </c>
      <c r="M43" s="33">
        <f t="shared" si="17"/>
        <v>1.3404344617077547E-3</v>
      </c>
      <c r="N43" s="33">
        <f t="shared" si="17"/>
        <v>1.9037985559170205E-3</v>
      </c>
      <c r="O43" s="33">
        <f t="shared" si="17"/>
        <v>2.8237473392713629E-3</v>
      </c>
      <c r="P43" s="33">
        <f t="shared" si="17"/>
        <v>7.8645116626934418E-4</v>
      </c>
      <c r="Q43" s="33">
        <f t="shared" si="17"/>
        <v>1.7902605608719393E-2</v>
      </c>
      <c r="R43" s="33">
        <f t="shared" si="17"/>
        <v>3.2686415251129776E-4</v>
      </c>
      <c r="S43" s="33">
        <f t="shared" si="17"/>
        <v>1.3116710956722306E-4</v>
      </c>
      <c r="T43" s="33">
        <f t="shared" si="17"/>
        <v>5.5033698360040188E-4</v>
      </c>
      <c r="U43" s="33">
        <f t="shared" si="17"/>
        <v>1.1604040089288779E-5</v>
      </c>
      <c r="V43" s="33">
        <f t="shared" si="17"/>
        <v>4.7614161926226887E-3</v>
      </c>
      <c r="W43" s="33">
        <f t="shared" si="17"/>
        <v>9.9016496903700704E-3</v>
      </c>
      <c r="X43" s="33">
        <f t="shared" si="17"/>
        <v>3.6041866706792679E-3</v>
      </c>
      <c r="Y43" s="33">
        <f t="shared" si="17"/>
        <v>6.1862386365166225E-3</v>
      </c>
      <c r="Z43" s="33">
        <f t="shared" si="17"/>
        <v>1.1726700449262164E-2</v>
      </c>
      <c r="AA43" s="33">
        <f t="shared" si="17"/>
        <v>6.7062536960898979E-4</v>
      </c>
      <c r="AB43" s="33">
        <f t="shared" si="17"/>
        <v>1.8651531362846813E-3</v>
      </c>
      <c r="AC43" s="33">
        <f t="shared" si="17"/>
        <v>1.0856591676965108E-2</v>
      </c>
      <c r="AD43" s="33">
        <f t="shared" si="17"/>
        <v>4.2347213976991647E-3</v>
      </c>
      <c r="AE43" s="33">
        <f t="shared" si="17"/>
        <v>3.1423482562239896E-3</v>
      </c>
      <c r="AF43" s="33">
        <f t="shared" si="17"/>
        <v>6.2002767545838843E-3</v>
      </c>
      <c r="AG43" s="33">
        <f t="shared" si="17"/>
        <v>1.3741336891716242E-2</v>
      </c>
      <c r="AH43" s="33">
        <f t="shared" si="17"/>
        <v>0.14192519703452008</v>
      </c>
      <c r="AI43" s="33">
        <f t="shared" si="17"/>
        <v>4.4934635232388186E-2</v>
      </c>
      <c r="AJ43" s="33">
        <f t="shared" si="17"/>
        <v>0.2463113443896198</v>
      </c>
      <c r="AK43" s="33">
        <f t="shared" si="17"/>
        <v>1.843889768671025E-2</v>
      </c>
      <c r="AL43" s="33">
        <f t="shared" si="17"/>
        <v>0.25367154844069317</v>
      </c>
      <c r="AM43" s="33">
        <f t="shared" si="17"/>
        <v>5.8214087269863862E-3</v>
      </c>
      <c r="AN43" s="33">
        <f t="shared" si="17"/>
        <v>3.68840019126205E-2</v>
      </c>
      <c r="AO43" s="33">
        <f t="shared" si="17"/>
        <v>3.6740498180238605E-2</v>
      </c>
      <c r="AP43" s="33">
        <f t="shared" si="17"/>
        <v>0.17856330835754716</v>
      </c>
      <c r="AQ43" s="33">
        <f t="shared" si="17"/>
        <v>1.861525611516348E-2</v>
      </c>
      <c r="AR43" s="33">
        <f t="shared" si="17"/>
        <v>4.0090834422111706E-2</v>
      </c>
      <c r="AS43" s="33">
        <f t="shared" si="17"/>
        <v>1.0004313839930083E-2</v>
      </c>
      <c r="AT43" s="33">
        <f t="shared" si="17"/>
        <v>2.4491312769676723E-2</v>
      </c>
      <c r="AU43" s="33">
        <f t="shared" si="17"/>
        <v>1.8666520893388449E-2</v>
      </c>
      <c r="AV43" s="33">
        <f t="shared" si="17"/>
        <v>5.1313719989408264E-2</v>
      </c>
      <c r="AW43" s="33">
        <f t="shared" si="17"/>
        <v>2.7854800218700956E-2</v>
      </c>
      <c r="AX43" s="33">
        <f>SUM(B43:AW43)</f>
        <v>1.3499041163707226</v>
      </c>
    </row>
    <row r="44" spans="1:50" s="34" customFormat="1" x14ac:dyDescent="0.3">
      <c r="A44" s="43" t="s">
        <v>8</v>
      </c>
      <c r="B44" s="33">
        <f>B32</f>
        <v>3.6656950032470795E-4</v>
      </c>
      <c r="C44" s="33">
        <f t="shared" ref="C44:AW44" si="18">C32</f>
        <v>7.0298167535527473E-4</v>
      </c>
      <c r="D44" s="33">
        <f t="shared" si="18"/>
        <v>7.8757393941191346E-6</v>
      </c>
      <c r="E44" s="33">
        <f t="shared" si="18"/>
        <v>-4.3632902072339428E-6</v>
      </c>
      <c r="F44" s="33">
        <f t="shared" si="18"/>
        <v>2.1740312167008109E-4</v>
      </c>
      <c r="G44" s="33">
        <f t="shared" si="18"/>
        <v>2.7266336261472165E-3</v>
      </c>
      <c r="H44" s="33">
        <f t="shared" si="18"/>
        <v>-3.6635526606677946E-5</v>
      </c>
      <c r="I44" s="33">
        <f t="shared" si="18"/>
        <v>9.5682721052459219E-6</v>
      </c>
      <c r="J44" s="33">
        <f t="shared" si="18"/>
        <v>3.8471209204109084E-4</v>
      </c>
      <c r="K44" s="33">
        <f t="shared" si="18"/>
        <v>5.2390811194898449E-5</v>
      </c>
      <c r="L44" s="33">
        <f t="shared" si="18"/>
        <v>1.3326436246628285E-3</v>
      </c>
      <c r="M44" s="33">
        <f t="shared" si="18"/>
        <v>-1.3649076923149834E-6</v>
      </c>
      <c r="N44" s="33">
        <f t="shared" si="18"/>
        <v>1.2343900724548647E-4</v>
      </c>
      <c r="O44" s="33">
        <f t="shared" si="18"/>
        <v>5.4181683560458686E-6</v>
      </c>
      <c r="P44" s="33">
        <f t="shared" si="18"/>
        <v>-4.1859461804465565E-5</v>
      </c>
      <c r="Q44" s="33">
        <f t="shared" si="18"/>
        <v>1.2550488182805687E-3</v>
      </c>
      <c r="R44" s="33">
        <f t="shared" si="18"/>
        <v>3.0713143383029017E-5</v>
      </c>
      <c r="S44" s="33">
        <f t="shared" si="18"/>
        <v>-2.7659022795468062E-5</v>
      </c>
      <c r="T44" s="33">
        <f t="shared" si="18"/>
        <v>-1.0161775525423244E-5</v>
      </c>
      <c r="U44" s="33">
        <f t="shared" si="18"/>
        <v>-4.7043333215120891E-6</v>
      </c>
      <c r="V44" s="33">
        <f t="shared" si="18"/>
        <v>6.9118221119537633E-4</v>
      </c>
      <c r="W44" s="33">
        <f t="shared" si="18"/>
        <v>8.0803337612214796E-4</v>
      </c>
      <c r="X44" s="33">
        <f t="shared" si="18"/>
        <v>1.1468056663384613E-4</v>
      </c>
      <c r="Y44" s="33">
        <f t="shared" si="18"/>
        <v>1.620855555662824E-4</v>
      </c>
      <c r="Z44" s="33">
        <f t="shared" si="18"/>
        <v>2.2243677849576905E-4</v>
      </c>
      <c r="AA44" s="33">
        <f t="shared" si="18"/>
        <v>1.8599705525047987E-5</v>
      </c>
      <c r="AB44" s="33">
        <f t="shared" si="18"/>
        <v>1.4051055519474122E-4</v>
      </c>
      <c r="AC44" s="33">
        <f t="shared" si="18"/>
        <v>9.2396147320437157E-4</v>
      </c>
      <c r="AD44" s="33">
        <f t="shared" si="18"/>
        <v>1.4592023909979184E-4</v>
      </c>
      <c r="AE44" s="33">
        <f t="shared" si="18"/>
        <v>4.5508040739763864E-4</v>
      </c>
      <c r="AF44" s="33">
        <f t="shared" si="18"/>
        <v>2.1482037794511026E-3</v>
      </c>
      <c r="AG44" s="33">
        <f t="shared" si="18"/>
        <v>2.4674503717212453E-3</v>
      </c>
      <c r="AH44" s="33">
        <f t="shared" si="18"/>
        <v>9.5959855930649162E-3</v>
      </c>
      <c r="AI44" s="33">
        <f t="shared" si="18"/>
        <v>8.4828676083272122E-4</v>
      </c>
      <c r="AJ44" s="33">
        <f t="shared" si="18"/>
        <v>3.8782073842231375E-2</v>
      </c>
      <c r="AK44" s="33">
        <f t="shared" si="18"/>
        <v>2.1853689128464027E-3</v>
      </c>
      <c r="AL44" s="33">
        <f t="shared" si="18"/>
        <v>2.516824048918849E-3</v>
      </c>
      <c r="AM44" s="33">
        <f t="shared" si="18"/>
        <v>1.5888358509597027E-3</v>
      </c>
      <c r="AN44" s="33">
        <f t="shared" si="18"/>
        <v>7.0060544012343637E-3</v>
      </c>
      <c r="AO44" s="33">
        <f t="shared" si="18"/>
        <v>1.9029609381273428E-4</v>
      </c>
      <c r="AP44" s="33">
        <f t="shared" si="18"/>
        <v>2.0016228014639744E-3</v>
      </c>
      <c r="AQ44" s="33">
        <f t="shared" si="18"/>
        <v>7.2531396815906559E-3</v>
      </c>
      <c r="AR44" s="33">
        <f t="shared" si="18"/>
        <v>1.7896575787836283E-3</v>
      </c>
      <c r="AS44" s="33">
        <f t="shared" si="18"/>
        <v>1.6309007566820363E-3</v>
      </c>
      <c r="AT44" s="33">
        <f t="shared" si="18"/>
        <v>3.5179347100435217E-3</v>
      </c>
      <c r="AU44" s="33">
        <f t="shared" si="18"/>
        <v>1.9092198127812362E-3</v>
      </c>
      <c r="AV44" s="33">
        <f t="shared" si="18"/>
        <v>1.6580337018054516E-3</v>
      </c>
      <c r="AW44" s="33">
        <f t="shared" si="18"/>
        <v>6.8173142384305007E-3</v>
      </c>
      <c r="AX44" s="33">
        <f t="shared" ref="AX44:AX46" si="19">SUM(B44:AW44)</f>
        <v>0.10467834308729691</v>
      </c>
    </row>
    <row r="45" spans="1:50" s="34" customFormat="1" x14ac:dyDescent="0.3">
      <c r="A45" s="43" t="s">
        <v>4</v>
      </c>
      <c r="B45" s="33">
        <f>SUM(B34:B39)</f>
        <v>2.0829273988832672E-3</v>
      </c>
      <c r="C45" s="33">
        <f t="shared" ref="C45:AW45" si="20">SUM(C34:C39)</f>
        <v>3.0939770013966011E-3</v>
      </c>
      <c r="D45" s="33">
        <f t="shared" si="20"/>
        <v>9.5951620117067657E-4</v>
      </c>
      <c r="E45" s="33">
        <f t="shared" si="20"/>
        <v>2.1738139544765817E-6</v>
      </c>
      <c r="F45" s="33">
        <f t="shared" si="20"/>
        <v>3.6441657048856802E-3</v>
      </c>
      <c r="G45" s="33">
        <f t="shared" si="20"/>
        <v>8.7158799968317466E-3</v>
      </c>
      <c r="H45" s="33">
        <f t="shared" si="20"/>
        <v>1.4071114208194258E-4</v>
      </c>
      <c r="I45" s="33">
        <f t="shared" si="20"/>
        <v>-4.4554204554839173E-5</v>
      </c>
      <c r="J45" s="33">
        <f t="shared" si="20"/>
        <v>2.7539550918712847E-3</v>
      </c>
      <c r="K45" s="33">
        <f t="shared" si="20"/>
        <v>1.0741017649822744E-3</v>
      </c>
      <c r="L45" s="33">
        <f t="shared" si="20"/>
        <v>4.1976568569682439E-3</v>
      </c>
      <c r="M45" s="33">
        <f>SUM(M34:M39)</f>
        <v>-5.0057528997674034E-3</v>
      </c>
      <c r="N45" s="33">
        <f t="shared" si="20"/>
        <v>8.7374198597177605E-4</v>
      </c>
      <c r="O45" s="33">
        <f t="shared" si="20"/>
        <v>-2.5287079952317337E-3</v>
      </c>
      <c r="P45" s="33">
        <f t="shared" si="20"/>
        <v>-8.2102426583290753E-5</v>
      </c>
      <c r="Q45" s="33">
        <f t="shared" si="20"/>
        <v>2.1975179039132936E-3</v>
      </c>
      <c r="R45" s="33">
        <f t="shared" si="20"/>
        <v>1.2999779573646334E-4</v>
      </c>
      <c r="S45" s="33">
        <f t="shared" si="20"/>
        <v>2.2968444461374441E-4</v>
      </c>
      <c r="T45" s="33">
        <f t="shared" si="20"/>
        <v>1.5464122921502978E-4</v>
      </c>
      <c r="U45" s="33">
        <f t="shared" si="20"/>
        <v>2.5204143181230762E-5</v>
      </c>
      <c r="V45" s="33">
        <f t="shared" si="20"/>
        <v>2.8198045034463401E-3</v>
      </c>
      <c r="W45" s="33">
        <f t="shared" si="20"/>
        <v>5.6107618460676453E-3</v>
      </c>
      <c r="X45" s="33">
        <f t="shared" si="20"/>
        <v>2.2830505275346451E-4</v>
      </c>
      <c r="Y45" s="33">
        <f t="shared" si="20"/>
        <v>1.9366751419829867E-3</v>
      </c>
      <c r="Z45" s="33">
        <f t="shared" si="20"/>
        <v>2.3376709999577833E-3</v>
      </c>
      <c r="AA45" s="33">
        <f t="shared" si="20"/>
        <v>-1.1308195140894153E-3</v>
      </c>
      <c r="AB45" s="33">
        <f t="shared" si="20"/>
        <v>3.951383964394913E-3</v>
      </c>
      <c r="AC45" s="33">
        <f t="shared" si="20"/>
        <v>2.7669699561378852E-3</v>
      </c>
      <c r="AD45" s="33">
        <f t="shared" si="20"/>
        <v>1.426492815712608E-3</v>
      </c>
      <c r="AE45" s="33">
        <f t="shared" si="20"/>
        <v>4.231300384165435E-3</v>
      </c>
      <c r="AF45" s="33">
        <f t="shared" si="20"/>
        <v>2.6817429031753645E-2</v>
      </c>
      <c r="AG45" s="33">
        <f t="shared" si="20"/>
        <v>1.7427917118064878E-2</v>
      </c>
      <c r="AH45" s="33">
        <f t="shared" si="20"/>
        <v>2.7978960737668552E-2</v>
      </c>
      <c r="AI45" s="33">
        <f t="shared" si="20"/>
        <v>6.2797315181832456E-3</v>
      </c>
      <c r="AJ45" s="33">
        <f t="shared" si="20"/>
        <v>0.41398038839279677</v>
      </c>
      <c r="AK45" s="33">
        <f t="shared" si="20"/>
        <v>2.8838689279598779E-2</v>
      </c>
      <c r="AL45" s="33">
        <f t="shared" si="20"/>
        <v>6.9199284894480864E-2</v>
      </c>
      <c r="AM45" s="33">
        <f t="shared" si="20"/>
        <v>7.4104499345355509E-3</v>
      </c>
      <c r="AN45" s="33">
        <f t="shared" si="20"/>
        <v>-6.714099060502513E-4</v>
      </c>
      <c r="AO45" s="33">
        <f t="shared" si="20"/>
        <v>5.8556972747838259E-3</v>
      </c>
      <c r="AP45" s="33">
        <f t="shared" si="20"/>
        <v>1.045607667648059E-2</v>
      </c>
      <c r="AQ45" s="33">
        <f t="shared" si="20"/>
        <v>4.1400928828461851E-2</v>
      </c>
      <c r="AR45" s="33">
        <f t="shared" si="20"/>
        <v>2.0613601648653442E-2</v>
      </c>
      <c r="AS45" s="33">
        <f t="shared" si="20"/>
        <v>7.9407580335552428E-3</v>
      </c>
      <c r="AT45" s="33">
        <f t="shared" si="20"/>
        <v>1.8361427759760931E-2</v>
      </c>
      <c r="AU45" s="33">
        <f t="shared" si="20"/>
        <v>1.7882545839515172E-2</v>
      </c>
      <c r="AV45" s="33">
        <f t="shared" si="20"/>
        <v>4.3994797193276439E-3</v>
      </c>
      <c r="AW45" s="33">
        <f t="shared" si="20"/>
        <v>2.1164542267560271E-2</v>
      </c>
      <c r="AX45" s="33">
        <f t="shared" si="19"/>
        <v>0.79212977914918103</v>
      </c>
    </row>
    <row r="46" spans="1:50" s="34" customFormat="1" x14ac:dyDescent="0.3">
      <c r="A46" s="43" t="s">
        <v>98</v>
      </c>
      <c r="B46" s="33">
        <f>B40+B33</f>
        <v>6.2767217175612511E-2</v>
      </c>
      <c r="C46" s="33">
        <f t="shared" ref="C46:AW46" si="21">C40+C33</f>
        <v>7.4114500627619748E-2</v>
      </c>
      <c r="D46" s="33">
        <f t="shared" si="21"/>
        <v>3.0859956570691092E-2</v>
      </c>
      <c r="E46" s="33">
        <f t="shared" si="21"/>
        <v>7.442887038466935E-3</v>
      </c>
      <c r="F46" s="33">
        <f t="shared" si="21"/>
        <v>-1.0576885713697271E-2</v>
      </c>
      <c r="G46" s="33">
        <f t="shared" si="21"/>
        <v>0.33217507438772204</v>
      </c>
      <c r="H46" s="33">
        <f t="shared" si="21"/>
        <v>3.1588854445596309E-2</v>
      </c>
      <c r="I46" s="33">
        <f t="shared" si="21"/>
        <v>1.0173966503979478E-2</v>
      </c>
      <c r="J46" s="33">
        <f t="shared" si="21"/>
        <v>0.18181114828134309</v>
      </c>
      <c r="K46" s="33">
        <f t="shared" si="21"/>
        <v>5.4761143673084982E-2</v>
      </c>
      <c r="L46" s="33">
        <f t="shared" si="21"/>
        <v>0.25805451985959177</v>
      </c>
      <c r="M46" s="33">
        <f t="shared" si="21"/>
        <v>3.7001984217821908E-2</v>
      </c>
      <c r="N46" s="33">
        <f t="shared" si="21"/>
        <v>2.3643110202313657E-2</v>
      </c>
      <c r="O46" s="33">
        <f t="shared" si="21"/>
        <v>1.2704056487095614E-2</v>
      </c>
      <c r="P46" s="33">
        <f t="shared" si="21"/>
        <v>4.1909173432493042E-2</v>
      </c>
      <c r="Q46" s="33">
        <f t="shared" si="21"/>
        <v>0.22794828380973145</v>
      </c>
      <c r="R46" s="33">
        <f t="shared" si="21"/>
        <v>1.0786395208945847E-2</v>
      </c>
      <c r="S46" s="33">
        <f t="shared" si="21"/>
        <v>7.3443908391598502E-3</v>
      </c>
      <c r="T46" s="33">
        <f t="shared" si="21"/>
        <v>9.9299208946654702E-3</v>
      </c>
      <c r="U46" s="33">
        <f t="shared" si="21"/>
        <v>1.420514720912542E-3</v>
      </c>
      <c r="V46" s="33">
        <f t="shared" si="21"/>
        <v>7.0412757728358547E-2</v>
      </c>
      <c r="W46" s="33">
        <f t="shared" si="21"/>
        <v>0.31294415901610356</v>
      </c>
      <c r="X46" s="33">
        <f t="shared" si="21"/>
        <v>7.455727954575346E-2</v>
      </c>
      <c r="Y46" s="33">
        <f t="shared" si="21"/>
        <v>7.1775422135562636E-2</v>
      </c>
      <c r="Z46" s="33">
        <f t="shared" si="21"/>
        <v>6.8662358765056983E-2</v>
      </c>
      <c r="AA46" s="33">
        <f t="shared" si="21"/>
        <v>8.9718023212258802E-3</v>
      </c>
      <c r="AB46" s="33">
        <f t="shared" si="21"/>
        <v>2.6325977812493954E-2</v>
      </c>
      <c r="AC46" s="33">
        <f t="shared" si="21"/>
        <v>0.20672946386664845</v>
      </c>
      <c r="AD46" s="33">
        <f t="shared" si="21"/>
        <v>5.3453173131941811E-2</v>
      </c>
      <c r="AE46" s="33">
        <f t="shared" si="21"/>
        <v>3.9539290563014452E-2</v>
      </c>
      <c r="AF46" s="33">
        <f t="shared" si="21"/>
        <v>0.11993606949763239</v>
      </c>
      <c r="AG46" s="33">
        <f t="shared" si="21"/>
        <v>0.28679264066445537</v>
      </c>
      <c r="AH46" s="33">
        <f t="shared" si="21"/>
        <v>1.2745827770773268</v>
      </c>
      <c r="AI46" s="33">
        <f t="shared" si="21"/>
        <v>0.26111570728738803</v>
      </c>
      <c r="AJ46" s="33">
        <f t="shared" si="21"/>
        <v>10.703963101177385</v>
      </c>
      <c r="AK46" s="33">
        <f t="shared" si="21"/>
        <v>0.14363875689466665</v>
      </c>
      <c r="AL46" s="33">
        <f t="shared" si="21"/>
        <v>1.1440402577726791</v>
      </c>
      <c r="AM46" s="33">
        <f t="shared" si="21"/>
        <v>6.9704909149910649E-2</v>
      </c>
      <c r="AN46" s="33">
        <f t="shared" si="21"/>
        <v>0.20288397154171117</v>
      </c>
      <c r="AO46" s="33">
        <f t="shared" si="21"/>
        <v>5.4314347572472207E-2</v>
      </c>
      <c r="AP46" s="33">
        <f t="shared" si="21"/>
        <v>0.66971703805437399</v>
      </c>
      <c r="AQ46" s="33">
        <f t="shared" si="21"/>
        <v>1.3513221908022468</v>
      </c>
      <c r="AR46" s="33">
        <f t="shared" si="21"/>
        <v>0.37241502057159498</v>
      </c>
      <c r="AS46" s="33">
        <f t="shared" si="21"/>
        <v>0.20839075958437769</v>
      </c>
      <c r="AT46" s="33">
        <f t="shared" si="21"/>
        <v>0.529652360973911</v>
      </c>
      <c r="AU46" s="33">
        <f t="shared" si="21"/>
        <v>0.22440491497256798</v>
      </c>
      <c r="AV46" s="33">
        <f t="shared" si="21"/>
        <v>3.7724610924760094E-2</v>
      </c>
      <c r="AW46" s="33">
        <f t="shared" si="21"/>
        <v>1.1837821984836323</v>
      </c>
      <c r="AX46" s="33">
        <f t="shared" si="19"/>
        <v>21.177613530552403</v>
      </c>
    </row>
    <row r="47" spans="1:50" s="34" customFormat="1" x14ac:dyDescent="0.3">
      <c r="A47" s="43" t="s">
        <v>12</v>
      </c>
      <c r="B47" s="33">
        <f>+B30+B31</f>
        <v>8.5901948671126688E-3</v>
      </c>
      <c r="C47" s="33">
        <f t="shared" ref="C47:AW47" si="22">+C30+C31</f>
        <v>3.6163212535033767E-3</v>
      </c>
      <c r="D47" s="33">
        <f t="shared" si="22"/>
        <v>7.1951803154660901E-4</v>
      </c>
      <c r="E47" s="33">
        <f t="shared" si="22"/>
        <v>2.8222156469291891E-5</v>
      </c>
      <c r="F47" s="33">
        <f t="shared" si="22"/>
        <v>2.7001063685560454E-3</v>
      </c>
      <c r="G47" s="33">
        <f t="shared" si="22"/>
        <v>3.3176880993422676E-2</v>
      </c>
      <c r="H47" s="33">
        <f t="shared" si="22"/>
        <v>9.5468442417103784E-4</v>
      </c>
      <c r="I47" s="33">
        <f t="shared" si="22"/>
        <v>2.622422661462656E-4</v>
      </c>
      <c r="J47" s="33">
        <f t="shared" si="22"/>
        <v>7.0698144710068973E-3</v>
      </c>
      <c r="K47" s="33">
        <f t="shared" si="22"/>
        <v>1.4410365843784211E-2</v>
      </c>
      <c r="L47" s="33">
        <f t="shared" si="22"/>
        <v>2.1257413797816534E-2</v>
      </c>
      <c r="M47" s="33">
        <f t="shared" si="22"/>
        <v>1.4028449465976964E-3</v>
      </c>
      <c r="N47" s="33">
        <f t="shared" si="22"/>
        <v>1.9031295477404048E-3</v>
      </c>
      <c r="O47" s="33">
        <f t="shared" si="22"/>
        <v>2.8228601860566024E-3</v>
      </c>
      <c r="P47" s="33">
        <f t="shared" si="22"/>
        <v>7.9415469067791085E-4</v>
      </c>
      <c r="Q47" s="33">
        <f t="shared" si="22"/>
        <v>1.7952131765884238E-2</v>
      </c>
      <c r="R47" s="33">
        <f t="shared" si="22"/>
        <v>3.2975531941034332E-4</v>
      </c>
      <c r="S47" s="33">
        <f t="shared" si="22"/>
        <v>1.3253307763325003E-4</v>
      </c>
      <c r="T47" s="33">
        <f t="shared" si="22"/>
        <v>5.5225201294130367E-4</v>
      </c>
      <c r="U47" s="33">
        <f t="shared" si="22"/>
        <v>1.2512147553012006E-5</v>
      </c>
      <c r="V47" s="33">
        <f t="shared" si="22"/>
        <v>4.7997315923304249E-3</v>
      </c>
      <c r="W47" s="33">
        <f t="shared" si="22"/>
        <v>9.8497246371153473E-3</v>
      </c>
      <c r="X47" s="33">
        <f t="shared" si="22"/>
        <v>3.6181872680285409E-3</v>
      </c>
      <c r="Y47" s="33">
        <f t="shared" si="22"/>
        <v>6.1755409857320535E-3</v>
      </c>
      <c r="Z47" s="33">
        <f t="shared" si="22"/>
        <v>1.1731412443008737E-2</v>
      </c>
      <c r="AA47" s="33">
        <f t="shared" si="22"/>
        <v>6.6792249904249856E-4</v>
      </c>
      <c r="AB47" s="33">
        <f t="shared" si="22"/>
        <v>1.8557078982468392E-3</v>
      </c>
      <c r="AC47" s="33">
        <f t="shared" si="22"/>
        <v>1.082000629021183E-2</v>
      </c>
      <c r="AD47" s="33">
        <f t="shared" si="22"/>
        <v>4.2191417952293321E-3</v>
      </c>
      <c r="AE47" s="33">
        <f t="shared" si="22"/>
        <v>3.1306056542107206E-3</v>
      </c>
      <c r="AF47" s="33">
        <f t="shared" si="22"/>
        <v>6.1316204368354913E-3</v>
      </c>
      <c r="AG47" s="33">
        <f t="shared" si="22"/>
        <v>9.6032935369943125E-3</v>
      </c>
      <c r="AH47" s="33">
        <f t="shared" si="22"/>
        <v>0.14214068354452711</v>
      </c>
      <c r="AI47" s="33">
        <f t="shared" si="22"/>
        <v>4.4861742896283231E-2</v>
      </c>
      <c r="AJ47" s="33">
        <f t="shared" si="22"/>
        <v>0.23565846988696343</v>
      </c>
      <c r="AK47" s="33">
        <f t="shared" si="22"/>
        <v>1.8082460271980461E-2</v>
      </c>
      <c r="AL47" s="33">
        <f t="shared" si="22"/>
        <v>0.25013952423066471</v>
      </c>
      <c r="AM47" s="33">
        <f t="shared" si="22"/>
        <v>5.7726630832392297E-3</v>
      </c>
      <c r="AN47" s="33">
        <f t="shared" si="22"/>
        <v>3.6877417760833225E-2</v>
      </c>
      <c r="AO47" s="33">
        <f t="shared" si="22"/>
        <v>3.6715307968051343E-2</v>
      </c>
      <c r="AP47" s="33">
        <f t="shared" si="22"/>
        <v>0.17814263652275808</v>
      </c>
      <c r="AQ47" s="33">
        <f t="shared" si="22"/>
        <v>1.7995176630447557E-2</v>
      </c>
      <c r="AR47" s="33">
        <f t="shared" si="22"/>
        <v>3.9780279001080596E-2</v>
      </c>
      <c r="AS47" s="33">
        <f t="shared" si="22"/>
        <v>9.9333232811491864E-3</v>
      </c>
      <c r="AT47" s="33">
        <f t="shared" si="22"/>
        <v>2.4122289587990044E-2</v>
      </c>
      <c r="AU47" s="33">
        <f t="shared" si="22"/>
        <v>1.8427889953365539E-2</v>
      </c>
      <c r="AV47" s="33">
        <f t="shared" si="22"/>
        <v>5.113242904199413E-2</v>
      </c>
      <c r="AW47" s="33">
        <f t="shared" si="22"/>
        <v>2.620446224108898E-2</v>
      </c>
      <c r="AX47" s="33">
        <f>SUM(B47:AW47)</f>
        <v>1.3272775891074335</v>
      </c>
    </row>
    <row r="48" spans="1:50" x14ac:dyDescent="0.3">
      <c r="A48" s="33" t="s">
        <v>121</v>
      </c>
      <c r="B48" s="33">
        <f>B35+B37+B39</f>
        <v>5.4250514895845908E-5</v>
      </c>
      <c r="C48" s="33">
        <f t="shared" ref="C48:AW48" si="23">C35+C37+C39</f>
        <v>1.2716927291441481E-4</v>
      </c>
      <c r="D48" s="33">
        <f t="shared" si="23"/>
        <v>-7.5994544092811869E-6</v>
      </c>
      <c r="E48" s="33">
        <f t="shared" si="23"/>
        <v>-6.4944086262693819E-7</v>
      </c>
      <c r="F48" s="33">
        <f t="shared" si="23"/>
        <v>1.090650903400115E-4</v>
      </c>
      <c r="G48" s="33">
        <f t="shared" si="23"/>
        <v>4.646321326478761E-5</v>
      </c>
      <c r="H48" s="33">
        <f t="shared" si="23"/>
        <v>-4.9563779728821602E-5</v>
      </c>
      <c r="I48" s="33">
        <f t="shared" si="23"/>
        <v>1.1420156668671226E-5</v>
      </c>
      <c r="J48" s="33">
        <f t="shared" si="23"/>
        <v>-7.7542847101687523E-4</v>
      </c>
      <c r="K48" s="33">
        <f t="shared" si="23"/>
        <v>1.6939368089212588E-4</v>
      </c>
      <c r="L48" s="33">
        <f t="shared" si="23"/>
        <v>-8.3726832184682849E-6</v>
      </c>
      <c r="M48" s="33">
        <f t="shared" si="23"/>
        <v>-3.3360388036995093E-5</v>
      </c>
      <c r="N48" s="33">
        <f t="shared" si="23"/>
        <v>2.4100851345664114E-5</v>
      </c>
      <c r="O48" s="33">
        <f t="shared" si="23"/>
        <v>2.2532907289749505E-6</v>
      </c>
      <c r="P48" s="33">
        <f t="shared" si="23"/>
        <v>-2.8383386205748062E-6</v>
      </c>
      <c r="Q48" s="33">
        <f t="shared" si="23"/>
        <v>1.1502382952739743E-5</v>
      </c>
      <c r="R48" s="33">
        <f t="shared" si="23"/>
        <v>2.4040136879470917E-6</v>
      </c>
      <c r="S48" s="33">
        <f t="shared" si="23"/>
        <v>-7.6119097422007459E-6</v>
      </c>
      <c r="T48" s="33">
        <f t="shared" si="23"/>
        <v>2.2884803951832432E-6</v>
      </c>
      <c r="U48" s="33">
        <f t="shared" si="23"/>
        <v>5.1551366327859124E-7</v>
      </c>
      <c r="V48" s="33">
        <f t="shared" si="23"/>
        <v>4.6951027992057624E-5</v>
      </c>
      <c r="W48" s="33">
        <f t="shared" si="23"/>
        <v>2.1507541849718039E-4</v>
      </c>
      <c r="X48" s="33">
        <f t="shared" si="23"/>
        <v>8.2336028321530694E-6</v>
      </c>
      <c r="Y48" s="33">
        <f t="shared" si="23"/>
        <v>2.60758786781175E-5</v>
      </c>
      <c r="Z48" s="33">
        <f t="shared" si="23"/>
        <v>4.0836158485238002E-5</v>
      </c>
      <c r="AA48" s="33">
        <f t="shared" si="23"/>
        <v>2.8912440768943656E-5</v>
      </c>
      <c r="AB48" s="33">
        <f t="shared" si="23"/>
        <v>1.1928396315420434E-4</v>
      </c>
      <c r="AC48" s="33">
        <f t="shared" si="23"/>
        <v>1.0164066888182121E-4</v>
      </c>
      <c r="AD48" s="33">
        <f t="shared" si="23"/>
        <v>2.8710859050562213E-5</v>
      </c>
      <c r="AE48" s="33">
        <f t="shared" si="23"/>
        <v>4.3575389469125436E-5</v>
      </c>
      <c r="AF48" s="33">
        <f t="shared" si="23"/>
        <v>1.7987879331133131E-5</v>
      </c>
      <c r="AG48" s="33">
        <f t="shared" si="23"/>
        <v>8.2891583275294717E-4</v>
      </c>
      <c r="AH48" s="33">
        <f t="shared" si="23"/>
        <v>1.2579810003163021E-3</v>
      </c>
      <c r="AI48" s="33">
        <f t="shared" si="23"/>
        <v>3.549660974360961E-4</v>
      </c>
      <c r="AJ48" s="33">
        <f t="shared" si="23"/>
        <v>7.1019456340405875E-3</v>
      </c>
      <c r="AK48" s="33">
        <f t="shared" si="23"/>
        <v>2.0568564648005194E-4</v>
      </c>
      <c r="AL48" s="33">
        <f t="shared" si="23"/>
        <v>4.9719782343220801E-3</v>
      </c>
      <c r="AM48" s="33">
        <f t="shared" si="23"/>
        <v>7.4337750047983209E-4</v>
      </c>
      <c r="AN48" s="33">
        <f t="shared" si="23"/>
        <v>1.7375975403509592E-4</v>
      </c>
      <c r="AO48" s="33">
        <f t="shared" si="23"/>
        <v>1.8163642745273076E-3</v>
      </c>
      <c r="AP48" s="33">
        <f t="shared" si="23"/>
        <v>7.177702044962169E-4</v>
      </c>
      <c r="AQ48" s="33">
        <f t="shared" si="23"/>
        <v>7.1032340805689232E-4</v>
      </c>
      <c r="AR48" s="33">
        <f t="shared" si="23"/>
        <v>8.1778163070642378E-4</v>
      </c>
      <c r="AS48" s="33">
        <f t="shared" si="23"/>
        <v>2.6279442451321159E-4</v>
      </c>
      <c r="AT48" s="33">
        <f t="shared" si="23"/>
        <v>1.5171082056489096E-4</v>
      </c>
      <c r="AU48" s="33">
        <f t="shared" si="23"/>
        <v>3.8207379985469108E-4</v>
      </c>
      <c r="AV48" s="33">
        <f t="shared" si="23"/>
        <v>1.8251025414964595E-4</v>
      </c>
      <c r="AW48" s="33">
        <f t="shared" si="23"/>
        <v>1.3139087033416125E-3</v>
      </c>
      <c r="AX48" s="33">
        <f>SUM(B48:AW48)</f>
        <v>2.2346532503328225E-2</v>
      </c>
    </row>
    <row r="50" spans="1:49" x14ac:dyDescent="0.3">
      <c r="B50" s="53" t="s">
        <v>17</v>
      </c>
      <c r="C50" s="53" t="s">
        <v>18</v>
      </c>
      <c r="D50" s="53" t="s">
        <v>19</v>
      </c>
      <c r="E50" s="53" t="s">
        <v>20</v>
      </c>
      <c r="F50" s="53" t="s">
        <v>21</v>
      </c>
      <c r="G50" s="53" t="s">
        <v>22</v>
      </c>
      <c r="H50" s="53" t="s">
        <v>23</v>
      </c>
      <c r="I50" s="53" t="s">
        <v>24</v>
      </c>
      <c r="J50" s="53" t="s">
        <v>25</v>
      </c>
      <c r="K50" s="53" t="s">
        <v>26</v>
      </c>
      <c r="L50" s="53" t="s">
        <v>27</v>
      </c>
      <c r="M50" s="53" t="s">
        <v>28</v>
      </c>
      <c r="N50" s="53" t="s">
        <v>29</v>
      </c>
      <c r="O50" s="53" t="s">
        <v>30</v>
      </c>
      <c r="P50" s="53" t="s">
        <v>31</v>
      </c>
      <c r="Q50" s="53" t="s">
        <v>32</v>
      </c>
      <c r="R50" s="53" t="s">
        <v>33</v>
      </c>
      <c r="S50" s="53" t="s">
        <v>34</v>
      </c>
      <c r="T50" s="53" t="s">
        <v>35</v>
      </c>
      <c r="U50" s="53" t="s">
        <v>36</v>
      </c>
      <c r="V50" s="53" t="s">
        <v>37</v>
      </c>
      <c r="W50" s="53" t="s">
        <v>38</v>
      </c>
      <c r="X50" s="53" t="s">
        <v>39</v>
      </c>
      <c r="Y50" s="53" t="s">
        <v>40</v>
      </c>
      <c r="Z50" s="53" t="s">
        <v>41</v>
      </c>
      <c r="AA50" s="53" t="s">
        <v>42</v>
      </c>
      <c r="AB50" s="53" t="s">
        <v>43</v>
      </c>
      <c r="AC50" s="53" t="s">
        <v>44</v>
      </c>
      <c r="AD50" s="53" t="s">
        <v>45</v>
      </c>
      <c r="AE50" s="53" t="s">
        <v>46</v>
      </c>
      <c r="AF50" s="53" t="s">
        <v>47</v>
      </c>
      <c r="AG50" s="53" t="s">
        <v>48</v>
      </c>
      <c r="AH50" s="53" t="s">
        <v>49</v>
      </c>
      <c r="AI50" s="53" t="s">
        <v>50</v>
      </c>
      <c r="AJ50" s="53" t="s">
        <v>51</v>
      </c>
      <c r="AK50" s="53" t="s">
        <v>52</v>
      </c>
      <c r="AL50" s="53" t="s">
        <v>53</v>
      </c>
      <c r="AM50" s="53" t="s">
        <v>54</v>
      </c>
      <c r="AN50" s="53" t="s">
        <v>55</v>
      </c>
      <c r="AO50" s="53" t="s">
        <v>56</v>
      </c>
      <c r="AP50" s="53" t="s">
        <v>57</v>
      </c>
      <c r="AQ50" s="53" t="s">
        <v>58</v>
      </c>
      <c r="AR50" s="53" t="s">
        <v>59</v>
      </c>
      <c r="AS50" s="53" t="s">
        <v>60</v>
      </c>
      <c r="AT50" s="53" t="s">
        <v>61</v>
      </c>
      <c r="AU50" s="53" t="s">
        <v>62</v>
      </c>
      <c r="AV50" s="53" t="s">
        <v>63</v>
      </c>
      <c r="AW50" s="53" t="s">
        <v>64</v>
      </c>
    </row>
    <row r="51" spans="1:49" ht="14.5" x14ac:dyDescent="0.35">
      <c r="A51" s="54" t="s">
        <v>65</v>
      </c>
      <c r="B51">
        <v>94647.31963893144</v>
      </c>
      <c r="C51">
        <v>254887.77077013039</v>
      </c>
      <c r="D51">
        <v>51396.28583408596</v>
      </c>
      <c r="E51">
        <v>2943.008756970341</v>
      </c>
      <c r="F51">
        <v>87271.024188098309</v>
      </c>
      <c r="G51">
        <v>1488420.836722044</v>
      </c>
      <c r="H51">
        <v>51606.610615766876</v>
      </c>
      <c r="I51">
        <v>11390.701937307291</v>
      </c>
      <c r="J51">
        <v>310438.00513647281</v>
      </c>
      <c r="K51">
        <v>50928.957765026098</v>
      </c>
      <c r="L51">
        <v>569241.4019821391</v>
      </c>
      <c r="M51">
        <v>157484.89150914759</v>
      </c>
      <c r="N51">
        <v>38616.743976306709</v>
      </c>
      <c r="O51">
        <v>29441.030270756259</v>
      </c>
      <c r="P51">
        <v>63600.354824639617</v>
      </c>
      <c r="Q51">
        <v>732379.96174831188</v>
      </c>
      <c r="R51">
        <v>20566.08210003834</v>
      </c>
      <c r="S51">
        <v>4382.5633362724893</v>
      </c>
      <c r="T51">
        <v>8352.0361969569713</v>
      </c>
      <c r="U51">
        <v>1259.078067601004</v>
      </c>
      <c r="V51">
        <v>249722.3129200777</v>
      </c>
      <c r="W51">
        <v>176960.86468088659</v>
      </c>
      <c r="X51">
        <v>90554.366799429888</v>
      </c>
      <c r="Y51">
        <v>77438.292234298613</v>
      </c>
      <c r="Z51">
        <v>80332.149360654017</v>
      </c>
      <c r="AA51">
        <v>18098.58038987705</v>
      </c>
      <c r="AB51">
        <v>47001.134293618787</v>
      </c>
      <c r="AC51">
        <v>833638.92972039047</v>
      </c>
      <c r="AD51">
        <v>86283.411375292737</v>
      </c>
      <c r="AE51">
        <v>93483.990786766881</v>
      </c>
      <c r="AF51">
        <v>158568.90573574309</v>
      </c>
      <c r="AG51">
        <v>9594815.4365049731</v>
      </c>
      <c r="AH51">
        <v>4245257.0940312864</v>
      </c>
      <c r="AI51">
        <v>319790.92813715822</v>
      </c>
      <c r="AJ51">
        <v>21718290.212733932</v>
      </c>
      <c r="AK51">
        <v>1147478.9878905241</v>
      </c>
      <c r="AL51">
        <v>6254481.9854741171</v>
      </c>
      <c r="AM51">
        <v>519931.85121589981</v>
      </c>
      <c r="AN51">
        <v>733736.31290224567</v>
      </c>
      <c r="AO51">
        <v>111939.45436209159</v>
      </c>
      <c r="AP51">
        <v>1242963.2368029649</v>
      </c>
      <c r="AQ51">
        <v>1949052.9516131319</v>
      </c>
      <c r="AR51">
        <v>1767222.9573203309</v>
      </c>
      <c r="AS51">
        <v>421537.19816863898</v>
      </c>
      <c r="AT51">
        <v>1298747.969860676</v>
      </c>
      <c r="AU51">
        <v>630693.77327741485</v>
      </c>
      <c r="AV51">
        <v>373461.66363011609</v>
      </c>
      <c r="AW51">
        <v>4966844.9497163864</v>
      </c>
    </row>
    <row r="52" spans="1:49" ht="14.5" x14ac:dyDescent="0.35">
      <c r="A52" s="54" t="s">
        <v>66</v>
      </c>
      <c r="B52">
        <v>9580387.6503955163</v>
      </c>
      <c r="C52">
        <v>3980343.2835529759</v>
      </c>
      <c r="D52">
        <v>782602.72633714718</v>
      </c>
      <c r="E52">
        <v>38903.340359554073</v>
      </c>
      <c r="F52">
        <v>3388910.2118805922</v>
      </c>
      <c r="G52">
        <v>37815018.787041403</v>
      </c>
      <c r="H52">
        <v>1214082.670807641</v>
      </c>
      <c r="I52">
        <v>348193.31978239381</v>
      </c>
      <c r="J52">
        <v>8736075.8290194869</v>
      </c>
      <c r="K52">
        <v>14886436.172282379</v>
      </c>
      <c r="L52">
        <v>23701879.92721346</v>
      </c>
      <c r="M52">
        <v>1538404.410577374</v>
      </c>
      <c r="N52">
        <v>2012536.078470387</v>
      </c>
      <c r="O52">
        <v>2835064.7618128071</v>
      </c>
      <c r="P52">
        <v>859491.48288163822</v>
      </c>
      <c r="Q52">
        <v>20325106.122868419</v>
      </c>
      <c r="R52">
        <v>310574.06294152042</v>
      </c>
      <c r="S52">
        <v>159636.24320110519</v>
      </c>
      <c r="T52">
        <v>505857.94396240218</v>
      </c>
      <c r="U52">
        <v>16579.280874642391</v>
      </c>
      <c r="V52">
        <v>5197184.1462446135</v>
      </c>
      <c r="W52">
        <v>10051219.788179019</v>
      </c>
      <c r="X52">
        <v>4095651.68146127</v>
      </c>
      <c r="Y52">
        <v>6469699.0554960836</v>
      </c>
      <c r="Z52">
        <v>12625119.462732211</v>
      </c>
      <c r="AA52">
        <v>694729.12883554574</v>
      </c>
      <c r="AB52">
        <v>1878056.0554713451</v>
      </c>
      <c r="AC52">
        <v>14883427.57914779</v>
      </c>
      <c r="AD52">
        <v>4607769.6562459953</v>
      </c>
      <c r="AE52">
        <v>3875892.7589070471</v>
      </c>
      <c r="AF52">
        <v>7134589.8793222653</v>
      </c>
      <c r="AG52">
        <v>9257082.1656920444</v>
      </c>
      <c r="AH52">
        <v>153525713.43450809</v>
      </c>
      <c r="AI52">
        <v>48136919.154843546</v>
      </c>
      <c r="AJ52">
        <v>212887275.15874511</v>
      </c>
      <c r="AK52">
        <v>23237781.275328849</v>
      </c>
      <c r="AL52">
        <v>250373378.47063619</v>
      </c>
      <c r="AM52">
        <v>6031026.0069126813</v>
      </c>
      <c r="AN52">
        <v>48467067.155846469</v>
      </c>
      <c r="AO52">
        <v>39001383.05454655</v>
      </c>
      <c r="AP52">
        <v>178606829.43813559</v>
      </c>
      <c r="AQ52">
        <v>18567138.391145561</v>
      </c>
      <c r="AR52">
        <v>45151256.021712497</v>
      </c>
      <c r="AS52">
        <v>11205425.19107384</v>
      </c>
      <c r="AT52">
        <v>24956699.471994199</v>
      </c>
      <c r="AU52">
        <v>17578303.639839388</v>
      </c>
      <c r="AV52">
        <v>52276624.746282317</v>
      </c>
      <c r="AW52">
        <v>28149211.593697261</v>
      </c>
    </row>
    <row r="53" spans="1:49" ht="14.5" x14ac:dyDescent="0.35">
      <c r="A53" s="54" t="s">
        <v>13</v>
      </c>
      <c r="B53">
        <v>1182099.767447005</v>
      </c>
      <c r="C53">
        <v>629109.33240801003</v>
      </c>
      <c r="D53">
        <v>219358.0302255346</v>
      </c>
      <c r="E53">
        <v>12708.28634968201</v>
      </c>
      <c r="F53">
        <v>555924.55328349327</v>
      </c>
      <c r="G53">
        <v>5800739.0773326326</v>
      </c>
      <c r="H53">
        <v>484146.99222380022</v>
      </c>
      <c r="I53">
        <v>77387.810658336632</v>
      </c>
      <c r="J53">
        <v>1771774.772334706</v>
      </c>
      <c r="K53">
        <v>926446.4631869765</v>
      </c>
      <c r="L53">
        <v>3042939.0356671941</v>
      </c>
      <c r="M53">
        <v>258731.2920527292</v>
      </c>
      <c r="N53">
        <v>358061.02308388159</v>
      </c>
      <c r="O53">
        <v>236064.60615566201</v>
      </c>
      <c r="P53">
        <v>123526.0140153995</v>
      </c>
      <c r="Q53">
        <v>3127842.961241289</v>
      </c>
      <c r="R53">
        <v>160412.66203034489</v>
      </c>
      <c r="S53">
        <v>40322.966940841769</v>
      </c>
      <c r="T53">
        <v>419456.5331556953</v>
      </c>
      <c r="U53">
        <v>6016.4581966401229</v>
      </c>
      <c r="V53">
        <v>659565.74563357816</v>
      </c>
      <c r="W53">
        <v>1861845.353770453</v>
      </c>
      <c r="X53">
        <v>342207.41885344952</v>
      </c>
      <c r="Y53">
        <v>677842.98129846854</v>
      </c>
      <c r="Z53">
        <v>1039157.80086725</v>
      </c>
      <c r="AA53">
        <v>323908.12904030801</v>
      </c>
      <c r="AB53">
        <v>467063.86321587377</v>
      </c>
      <c r="AC53">
        <v>1692719.759902864</v>
      </c>
      <c r="AD53">
        <v>393505.0853280942</v>
      </c>
      <c r="AE53">
        <v>361977.33721779502</v>
      </c>
      <c r="AF53">
        <v>1267327.9588069241</v>
      </c>
      <c r="AG53">
        <v>2775496.852326069</v>
      </c>
      <c r="AH53">
        <v>24718172.686183952</v>
      </c>
      <c r="AI53">
        <v>990430.27990062675</v>
      </c>
      <c r="AJ53">
        <v>81328192.340427473</v>
      </c>
      <c r="AK53">
        <v>2458862.375661667</v>
      </c>
      <c r="AL53">
        <v>6056605.0866984762</v>
      </c>
      <c r="AM53">
        <v>2471338.9948400678</v>
      </c>
      <c r="AN53">
        <v>2825391.8479123348</v>
      </c>
      <c r="AO53">
        <v>891412.60902056773</v>
      </c>
      <c r="AP53">
        <v>1028678.4163188461</v>
      </c>
      <c r="AQ53">
        <v>1830695.917817926</v>
      </c>
      <c r="AR53">
        <v>3787355.0352229262</v>
      </c>
      <c r="AS53">
        <v>1058529.6489229039</v>
      </c>
      <c r="AT53">
        <v>4371071.56131671</v>
      </c>
      <c r="AU53">
        <v>5663833.1070578601</v>
      </c>
      <c r="AV53">
        <v>2089975.7990389131</v>
      </c>
      <c r="AW53">
        <v>4016977.5590042379</v>
      </c>
    </row>
    <row r="54" spans="1:49" ht="14.5" x14ac:dyDescent="0.35">
      <c r="A54" s="54" t="s">
        <v>14</v>
      </c>
      <c r="B54">
        <v>649920.07278955611</v>
      </c>
      <c r="C54">
        <v>1438372.875719226</v>
      </c>
      <c r="D54">
        <v>411881.20222782198</v>
      </c>
      <c r="E54">
        <v>7803.4293295410816</v>
      </c>
      <c r="F54">
        <v>537661.32160423964</v>
      </c>
      <c r="G54">
        <v>7171654.1612883126</v>
      </c>
      <c r="H54">
        <v>165464.0126333145</v>
      </c>
      <c r="I54">
        <v>49198.444952460348</v>
      </c>
      <c r="J54">
        <v>1647741.707682017</v>
      </c>
      <c r="K54">
        <v>409202.96079461172</v>
      </c>
      <c r="L54">
        <v>3273674.3368020891</v>
      </c>
      <c r="M54">
        <v>326806.67510084802</v>
      </c>
      <c r="N54">
        <v>375898.28808749362</v>
      </c>
      <c r="O54">
        <v>125362.5719556265</v>
      </c>
      <c r="P54">
        <v>150859.38664148739</v>
      </c>
      <c r="Q54">
        <v>4670765.7588606123</v>
      </c>
      <c r="R54">
        <v>107676.190479585</v>
      </c>
      <c r="S54">
        <v>53846.494705732519</v>
      </c>
      <c r="T54">
        <v>45374.781937200423</v>
      </c>
      <c r="U54">
        <v>10187.786419057969</v>
      </c>
      <c r="V54">
        <v>2192141.4082899988</v>
      </c>
      <c r="W54">
        <v>1639343.0299015259</v>
      </c>
      <c r="X54">
        <v>326727.7889655584</v>
      </c>
      <c r="Y54">
        <v>397587.91081398883</v>
      </c>
      <c r="Z54">
        <v>751872.35968919564</v>
      </c>
      <c r="AA54">
        <v>63780.058413583902</v>
      </c>
      <c r="AB54">
        <v>262739.89668859681</v>
      </c>
      <c r="AC54">
        <v>3407307.3976585958</v>
      </c>
      <c r="AD54">
        <v>514817.41872054682</v>
      </c>
      <c r="AE54">
        <v>836140.23976495396</v>
      </c>
      <c r="AF54">
        <v>2606438.8490032959</v>
      </c>
      <c r="AG54">
        <v>4543748.9862453444</v>
      </c>
      <c r="AH54">
        <v>22478205.43252242</v>
      </c>
      <c r="AI54">
        <v>1873342.4278001911</v>
      </c>
      <c r="AJ54">
        <v>60708672.515747733</v>
      </c>
      <c r="AK54">
        <v>4448961.5780168884</v>
      </c>
      <c r="AL54">
        <v>5015205.7844390795</v>
      </c>
      <c r="AM54">
        <v>3837645.4182391558</v>
      </c>
      <c r="AN54">
        <v>13906861.096783821</v>
      </c>
      <c r="AO54">
        <v>533801.61794339283</v>
      </c>
      <c r="AP54">
        <v>4489596.050153465</v>
      </c>
      <c r="AQ54">
        <v>15484805.941434581</v>
      </c>
      <c r="AR54">
        <v>3351400.7597810291</v>
      </c>
      <c r="AS54">
        <v>2816771.5649324348</v>
      </c>
      <c r="AT54">
        <v>7648812.3689011158</v>
      </c>
      <c r="AU54">
        <v>4568746.3607655149</v>
      </c>
      <c r="AV54">
        <v>3496931.637110461</v>
      </c>
      <c r="AW54">
        <v>15839852.79846108</v>
      </c>
    </row>
    <row r="55" spans="1:49" ht="14.5" x14ac:dyDescent="0.35">
      <c r="A55" s="54" t="s">
        <v>16</v>
      </c>
      <c r="B55">
        <v>1690472.942994497</v>
      </c>
      <c r="C55">
        <v>1643932.6879672611</v>
      </c>
      <c r="D55">
        <v>981041.59992375504</v>
      </c>
      <c r="E55">
        <v>43227.33455703879</v>
      </c>
      <c r="F55">
        <v>1093242.9987210929</v>
      </c>
      <c r="G55">
        <v>16718786.97537728</v>
      </c>
      <c r="H55">
        <v>1075978.0287728109</v>
      </c>
      <c r="I55">
        <v>193926.2490905693</v>
      </c>
      <c r="J55">
        <v>4938253.8544410653</v>
      </c>
      <c r="K55">
        <v>906145.92127838032</v>
      </c>
      <c r="L55">
        <v>6693139.8597044218</v>
      </c>
      <c r="M55">
        <v>8373253.5713121817</v>
      </c>
      <c r="N55">
        <v>968235.47665741818</v>
      </c>
      <c r="O55">
        <v>584979.5293626783</v>
      </c>
      <c r="P55">
        <v>234750.57537514539</v>
      </c>
      <c r="Q55">
        <v>7566588.9451922383</v>
      </c>
      <c r="R55">
        <v>151692.00136423661</v>
      </c>
      <c r="S55">
        <v>116312.2098229171</v>
      </c>
      <c r="T55">
        <v>198869.5757630411</v>
      </c>
      <c r="U55">
        <v>12138.132163472899</v>
      </c>
      <c r="V55">
        <v>1844727.210837614</v>
      </c>
      <c r="W55">
        <v>3212392.9343360881</v>
      </c>
      <c r="X55">
        <v>2003073.561395884</v>
      </c>
      <c r="Y55">
        <v>1087326.748018601</v>
      </c>
      <c r="Z55">
        <v>997976.36283580505</v>
      </c>
      <c r="AA55">
        <v>351028.93380769651</v>
      </c>
      <c r="AB55">
        <v>578867.67009922233</v>
      </c>
      <c r="AC55">
        <v>6148303.4143749624</v>
      </c>
      <c r="AD55">
        <v>705587.73970138317</v>
      </c>
      <c r="AE55">
        <v>1540583.802259997</v>
      </c>
      <c r="AF55">
        <v>2658518.2106209858</v>
      </c>
      <c r="AG55">
        <v>1477687.020999281</v>
      </c>
      <c r="AH55">
        <v>27251712.285605159</v>
      </c>
      <c r="AI55">
        <v>5504752.949902188</v>
      </c>
      <c r="AJ55">
        <v>1790807534.324333</v>
      </c>
      <c r="AK55">
        <v>6011477.9490953637</v>
      </c>
      <c r="AL55">
        <v>2996551.3062642552</v>
      </c>
      <c r="AM55">
        <v>4356322.7622425379</v>
      </c>
      <c r="AN55">
        <v>7581332.8768429831</v>
      </c>
      <c r="AO55">
        <v>3224561.4269547909</v>
      </c>
      <c r="AP55">
        <v>2029521.561903185</v>
      </c>
      <c r="AQ55">
        <v>5913016.746333437</v>
      </c>
      <c r="AR55">
        <v>4432917.7983473446</v>
      </c>
      <c r="AS55">
        <v>3468869.330431975</v>
      </c>
      <c r="AT55">
        <v>4601444.2412380604</v>
      </c>
      <c r="AU55">
        <v>4379039.3795641121</v>
      </c>
      <c r="AV55">
        <v>742323.98389247991</v>
      </c>
      <c r="AW55">
        <v>14813659.847099161</v>
      </c>
    </row>
    <row r="56" spans="1:49" ht="14.5" x14ac:dyDescent="0.35">
      <c r="A56" s="54" t="s">
        <v>9</v>
      </c>
      <c r="B56">
        <v>5033514.4626753507</v>
      </c>
      <c r="C56">
        <v>8484129.5432674512</v>
      </c>
      <c r="D56">
        <v>3011451.00330678</v>
      </c>
      <c r="E56">
        <v>149347.45965098849</v>
      </c>
      <c r="F56">
        <v>8103503.1426456161</v>
      </c>
      <c r="G56">
        <v>47699085.535386257</v>
      </c>
      <c r="H56">
        <v>2448275.7742992141</v>
      </c>
      <c r="I56">
        <v>318285.80085283052</v>
      </c>
      <c r="J56">
        <v>14754957.770010799</v>
      </c>
      <c r="K56">
        <v>2870541.64381393</v>
      </c>
      <c r="L56">
        <v>23320628.952435691</v>
      </c>
      <c r="M56">
        <v>4638408.0280985394</v>
      </c>
      <c r="N56">
        <v>3271423.1161006428</v>
      </c>
      <c r="O56">
        <v>1069425.7711524931</v>
      </c>
      <c r="P56">
        <v>1038537.534331404</v>
      </c>
      <c r="Q56">
        <v>26704337.237268459</v>
      </c>
      <c r="R56">
        <v>870123.96508098487</v>
      </c>
      <c r="S56">
        <v>1314022.9573702379</v>
      </c>
      <c r="T56">
        <v>738342.96741660335</v>
      </c>
      <c r="U56">
        <v>70601.684016642452</v>
      </c>
      <c r="V56">
        <v>12744017.923011189</v>
      </c>
      <c r="W56">
        <v>11852873.617647041</v>
      </c>
      <c r="X56">
        <v>2596049.5727659161</v>
      </c>
      <c r="Y56">
        <v>5689583.9094204009</v>
      </c>
      <c r="Z56">
        <v>6395473.4295514133</v>
      </c>
      <c r="AA56">
        <v>1699286.264550257</v>
      </c>
      <c r="AB56">
        <v>5803930.8656967701</v>
      </c>
      <c r="AC56">
        <v>17275077.083790731</v>
      </c>
      <c r="AD56">
        <v>3518535.033516719</v>
      </c>
      <c r="AE56">
        <v>6829974.1232993174</v>
      </c>
      <c r="AF56">
        <v>33741774.537430353</v>
      </c>
      <c r="AG56">
        <v>30156896.594999742</v>
      </c>
      <c r="AH56">
        <v>115808300.582397</v>
      </c>
      <c r="AI56">
        <v>14871498.309148019</v>
      </c>
      <c r="AJ56">
        <v>607553519.02118587</v>
      </c>
      <c r="AK56">
        <v>78332499.192262679</v>
      </c>
      <c r="AL56">
        <v>116609893.50822391</v>
      </c>
      <c r="AM56">
        <v>12200315.51602667</v>
      </c>
      <c r="AN56">
        <v>42126677.748893529</v>
      </c>
      <c r="AO56">
        <v>9729997.0575363524</v>
      </c>
      <c r="AP56">
        <v>21963740.118771739</v>
      </c>
      <c r="AQ56">
        <v>74264386.312914357</v>
      </c>
      <c r="AR56">
        <v>38132908.14915736</v>
      </c>
      <c r="AS56">
        <v>17500053.619281281</v>
      </c>
      <c r="AT56">
        <v>41697450.974099711</v>
      </c>
      <c r="AU56">
        <v>39399000.7200455</v>
      </c>
      <c r="AV56">
        <v>11058152.97586287</v>
      </c>
      <c r="AW56">
        <v>45596131.551046006</v>
      </c>
    </row>
    <row r="57" spans="1:49" ht="14.5" x14ac:dyDescent="0.35">
      <c r="A57" s="54" t="s">
        <v>67</v>
      </c>
      <c r="B57">
        <v>592.57092221448033</v>
      </c>
      <c r="C57">
        <v>192.1025900046051</v>
      </c>
      <c r="D57">
        <v>41.214331272381507</v>
      </c>
      <c r="E57">
        <v>1.9851891818227261</v>
      </c>
      <c r="F57">
        <v>616.27267507384659</v>
      </c>
      <c r="G57">
        <v>10450.049185674539</v>
      </c>
      <c r="H57">
        <v>72.837461755003858</v>
      </c>
      <c r="I57">
        <v>12.66676963743914</v>
      </c>
      <c r="J57">
        <v>296.9748296822317</v>
      </c>
      <c r="K57">
        <v>363.58939545803872</v>
      </c>
      <c r="L57">
        <v>680.38709292842748</v>
      </c>
      <c r="M57">
        <v>67.084740297086597</v>
      </c>
      <c r="N57">
        <v>133.2130713435042</v>
      </c>
      <c r="O57">
        <v>22.390920255847959</v>
      </c>
      <c r="P57">
        <v>45.700234339325462</v>
      </c>
      <c r="Q57">
        <v>480.11960850001498</v>
      </c>
      <c r="R57">
        <v>17.647911334030059</v>
      </c>
      <c r="S57">
        <v>14.288126432150939</v>
      </c>
      <c r="T57">
        <v>15.60779977278397</v>
      </c>
      <c r="U57">
        <v>1.877192787655954</v>
      </c>
      <c r="V57">
        <v>218.09459375423791</v>
      </c>
      <c r="W57">
        <v>469.77878258108001</v>
      </c>
      <c r="X57">
        <v>86.373379867037684</v>
      </c>
      <c r="Y57">
        <v>96.175875899968503</v>
      </c>
      <c r="Z57">
        <v>435.93741913617168</v>
      </c>
      <c r="AA57">
        <v>37.802146713023603</v>
      </c>
      <c r="AB57">
        <v>124.84917157893599</v>
      </c>
      <c r="AC57">
        <v>619.57609687578292</v>
      </c>
      <c r="AD57">
        <v>123.46151683985821</v>
      </c>
      <c r="AE57">
        <v>1554.603747709632</v>
      </c>
      <c r="AF57">
        <v>58.856408616359531</v>
      </c>
      <c r="AG57">
        <v>221.27251272030989</v>
      </c>
      <c r="AH57">
        <v>5203.8830901345991</v>
      </c>
      <c r="AI57">
        <v>2503.3306459209512</v>
      </c>
      <c r="AJ57">
        <v>3786.9135254944858</v>
      </c>
      <c r="AK57">
        <v>405.42170392902989</v>
      </c>
      <c r="AL57">
        <v>673.17386480768414</v>
      </c>
      <c r="AM57">
        <v>774.85288079237228</v>
      </c>
      <c r="AN57">
        <v>946.52630680096956</v>
      </c>
      <c r="AO57">
        <v>120.8950195549161</v>
      </c>
      <c r="AP57">
        <v>179.41003097487021</v>
      </c>
      <c r="AQ57">
        <v>1294.4403854876009</v>
      </c>
      <c r="AR57">
        <v>197.3200822140162</v>
      </c>
      <c r="AS57">
        <v>1409.7901977624899</v>
      </c>
      <c r="AT57">
        <v>1253.621314643498</v>
      </c>
      <c r="AU57">
        <v>359.70770559188207</v>
      </c>
      <c r="AV57">
        <v>101.80595332298979</v>
      </c>
      <c r="AW57">
        <v>1791.2209406160109</v>
      </c>
    </row>
    <row r="58" spans="1:49" ht="14.5" x14ac:dyDescent="0.35">
      <c r="A58" s="54" t="s">
        <v>10</v>
      </c>
      <c r="B58">
        <v>250440.35963878641</v>
      </c>
      <c r="C58">
        <v>255379.33450459599</v>
      </c>
      <c r="D58">
        <v>30173.17603411221</v>
      </c>
      <c r="E58">
        <v>4262.8872214764324</v>
      </c>
      <c r="F58">
        <v>140731.06622609249</v>
      </c>
      <c r="G58">
        <v>1496743.781313447</v>
      </c>
      <c r="H58">
        <v>97035.663988478074</v>
      </c>
      <c r="I58">
        <v>6231.401466705337</v>
      </c>
      <c r="J58">
        <v>558190.71045696805</v>
      </c>
      <c r="K58">
        <v>124800.5309974843</v>
      </c>
      <c r="L58">
        <v>861654.02675681107</v>
      </c>
      <c r="M58">
        <v>71969.041237652214</v>
      </c>
      <c r="N58">
        <v>120036.33448399141</v>
      </c>
      <c r="O58">
        <v>89856.544132985146</v>
      </c>
      <c r="P58">
        <v>28550.216607355189</v>
      </c>
      <c r="Q58">
        <v>937635.14833806991</v>
      </c>
      <c r="R58">
        <v>10789.67984254084</v>
      </c>
      <c r="S58">
        <v>13827.476569977531</v>
      </c>
      <c r="T58">
        <v>10455.452407298721</v>
      </c>
      <c r="U58">
        <v>1958.239239609886</v>
      </c>
      <c r="V58">
        <v>408303.60952236637</v>
      </c>
      <c r="W58">
        <v>291901.12674305099</v>
      </c>
      <c r="X58">
        <v>61960.538071980918</v>
      </c>
      <c r="Y58">
        <v>257316.2967053756</v>
      </c>
      <c r="Z58">
        <v>191278.26186092879</v>
      </c>
      <c r="AA58">
        <v>72184.407352920811</v>
      </c>
      <c r="AB58">
        <v>83448.454922259756</v>
      </c>
      <c r="AC58">
        <v>512651.81049146591</v>
      </c>
      <c r="AD58">
        <v>332374.04191582848</v>
      </c>
      <c r="AE58">
        <v>292415.56048916961</v>
      </c>
      <c r="AF58">
        <v>142324.76397272071</v>
      </c>
      <c r="AG58">
        <v>341577.04348133208</v>
      </c>
      <c r="AH58">
        <v>6293818.9330693269</v>
      </c>
      <c r="AI58">
        <v>569012.86628796393</v>
      </c>
      <c r="AJ58">
        <v>17674319.912086871</v>
      </c>
      <c r="AK58">
        <v>1832208.152027434</v>
      </c>
      <c r="AL58">
        <v>1677237.3908173081</v>
      </c>
      <c r="AM58">
        <v>1046646.40902799</v>
      </c>
      <c r="AN58">
        <v>951337.94466752885</v>
      </c>
      <c r="AO58">
        <v>187659.2521237125</v>
      </c>
      <c r="AP58">
        <v>908370.40861001099</v>
      </c>
      <c r="AQ58">
        <v>2418879.7204523291</v>
      </c>
      <c r="AR58">
        <v>1472301.587026566</v>
      </c>
      <c r="AS58">
        <v>605061.42121025361</v>
      </c>
      <c r="AT58">
        <v>648818.64549718075</v>
      </c>
      <c r="AU58">
        <v>1100640.629660601</v>
      </c>
      <c r="AV58">
        <v>375552.71427497029</v>
      </c>
      <c r="AW58">
        <v>1874619.289522134</v>
      </c>
    </row>
    <row r="59" spans="1:49" ht="14.5" x14ac:dyDescent="0.35">
      <c r="A59" s="54" t="s">
        <v>68</v>
      </c>
      <c r="B59">
        <v>64845.774691897852</v>
      </c>
      <c r="C59">
        <v>161653.3789978784</v>
      </c>
      <c r="D59">
        <v>14204.90653930267</v>
      </c>
      <c r="E59">
        <v>160.10621653454251</v>
      </c>
      <c r="F59">
        <v>76488.799389915046</v>
      </c>
      <c r="G59">
        <v>417399.04386635392</v>
      </c>
      <c r="H59">
        <v>10301.472742089631</v>
      </c>
      <c r="I59">
        <v>39032.075975387932</v>
      </c>
      <c r="J59">
        <v>373289.12738817948</v>
      </c>
      <c r="K59">
        <v>6311.6823682985178</v>
      </c>
      <c r="L59">
        <v>257640.90599290439</v>
      </c>
      <c r="M59">
        <v>67294.019782976466</v>
      </c>
      <c r="N59">
        <v>18658.18543859242</v>
      </c>
      <c r="O59">
        <v>2990.284095752666</v>
      </c>
      <c r="P59">
        <v>27925.1157738207</v>
      </c>
      <c r="Q59">
        <v>262658.55005018087</v>
      </c>
      <c r="R59">
        <v>2268.7697780870121</v>
      </c>
      <c r="S59">
        <v>1589.900174205017</v>
      </c>
      <c r="T59">
        <v>782.13866295800779</v>
      </c>
      <c r="U59">
        <v>165.14388316229241</v>
      </c>
      <c r="V59">
        <v>149629.30158394721</v>
      </c>
      <c r="W59">
        <v>185068.80431334901</v>
      </c>
      <c r="X59">
        <v>28474.804188820341</v>
      </c>
      <c r="Y59">
        <v>24166.394766333338</v>
      </c>
      <c r="Z59">
        <v>41251.811044490569</v>
      </c>
      <c r="AA59">
        <v>52618.043843339037</v>
      </c>
      <c r="AB59">
        <v>35396.807641808089</v>
      </c>
      <c r="AC59">
        <v>146265.46215584411</v>
      </c>
      <c r="AD59">
        <v>16368.335965923319</v>
      </c>
      <c r="AE59">
        <v>72786.669660167681</v>
      </c>
      <c r="AF59">
        <v>6071.2914298146179</v>
      </c>
      <c r="AG59">
        <v>84933.029337726621</v>
      </c>
      <c r="AH59">
        <v>2467881.4710971201</v>
      </c>
      <c r="AI59">
        <v>373007.30440418451</v>
      </c>
      <c r="AJ59">
        <v>6301163.4663798306</v>
      </c>
      <c r="AK59">
        <v>145546.33781411499</v>
      </c>
      <c r="AL59">
        <v>1655593.2555342461</v>
      </c>
      <c r="AM59">
        <v>85320.435553959745</v>
      </c>
      <c r="AN59">
        <v>375875.44140019797</v>
      </c>
      <c r="AO59">
        <v>94814.063125211178</v>
      </c>
      <c r="AP59">
        <v>223322.14586055031</v>
      </c>
      <c r="AQ59">
        <v>227109.60801108959</v>
      </c>
      <c r="AR59">
        <v>410149.59954673541</v>
      </c>
      <c r="AS59">
        <v>450316.07941443787</v>
      </c>
      <c r="AT59">
        <v>373273.96601297648</v>
      </c>
      <c r="AU59">
        <v>412727.26347156521</v>
      </c>
      <c r="AV59">
        <v>78300.055804631018</v>
      </c>
      <c r="AW59">
        <v>832934.87287985825</v>
      </c>
    </row>
    <row r="60" spans="1:49" ht="14.5" x14ac:dyDescent="0.35">
      <c r="A60" s="54" t="s">
        <v>11</v>
      </c>
      <c r="B60">
        <v>77024.501245326595</v>
      </c>
      <c r="C60">
        <v>204036.71894914689</v>
      </c>
      <c r="D60">
        <v>174134.8987436014</v>
      </c>
      <c r="E60">
        <v>23195.846103579839</v>
      </c>
      <c r="F60">
        <v>35429.943418809511</v>
      </c>
      <c r="G60">
        <v>609601.96038186934</v>
      </c>
      <c r="H60">
        <v>14825.06998767211</v>
      </c>
      <c r="I60">
        <v>3357.0732178410781</v>
      </c>
      <c r="J60">
        <v>206491.66215712199</v>
      </c>
      <c r="K60">
        <v>79246.364581509333</v>
      </c>
      <c r="L60">
        <v>165944.85959419681</v>
      </c>
      <c r="M60">
        <v>14942.58941982788</v>
      </c>
      <c r="N60">
        <v>24330.7542408634</v>
      </c>
      <c r="O60">
        <v>5626.3197696105626</v>
      </c>
      <c r="P60">
        <v>7468.8187499707356</v>
      </c>
      <c r="Q60">
        <v>281208.35703495343</v>
      </c>
      <c r="R60">
        <v>4224.8877974734387</v>
      </c>
      <c r="S60">
        <v>16136.56783428436</v>
      </c>
      <c r="T60">
        <v>5521.0889076301009</v>
      </c>
      <c r="U60">
        <v>641.48872172217898</v>
      </c>
      <c r="V60">
        <v>95732.426801142748</v>
      </c>
      <c r="W60">
        <v>248009.58562962999</v>
      </c>
      <c r="X60">
        <v>22516.709935532592</v>
      </c>
      <c r="Y60">
        <v>29138.769761284031</v>
      </c>
      <c r="Z60">
        <v>116409.8791475193</v>
      </c>
      <c r="AA60">
        <v>6606.0168939503001</v>
      </c>
      <c r="AB60">
        <v>28713.481578333129</v>
      </c>
      <c r="AC60">
        <v>112326.4567812147</v>
      </c>
      <c r="AD60">
        <v>32734.973853824089</v>
      </c>
      <c r="AE60">
        <v>82098.758652115997</v>
      </c>
      <c r="AF60">
        <v>18750.580355857132</v>
      </c>
      <c r="AG60">
        <v>137479.8742324764</v>
      </c>
      <c r="AH60">
        <v>922775.04589879396</v>
      </c>
      <c r="AI60">
        <v>224687.36507878371</v>
      </c>
      <c r="AJ60">
        <v>6496177.9532522066</v>
      </c>
      <c r="AK60">
        <v>448185.66106477502</v>
      </c>
      <c r="AL60">
        <v>719824.33236661344</v>
      </c>
      <c r="AM60">
        <v>284823.37885638332</v>
      </c>
      <c r="AN60">
        <v>645016.52524051256</v>
      </c>
      <c r="AO60">
        <v>61190.292142721853</v>
      </c>
      <c r="AP60">
        <v>386906.91179168998</v>
      </c>
      <c r="AQ60">
        <v>485970.65678960801</v>
      </c>
      <c r="AR60">
        <v>220564.84826245889</v>
      </c>
      <c r="AS60">
        <v>188412.4053048834</v>
      </c>
      <c r="AT60">
        <v>1367026.337265003</v>
      </c>
      <c r="AU60">
        <v>343456.66836866562</v>
      </c>
      <c r="AV60">
        <v>125174.99528488189</v>
      </c>
      <c r="AW60">
        <v>1108015.896736424</v>
      </c>
    </row>
    <row r="61" spans="1:49" ht="14.5" x14ac:dyDescent="0.35">
      <c r="A61" s="54" t="s">
        <v>69</v>
      </c>
      <c r="B61">
        <v>68155.179333524502</v>
      </c>
      <c r="C61">
        <v>172994.61932527579</v>
      </c>
      <c r="D61">
        <v>33831.112681285747</v>
      </c>
      <c r="E61">
        <v>781.44988741310453</v>
      </c>
      <c r="F61">
        <v>178872.572319481</v>
      </c>
      <c r="G61">
        <v>743413.12547160359</v>
      </c>
      <c r="H61">
        <v>190911.33549615709</v>
      </c>
      <c r="I61">
        <v>7562.9755801741067</v>
      </c>
      <c r="J61">
        <v>229116.65093046369</v>
      </c>
      <c r="K61">
        <v>344611.71177641168</v>
      </c>
      <c r="L61">
        <v>489900.71764865069</v>
      </c>
      <c r="M61">
        <v>80644.27985123347</v>
      </c>
      <c r="N61">
        <v>164273.0476058014</v>
      </c>
      <c r="O61">
        <v>11583.57655023362</v>
      </c>
      <c r="P61">
        <v>39224.566810832352</v>
      </c>
      <c r="Q61">
        <v>252184.6011704515</v>
      </c>
      <c r="R61">
        <v>7247.8109828291799</v>
      </c>
      <c r="S61">
        <v>16144.87649639642</v>
      </c>
      <c r="T61">
        <v>11130.082524308809</v>
      </c>
      <c r="U61">
        <v>2875.035211445434</v>
      </c>
      <c r="V61">
        <v>154613.65743780191</v>
      </c>
      <c r="W61">
        <v>273501.693142562</v>
      </c>
      <c r="X61">
        <v>96350.519250268349</v>
      </c>
      <c r="Y61">
        <v>196460.8905106865</v>
      </c>
      <c r="Z61">
        <v>155334.6132488146</v>
      </c>
      <c r="AA61">
        <v>116736.12492289989</v>
      </c>
      <c r="AB61">
        <v>142973.36170118829</v>
      </c>
      <c r="AC61">
        <v>352140.60812244168</v>
      </c>
      <c r="AD61">
        <v>111775.58032504241</v>
      </c>
      <c r="AE61">
        <v>81079.397716993146</v>
      </c>
      <c r="AF61">
        <v>89939.190567456928</v>
      </c>
      <c r="AG61">
        <v>1429241.6404055799</v>
      </c>
      <c r="AH61">
        <v>1957012.312318706</v>
      </c>
      <c r="AI61">
        <v>552196.54698026064</v>
      </c>
      <c r="AJ61">
        <v>6017475.8907526582</v>
      </c>
      <c r="AK61">
        <v>432108.20041588601</v>
      </c>
      <c r="AL61">
        <v>8390215.5007024109</v>
      </c>
      <c r="AM61">
        <v>1322200.4865360691</v>
      </c>
      <c r="AN61">
        <v>678406.99301062804</v>
      </c>
      <c r="AO61">
        <v>5222314.5030768178</v>
      </c>
      <c r="AP61">
        <v>2379045.92375371</v>
      </c>
      <c r="AQ61">
        <v>1712351.481246379</v>
      </c>
      <c r="AR61">
        <v>1698849.2236448741</v>
      </c>
      <c r="AS61">
        <v>470842.9630033467</v>
      </c>
      <c r="AT61">
        <v>394877.30330418312</v>
      </c>
      <c r="AU61">
        <v>706455.60672027385</v>
      </c>
      <c r="AV61">
        <v>582526.8211583806</v>
      </c>
      <c r="AW61">
        <v>2858108.165481817</v>
      </c>
    </row>
    <row r="62" spans="1:49" ht="14.5" x14ac:dyDescent="0.35">
      <c r="A62" s="54" t="s">
        <v>5</v>
      </c>
      <c r="B62">
        <v>82697100.430887267</v>
      </c>
      <c r="C62">
        <v>90218161.770991579</v>
      </c>
      <c r="D62">
        <v>32961297.167630289</v>
      </c>
      <c r="E62">
        <v>11295426.043323681</v>
      </c>
      <c r="F62">
        <v>78150460.014861837</v>
      </c>
      <c r="G62">
        <v>581334376.45814204</v>
      </c>
      <c r="H62">
        <v>46659212.605025038</v>
      </c>
      <c r="I62">
        <v>11016820.38591237</v>
      </c>
      <c r="J62">
        <v>248653238.8032299</v>
      </c>
      <c r="K62">
        <v>61523933.218169793</v>
      </c>
      <c r="L62">
        <v>367364883.18625277</v>
      </c>
      <c r="M62">
        <v>59682895.10424196</v>
      </c>
      <c r="N62">
        <v>27292560.233821161</v>
      </c>
      <c r="O62">
        <v>15165357.006385891</v>
      </c>
      <c r="P62">
        <v>45840598.34829627</v>
      </c>
      <c r="Q62">
        <v>321107220.19608313</v>
      </c>
      <c r="R62">
        <v>12557199.58608938</v>
      </c>
      <c r="S62">
        <v>8186258.2312706737</v>
      </c>
      <c r="T62">
        <v>10954514.36741033</v>
      </c>
      <c r="U62">
        <v>1919043.1893165719</v>
      </c>
      <c r="V62">
        <v>93322088.73767145</v>
      </c>
      <c r="W62">
        <v>345511808.79655588</v>
      </c>
      <c r="X62">
        <v>98303203.593640417</v>
      </c>
      <c r="Y62">
        <v>89588503.18333821</v>
      </c>
      <c r="Z62">
        <v>86543422.266696259</v>
      </c>
      <c r="AA62">
        <v>10691137.288275421</v>
      </c>
      <c r="AB62">
        <v>31265964.510107651</v>
      </c>
      <c r="AC62">
        <v>297331695.33008331</v>
      </c>
      <c r="AD62">
        <v>62688262.045843072</v>
      </c>
      <c r="AE62">
        <v>53740092.219357111</v>
      </c>
      <c r="AF62">
        <v>145608761.0641669</v>
      </c>
      <c r="AG62">
        <v>317772118.45639801</v>
      </c>
      <c r="AH62">
        <v>1772056588.2385139</v>
      </c>
      <c r="AI62">
        <v>320169201.48011059</v>
      </c>
      <c r="AJ62">
        <v>10984452035.050119</v>
      </c>
      <c r="AK62">
        <v>409475377.42240512</v>
      </c>
      <c r="AL62">
        <v>1236734896.9594619</v>
      </c>
      <c r="AM62">
        <v>76093597.461950153</v>
      </c>
      <c r="AN62">
        <v>530053345.77744758</v>
      </c>
      <c r="AO62">
        <v>63043583.216043703</v>
      </c>
      <c r="AP62">
        <v>714462910.39769888</v>
      </c>
      <c r="AQ62">
        <v>1490225336.6450939</v>
      </c>
      <c r="AR62">
        <v>453046821.93368161</v>
      </c>
      <c r="AS62">
        <v>234583541.9902761</v>
      </c>
      <c r="AT62">
        <v>659438473.8941375</v>
      </c>
      <c r="AU62">
        <v>288659635.48108888</v>
      </c>
      <c r="AV62">
        <v>305757088.64176857</v>
      </c>
      <c r="AW62">
        <v>1605998963.367044</v>
      </c>
    </row>
    <row r="64" spans="1:49" x14ac:dyDescent="0.3">
      <c r="A64" s="54" t="s">
        <v>65</v>
      </c>
      <c r="B64" s="1">
        <f>+B51/1000000000</f>
        <v>9.4647319638931443E-5</v>
      </c>
      <c r="C64" s="1">
        <f t="shared" ref="C64:AW69" si="24">+C51/1000000000</f>
        <v>2.5488777077013037E-4</v>
      </c>
      <c r="D64" s="1">
        <f t="shared" si="24"/>
        <v>5.1396285834085961E-5</v>
      </c>
      <c r="E64" s="1">
        <f t="shared" si="24"/>
        <v>2.9430087569703411E-6</v>
      </c>
      <c r="F64" s="1">
        <f t="shared" si="24"/>
        <v>8.7271024188098314E-5</v>
      </c>
      <c r="G64" s="1">
        <f t="shared" si="24"/>
        <v>1.4884208367220441E-3</v>
      </c>
      <c r="H64" s="1">
        <f t="shared" si="24"/>
        <v>5.1606610615766873E-5</v>
      </c>
      <c r="I64" s="1">
        <f t="shared" si="24"/>
        <v>1.1390701937307291E-5</v>
      </c>
      <c r="J64" s="1">
        <f t="shared" si="24"/>
        <v>3.104380051364728E-4</v>
      </c>
      <c r="K64" s="1">
        <f t="shared" si="24"/>
        <v>5.0928957765026099E-5</v>
      </c>
      <c r="L64" s="1">
        <f t="shared" si="24"/>
        <v>5.6924140198213915E-4</v>
      </c>
      <c r="M64" s="1">
        <f t="shared" si="24"/>
        <v>1.5748489150914759E-4</v>
      </c>
      <c r="N64" s="1">
        <f t="shared" si="24"/>
        <v>3.8616743976306706E-5</v>
      </c>
      <c r="O64" s="1">
        <f t="shared" si="24"/>
        <v>2.9441030270756257E-5</v>
      </c>
      <c r="P64" s="1">
        <f t="shared" si="24"/>
        <v>6.3600354824639615E-5</v>
      </c>
      <c r="Q64" s="1">
        <f t="shared" si="24"/>
        <v>7.3237996174831187E-4</v>
      </c>
      <c r="R64" s="1">
        <f t="shared" si="24"/>
        <v>2.0566082100038339E-5</v>
      </c>
      <c r="S64" s="1">
        <f t="shared" si="24"/>
        <v>4.382563336272489E-6</v>
      </c>
      <c r="T64" s="1">
        <f t="shared" si="24"/>
        <v>8.3520361969569705E-6</v>
      </c>
      <c r="U64" s="1">
        <f t="shared" si="24"/>
        <v>1.2590780676010041E-6</v>
      </c>
      <c r="V64" s="1">
        <f t="shared" si="24"/>
        <v>2.4972231292007773E-4</v>
      </c>
      <c r="W64" s="1">
        <f t="shared" si="24"/>
        <v>1.7696086468088658E-4</v>
      </c>
      <c r="X64" s="1">
        <f t="shared" si="24"/>
        <v>9.0554366799429887E-5</v>
      </c>
      <c r="Y64" s="1">
        <f t="shared" si="24"/>
        <v>7.7438292234298609E-5</v>
      </c>
      <c r="Z64" s="1">
        <f t="shared" si="24"/>
        <v>8.0332149360654015E-5</v>
      </c>
      <c r="AA64" s="1">
        <f t="shared" si="24"/>
        <v>1.809858038987705E-5</v>
      </c>
      <c r="AB64" s="1">
        <f t="shared" si="24"/>
        <v>4.7001134293618787E-5</v>
      </c>
      <c r="AC64" s="1">
        <f t="shared" si="24"/>
        <v>8.3363892972039045E-4</v>
      </c>
      <c r="AD64" s="1">
        <f t="shared" si="24"/>
        <v>8.6283411375292731E-5</v>
      </c>
      <c r="AE64" s="1">
        <f t="shared" si="24"/>
        <v>9.3483990786766879E-5</v>
      </c>
      <c r="AF64" s="1">
        <f t="shared" si="24"/>
        <v>1.585689057357431E-4</v>
      </c>
      <c r="AG64" s="1">
        <f t="shared" si="24"/>
        <v>9.5948154365049724E-3</v>
      </c>
      <c r="AH64" s="1">
        <f t="shared" si="24"/>
        <v>4.2452570940312868E-3</v>
      </c>
      <c r="AI64" s="1">
        <f t="shared" si="24"/>
        <v>3.1979092813715819E-4</v>
      </c>
      <c r="AJ64" s="1">
        <f t="shared" si="24"/>
        <v>2.1718290212733932E-2</v>
      </c>
      <c r="AK64" s="1">
        <f t="shared" si="24"/>
        <v>1.1474789878905241E-3</v>
      </c>
      <c r="AL64" s="1">
        <f t="shared" si="24"/>
        <v>6.2544819854741173E-3</v>
      </c>
      <c r="AM64" s="1">
        <f t="shared" si="24"/>
        <v>5.199318512158998E-4</v>
      </c>
      <c r="AN64" s="1">
        <f t="shared" si="24"/>
        <v>7.337363129022457E-4</v>
      </c>
      <c r="AO64" s="1">
        <f t="shared" si="24"/>
        <v>1.119394543620916E-4</v>
      </c>
      <c r="AP64" s="1">
        <f t="shared" si="24"/>
        <v>1.242963236802965E-3</v>
      </c>
      <c r="AQ64" s="1">
        <f t="shared" si="24"/>
        <v>1.949052951613132E-3</v>
      </c>
      <c r="AR64" s="1">
        <f t="shared" si="24"/>
        <v>1.7672229573203308E-3</v>
      </c>
      <c r="AS64" s="1">
        <f t="shared" si="24"/>
        <v>4.2153719816863898E-4</v>
      </c>
      <c r="AT64" s="1">
        <f t="shared" si="24"/>
        <v>1.298747969860676E-3</v>
      </c>
      <c r="AU64" s="1">
        <f t="shared" si="24"/>
        <v>6.3069377327741485E-4</v>
      </c>
      <c r="AV64" s="1">
        <f t="shared" si="24"/>
        <v>3.7346166363011609E-4</v>
      </c>
      <c r="AW64" s="1">
        <f t="shared" si="24"/>
        <v>4.966844949716386E-3</v>
      </c>
    </row>
    <row r="65" spans="1:49" x14ac:dyDescent="0.3">
      <c r="A65" s="54" t="s">
        <v>66</v>
      </c>
      <c r="B65" s="1">
        <f t="shared" ref="B65:Q75" si="25">+B52/1000000000</f>
        <v>9.5803876503955162E-3</v>
      </c>
      <c r="C65" s="1">
        <f t="shared" si="25"/>
        <v>3.9803432835529761E-3</v>
      </c>
      <c r="D65" s="1">
        <f t="shared" si="25"/>
        <v>7.8260272633714719E-4</v>
      </c>
      <c r="E65" s="1">
        <f t="shared" si="25"/>
        <v>3.8903340359554075E-5</v>
      </c>
      <c r="F65" s="1">
        <f t="shared" si="25"/>
        <v>3.3889102118805923E-3</v>
      </c>
      <c r="G65" s="1">
        <f t="shared" si="25"/>
        <v>3.7815018787041403E-2</v>
      </c>
      <c r="H65" s="1">
        <f t="shared" si="25"/>
        <v>1.214082670807641E-3</v>
      </c>
      <c r="I65" s="1">
        <f t="shared" si="25"/>
        <v>3.4819331978239382E-4</v>
      </c>
      <c r="J65" s="1">
        <f t="shared" si="25"/>
        <v>8.7360758290194861E-3</v>
      </c>
      <c r="K65" s="1">
        <f t="shared" si="25"/>
        <v>1.4886436172282379E-2</v>
      </c>
      <c r="L65" s="1">
        <f t="shared" si="25"/>
        <v>2.3701879927213461E-2</v>
      </c>
      <c r="M65" s="1">
        <f t="shared" si="25"/>
        <v>1.5384044105773741E-3</v>
      </c>
      <c r="N65" s="1">
        <f t="shared" si="25"/>
        <v>2.012536078470387E-3</v>
      </c>
      <c r="O65" s="1">
        <f t="shared" si="25"/>
        <v>2.8350647618128073E-3</v>
      </c>
      <c r="P65" s="1">
        <f t="shared" si="25"/>
        <v>8.594914828816382E-4</v>
      </c>
      <c r="Q65" s="1">
        <f t="shared" si="25"/>
        <v>2.0325106122868419E-2</v>
      </c>
      <c r="R65" s="1">
        <f t="shared" si="24"/>
        <v>3.1057406294152042E-4</v>
      </c>
      <c r="S65" s="1">
        <f t="shared" si="24"/>
        <v>1.596362432011052E-4</v>
      </c>
      <c r="T65" s="1">
        <f t="shared" si="24"/>
        <v>5.0585794396240213E-4</v>
      </c>
      <c r="U65" s="1">
        <f t="shared" si="24"/>
        <v>1.657928087464239E-5</v>
      </c>
      <c r="V65" s="1">
        <f t="shared" si="24"/>
        <v>5.1971841462446133E-3</v>
      </c>
      <c r="W65" s="1">
        <f t="shared" si="24"/>
        <v>1.0051219788179019E-2</v>
      </c>
      <c r="X65" s="1">
        <f t="shared" si="24"/>
        <v>4.0956516814612699E-3</v>
      </c>
      <c r="Y65" s="1">
        <f t="shared" si="24"/>
        <v>6.4696990554960832E-3</v>
      </c>
      <c r="Z65" s="1">
        <f t="shared" si="24"/>
        <v>1.2625119462732211E-2</v>
      </c>
      <c r="AA65" s="1">
        <f t="shared" si="24"/>
        <v>6.9472912883554569E-4</v>
      </c>
      <c r="AB65" s="1">
        <f t="shared" si="24"/>
        <v>1.8780560554713451E-3</v>
      </c>
      <c r="AC65" s="1">
        <f t="shared" si="24"/>
        <v>1.488342757914779E-2</v>
      </c>
      <c r="AD65" s="1">
        <f t="shared" si="24"/>
        <v>4.6077696562459953E-3</v>
      </c>
      <c r="AE65" s="1">
        <f t="shared" si="24"/>
        <v>3.8758927589070472E-3</v>
      </c>
      <c r="AF65" s="1">
        <f t="shared" si="24"/>
        <v>7.1345898793222654E-3</v>
      </c>
      <c r="AG65" s="1">
        <f t="shared" si="24"/>
        <v>9.257082165692045E-3</v>
      </c>
      <c r="AH65" s="1">
        <f t="shared" si="24"/>
        <v>0.15352571343450808</v>
      </c>
      <c r="AI65" s="1">
        <f t="shared" si="24"/>
        <v>4.8136919154843548E-2</v>
      </c>
      <c r="AJ65" s="1">
        <f t="shared" si="24"/>
        <v>0.21288727515874512</v>
      </c>
      <c r="AK65" s="1">
        <f t="shared" si="24"/>
        <v>2.3237781275328849E-2</v>
      </c>
      <c r="AL65" s="1">
        <f t="shared" si="24"/>
        <v>0.25037337847063618</v>
      </c>
      <c r="AM65" s="1">
        <f t="shared" si="24"/>
        <v>6.0310260069126815E-3</v>
      </c>
      <c r="AN65" s="1">
        <f t="shared" si="24"/>
        <v>4.846706715584647E-2</v>
      </c>
      <c r="AO65" s="1">
        <f t="shared" si="24"/>
        <v>3.9001383054546548E-2</v>
      </c>
      <c r="AP65" s="1">
        <f t="shared" si="24"/>
        <v>0.17860682943813561</v>
      </c>
      <c r="AQ65" s="1">
        <f t="shared" si="24"/>
        <v>1.8567138391145561E-2</v>
      </c>
      <c r="AR65" s="1">
        <f t="shared" si="24"/>
        <v>4.5151256021712494E-2</v>
      </c>
      <c r="AS65" s="1">
        <f t="shared" si="24"/>
        <v>1.1205425191073841E-2</v>
      </c>
      <c r="AT65" s="1">
        <f t="shared" si="24"/>
        <v>2.49566994719942E-2</v>
      </c>
      <c r="AU65" s="1">
        <f t="shared" si="24"/>
        <v>1.757830363983939E-2</v>
      </c>
      <c r="AV65" s="1">
        <f t="shared" si="24"/>
        <v>5.2276624746282314E-2</v>
      </c>
      <c r="AW65" s="1">
        <f t="shared" si="24"/>
        <v>2.8149211593697262E-2</v>
      </c>
    </row>
    <row r="66" spans="1:49" x14ac:dyDescent="0.3">
      <c r="A66" s="54" t="s">
        <v>13</v>
      </c>
      <c r="B66" s="1">
        <f t="shared" si="25"/>
        <v>1.1820997674470051E-3</v>
      </c>
      <c r="C66" s="1">
        <f t="shared" si="24"/>
        <v>6.2910933240801006E-4</v>
      </c>
      <c r="D66" s="1">
        <f t="shared" si="24"/>
        <v>2.193580302255346E-4</v>
      </c>
      <c r="E66" s="1">
        <f t="shared" si="24"/>
        <v>1.2708286349682009E-5</v>
      </c>
      <c r="F66" s="1">
        <f t="shared" si="24"/>
        <v>5.5592455328349331E-4</v>
      </c>
      <c r="G66" s="1">
        <f t="shared" si="24"/>
        <v>5.8007390773326326E-3</v>
      </c>
      <c r="H66" s="1">
        <f t="shared" si="24"/>
        <v>4.8414699222380022E-4</v>
      </c>
      <c r="I66" s="1">
        <f t="shared" si="24"/>
        <v>7.7387810658336638E-5</v>
      </c>
      <c r="J66" s="1">
        <f t="shared" si="24"/>
        <v>1.771774772334706E-3</v>
      </c>
      <c r="K66" s="1">
        <f t="shared" si="24"/>
        <v>9.2644646318697655E-4</v>
      </c>
      <c r="L66" s="1">
        <f t="shared" si="24"/>
        <v>3.0429390356671942E-3</v>
      </c>
      <c r="M66" s="1">
        <f t="shared" si="24"/>
        <v>2.5873129205272922E-4</v>
      </c>
      <c r="N66" s="1">
        <f t="shared" si="24"/>
        <v>3.5806102308388161E-4</v>
      </c>
      <c r="O66" s="1">
        <f t="shared" si="24"/>
        <v>2.3606460615566201E-4</v>
      </c>
      <c r="P66" s="1">
        <f t="shared" si="24"/>
        <v>1.2352601401539951E-4</v>
      </c>
      <c r="Q66" s="1">
        <f t="shared" si="24"/>
        <v>3.1278429612412889E-3</v>
      </c>
      <c r="R66" s="1">
        <f t="shared" si="24"/>
        <v>1.604126620303449E-4</v>
      </c>
      <c r="S66" s="1">
        <f t="shared" si="24"/>
        <v>4.0322966940841765E-5</v>
      </c>
      <c r="T66" s="1">
        <f t="shared" si="24"/>
        <v>4.1945653315569528E-4</v>
      </c>
      <c r="U66" s="1">
        <f t="shared" si="24"/>
        <v>6.0164581966401226E-6</v>
      </c>
      <c r="V66" s="1">
        <f t="shared" si="24"/>
        <v>6.5956574563357819E-4</v>
      </c>
      <c r="W66" s="1">
        <f t="shared" si="24"/>
        <v>1.861845353770453E-3</v>
      </c>
      <c r="X66" s="1">
        <f t="shared" si="24"/>
        <v>3.4220741885344951E-4</v>
      </c>
      <c r="Y66" s="1">
        <f t="shared" si="24"/>
        <v>6.7784298129846849E-4</v>
      </c>
      <c r="Z66" s="1">
        <f t="shared" si="24"/>
        <v>1.0391578008672499E-3</v>
      </c>
      <c r="AA66" s="1">
        <f t="shared" si="24"/>
        <v>3.2390812904030798E-4</v>
      </c>
      <c r="AB66" s="1">
        <f t="shared" si="24"/>
        <v>4.6706386321587376E-4</v>
      </c>
      <c r="AC66" s="1">
        <f t="shared" si="24"/>
        <v>1.692719759902864E-3</v>
      </c>
      <c r="AD66" s="1">
        <f t="shared" si="24"/>
        <v>3.9350508532809419E-4</v>
      </c>
      <c r="AE66" s="1">
        <f t="shared" si="24"/>
        <v>3.6197733721779501E-4</v>
      </c>
      <c r="AF66" s="1">
        <f t="shared" si="24"/>
        <v>1.267327958806924E-3</v>
      </c>
      <c r="AG66" s="1">
        <f t="shared" si="24"/>
        <v>2.7754968523260692E-3</v>
      </c>
      <c r="AH66" s="1">
        <f t="shared" si="24"/>
        <v>2.4718172686183953E-2</v>
      </c>
      <c r="AI66" s="1">
        <f t="shared" si="24"/>
        <v>9.9043027990062681E-4</v>
      </c>
      <c r="AJ66" s="1">
        <f t="shared" si="24"/>
        <v>8.1328192340427471E-2</v>
      </c>
      <c r="AK66" s="1">
        <f t="shared" si="24"/>
        <v>2.4588623756616672E-3</v>
      </c>
      <c r="AL66" s="1">
        <f t="shared" si="24"/>
        <v>6.0566050866984762E-3</v>
      </c>
      <c r="AM66" s="1">
        <f t="shared" si="24"/>
        <v>2.471338994840068E-3</v>
      </c>
      <c r="AN66" s="1">
        <f t="shared" si="24"/>
        <v>2.825391847912335E-3</v>
      </c>
      <c r="AO66" s="1">
        <f t="shared" si="24"/>
        <v>8.9141260902056776E-4</v>
      </c>
      <c r="AP66" s="1">
        <f t="shared" si="24"/>
        <v>1.028678416318846E-3</v>
      </c>
      <c r="AQ66" s="1">
        <f t="shared" si="24"/>
        <v>1.8306959178179261E-3</v>
      </c>
      <c r="AR66" s="1">
        <f t="shared" si="24"/>
        <v>3.7873550352229262E-3</v>
      </c>
      <c r="AS66" s="1">
        <f t="shared" si="24"/>
        <v>1.058529648922904E-3</v>
      </c>
      <c r="AT66" s="1">
        <f t="shared" si="24"/>
        <v>4.3710715613167099E-3</v>
      </c>
      <c r="AU66" s="1">
        <f t="shared" si="24"/>
        <v>5.66383310705786E-3</v>
      </c>
      <c r="AV66" s="1">
        <f t="shared" si="24"/>
        <v>2.0899757990389132E-3</v>
      </c>
      <c r="AW66" s="1">
        <f t="shared" si="24"/>
        <v>4.0169775590042376E-3</v>
      </c>
    </row>
    <row r="67" spans="1:49" x14ac:dyDescent="0.3">
      <c r="A67" s="54" t="s">
        <v>14</v>
      </c>
      <c r="B67" s="1">
        <f t="shared" si="25"/>
        <v>6.4992007278955608E-4</v>
      </c>
      <c r="C67" s="1">
        <f t="shared" si="24"/>
        <v>1.4383728757192259E-3</v>
      </c>
      <c r="D67" s="1">
        <f t="shared" si="24"/>
        <v>4.1188120222782195E-4</v>
      </c>
      <c r="E67" s="1">
        <f t="shared" si="24"/>
        <v>7.8034293295410818E-6</v>
      </c>
      <c r="F67" s="1">
        <f t="shared" si="24"/>
        <v>5.3766132160423959E-4</v>
      </c>
      <c r="G67" s="1">
        <f t="shared" si="24"/>
        <v>7.171654161288313E-3</v>
      </c>
      <c r="H67" s="1">
        <f t="shared" si="24"/>
        <v>1.6546401263331449E-4</v>
      </c>
      <c r="I67" s="1">
        <f t="shared" si="24"/>
        <v>4.9198444952460347E-5</v>
      </c>
      <c r="J67" s="1">
        <f t="shared" si="24"/>
        <v>1.647741707682017E-3</v>
      </c>
      <c r="K67" s="1">
        <f t="shared" si="24"/>
        <v>4.0920296079461173E-4</v>
      </c>
      <c r="L67" s="1">
        <f t="shared" si="24"/>
        <v>3.2736743368020891E-3</v>
      </c>
      <c r="M67" s="1">
        <f t="shared" si="24"/>
        <v>3.2680667510084801E-4</v>
      </c>
      <c r="N67" s="1">
        <f t="shared" si="24"/>
        <v>3.7589828808749364E-4</v>
      </c>
      <c r="O67" s="1">
        <f t="shared" si="24"/>
        <v>1.2536257195562651E-4</v>
      </c>
      <c r="P67" s="1">
        <f t="shared" si="24"/>
        <v>1.5085938664148739E-4</v>
      </c>
      <c r="Q67" s="1">
        <f t="shared" si="24"/>
        <v>4.6707657588606127E-3</v>
      </c>
      <c r="R67" s="1">
        <f t="shared" si="24"/>
        <v>1.07676190479585E-4</v>
      </c>
      <c r="S67" s="1">
        <f t="shared" si="24"/>
        <v>5.3846494705732521E-5</v>
      </c>
      <c r="T67" s="1">
        <f t="shared" si="24"/>
        <v>4.5374781937200424E-5</v>
      </c>
      <c r="U67" s="1">
        <f t="shared" si="24"/>
        <v>1.0187786419057969E-5</v>
      </c>
      <c r="V67" s="1">
        <f t="shared" si="24"/>
        <v>2.1921414082899989E-3</v>
      </c>
      <c r="W67" s="1">
        <f t="shared" si="24"/>
        <v>1.6393430299015258E-3</v>
      </c>
      <c r="X67" s="1">
        <f t="shared" si="24"/>
        <v>3.2672778896555838E-4</v>
      </c>
      <c r="Y67" s="1">
        <f t="shared" si="24"/>
        <v>3.9758791081398882E-4</v>
      </c>
      <c r="Z67" s="1">
        <f t="shared" si="24"/>
        <v>7.5187235968919564E-4</v>
      </c>
      <c r="AA67" s="1">
        <f t="shared" si="24"/>
        <v>6.3780058413583895E-5</v>
      </c>
      <c r="AB67" s="1">
        <f t="shared" si="24"/>
        <v>2.6273989668859681E-4</v>
      </c>
      <c r="AC67" s="1">
        <f t="shared" si="24"/>
        <v>3.4073073976585958E-3</v>
      </c>
      <c r="AD67" s="1">
        <f t="shared" si="24"/>
        <v>5.1481741872054683E-4</v>
      </c>
      <c r="AE67" s="1">
        <f t="shared" si="24"/>
        <v>8.3614023976495396E-4</v>
      </c>
      <c r="AF67" s="1">
        <f t="shared" si="24"/>
        <v>2.606438849003296E-3</v>
      </c>
      <c r="AG67" s="1">
        <f t="shared" si="24"/>
        <v>4.5437489862453443E-3</v>
      </c>
      <c r="AH67" s="1">
        <f t="shared" si="24"/>
        <v>2.2478205432522418E-2</v>
      </c>
      <c r="AI67" s="1">
        <f t="shared" si="24"/>
        <v>1.8733424278001912E-3</v>
      </c>
      <c r="AJ67" s="1">
        <f t="shared" si="24"/>
        <v>6.0708672515747734E-2</v>
      </c>
      <c r="AK67" s="1">
        <f t="shared" si="24"/>
        <v>4.4489615780168882E-3</v>
      </c>
      <c r="AL67" s="1">
        <f t="shared" si="24"/>
        <v>5.0152057844390797E-3</v>
      </c>
      <c r="AM67" s="1">
        <f t="shared" si="24"/>
        <v>3.8376454182391558E-3</v>
      </c>
      <c r="AN67" s="1">
        <f t="shared" si="24"/>
        <v>1.390686109678382E-2</v>
      </c>
      <c r="AO67" s="1">
        <f t="shared" si="24"/>
        <v>5.3380161794339283E-4</v>
      </c>
      <c r="AP67" s="1">
        <f t="shared" si="24"/>
        <v>4.4895960501534649E-3</v>
      </c>
      <c r="AQ67" s="1">
        <f t="shared" si="24"/>
        <v>1.548480594143458E-2</v>
      </c>
      <c r="AR67" s="1">
        <f t="shared" si="24"/>
        <v>3.3514007597810289E-3</v>
      </c>
      <c r="AS67" s="1">
        <f t="shared" si="24"/>
        <v>2.8167715649324346E-3</v>
      </c>
      <c r="AT67" s="1">
        <f t="shared" si="24"/>
        <v>7.6488123689011159E-3</v>
      </c>
      <c r="AU67" s="1">
        <f t="shared" si="24"/>
        <v>4.5687463607655149E-3</v>
      </c>
      <c r="AV67" s="1">
        <f t="shared" si="24"/>
        <v>3.4969316371104612E-3</v>
      </c>
      <c r="AW67" s="1">
        <f t="shared" si="24"/>
        <v>1.583985279846108E-2</v>
      </c>
    </row>
    <row r="68" spans="1:49" x14ac:dyDescent="0.3">
      <c r="A68" s="54" t="s">
        <v>16</v>
      </c>
      <c r="B68" s="1">
        <f t="shared" si="25"/>
        <v>1.6904729429944971E-3</v>
      </c>
      <c r="C68" s="1">
        <f t="shared" si="24"/>
        <v>1.6439326879672611E-3</v>
      </c>
      <c r="D68" s="1">
        <f t="shared" si="24"/>
        <v>9.8104159992375498E-4</v>
      </c>
      <c r="E68" s="1">
        <f t="shared" si="24"/>
        <v>4.3227334557038788E-5</v>
      </c>
      <c r="F68" s="1">
        <f t="shared" si="24"/>
        <v>1.0932429987210929E-3</v>
      </c>
      <c r="G68" s="1">
        <f t="shared" si="24"/>
        <v>1.6718786975377282E-2</v>
      </c>
      <c r="H68" s="1">
        <f t="shared" si="24"/>
        <v>1.075978028772811E-3</v>
      </c>
      <c r="I68" s="1">
        <f t="shared" si="24"/>
        <v>1.939262490905693E-4</v>
      </c>
      <c r="J68" s="1">
        <f t="shared" si="24"/>
        <v>4.9382538544410657E-3</v>
      </c>
      <c r="K68" s="1">
        <f t="shared" si="24"/>
        <v>9.0614592127838032E-4</v>
      </c>
      <c r="L68" s="1">
        <f t="shared" si="24"/>
        <v>6.6931398597044221E-3</v>
      </c>
      <c r="M68" s="1">
        <f t="shared" si="24"/>
        <v>8.3732535713121822E-3</v>
      </c>
      <c r="N68" s="1">
        <f t="shared" si="24"/>
        <v>9.682354766574182E-4</v>
      </c>
      <c r="O68" s="1">
        <f t="shared" si="24"/>
        <v>5.8497952936267827E-4</v>
      </c>
      <c r="P68" s="1">
        <f t="shared" si="24"/>
        <v>2.3475057537514538E-4</v>
      </c>
      <c r="Q68" s="1">
        <f t="shared" si="24"/>
        <v>7.5665889451922387E-3</v>
      </c>
      <c r="R68" s="1">
        <f t="shared" si="24"/>
        <v>1.5169200136423662E-4</v>
      </c>
      <c r="S68" s="1">
        <f t="shared" si="24"/>
        <v>1.1631220982291709E-4</v>
      </c>
      <c r="T68" s="1">
        <f t="shared" si="24"/>
        <v>1.9886957576304109E-4</v>
      </c>
      <c r="U68" s="1">
        <f t="shared" si="24"/>
        <v>1.2138132163472899E-5</v>
      </c>
      <c r="V68" s="1">
        <f t="shared" si="24"/>
        <v>1.8447272108376141E-3</v>
      </c>
      <c r="W68" s="1">
        <f t="shared" si="24"/>
        <v>3.2123929343360882E-3</v>
      </c>
      <c r="X68" s="1">
        <f t="shared" si="24"/>
        <v>2.003073561395884E-3</v>
      </c>
      <c r="Y68" s="1">
        <f t="shared" si="24"/>
        <v>1.0873267480186011E-3</v>
      </c>
      <c r="Z68" s="1">
        <f t="shared" si="24"/>
        <v>9.9797636283580505E-4</v>
      </c>
      <c r="AA68" s="1">
        <f t="shared" si="24"/>
        <v>3.5102893380769651E-4</v>
      </c>
      <c r="AB68" s="1">
        <f t="shared" si="24"/>
        <v>5.7886767009922237E-4</v>
      </c>
      <c r="AC68" s="1">
        <f t="shared" si="24"/>
        <v>6.1483034143749622E-3</v>
      </c>
      <c r="AD68" s="1">
        <f t="shared" si="24"/>
        <v>7.0558773970138319E-4</v>
      </c>
      <c r="AE68" s="1">
        <f t="shared" si="24"/>
        <v>1.540583802259997E-3</v>
      </c>
      <c r="AF68" s="1">
        <f t="shared" si="24"/>
        <v>2.6585182106209858E-3</v>
      </c>
      <c r="AG68" s="1">
        <f t="shared" si="24"/>
        <v>1.477687020999281E-3</v>
      </c>
      <c r="AH68" s="1">
        <f t="shared" si="24"/>
        <v>2.7251712285605158E-2</v>
      </c>
      <c r="AI68" s="1">
        <f t="shared" si="24"/>
        <v>5.5047529499021881E-3</v>
      </c>
      <c r="AJ68" s="1">
        <f t="shared" si="24"/>
        <v>1.790807534324333</v>
      </c>
      <c r="AK68" s="1">
        <f t="shared" si="24"/>
        <v>6.0114779490953634E-3</v>
      </c>
      <c r="AL68" s="1">
        <f t="shared" si="24"/>
        <v>2.9965513062642554E-3</v>
      </c>
      <c r="AM68" s="1">
        <f t="shared" si="24"/>
        <v>4.3563227622425383E-3</v>
      </c>
      <c r="AN68" s="1">
        <f t="shared" si="24"/>
        <v>7.5813328768429833E-3</v>
      </c>
      <c r="AO68" s="1">
        <f t="shared" si="24"/>
        <v>3.2245614269547909E-3</v>
      </c>
      <c r="AP68" s="1">
        <f t="shared" si="24"/>
        <v>2.0295215619031848E-3</v>
      </c>
      <c r="AQ68" s="1">
        <f t="shared" si="24"/>
        <v>5.913016746333437E-3</v>
      </c>
      <c r="AR68" s="1">
        <f t="shared" si="24"/>
        <v>4.4329177983473446E-3</v>
      </c>
      <c r="AS68" s="1">
        <f t="shared" si="24"/>
        <v>3.468869330431975E-3</v>
      </c>
      <c r="AT68" s="1">
        <f t="shared" si="24"/>
        <v>4.6014442412380605E-3</v>
      </c>
      <c r="AU68" s="1">
        <f t="shared" si="24"/>
        <v>4.3790393795641123E-3</v>
      </c>
      <c r="AV68" s="1">
        <f t="shared" si="24"/>
        <v>7.4232398389247989E-4</v>
      </c>
      <c r="AW68" s="1">
        <f t="shared" si="24"/>
        <v>1.4813659847099162E-2</v>
      </c>
    </row>
    <row r="69" spans="1:49" x14ac:dyDescent="0.3">
      <c r="A69" s="54" t="s">
        <v>9</v>
      </c>
      <c r="B69" s="1">
        <f t="shared" si="25"/>
        <v>5.0335144626753505E-3</v>
      </c>
      <c r="C69" s="1">
        <f t="shared" si="24"/>
        <v>8.4841295432674518E-3</v>
      </c>
      <c r="D69" s="1">
        <f t="shared" si="24"/>
        <v>3.0114510033067798E-3</v>
      </c>
      <c r="E69" s="1">
        <f t="shared" si="24"/>
        <v>1.4934745965098847E-4</v>
      </c>
      <c r="F69" s="1">
        <f t="shared" si="24"/>
        <v>8.1035031426456156E-3</v>
      </c>
      <c r="G69" s="1">
        <f t="shared" si="24"/>
        <v>4.7699085535386258E-2</v>
      </c>
      <c r="H69" s="1">
        <f t="shared" si="24"/>
        <v>2.4482757742992139E-3</v>
      </c>
      <c r="I69" s="1">
        <f t="shared" si="24"/>
        <v>3.1828580085283052E-4</v>
      </c>
      <c r="J69" s="1">
        <f t="shared" si="24"/>
        <v>1.4754957770010799E-2</v>
      </c>
      <c r="K69" s="1">
        <f t="shared" si="24"/>
        <v>2.87054164381393E-3</v>
      </c>
      <c r="L69" s="1">
        <f t="shared" si="24"/>
        <v>2.3320628952435692E-2</v>
      </c>
      <c r="M69" s="1">
        <f t="shared" si="24"/>
        <v>4.6384080280985392E-3</v>
      </c>
      <c r="N69" s="1">
        <f t="shared" si="24"/>
        <v>3.2714231161006429E-3</v>
      </c>
      <c r="O69" s="1">
        <f t="shared" si="24"/>
        <v>1.0694257711524931E-3</v>
      </c>
      <c r="P69" s="1">
        <f t="shared" si="24"/>
        <v>1.038537534331404E-3</v>
      </c>
      <c r="Q69" s="1">
        <f t="shared" si="24"/>
        <v>2.670433723726846E-2</v>
      </c>
      <c r="R69" s="1">
        <f t="shared" si="24"/>
        <v>8.7012396508098484E-4</v>
      </c>
      <c r="S69" s="1">
        <f t="shared" si="24"/>
        <v>1.314022957370238E-3</v>
      </c>
      <c r="T69" s="1">
        <f t="shared" si="24"/>
        <v>7.3834296741660333E-4</v>
      </c>
      <c r="U69" s="1">
        <f t="shared" si="24"/>
        <v>7.0601684016642451E-5</v>
      </c>
      <c r="V69" s="1">
        <f t="shared" si="24"/>
        <v>1.274401792301119E-2</v>
      </c>
      <c r="W69" s="1">
        <f t="shared" si="24"/>
        <v>1.1852873617647041E-2</v>
      </c>
      <c r="X69" s="1">
        <f t="shared" si="24"/>
        <v>2.5960495727659163E-3</v>
      </c>
      <c r="Y69" s="1">
        <f t="shared" si="24"/>
        <v>5.6895839094204008E-3</v>
      </c>
      <c r="Z69" s="1">
        <f t="shared" si="24"/>
        <v>6.3954734295514131E-3</v>
      </c>
      <c r="AA69" s="1">
        <f t="shared" si="24"/>
        <v>1.6992862645502571E-3</v>
      </c>
      <c r="AB69" s="1">
        <f t="shared" si="24"/>
        <v>5.80393086569677E-3</v>
      </c>
      <c r="AC69" s="1">
        <f t="shared" si="24"/>
        <v>1.7275077083790731E-2</v>
      </c>
      <c r="AD69" s="1">
        <f t="shared" si="24"/>
        <v>3.5185350335167191E-3</v>
      </c>
      <c r="AE69" s="1">
        <f t="shared" si="24"/>
        <v>6.8299741232993177E-3</v>
      </c>
      <c r="AF69" s="1">
        <f t="shared" si="24"/>
        <v>3.3741774537430352E-2</v>
      </c>
      <c r="AG69" s="1">
        <f t="shared" si="24"/>
        <v>3.0156896594999743E-2</v>
      </c>
      <c r="AH69" s="1">
        <f t="shared" si="24"/>
        <v>0.11580830058239699</v>
      </c>
      <c r="AI69" s="1">
        <f t="shared" si="24"/>
        <v>1.487149830914802E-2</v>
      </c>
      <c r="AJ69" s="1">
        <f t="shared" si="24"/>
        <v>0.60755351902118593</v>
      </c>
      <c r="AK69" s="1">
        <f t="shared" si="24"/>
        <v>7.8332499192262678E-2</v>
      </c>
      <c r="AL69" s="1">
        <f t="shared" ref="C69:AW75" si="26">+AL56/1000000000</f>
        <v>0.1166098935082239</v>
      </c>
      <c r="AM69" s="1">
        <f t="shared" si="26"/>
        <v>1.2200315516026671E-2</v>
      </c>
      <c r="AN69" s="1">
        <f t="shared" si="26"/>
        <v>4.2126677748893532E-2</v>
      </c>
      <c r="AO69" s="1">
        <f t="shared" si="26"/>
        <v>9.7299970575363531E-3</v>
      </c>
      <c r="AP69" s="1">
        <f t="shared" si="26"/>
        <v>2.1963740118771738E-2</v>
      </c>
      <c r="AQ69" s="1">
        <f t="shared" si="26"/>
        <v>7.4264386312914363E-2</v>
      </c>
      <c r="AR69" s="1">
        <f t="shared" si="26"/>
        <v>3.813290814915736E-2</v>
      </c>
      <c r="AS69" s="1">
        <f t="shared" si="26"/>
        <v>1.7500053619281281E-2</v>
      </c>
      <c r="AT69" s="1">
        <f t="shared" si="26"/>
        <v>4.1697450974099708E-2</v>
      </c>
      <c r="AU69" s="1">
        <f t="shared" si="26"/>
        <v>3.9399000720045499E-2</v>
      </c>
      <c r="AV69" s="1">
        <f t="shared" si="26"/>
        <v>1.105815297586287E-2</v>
      </c>
      <c r="AW69" s="1">
        <f t="shared" si="26"/>
        <v>4.5596131551046006E-2</v>
      </c>
    </row>
    <row r="70" spans="1:49" x14ac:dyDescent="0.3">
      <c r="A70" s="54" t="s">
        <v>67</v>
      </c>
      <c r="B70" s="1">
        <f t="shared" si="25"/>
        <v>5.9257092221448031E-7</v>
      </c>
      <c r="C70" s="1">
        <f t="shared" si="26"/>
        <v>1.9210259000460511E-7</v>
      </c>
      <c r="D70" s="1">
        <f t="shared" si="26"/>
        <v>4.1214331272381507E-8</v>
      </c>
      <c r="E70" s="1">
        <f t="shared" si="26"/>
        <v>1.9851891818227259E-9</v>
      </c>
      <c r="F70" s="1">
        <f t="shared" si="26"/>
        <v>6.1627267507384657E-7</v>
      </c>
      <c r="G70" s="1">
        <f t="shared" si="26"/>
        <v>1.0450049185674539E-5</v>
      </c>
      <c r="H70" s="1">
        <f t="shared" si="26"/>
        <v>7.283746175500386E-8</v>
      </c>
      <c r="I70" s="1">
        <f t="shared" si="26"/>
        <v>1.266676963743914E-8</v>
      </c>
      <c r="J70" s="1">
        <f t="shared" si="26"/>
        <v>2.9697482968223171E-7</v>
      </c>
      <c r="K70" s="1">
        <f t="shared" si="26"/>
        <v>3.6358939545803875E-7</v>
      </c>
      <c r="L70" s="1">
        <f t="shared" si="26"/>
        <v>6.8038709292842747E-7</v>
      </c>
      <c r="M70" s="1">
        <f t="shared" si="26"/>
        <v>6.7084740297086594E-8</v>
      </c>
      <c r="N70" s="1">
        <f t="shared" si="26"/>
        <v>1.3321307134350419E-7</v>
      </c>
      <c r="O70" s="1">
        <f t="shared" si="26"/>
        <v>2.2390920255847959E-8</v>
      </c>
      <c r="P70" s="1">
        <f t="shared" si="26"/>
        <v>4.5700234339325463E-8</v>
      </c>
      <c r="Q70" s="1">
        <f t="shared" si="26"/>
        <v>4.8011960850001493E-7</v>
      </c>
      <c r="R70" s="1">
        <f t="shared" si="26"/>
        <v>1.7647911334030058E-8</v>
      </c>
      <c r="S70" s="1">
        <f t="shared" si="26"/>
        <v>1.428812643215094E-8</v>
      </c>
      <c r="T70" s="1">
        <f t="shared" si="26"/>
        <v>1.560779977278397E-8</v>
      </c>
      <c r="U70" s="1">
        <f t="shared" si="26"/>
        <v>1.8771927876559538E-9</v>
      </c>
      <c r="V70" s="1">
        <f t="shared" si="26"/>
        <v>2.1809459375423789E-7</v>
      </c>
      <c r="W70" s="1">
        <f t="shared" si="26"/>
        <v>4.6977878258108E-7</v>
      </c>
      <c r="X70" s="1">
        <f t="shared" si="26"/>
        <v>8.6373379867037682E-8</v>
      </c>
      <c r="Y70" s="1">
        <f t="shared" si="26"/>
        <v>9.6175875899968506E-8</v>
      </c>
      <c r="Z70" s="1">
        <f t="shared" si="26"/>
        <v>4.359374191361717E-7</v>
      </c>
      <c r="AA70" s="1">
        <f t="shared" si="26"/>
        <v>3.7802146713023603E-8</v>
      </c>
      <c r="AB70" s="1">
        <f t="shared" si="26"/>
        <v>1.24849171578936E-7</v>
      </c>
      <c r="AC70" s="1">
        <f t="shared" si="26"/>
        <v>6.1957609687578291E-7</v>
      </c>
      <c r="AD70" s="1">
        <f t="shared" si="26"/>
        <v>1.234615168398582E-7</v>
      </c>
      <c r="AE70" s="1">
        <f t="shared" si="26"/>
        <v>1.554603747709632E-6</v>
      </c>
      <c r="AF70" s="1">
        <f t="shared" si="26"/>
        <v>5.885640861635953E-8</v>
      </c>
      <c r="AG70" s="1">
        <f t="shared" si="26"/>
        <v>2.2127251272030989E-7</v>
      </c>
      <c r="AH70" s="1">
        <f t="shared" si="26"/>
        <v>5.2038830901345992E-6</v>
      </c>
      <c r="AI70" s="1">
        <f t="shared" si="26"/>
        <v>2.5033306459209513E-6</v>
      </c>
      <c r="AJ70" s="1">
        <f t="shared" si="26"/>
        <v>3.7869135254944859E-6</v>
      </c>
      <c r="AK70" s="1">
        <f t="shared" si="26"/>
        <v>4.0542170392902989E-7</v>
      </c>
      <c r="AL70" s="1">
        <f t="shared" si="26"/>
        <v>6.7317386480768416E-7</v>
      </c>
      <c r="AM70" s="1">
        <f t="shared" si="26"/>
        <v>7.7485288079237227E-7</v>
      </c>
      <c r="AN70" s="1">
        <f t="shared" si="26"/>
        <v>9.4652630680096959E-7</v>
      </c>
      <c r="AO70" s="1">
        <f t="shared" si="26"/>
        <v>1.208950195549161E-7</v>
      </c>
      <c r="AP70" s="1">
        <f t="shared" si="26"/>
        <v>1.7941003097487022E-7</v>
      </c>
      <c r="AQ70" s="1">
        <f t="shared" si="26"/>
        <v>1.294440385487601E-6</v>
      </c>
      <c r="AR70" s="1">
        <f t="shared" si="26"/>
        <v>1.9732008221401619E-7</v>
      </c>
      <c r="AS70" s="1">
        <f t="shared" si="26"/>
        <v>1.4097901977624899E-6</v>
      </c>
      <c r="AT70" s="1">
        <f t="shared" si="26"/>
        <v>1.2536213146434979E-6</v>
      </c>
      <c r="AU70" s="1">
        <f t="shared" si="26"/>
        <v>3.5970770559188208E-7</v>
      </c>
      <c r="AV70" s="1">
        <f t="shared" si="26"/>
        <v>1.0180595332298979E-7</v>
      </c>
      <c r="AW70" s="1">
        <f t="shared" si="26"/>
        <v>1.7912209406160109E-6</v>
      </c>
    </row>
    <row r="71" spans="1:49" x14ac:dyDescent="0.3">
      <c r="A71" s="54" t="s">
        <v>10</v>
      </c>
      <c r="B71" s="1">
        <f t="shared" si="25"/>
        <v>2.5044035963878641E-4</v>
      </c>
      <c r="C71" s="1">
        <f t="shared" si="26"/>
        <v>2.5537933450459597E-4</v>
      </c>
      <c r="D71" s="1">
        <f t="shared" si="26"/>
        <v>3.0173176034112211E-5</v>
      </c>
      <c r="E71" s="1">
        <f t="shared" si="26"/>
        <v>4.2628872214764327E-6</v>
      </c>
      <c r="F71" s="1">
        <f t="shared" si="26"/>
        <v>1.4073106622609249E-4</v>
      </c>
      <c r="G71" s="1">
        <f t="shared" si="26"/>
        <v>1.4967437813134471E-3</v>
      </c>
      <c r="H71" s="1">
        <f t="shared" si="26"/>
        <v>9.7035663988478073E-5</v>
      </c>
      <c r="I71" s="1">
        <f t="shared" si="26"/>
        <v>6.2314014667053372E-6</v>
      </c>
      <c r="J71" s="1">
        <f t="shared" si="26"/>
        <v>5.5819071045696807E-4</v>
      </c>
      <c r="K71" s="1">
        <f t="shared" si="26"/>
        <v>1.2480053099748429E-4</v>
      </c>
      <c r="L71" s="1">
        <f t="shared" si="26"/>
        <v>8.6165402675681107E-4</v>
      </c>
      <c r="M71" s="1">
        <f t="shared" si="26"/>
        <v>7.1969041237652211E-5</v>
      </c>
      <c r="N71" s="1">
        <f t="shared" si="26"/>
        <v>1.2003633448399141E-4</v>
      </c>
      <c r="O71" s="1">
        <f t="shared" si="26"/>
        <v>8.9856544132985145E-5</v>
      </c>
      <c r="P71" s="1">
        <f t="shared" si="26"/>
        <v>2.855021660735519E-5</v>
      </c>
      <c r="Q71" s="1">
        <f t="shared" si="26"/>
        <v>9.3763514833806994E-4</v>
      </c>
      <c r="R71" s="1">
        <f t="shared" si="26"/>
        <v>1.078967984254084E-5</v>
      </c>
      <c r="S71" s="1">
        <f t="shared" si="26"/>
        <v>1.382747656997753E-5</v>
      </c>
      <c r="T71" s="1">
        <f t="shared" si="26"/>
        <v>1.0455452407298721E-5</v>
      </c>
      <c r="U71" s="1">
        <f t="shared" si="26"/>
        <v>1.958239239609886E-6</v>
      </c>
      <c r="V71" s="1">
        <f t="shared" si="26"/>
        <v>4.0830360952236639E-4</v>
      </c>
      <c r="W71" s="1">
        <f t="shared" si="26"/>
        <v>2.9190112674305101E-4</v>
      </c>
      <c r="X71" s="1">
        <f t="shared" si="26"/>
        <v>6.1960538071980915E-5</v>
      </c>
      <c r="Y71" s="1">
        <f t="shared" si="26"/>
        <v>2.573162967053756E-4</v>
      </c>
      <c r="Z71" s="1">
        <f t="shared" si="26"/>
        <v>1.912782618609288E-4</v>
      </c>
      <c r="AA71" s="1">
        <f t="shared" si="26"/>
        <v>7.2184407352920816E-5</v>
      </c>
      <c r="AB71" s="1">
        <f t="shared" si="26"/>
        <v>8.3448454922259752E-5</v>
      </c>
      <c r="AC71" s="1">
        <f t="shared" si="26"/>
        <v>5.1265181049146586E-4</v>
      </c>
      <c r="AD71" s="1">
        <f t="shared" si="26"/>
        <v>3.3237404191582847E-4</v>
      </c>
      <c r="AE71" s="1">
        <f t="shared" si="26"/>
        <v>2.9241556048916959E-4</v>
      </c>
      <c r="AF71" s="1">
        <f t="shared" si="26"/>
        <v>1.4232476397272071E-4</v>
      </c>
      <c r="AG71" s="1">
        <f t="shared" si="26"/>
        <v>3.4157704348133206E-4</v>
      </c>
      <c r="AH71" s="1">
        <f t="shared" si="26"/>
        <v>6.2938189330693272E-3</v>
      </c>
      <c r="AI71" s="1">
        <f t="shared" si="26"/>
        <v>5.6901286628796392E-4</v>
      </c>
      <c r="AJ71" s="1">
        <f t="shared" si="26"/>
        <v>1.7674319912086872E-2</v>
      </c>
      <c r="AK71" s="1">
        <f t="shared" si="26"/>
        <v>1.8322081520274339E-3</v>
      </c>
      <c r="AL71" s="1">
        <f t="shared" si="26"/>
        <v>1.677237390817308E-3</v>
      </c>
      <c r="AM71" s="1">
        <f t="shared" si="26"/>
        <v>1.0466464090279899E-3</v>
      </c>
      <c r="AN71" s="1">
        <f t="shared" si="26"/>
        <v>9.513379446675289E-4</v>
      </c>
      <c r="AO71" s="1">
        <f t="shared" si="26"/>
        <v>1.8765925212371249E-4</v>
      </c>
      <c r="AP71" s="1">
        <f t="shared" si="26"/>
        <v>9.0837040861001099E-4</v>
      </c>
      <c r="AQ71" s="1">
        <f t="shared" si="26"/>
        <v>2.418879720452329E-3</v>
      </c>
      <c r="AR71" s="1">
        <f t="shared" si="26"/>
        <v>1.4723015870265661E-3</v>
      </c>
      <c r="AS71" s="1">
        <f t="shared" si="26"/>
        <v>6.0506142121025358E-4</v>
      </c>
      <c r="AT71" s="1">
        <f t="shared" si="26"/>
        <v>6.4881864549718078E-4</v>
      </c>
      <c r="AU71" s="1">
        <f t="shared" si="26"/>
        <v>1.100640629660601E-3</v>
      </c>
      <c r="AV71" s="1">
        <f t="shared" si="26"/>
        <v>3.755527142749703E-4</v>
      </c>
      <c r="AW71" s="1">
        <f t="shared" si="26"/>
        <v>1.874619289522134E-3</v>
      </c>
    </row>
    <row r="72" spans="1:49" x14ac:dyDescent="0.3">
      <c r="A72" s="54" t="s">
        <v>68</v>
      </c>
      <c r="B72" s="1">
        <f t="shared" si="25"/>
        <v>6.4845774691897851E-5</v>
      </c>
      <c r="C72" s="1">
        <f t="shared" si="26"/>
        <v>1.616533789978784E-4</v>
      </c>
      <c r="D72" s="1">
        <f t="shared" si="26"/>
        <v>1.4204906539302671E-5</v>
      </c>
      <c r="E72" s="1">
        <f t="shared" si="26"/>
        <v>1.6010621653454252E-7</v>
      </c>
      <c r="F72" s="1">
        <f t="shared" si="26"/>
        <v>7.6488799389915052E-5</v>
      </c>
      <c r="G72" s="1">
        <f t="shared" si="26"/>
        <v>4.173990438663539E-4</v>
      </c>
      <c r="H72" s="1">
        <f t="shared" si="26"/>
        <v>1.030147274208963E-5</v>
      </c>
      <c r="I72" s="1">
        <f t="shared" si="26"/>
        <v>3.9032075975387929E-5</v>
      </c>
      <c r="J72" s="1">
        <f t="shared" si="26"/>
        <v>3.732891273881795E-4</v>
      </c>
      <c r="K72" s="1">
        <f t="shared" si="26"/>
        <v>6.3116823682985178E-6</v>
      </c>
      <c r="L72" s="1">
        <f t="shared" si="26"/>
        <v>2.576409059929044E-4</v>
      </c>
      <c r="M72" s="1">
        <f t="shared" si="26"/>
        <v>6.7294019782976469E-5</v>
      </c>
      <c r="N72" s="1">
        <f t="shared" si="26"/>
        <v>1.8658185438592419E-5</v>
      </c>
      <c r="O72" s="1">
        <f t="shared" si="26"/>
        <v>2.9902840957526658E-6</v>
      </c>
      <c r="P72" s="1">
        <f t="shared" si="26"/>
        <v>2.79251157738207E-5</v>
      </c>
      <c r="Q72" s="1">
        <f t="shared" si="26"/>
        <v>2.6265855005018089E-4</v>
      </c>
      <c r="R72" s="1">
        <f t="shared" si="26"/>
        <v>2.2687697780870119E-6</v>
      </c>
      <c r="S72" s="1">
        <f t="shared" si="26"/>
        <v>1.5899001742050171E-6</v>
      </c>
      <c r="T72" s="1">
        <f t="shared" si="26"/>
        <v>7.8213866295800777E-7</v>
      </c>
      <c r="U72" s="1">
        <f t="shared" si="26"/>
        <v>1.651438831622924E-7</v>
      </c>
      <c r="V72" s="1">
        <f t="shared" si="26"/>
        <v>1.4962930158394721E-4</v>
      </c>
      <c r="W72" s="1">
        <f t="shared" si="26"/>
        <v>1.8506880431334901E-4</v>
      </c>
      <c r="X72" s="1">
        <f t="shared" si="26"/>
        <v>2.8474804188820342E-5</v>
      </c>
      <c r="Y72" s="1">
        <f t="shared" si="26"/>
        <v>2.416639476633334E-5</v>
      </c>
      <c r="Z72" s="1">
        <f t="shared" si="26"/>
        <v>4.1251811044490569E-5</v>
      </c>
      <c r="AA72" s="1">
        <f t="shared" si="26"/>
        <v>5.2618043843339038E-5</v>
      </c>
      <c r="AB72" s="1">
        <f t="shared" si="26"/>
        <v>3.5396807641808091E-5</v>
      </c>
      <c r="AC72" s="1">
        <f t="shared" si="26"/>
        <v>1.4626546215584411E-4</v>
      </c>
      <c r="AD72" s="1">
        <f t="shared" si="26"/>
        <v>1.6368335965923318E-5</v>
      </c>
      <c r="AE72" s="1">
        <f t="shared" si="26"/>
        <v>7.2786669660167681E-5</v>
      </c>
      <c r="AF72" s="1">
        <f t="shared" si="26"/>
        <v>6.0712914298146178E-6</v>
      </c>
      <c r="AG72" s="1">
        <f t="shared" si="26"/>
        <v>8.4933029337726619E-5</v>
      </c>
      <c r="AH72" s="1">
        <f t="shared" si="26"/>
        <v>2.46788147109712E-3</v>
      </c>
      <c r="AI72" s="1">
        <f t="shared" si="26"/>
        <v>3.7300730440418449E-4</v>
      </c>
      <c r="AJ72" s="1">
        <f t="shared" si="26"/>
        <v>6.3011634663798308E-3</v>
      </c>
      <c r="AK72" s="1">
        <f t="shared" si="26"/>
        <v>1.4554633781411498E-4</v>
      </c>
      <c r="AL72" s="1">
        <f t="shared" si="26"/>
        <v>1.655593255534246E-3</v>
      </c>
      <c r="AM72" s="1">
        <f t="shared" si="26"/>
        <v>8.532043555395975E-5</v>
      </c>
      <c r="AN72" s="1">
        <f t="shared" si="26"/>
        <v>3.7587544140019798E-4</v>
      </c>
      <c r="AO72" s="1">
        <f t="shared" si="26"/>
        <v>9.4814063125211185E-5</v>
      </c>
      <c r="AP72" s="1">
        <f t="shared" si="26"/>
        <v>2.2332214586055031E-4</v>
      </c>
      <c r="AQ72" s="1">
        <f t="shared" si="26"/>
        <v>2.2710960801108958E-4</v>
      </c>
      <c r="AR72" s="1">
        <f t="shared" si="26"/>
        <v>4.101495995467354E-4</v>
      </c>
      <c r="AS72" s="1">
        <f t="shared" si="26"/>
        <v>4.5031607941443789E-4</v>
      </c>
      <c r="AT72" s="1">
        <f t="shared" si="26"/>
        <v>3.7327396601297645E-4</v>
      </c>
      <c r="AU72" s="1">
        <f t="shared" si="26"/>
        <v>4.127272634715652E-4</v>
      </c>
      <c r="AV72" s="1">
        <f t="shared" si="26"/>
        <v>7.8300055804631023E-5</v>
      </c>
      <c r="AW72" s="1">
        <f t="shared" si="26"/>
        <v>8.3293487287985826E-4</v>
      </c>
    </row>
    <row r="73" spans="1:49" x14ac:dyDescent="0.3">
      <c r="A73" s="54" t="s">
        <v>11</v>
      </c>
      <c r="B73" s="1">
        <f t="shared" si="25"/>
        <v>7.702450124532659E-5</v>
      </c>
      <c r="C73" s="1">
        <f t="shared" si="26"/>
        <v>2.0403671894914688E-4</v>
      </c>
      <c r="D73" s="1">
        <f t="shared" si="26"/>
        <v>1.741348987436014E-4</v>
      </c>
      <c r="E73" s="1">
        <f t="shared" si="26"/>
        <v>2.3195846103579839E-5</v>
      </c>
      <c r="F73" s="1">
        <f t="shared" si="26"/>
        <v>3.5429943418809514E-5</v>
      </c>
      <c r="G73" s="1">
        <f t="shared" si="26"/>
        <v>6.0960196038186939E-4</v>
      </c>
      <c r="H73" s="1">
        <f t="shared" si="26"/>
        <v>1.4825069987672111E-5</v>
      </c>
      <c r="I73" s="1">
        <f t="shared" si="26"/>
        <v>3.357073217841078E-6</v>
      </c>
      <c r="J73" s="1">
        <f t="shared" si="26"/>
        <v>2.0649166215712199E-4</v>
      </c>
      <c r="K73" s="1">
        <f t="shared" si="26"/>
        <v>7.924636458150933E-5</v>
      </c>
      <c r="L73" s="1">
        <f t="shared" si="26"/>
        <v>1.659448595941968E-4</v>
      </c>
      <c r="M73" s="1">
        <f t="shared" si="26"/>
        <v>1.494258941982788E-5</v>
      </c>
      <c r="N73" s="1">
        <f t="shared" si="26"/>
        <v>2.4330754240863399E-5</v>
      </c>
      <c r="O73" s="1">
        <f t="shared" si="26"/>
        <v>5.6263197696105624E-6</v>
      </c>
      <c r="P73" s="1">
        <f t="shared" si="26"/>
        <v>7.4688187499707359E-6</v>
      </c>
      <c r="Q73" s="1">
        <f t="shared" si="26"/>
        <v>2.8120835703495344E-4</v>
      </c>
      <c r="R73" s="1">
        <f t="shared" si="26"/>
        <v>4.2248877974734386E-6</v>
      </c>
      <c r="S73" s="1">
        <f t="shared" si="26"/>
        <v>1.613656783428436E-5</v>
      </c>
      <c r="T73" s="1">
        <f t="shared" si="26"/>
        <v>5.5210889076301011E-6</v>
      </c>
      <c r="U73" s="1">
        <f t="shared" si="26"/>
        <v>6.41488721722179E-7</v>
      </c>
      <c r="V73" s="1">
        <f t="shared" si="26"/>
        <v>9.5732426801142752E-5</v>
      </c>
      <c r="W73" s="1">
        <f t="shared" si="26"/>
        <v>2.4800958562963001E-4</v>
      </c>
      <c r="X73" s="1">
        <f t="shared" si="26"/>
        <v>2.2516709935532592E-5</v>
      </c>
      <c r="Y73" s="1">
        <f t="shared" si="26"/>
        <v>2.9138769761284032E-5</v>
      </c>
      <c r="Z73" s="1">
        <f t="shared" si="26"/>
        <v>1.164098791475193E-4</v>
      </c>
      <c r="AA73" s="1">
        <f t="shared" si="26"/>
        <v>6.6060168939502999E-6</v>
      </c>
      <c r="AB73" s="1">
        <f t="shared" si="26"/>
        <v>2.8713481578333127E-5</v>
      </c>
      <c r="AC73" s="1">
        <f t="shared" si="26"/>
        <v>1.1232645678121469E-4</v>
      </c>
      <c r="AD73" s="1">
        <f t="shared" si="26"/>
        <v>3.2734973853824088E-5</v>
      </c>
      <c r="AE73" s="1">
        <f t="shared" si="26"/>
        <v>8.2098758652115995E-5</v>
      </c>
      <c r="AF73" s="1">
        <f t="shared" si="26"/>
        <v>1.875058035585713E-5</v>
      </c>
      <c r="AG73" s="1">
        <f t="shared" si="26"/>
        <v>1.374798742324764E-4</v>
      </c>
      <c r="AH73" s="1">
        <f t="shared" si="26"/>
        <v>9.2277504589879402E-4</v>
      </c>
      <c r="AI73" s="1">
        <f t="shared" si="26"/>
        <v>2.2468736507878372E-4</v>
      </c>
      <c r="AJ73" s="1">
        <f t="shared" si="26"/>
        <v>6.4961779532522069E-3</v>
      </c>
      <c r="AK73" s="1">
        <f t="shared" si="26"/>
        <v>4.48185661064775E-4</v>
      </c>
      <c r="AL73" s="1">
        <f t="shared" si="26"/>
        <v>7.1982433236661349E-4</v>
      </c>
      <c r="AM73" s="1">
        <f t="shared" si="26"/>
        <v>2.848233788563833E-4</v>
      </c>
      <c r="AN73" s="1">
        <f t="shared" si="26"/>
        <v>6.4501652524051253E-4</v>
      </c>
      <c r="AO73" s="1">
        <f t="shared" si="26"/>
        <v>6.1190292142721854E-5</v>
      </c>
      <c r="AP73" s="1">
        <f t="shared" si="26"/>
        <v>3.8690691179168996E-4</v>
      </c>
      <c r="AQ73" s="1">
        <f t="shared" si="26"/>
        <v>4.8597065678960801E-4</v>
      </c>
      <c r="AR73" s="1">
        <f t="shared" si="26"/>
        <v>2.2056484826245889E-4</v>
      </c>
      <c r="AS73" s="1">
        <f t="shared" si="26"/>
        <v>1.884124053048834E-4</v>
      </c>
      <c r="AT73" s="1">
        <f t="shared" si="26"/>
        <v>1.367026337265003E-3</v>
      </c>
      <c r="AU73" s="1">
        <f t="shared" si="26"/>
        <v>3.434566683686656E-4</v>
      </c>
      <c r="AV73" s="1">
        <f t="shared" si="26"/>
        <v>1.2517499528488189E-4</v>
      </c>
      <c r="AW73" s="1">
        <f t="shared" si="26"/>
        <v>1.108015896736424E-3</v>
      </c>
    </row>
    <row r="74" spans="1:49" x14ac:dyDescent="0.3">
      <c r="A74" s="54" t="s">
        <v>69</v>
      </c>
      <c r="B74" s="1">
        <f t="shared" si="25"/>
        <v>6.8155179333524498E-5</v>
      </c>
      <c r="C74" s="1">
        <f t="shared" si="26"/>
        <v>1.7299461932527579E-4</v>
      </c>
      <c r="D74" s="1">
        <f t="shared" si="26"/>
        <v>3.3831112681285745E-5</v>
      </c>
      <c r="E74" s="1">
        <f t="shared" si="26"/>
        <v>7.8144988741310449E-7</v>
      </c>
      <c r="F74" s="1">
        <f t="shared" si="26"/>
        <v>1.7887257231948101E-4</v>
      </c>
      <c r="G74" s="1">
        <f t="shared" si="26"/>
        <v>7.4341312547160354E-4</v>
      </c>
      <c r="H74" s="1">
        <f t="shared" si="26"/>
        <v>1.9091133549615708E-4</v>
      </c>
      <c r="I74" s="1">
        <f t="shared" si="26"/>
        <v>7.562975580174107E-6</v>
      </c>
      <c r="J74" s="1">
        <f t="shared" si="26"/>
        <v>2.2911665093046368E-4</v>
      </c>
      <c r="K74" s="1">
        <f t="shared" si="26"/>
        <v>3.4461171177641167E-4</v>
      </c>
      <c r="L74" s="1">
        <f t="shared" si="26"/>
        <v>4.8990071764865072E-4</v>
      </c>
      <c r="M74" s="1">
        <f t="shared" si="26"/>
        <v>8.0644279851233464E-5</v>
      </c>
      <c r="N74" s="1">
        <f t="shared" si="26"/>
        <v>1.642730476058014E-4</v>
      </c>
      <c r="O74" s="1">
        <f t="shared" si="26"/>
        <v>1.158357655023362E-5</v>
      </c>
      <c r="P74" s="1">
        <f t="shared" si="26"/>
        <v>3.9224566810832349E-5</v>
      </c>
      <c r="Q74" s="1">
        <f t="shared" si="26"/>
        <v>2.521846011704515E-4</v>
      </c>
      <c r="R74" s="1">
        <f t="shared" si="26"/>
        <v>7.2478109828291797E-6</v>
      </c>
      <c r="S74" s="1">
        <f t="shared" si="26"/>
        <v>1.6144876496396421E-5</v>
      </c>
      <c r="T74" s="1">
        <f t="shared" si="26"/>
        <v>1.113008252430881E-5</v>
      </c>
      <c r="U74" s="1">
        <f t="shared" si="26"/>
        <v>2.8750352114454338E-6</v>
      </c>
      <c r="V74" s="1">
        <f t="shared" si="26"/>
        <v>1.546136574378019E-4</v>
      </c>
      <c r="W74" s="1">
        <f t="shared" si="26"/>
        <v>2.7350169314256201E-4</v>
      </c>
      <c r="X74" s="1">
        <f t="shared" si="26"/>
        <v>9.635051925026835E-5</v>
      </c>
      <c r="Y74" s="1">
        <f t="shared" si="26"/>
        <v>1.9646089051068651E-4</v>
      </c>
      <c r="Z74" s="1">
        <f t="shared" si="26"/>
        <v>1.553346132488146E-4</v>
      </c>
      <c r="AA74" s="1">
        <f t="shared" si="26"/>
        <v>1.1673612492289989E-4</v>
      </c>
      <c r="AB74" s="1">
        <f t="shared" si="26"/>
        <v>1.4297336170118828E-4</v>
      </c>
      <c r="AC74" s="1">
        <f t="shared" si="26"/>
        <v>3.521406081224417E-4</v>
      </c>
      <c r="AD74" s="1">
        <f t="shared" si="26"/>
        <v>1.1177558032504241E-4</v>
      </c>
      <c r="AE74" s="1">
        <f t="shared" si="26"/>
        <v>8.1079397716993142E-5</v>
      </c>
      <c r="AF74" s="1">
        <f t="shared" si="26"/>
        <v>8.9939190567456923E-5</v>
      </c>
      <c r="AG74" s="1">
        <f t="shared" si="26"/>
        <v>1.4292416404055798E-3</v>
      </c>
      <c r="AH74" s="1">
        <f t="shared" si="26"/>
        <v>1.9570123123187058E-3</v>
      </c>
      <c r="AI74" s="1">
        <f t="shared" si="26"/>
        <v>5.5219654698026059E-4</v>
      </c>
      <c r="AJ74" s="1">
        <f t="shared" si="26"/>
        <v>6.0174758907526578E-3</v>
      </c>
      <c r="AK74" s="1">
        <f t="shared" si="26"/>
        <v>4.3210820041588598E-4</v>
      </c>
      <c r="AL74" s="1">
        <f t="shared" si="26"/>
        <v>8.3902155007024113E-3</v>
      </c>
      <c r="AM74" s="1">
        <f t="shared" si="26"/>
        <v>1.322200486536069E-3</v>
      </c>
      <c r="AN74" s="1">
        <f t="shared" si="26"/>
        <v>6.7840699301062804E-4</v>
      </c>
      <c r="AO74" s="1">
        <f t="shared" si="26"/>
        <v>5.2223145030768177E-3</v>
      </c>
      <c r="AP74" s="1">
        <f t="shared" si="26"/>
        <v>2.37904592375371E-3</v>
      </c>
      <c r="AQ74" s="1">
        <f t="shared" si="26"/>
        <v>1.7123514812463789E-3</v>
      </c>
      <c r="AR74" s="1">
        <f t="shared" si="26"/>
        <v>1.698849223644874E-3</v>
      </c>
      <c r="AS74" s="1">
        <f t="shared" si="26"/>
        <v>4.7084296300334668E-4</v>
      </c>
      <c r="AT74" s="1">
        <f t="shared" si="26"/>
        <v>3.9487730330418311E-4</v>
      </c>
      <c r="AU74" s="1">
        <f t="shared" si="26"/>
        <v>7.0645560672027389E-4</v>
      </c>
      <c r="AV74" s="1">
        <f t="shared" si="26"/>
        <v>5.8252682115838064E-4</v>
      </c>
      <c r="AW74" s="1">
        <f t="shared" si="26"/>
        <v>2.8581081654818169E-3</v>
      </c>
    </row>
    <row r="75" spans="1:49" x14ac:dyDescent="0.3">
      <c r="A75" s="54" t="s">
        <v>5</v>
      </c>
      <c r="B75" s="1">
        <f t="shared" si="25"/>
        <v>8.2697100430887266E-2</v>
      </c>
      <c r="C75" s="1">
        <f t="shared" si="26"/>
        <v>9.0218161770991581E-2</v>
      </c>
      <c r="D75" s="1">
        <f t="shared" si="26"/>
        <v>3.2961297167630292E-2</v>
      </c>
      <c r="E75" s="1">
        <f t="shared" si="26"/>
        <v>1.129542604332368E-2</v>
      </c>
      <c r="F75" s="1">
        <f t="shared" si="26"/>
        <v>7.8150460014861839E-2</v>
      </c>
      <c r="G75" s="1">
        <f t="shared" si="26"/>
        <v>0.58133437645814201</v>
      </c>
      <c r="H75" s="1">
        <f t="shared" si="26"/>
        <v>4.6659212605025036E-2</v>
      </c>
      <c r="I75" s="1">
        <f t="shared" si="26"/>
        <v>1.101682038591237E-2</v>
      </c>
      <c r="J75" s="1">
        <f t="shared" si="26"/>
        <v>0.2486532388032299</v>
      </c>
      <c r="K75" s="1">
        <f t="shared" ref="K75:AW75" si="27">+K62/1000000000</f>
        <v>6.1523933218169791E-2</v>
      </c>
      <c r="L75" s="1">
        <f t="shared" si="27"/>
        <v>0.36736488318625277</v>
      </c>
      <c r="M75" s="1">
        <f t="shared" si="27"/>
        <v>5.9682895104241962E-2</v>
      </c>
      <c r="N75" s="1">
        <f t="shared" si="27"/>
        <v>2.7292560233821161E-2</v>
      </c>
      <c r="O75" s="1">
        <f t="shared" si="27"/>
        <v>1.5165357006385891E-2</v>
      </c>
      <c r="P75" s="1">
        <f t="shared" si="27"/>
        <v>4.584059834829627E-2</v>
      </c>
      <c r="Q75" s="1">
        <f t="shared" si="27"/>
        <v>0.32110722019608312</v>
      </c>
      <c r="R75" s="1">
        <f t="shared" si="27"/>
        <v>1.255719958608938E-2</v>
      </c>
      <c r="S75" s="1">
        <f t="shared" si="27"/>
        <v>8.1862582312706728E-3</v>
      </c>
      <c r="T75" s="1">
        <f t="shared" si="27"/>
        <v>1.095451436741033E-2</v>
      </c>
      <c r="U75" s="1">
        <f t="shared" si="27"/>
        <v>1.919043189316572E-3</v>
      </c>
      <c r="V75" s="1">
        <f t="shared" si="27"/>
        <v>9.3322088737671449E-2</v>
      </c>
      <c r="W75" s="1">
        <f t="shared" si="27"/>
        <v>0.34551180879655585</v>
      </c>
      <c r="X75" s="1">
        <f t="shared" si="27"/>
        <v>9.830320359364042E-2</v>
      </c>
      <c r="Y75" s="1">
        <f t="shared" si="27"/>
        <v>8.9588503183338206E-2</v>
      </c>
      <c r="Z75" s="1">
        <f t="shared" si="27"/>
        <v>8.6543422266696257E-2</v>
      </c>
      <c r="AA75" s="1">
        <f t="shared" si="27"/>
        <v>1.0691137288275421E-2</v>
      </c>
      <c r="AB75" s="1">
        <f t="shared" si="27"/>
        <v>3.1265964510107651E-2</v>
      </c>
      <c r="AC75" s="1">
        <f t="shared" si="27"/>
        <v>0.2973316953300833</v>
      </c>
      <c r="AD75" s="1">
        <f t="shared" si="27"/>
        <v>6.2688262045843074E-2</v>
      </c>
      <c r="AE75" s="1">
        <f t="shared" si="27"/>
        <v>5.3740092219357112E-2</v>
      </c>
      <c r="AF75" s="1">
        <f t="shared" si="27"/>
        <v>0.1456087610641669</v>
      </c>
      <c r="AG75" s="1">
        <f t="shared" si="27"/>
        <v>0.31777211845639802</v>
      </c>
      <c r="AH75" s="1">
        <f t="shared" si="27"/>
        <v>1.772056588238514</v>
      </c>
      <c r="AI75" s="1">
        <f t="shared" si="27"/>
        <v>0.32016920148011058</v>
      </c>
      <c r="AJ75" s="1">
        <f t="shared" si="27"/>
        <v>10.98445203505012</v>
      </c>
      <c r="AK75" s="1">
        <f t="shared" si="27"/>
        <v>0.40947537742240514</v>
      </c>
      <c r="AL75" s="1">
        <f t="shared" si="27"/>
        <v>1.236734896959462</v>
      </c>
      <c r="AM75" s="1">
        <f t="shared" si="27"/>
        <v>7.6093597461950158E-2</v>
      </c>
      <c r="AN75" s="1">
        <f t="shared" si="27"/>
        <v>0.53005334577744756</v>
      </c>
      <c r="AO75" s="1">
        <f t="shared" si="27"/>
        <v>6.3043583216043697E-2</v>
      </c>
      <c r="AP75" s="1">
        <f t="shared" si="27"/>
        <v>0.71446291039769882</v>
      </c>
      <c r="AQ75" s="1">
        <f t="shared" si="27"/>
        <v>1.4902253366450939</v>
      </c>
      <c r="AR75" s="1">
        <f t="shared" si="27"/>
        <v>0.45304682193368162</v>
      </c>
      <c r="AS75" s="1">
        <f t="shared" si="27"/>
        <v>0.23458354199027609</v>
      </c>
      <c r="AT75" s="1">
        <f t="shared" si="27"/>
        <v>0.65943847389413746</v>
      </c>
      <c r="AU75" s="1">
        <f t="shared" si="27"/>
        <v>0.28865963548108886</v>
      </c>
      <c r="AV75" s="1">
        <f t="shared" si="27"/>
        <v>0.30575708864176859</v>
      </c>
      <c r="AW75" s="1">
        <f t="shared" si="27"/>
        <v>1.605998963367044</v>
      </c>
    </row>
  </sheetData>
  <mergeCells count="3">
    <mergeCell ref="A42:AX42"/>
    <mergeCell ref="A28:AX28"/>
    <mergeCell ref="A1:A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global_nas</vt:lpstr>
      <vt:lpstr>country_nas</vt:lpstr>
      <vt:lpstr>steel_nas</vt:lpstr>
      <vt:lpstr>data_source_exio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Aguilar-Hernandez</dc:creator>
  <cp:lastModifiedBy>Glenn Aguilar-Hernandez</cp:lastModifiedBy>
  <dcterms:created xsi:type="dcterms:W3CDTF">2015-06-05T18:17:20Z</dcterms:created>
  <dcterms:modified xsi:type="dcterms:W3CDTF">2020-10-08T11:17:14Z</dcterms:modified>
</cp:coreProperties>
</file>