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agu\surfdrive\thesis_per_chapter\chap04_asa\results\asa_supplementary_information\v_3\"/>
    </mc:Choice>
  </mc:AlternateContent>
  <xr:revisionPtr revIDLastSave="0" documentId="13_ncr:1_{F9CE88E3-E0E5-49BE-88BB-C320DA0A1FB5}" xr6:coauthVersionLast="45" xr6:coauthVersionMax="45" xr10:uidLastSave="{00000000-0000-0000-0000-000000000000}"/>
  <bookViews>
    <workbookView xWindow="-110" yWindow="-110" windowWidth="19420" windowHeight="10420" tabRatio="830" xr2:uid="{00000000-000D-0000-FFFF-FFFF00000000}"/>
  </bookViews>
  <sheets>
    <sheet name="Coversheet" sheetId="11" r:id="rId1"/>
    <sheet name="sa_all" sheetId="1" r:id="rId2"/>
    <sheet name="sa_all_tot" sheetId="2" r:id="rId3"/>
    <sheet name="sa_agg" sheetId="3" r:id="rId4"/>
    <sheet name="sa_agg_tot" sheetId="4" r:id="rId5"/>
    <sheet name="sa_agg_mat" sheetId="5" r:id="rId6"/>
    <sheet name="non-metallic" sheetId="6" r:id="rId7"/>
    <sheet name="glass" sheetId="7" r:id="rId8"/>
    <sheet name="steel" sheetId="8" r:id="rId9"/>
    <sheet name="regression" sheetId="1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7" l="1"/>
  <c r="E3" i="13" l="1"/>
  <c r="H3" i="13" s="1"/>
  <c r="E4" i="13"/>
  <c r="H4" i="13" s="1"/>
  <c r="E5" i="13"/>
  <c r="E6" i="13"/>
  <c r="H6" i="13" s="1"/>
  <c r="E7" i="13"/>
  <c r="H7" i="13" s="1"/>
  <c r="E8" i="13"/>
  <c r="H8" i="13" s="1"/>
  <c r="E9" i="13"/>
  <c r="H9" i="13" s="1"/>
  <c r="E10" i="13"/>
  <c r="H10" i="13" s="1"/>
  <c r="E11" i="13"/>
  <c r="H11" i="13" s="1"/>
  <c r="E12" i="13"/>
  <c r="H12" i="13" s="1"/>
  <c r="E13" i="13"/>
  <c r="E14" i="13"/>
  <c r="H14" i="13" s="1"/>
  <c r="E15" i="13"/>
  <c r="E16" i="13"/>
  <c r="H16" i="13" s="1"/>
  <c r="E17" i="13"/>
  <c r="H17" i="13" s="1"/>
  <c r="E18" i="13"/>
  <c r="H18" i="13" s="1"/>
  <c r="E19" i="13"/>
  <c r="H19" i="13" s="1"/>
  <c r="E20" i="13"/>
  <c r="H20" i="13" s="1"/>
  <c r="E21" i="13"/>
  <c r="E22" i="13"/>
  <c r="H22" i="13" s="1"/>
  <c r="E23" i="13"/>
  <c r="H23" i="13" s="1"/>
  <c r="E24" i="13"/>
  <c r="H24" i="13" s="1"/>
  <c r="E25" i="13"/>
  <c r="E26" i="13"/>
  <c r="H26" i="13" s="1"/>
  <c r="E27" i="13"/>
  <c r="H27" i="13" s="1"/>
  <c r="E28" i="13"/>
  <c r="H28" i="13" s="1"/>
  <c r="E29" i="13"/>
  <c r="H29" i="13" s="1"/>
  <c r="E30" i="13"/>
  <c r="H30" i="13" s="1"/>
  <c r="E31" i="13"/>
  <c r="H31" i="13" s="1"/>
  <c r="E32" i="13"/>
  <c r="H32" i="13" s="1"/>
  <c r="E33" i="13"/>
  <c r="H33" i="13" s="1"/>
  <c r="E34" i="13"/>
  <c r="H34" i="13" s="1"/>
  <c r="E35" i="13"/>
  <c r="H35" i="13" s="1"/>
  <c r="E36" i="13"/>
  <c r="H36" i="13" s="1"/>
  <c r="E37" i="13"/>
  <c r="H37" i="13" s="1"/>
  <c r="E38" i="13"/>
  <c r="H38" i="13" s="1"/>
  <c r="E39" i="13"/>
  <c r="H39" i="13" s="1"/>
  <c r="E40" i="13"/>
  <c r="H40" i="13" s="1"/>
  <c r="E41" i="13"/>
  <c r="E42" i="13"/>
  <c r="H42" i="13" s="1"/>
  <c r="E43" i="13"/>
  <c r="H43" i="13" s="1"/>
  <c r="E44" i="13"/>
  <c r="H44" i="13" s="1"/>
  <c r="E45" i="13"/>
  <c r="H45" i="13" s="1"/>
  <c r="E46" i="13"/>
  <c r="H46" i="13" s="1"/>
  <c r="E47" i="13"/>
  <c r="H47" i="13" s="1"/>
  <c r="E48" i="13"/>
  <c r="H48" i="13" s="1"/>
  <c r="E49" i="13"/>
  <c r="H49" i="13" s="1"/>
  <c r="E2" i="13"/>
  <c r="H2" i="13" s="1"/>
  <c r="G49" i="13"/>
  <c r="G48" i="13"/>
  <c r="G47" i="13"/>
  <c r="G46" i="13"/>
  <c r="G45" i="13"/>
  <c r="G44" i="13"/>
  <c r="G43" i="13"/>
  <c r="G42" i="13"/>
  <c r="H41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H25" i="13"/>
  <c r="G25" i="13"/>
  <c r="G24" i="13"/>
  <c r="G23" i="13"/>
  <c r="G22" i="13"/>
  <c r="H21" i="13"/>
  <c r="G21" i="13"/>
  <c r="G20" i="13"/>
  <c r="G19" i="13"/>
  <c r="G18" i="13"/>
  <c r="G17" i="13"/>
  <c r="G16" i="13"/>
  <c r="H15" i="13"/>
  <c r="G15" i="13"/>
  <c r="G14" i="13"/>
  <c r="H13" i="13"/>
  <c r="G13" i="13"/>
  <c r="G12" i="13"/>
  <c r="G11" i="13"/>
  <c r="G10" i="13"/>
  <c r="G9" i="13"/>
  <c r="G8" i="13"/>
  <c r="G7" i="13"/>
  <c r="G6" i="13"/>
  <c r="H5" i="13"/>
  <c r="G5" i="13"/>
  <c r="G4" i="13"/>
  <c r="G3" i="13"/>
  <c r="G2" i="13"/>
  <c r="B13" i="8" l="1"/>
  <c r="L16" i="8"/>
  <c r="K16" i="8"/>
  <c r="J16" i="8"/>
  <c r="I16" i="8"/>
  <c r="H16" i="8"/>
  <c r="G16" i="8"/>
  <c r="F16" i="8"/>
  <c r="E16" i="8"/>
  <c r="D16" i="8"/>
  <c r="C16" i="8"/>
  <c r="B16" i="8"/>
  <c r="M14" i="8"/>
  <c r="L13" i="8"/>
  <c r="L15" i="8" s="1"/>
  <c r="L22" i="8" s="1"/>
  <c r="K13" i="8"/>
  <c r="K15" i="8" s="1"/>
  <c r="J13" i="8"/>
  <c r="J15" i="8" s="1"/>
  <c r="I13" i="8"/>
  <c r="H13" i="8"/>
  <c r="H15" i="8" s="1"/>
  <c r="H24" i="8" s="1"/>
  <c r="G13" i="8"/>
  <c r="F13" i="8"/>
  <c r="E13" i="8"/>
  <c r="D13" i="8"/>
  <c r="D15" i="8" s="1"/>
  <c r="D24" i="8" s="1"/>
  <c r="C13" i="8"/>
  <c r="C15" i="8" s="1"/>
  <c r="M12" i="8"/>
  <c r="M11" i="8"/>
  <c r="M10" i="8"/>
  <c r="M9" i="8"/>
  <c r="M8" i="8"/>
  <c r="M7" i="8"/>
  <c r="M5" i="8"/>
  <c r="M4" i="8"/>
  <c r="B13" i="7"/>
  <c r="B15" i="7" s="1"/>
  <c r="L16" i="7"/>
  <c r="K16" i="7"/>
  <c r="J16" i="7"/>
  <c r="I16" i="7"/>
  <c r="H16" i="7"/>
  <c r="G16" i="7"/>
  <c r="F16" i="7"/>
  <c r="E16" i="7"/>
  <c r="D16" i="7"/>
  <c r="C16" i="7"/>
  <c r="B16" i="7"/>
  <c r="M14" i="7"/>
  <c r="L13" i="7"/>
  <c r="K13" i="7"/>
  <c r="K15" i="7" s="1"/>
  <c r="K24" i="7" s="1"/>
  <c r="J13" i="7"/>
  <c r="J15" i="7" s="1"/>
  <c r="I13" i="7"/>
  <c r="I15" i="7" s="1"/>
  <c r="I21" i="7" s="1"/>
  <c r="H13" i="7"/>
  <c r="G13" i="7"/>
  <c r="F13" i="7"/>
  <c r="E13" i="7"/>
  <c r="D13" i="7"/>
  <c r="C13" i="7"/>
  <c r="C15" i="7" s="1"/>
  <c r="C24" i="7" s="1"/>
  <c r="M12" i="7"/>
  <c r="M11" i="7"/>
  <c r="M10" i="7"/>
  <c r="M9" i="7"/>
  <c r="M8" i="7"/>
  <c r="M7" i="7"/>
  <c r="M5" i="7"/>
  <c r="M4" i="7"/>
  <c r="C15" i="6"/>
  <c r="C23" i="6" s="1"/>
  <c r="L15" i="6"/>
  <c r="L21" i="6" s="1"/>
  <c r="M5" i="6"/>
  <c r="M7" i="6"/>
  <c r="M8" i="6"/>
  <c r="M9" i="6"/>
  <c r="M10" i="6"/>
  <c r="M11" i="6"/>
  <c r="M12" i="6"/>
  <c r="C13" i="6"/>
  <c r="D13" i="6"/>
  <c r="D15" i="6" s="1"/>
  <c r="E13" i="6"/>
  <c r="E15" i="6" s="1"/>
  <c r="E23" i="6" s="1"/>
  <c r="F13" i="6"/>
  <c r="F15" i="6" s="1"/>
  <c r="F23" i="6" s="1"/>
  <c r="G13" i="6"/>
  <c r="G15" i="6" s="1"/>
  <c r="G24" i="6" s="1"/>
  <c r="H13" i="6"/>
  <c r="H15" i="6" s="1"/>
  <c r="H24" i="6" s="1"/>
  <c r="I13" i="6"/>
  <c r="I15" i="6" s="1"/>
  <c r="I23" i="6" s="1"/>
  <c r="J13" i="6"/>
  <c r="J15" i="6" s="1"/>
  <c r="K13" i="6"/>
  <c r="K15" i="6" s="1"/>
  <c r="L13" i="6"/>
  <c r="B13" i="6"/>
  <c r="B15" i="6" s="1"/>
  <c r="B24" i="6" s="1"/>
  <c r="B24" i="7" l="1"/>
  <c r="B22" i="6"/>
  <c r="D24" i="6"/>
  <c r="D22" i="6"/>
  <c r="D21" i="6"/>
  <c r="J24" i="6"/>
  <c r="J21" i="6"/>
  <c r="K23" i="6"/>
  <c r="K24" i="6"/>
  <c r="C24" i="6"/>
  <c r="I24" i="6"/>
  <c r="E24" i="6"/>
  <c r="G22" i="6"/>
  <c r="H21" i="6"/>
  <c r="G21" i="6"/>
  <c r="F24" i="6"/>
  <c r="H22" i="6"/>
  <c r="B21" i="6"/>
  <c r="L23" i="6"/>
  <c r="J23" i="6"/>
  <c r="G23" i="6"/>
  <c r="B23" i="6"/>
  <c r="D23" i="6"/>
  <c r="H23" i="6"/>
  <c r="L22" i="6"/>
  <c r="J22" i="6"/>
  <c r="L24" i="6"/>
  <c r="K21" i="6"/>
  <c r="I21" i="6"/>
  <c r="F21" i="6"/>
  <c r="C21" i="6"/>
  <c r="E21" i="6"/>
  <c r="K22" i="6"/>
  <c r="I22" i="6"/>
  <c r="F22" i="6"/>
  <c r="C22" i="6"/>
  <c r="E22" i="6"/>
  <c r="M16" i="7"/>
  <c r="M16" i="8"/>
  <c r="J17" i="7"/>
  <c r="E15" i="8"/>
  <c r="E22" i="8" s="1"/>
  <c r="F15" i="8"/>
  <c r="F21" i="8" s="1"/>
  <c r="G15" i="8"/>
  <c r="G21" i="8" s="1"/>
  <c r="D23" i="8"/>
  <c r="L23" i="8"/>
  <c r="H21" i="8"/>
  <c r="H23" i="8"/>
  <c r="J24" i="8"/>
  <c r="J22" i="8"/>
  <c r="J17" i="8"/>
  <c r="J21" i="8"/>
  <c r="C24" i="8"/>
  <c r="C22" i="8"/>
  <c r="C17" i="8"/>
  <c r="C21" i="8"/>
  <c r="K24" i="8"/>
  <c r="K22" i="8"/>
  <c r="K17" i="8"/>
  <c r="K21" i="8"/>
  <c r="F24" i="8"/>
  <c r="M13" i="8"/>
  <c r="L21" i="8"/>
  <c r="I15" i="8"/>
  <c r="E21" i="8"/>
  <c r="D17" i="8"/>
  <c r="L17" i="8"/>
  <c r="D22" i="8"/>
  <c r="L24" i="8"/>
  <c r="J23" i="8"/>
  <c r="C23" i="8"/>
  <c r="H17" i="8"/>
  <c r="D21" i="8"/>
  <c r="H22" i="8"/>
  <c r="B15" i="8"/>
  <c r="K23" i="8"/>
  <c r="G15" i="7"/>
  <c r="G21" i="7" s="1"/>
  <c r="I23" i="7"/>
  <c r="H15" i="7"/>
  <c r="H24" i="7" s="1"/>
  <c r="C21" i="7"/>
  <c r="K21" i="7"/>
  <c r="B23" i="7"/>
  <c r="J23" i="7"/>
  <c r="C23" i="7"/>
  <c r="K23" i="7"/>
  <c r="M13" i="7"/>
  <c r="B17" i="7"/>
  <c r="B22" i="7"/>
  <c r="J22" i="7"/>
  <c r="J24" i="7"/>
  <c r="D15" i="7"/>
  <c r="D23" i="7" s="1"/>
  <c r="L15" i="7"/>
  <c r="L23" i="7" s="1"/>
  <c r="E15" i="7"/>
  <c r="F15" i="7"/>
  <c r="B21" i="7"/>
  <c r="J21" i="7"/>
  <c r="I17" i="7"/>
  <c r="I22" i="7"/>
  <c r="I24" i="7"/>
  <c r="C17" i="7"/>
  <c r="K17" i="7"/>
  <c r="C22" i="7"/>
  <c r="K22" i="7"/>
  <c r="M13" i="6"/>
  <c r="M4" i="6"/>
  <c r="E24" i="8" l="1"/>
  <c r="E17" i="8"/>
  <c r="E23" i="8"/>
  <c r="F22" i="8"/>
  <c r="G23" i="8"/>
  <c r="F23" i="8"/>
  <c r="B23" i="8"/>
  <c r="M15" i="8"/>
  <c r="M23" i="8" s="1"/>
  <c r="G24" i="8"/>
  <c r="H22" i="7"/>
  <c r="G17" i="7"/>
  <c r="G22" i="7"/>
  <c r="E23" i="7"/>
  <c r="E21" i="7"/>
  <c r="G24" i="7"/>
  <c r="G17" i="8"/>
  <c r="G22" i="8"/>
  <c r="F17" i="8"/>
  <c r="I21" i="8"/>
  <c r="I24" i="8"/>
  <c r="I22" i="8"/>
  <c r="I17" i="8"/>
  <c r="B21" i="8"/>
  <c r="B24" i="8"/>
  <c r="B22" i="8"/>
  <c r="B17" i="8"/>
  <c r="I23" i="8"/>
  <c r="H21" i="7"/>
  <c r="H17" i="7"/>
  <c r="H23" i="7"/>
  <c r="G23" i="7"/>
  <c r="F21" i="7"/>
  <c r="F24" i="7"/>
  <c r="F22" i="7"/>
  <c r="F17" i="7"/>
  <c r="E24" i="7"/>
  <c r="E22" i="7"/>
  <c r="E17" i="7"/>
  <c r="L21" i="7"/>
  <c r="L24" i="7"/>
  <c r="L22" i="7"/>
  <c r="L17" i="7"/>
  <c r="F23" i="7"/>
  <c r="D21" i="7"/>
  <c r="D24" i="7"/>
  <c r="D22" i="7"/>
  <c r="D17" i="7"/>
  <c r="M2" i="3"/>
  <c r="M3" i="3"/>
  <c r="M4" i="3"/>
  <c r="M5" i="3"/>
  <c r="M6" i="3"/>
  <c r="M8" i="3"/>
  <c r="M9" i="3"/>
  <c r="M10" i="3"/>
  <c r="M11" i="3"/>
  <c r="M12" i="3"/>
  <c r="M13" i="3"/>
  <c r="M7" i="3"/>
  <c r="M24" i="8" l="1"/>
  <c r="M22" i="8"/>
  <c r="M17" i="8"/>
  <c r="M21" i="8"/>
  <c r="M17" i="7"/>
  <c r="M21" i="7"/>
  <c r="M22" i="7"/>
  <c r="M24" i="7"/>
  <c r="M23" i="7"/>
  <c r="M14" i="6"/>
  <c r="M15" i="6" l="1"/>
  <c r="F15" i="5"/>
  <c r="G9" i="5"/>
  <c r="G14" i="5" s="1"/>
  <c r="E9" i="5"/>
  <c r="E16" i="5" s="1"/>
  <c r="C9" i="5"/>
  <c r="C14" i="5" s="1"/>
  <c r="D9" i="5"/>
  <c r="D15" i="5" s="1"/>
  <c r="F9" i="5"/>
  <c r="F16" i="5" s="1"/>
  <c r="H9" i="5"/>
  <c r="H15" i="5" s="1"/>
  <c r="I9" i="5"/>
  <c r="I16" i="5" s="1"/>
  <c r="J9" i="5"/>
  <c r="J17" i="5" s="1"/>
  <c r="K9" i="5"/>
  <c r="K17" i="5" s="1"/>
  <c r="L9" i="5"/>
  <c r="L15" i="5" s="1"/>
  <c r="B9" i="5"/>
  <c r="B17" i="5" s="1"/>
  <c r="M4" i="5"/>
  <c r="M5" i="5"/>
  <c r="M6" i="5"/>
  <c r="M7" i="5"/>
  <c r="M8" i="5"/>
  <c r="M3" i="5"/>
  <c r="M23" i="6" l="1"/>
  <c r="M24" i="6"/>
  <c r="M22" i="6"/>
  <c r="M21" i="6"/>
  <c r="M16" i="5"/>
  <c r="M13" i="5"/>
  <c r="L16" i="5"/>
  <c r="K13" i="5"/>
  <c r="K18" i="5"/>
  <c r="K14" i="5"/>
  <c r="B14" i="5"/>
  <c r="F18" i="5"/>
  <c r="K16" i="5"/>
  <c r="F17" i="5"/>
  <c r="H16" i="5"/>
  <c r="F14" i="5"/>
  <c r="J13" i="5"/>
  <c r="K15" i="5"/>
  <c r="D13" i="5"/>
  <c r="M9" i="5"/>
  <c r="M18" i="5" s="1"/>
  <c r="G13" i="5"/>
  <c r="J18" i="5"/>
  <c r="B18" i="5"/>
  <c r="I17" i="5"/>
  <c r="E17" i="5"/>
  <c r="D16" i="5"/>
  <c r="G15" i="5"/>
  <c r="C15" i="5"/>
  <c r="J14" i="5"/>
  <c r="B13" i="5"/>
  <c r="E13" i="5"/>
  <c r="H13" i="5"/>
  <c r="L13" i="5"/>
  <c r="I18" i="5"/>
  <c r="E18" i="5"/>
  <c r="L17" i="5"/>
  <c r="H17" i="5"/>
  <c r="D17" i="5"/>
  <c r="G16" i="5"/>
  <c r="C16" i="5"/>
  <c r="J15" i="5"/>
  <c r="B15" i="5"/>
  <c r="I14" i="5"/>
  <c r="E14" i="5"/>
  <c r="C13" i="5"/>
  <c r="F13" i="5"/>
  <c r="I13" i="5"/>
  <c r="L18" i="5"/>
  <c r="H18" i="5"/>
  <c r="D18" i="5"/>
  <c r="G17" i="5"/>
  <c r="C17" i="5"/>
  <c r="J16" i="5"/>
  <c r="B16" i="5"/>
  <c r="I15" i="5"/>
  <c r="E15" i="5"/>
  <c r="L14" i="5"/>
  <c r="H14" i="5"/>
  <c r="D14" i="5"/>
  <c r="G18" i="5"/>
  <c r="C18" i="5"/>
  <c r="C16" i="6"/>
  <c r="C17" i="6" s="1"/>
  <c r="D16" i="6"/>
  <c r="D17" i="6" s="1"/>
  <c r="E16" i="6"/>
  <c r="E17" i="6" s="1"/>
  <c r="F16" i="6"/>
  <c r="F17" i="6" s="1"/>
  <c r="G16" i="6"/>
  <c r="G17" i="6" s="1"/>
  <c r="H16" i="6"/>
  <c r="H17" i="6" s="1"/>
  <c r="I16" i="6"/>
  <c r="I17" i="6" s="1"/>
  <c r="J16" i="6"/>
  <c r="J17" i="6" s="1"/>
  <c r="K16" i="6"/>
  <c r="K17" i="6" s="1"/>
  <c r="L16" i="6"/>
  <c r="L17" i="6" s="1"/>
  <c r="B16" i="6"/>
  <c r="B17" i="6" s="1"/>
  <c r="M15" i="5" l="1"/>
  <c r="M14" i="5"/>
  <c r="M17" i="5"/>
  <c r="M16" i="6"/>
  <c r="M17" i="6" s="1"/>
</calcChain>
</file>

<file path=xl/sharedStrings.xml><?xml version="1.0" encoding="utf-8"?>
<sst xmlns="http://schemas.openxmlformats.org/spreadsheetml/2006/main" count="544" uniqueCount="210">
  <si>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</si>
  <si>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</si>
  <si>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</si>
  <si>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</si>
  <si>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</si>
  <si>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</si>
  <si>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</si>
  <si>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</si>
  <si>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</si>
  <si>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</si>
  <si>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</si>
  <si>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</si>
  <si>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HU</t>
  </si>
  <si>
    <t>HR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</si>
  <si>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</si>
  <si>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</si>
  <si>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</si>
  <si>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</si>
  <si>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</si>
  <si>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</si>
  <si>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</si>
  <si>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</si>
  <si>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</si>
  <si>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</si>
  <si>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</si>
  <si>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</si>
  <si>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</si>
  <si>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</si>
  <si>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NO</t>
  </si>
  <si>
    <t>CH</t>
  </si>
  <si>
    <t>WE</t>
  </si>
  <si>
    <t>TR</t>
  </si>
  <si>
    <t>US</t>
  </si>
  <si>
    <t>CA</t>
  </si>
  <si>
    <t>CN</t>
  </si>
  <si>
    <t>RU</t>
  </si>
  <si>
    <t>IN</t>
  </si>
  <si>
    <t>AU</t>
  </si>
  <si>
    <t>JP</t>
  </si>
  <si>
    <t>ZA</t>
  </si>
  <si>
    <t>WF</t>
  </si>
  <si>
    <t>WM</t>
  </si>
  <si>
    <t>BR</t>
  </si>
  <si>
    <t>MX</t>
  </si>
  <si>
    <t>WL</t>
  </si>
  <si>
    <t>KR</t>
  </si>
  <si>
    <t>ID</t>
  </si>
  <si>
    <t>WA</t>
  </si>
  <si>
    <t>Textile</t>
  </si>
  <si>
    <t>Wood</t>
  </si>
  <si>
    <t>Paper</t>
  </si>
  <si>
    <t>Plastics</t>
  </si>
  <si>
    <t>Glass</t>
  </si>
  <si>
    <t>Steel</t>
  </si>
  <si>
    <t>Precious metals</t>
  </si>
  <si>
    <t>Aluminium</t>
  </si>
  <si>
    <t>Lead</t>
  </si>
  <si>
    <t>Copper</t>
  </si>
  <si>
    <t>non-ferrous metals</t>
  </si>
  <si>
    <t>Non-metallic minerals</t>
  </si>
  <si>
    <t>Stock additions (tonnes)</t>
  </si>
  <si>
    <t>Population</t>
  </si>
  <si>
    <t>Stock additions per capita (tonnes/cap)</t>
  </si>
  <si>
    <t>China</t>
  </si>
  <si>
    <t>North America</t>
  </si>
  <si>
    <t>Europe</t>
  </si>
  <si>
    <t>Australia</t>
  </si>
  <si>
    <t>Japan</t>
  </si>
  <si>
    <t>Middle East</t>
  </si>
  <si>
    <t>Russia</t>
  </si>
  <si>
    <t>Latin America</t>
  </si>
  <si>
    <t>Asia and Pacific</t>
  </si>
  <si>
    <t>India</t>
  </si>
  <si>
    <t>Africa</t>
  </si>
  <si>
    <t>Textile/Wood/Paper</t>
  </si>
  <si>
    <t>Aluminium/Lead/Copper and other metals</t>
  </si>
  <si>
    <t>Construction</t>
  </si>
  <si>
    <t>Rest</t>
  </si>
  <si>
    <t>Per capita (tonnes/cap)</t>
  </si>
  <si>
    <t>Abbreviations</t>
  </si>
  <si>
    <t>country/region</t>
  </si>
  <si>
    <t>:</t>
  </si>
  <si>
    <t>Austria</t>
  </si>
  <si>
    <t>Belgium</t>
  </si>
  <si>
    <t>Brazil</t>
  </si>
  <si>
    <t>Bulgaria</t>
  </si>
  <si>
    <t>Canada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</si>
  <si>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</si>
  <si>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</si>
  <si>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</si>
  <si>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</si>
  <si>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</si>
  <si>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</si>
  <si>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</si>
  <si>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</si>
  <si>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</si>
  <si>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Croatia</t>
  </si>
  <si>
    <t>Indonesia</t>
  </si>
  <si>
    <t>Ireland</t>
  </si>
  <si>
    <t>Italy</t>
  </si>
  <si>
    <t>Latvia</t>
  </si>
  <si>
    <t>Lithuania</t>
  </si>
  <si>
    <t>Luxembourg</t>
  </si>
  <si>
    <t>Malta</t>
  </si>
  <si>
    <t>Mexico</t>
  </si>
  <si>
    <t>Netherlands</t>
  </si>
  <si>
    <t>Norway</t>
  </si>
  <si>
    <t>Poland</t>
  </si>
  <si>
    <t>Portugal</t>
  </si>
  <si>
    <t>Romania</t>
  </si>
  <si>
    <t>Russian Federation</t>
  </si>
  <si>
    <t>Slovak Republic</t>
  </si>
  <si>
    <t>Slovenia</t>
  </si>
  <si>
    <t>South Africa</t>
  </si>
  <si>
    <t>South Korea</t>
  </si>
  <si>
    <t>Spain</t>
  </si>
  <si>
    <t>Sweden</t>
  </si>
  <si>
    <t>Switzerland</t>
  </si>
  <si>
    <t>Turkey</t>
  </si>
  <si>
    <t>United Kingdom</t>
  </si>
  <si>
    <t>United States</t>
  </si>
  <si>
    <t>RoW Asia and Pacific</t>
  </si>
  <si>
    <t>RoW America</t>
  </si>
  <si>
    <t>RoW Europe</t>
  </si>
  <si>
    <t>RoW Africa</t>
  </si>
  <si>
    <t>RoW Middle East</t>
  </si>
  <si>
    <t>Latest Update:</t>
  </si>
  <si>
    <t>Guide to sheets in this Excel workbook</t>
  </si>
  <si>
    <t>Composition (%)</t>
  </si>
  <si>
    <t>Total (tonnes)</t>
  </si>
  <si>
    <t>SUM</t>
  </si>
  <si>
    <t>sa_all</t>
  </si>
  <si>
    <t>sa_all_tot</t>
  </si>
  <si>
    <t>sa_agg</t>
  </si>
  <si>
    <t>sa_agg_tot</t>
  </si>
  <si>
    <t>sa_agg_mat</t>
  </si>
  <si>
    <t>non-metallic</t>
  </si>
  <si>
    <t>glass</t>
  </si>
  <si>
    <t>steel</t>
  </si>
  <si>
    <t>Data of inflows to in-use stocks of 43 countries and 5 rest of the world regions for 2011 in tonnes</t>
  </si>
  <si>
    <t>Data of inflows to in-use stocks of 5 selected countries and 6 aggregated regions for 2011 in tonnes</t>
  </si>
  <si>
    <t xml:space="preserve">Data of sum of inflows to in-use stocks (in tonnes), population, and stock additions per capita of 43 countries and 5 rest of the world regions for 2011 </t>
  </si>
  <si>
    <t xml:space="preserve">Data of sum of inflows to in-use stocks (in tonnes), population, and stock additions per capita of 5 selected countries and 6 aggregated regions for 2011 </t>
  </si>
  <si>
    <t>Data of inflows to in-use stocks of 5 selected countries and 6 aggregated regions for 2011 in tonnes, and aggregated materials</t>
  </si>
  <si>
    <t xml:space="preserve">Non-metallic minerals stock additions in construction, transport and rest of sectors in tonnes </t>
  </si>
  <si>
    <t xml:space="preserve">Glass stock additions in construction, transport and rest of sectors in tonnes </t>
  </si>
  <si>
    <t xml:space="preserve">Steel stock additions in construction, transport and rest of sectors in tonnes </t>
  </si>
  <si>
    <t>World (total)</t>
  </si>
  <si>
    <r>
      <t xml:space="preserve">           </t>
    </r>
    <r>
      <rPr>
        <sz val="10.5"/>
        <color rgb="FF000000"/>
        <rFont val="Arial Rounded MT Bold"/>
        <family val="2"/>
      </rPr>
      <t>SUPPORTING INFORMATION FOR:</t>
    </r>
  </si>
  <si>
    <t>This supporting information provides the results and graphs for the analysis of material inflows to in-use stocks of the world, per region and country. All spreesheets comes from save_result() function in main.py</t>
  </si>
  <si>
    <t>Transport and equipment</t>
  </si>
  <si>
    <t>Final demand</t>
  </si>
  <si>
    <t>Total in Gigatonnes</t>
  </si>
  <si>
    <t>Intermediate industries</t>
  </si>
  <si>
    <t>Households</t>
  </si>
  <si>
    <t>NGOs</t>
  </si>
  <si>
    <t>Government</t>
  </si>
  <si>
    <t>Gross fixed capial formation</t>
  </si>
  <si>
    <t>Changes in inventories</t>
  </si>
  <si>
    <t>Changes in value</t>
  </si>
  <si>
    <t>Final demand categories</t>
  </si>
  <si>
    <t>Rest of industies</t>
  </si>
  <si>
    <r>
      <t xml:space="preserve">Aguilar-Hernandez, G.A., Deetman, S., Merciai, S., Rodrigues, J.F.D &amp; Tukker, A. (2020.) Global distribution of material inflows to in-use stocks in 2011 and its implications for a circularity transition. </t>
    </r>
    <r>
      <rPr>
        <i/>
        <sz val="14"/>
        <color rgb="FF000000"/>
        <rFont val="Arial"/>
        <family val="2"/>
      </rPr>
      <t xml:space="preserve">Journal of Industrial Ecology. </t>
    </r>
  </si>
  <si>
    <t>Country Code</t>
  </si>
  <si>
    <t>Stock additions</t>
  </si>
  <si>
    <t>Population (cap)</t>
  </si>
  <si>
    <t>GDP per capita, PPP (current international $/cap-PPP)</t>
  </si>
  <si>
    <t>Country Name</t>
  </si>
  <si>
    <t xml:space="preserve">log(GDP per capita, PPP in current international $/cap)
</t>
  </si>
  <si>
    <t xml:space="preserve">log(Stock additions per capita in tonnes/cap)
</t>
  </si>
  <si>
    <t>Czech Rep.</t>
  </si>
  <si>
    <t>Slovak Rep.</t>
  </si>
  <si>
    <t>Rest of Europe</t>
  </si>
  <si>
    <t>REGRESSION ANALYSIS</t>
  </si>
  <si>
    <t>Rest of Africa</t>
  </si>
  <si>
    <t>SUMMARY OUTPUT</t>
  </si>
  <si>
    <t>Rest of Latin America</t>
  </si>
  <si>
    <t>Rest of Asia&amp;Pacific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</si>
  <si>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</si>
  <si>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</si>
  <si>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</si>
  <si>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</si>
  <si>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</si>
  <si>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</si>
  <si>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</si>
  <si>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</si>
  <si>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</si>
  <si>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</si>
  <si>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</si>
  <si>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</si>
  <si>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</si>
  <si>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</si>
  <si>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</si>
  <si>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</si>
  <si>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</si>
  <si>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</si>
  <si>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</si>
  <si>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</si>
  <si>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</si>
  <si>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</si>
  <si>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</si>
  <si>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</si>
  <si>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</si>
  <si>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Residuals</t>
  </si>
  <si>
    <t xml:space="preserve">Predicted log(Stock additions per capita in tonnes/cap)
</t>
  </si>
  <si>
    <t>regression</t>
  </si>
  <si>
    <t xml:space="preserve">: </t>
  </si>
  <si>
    <t>Regression analysis of stock additions per capita and GDP-PPP per capita</t>
  </si>
  <si>
    <t>Standard Residuals</t>
  </si>
  <si>
    <t>13/10/2020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</si>
</sst>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name val="Arial"/>
      <family val="2"/>
    </font>
    <font>
      <sz val="14"/>
      <color rgb="FF000000"/>
      <name val="Arial"/>
      <family val="2"/>
    </font>
    <font>
      <sz val="10.5"/>
      <color rgb="FF000000"/>
      <name val="Arial Rounded MT Bold"/>
      <family val="2"/>
    </font>
    <font>
      <i/>
      <sz val="14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top" wrapText="1"/>
    </xf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left" vertical="center"/>
    </xf>
    <xf numFmtId="0" fontId="8" fillId="0" borderId="1" xfId="0" applyFont="1" applyBorder="1"/>
    <xf numFmtId="0" fontId="7" fillId="0" borderId="1" xfId="0" applyFont="1" applyBorder="1" applyAlignment="1">
      <alignment horizontal="center" vertical="top"/>
    </xf>
    <xf numFmtId="0" fontId="8" fillId="0" borderId="8" xfId="0" applyFont="1" applyBorder="1"/>
    <xf numFmtId="0" fontId="7" fillId="0" borderId="1" xfId="0" applyFont="1" applyBorder="1" applyAlignment="1">
      <alignment horizontal="left" vertical="top"/>
    </xf>
    <xf numFmtId="0" fontId="8" fillId="0" borderId="0" xfId="0" applyFont="1" applyBorder="1"/>
    <xf numFmtId="0" fontId="8" fillId="0" borderId="4" xfId="0" applyFont="1" applyBorder="1"/>
    <xf numFmtId="1" fontId="8" fillId="0" borderId="0" xfId="0" applyNumberFormat="1" applyFont="1"/>
    <xf numFmtId="0" fontId="7" fillId="0" borderId="5" xfId="0" applyFont="1" applyFill="1" applyBorder="1" applyAlignment="1">
      <alignment horizontal="left" vertical="top"/>
    </xf>
    <xf numFmtId="0" fontId="8" fillId="0" borderId="9" xfId="0" applyFont="1" applyBorder="1"/>
    <xf numFmtId="0" fontId="8" fillId="0" borderId="10" xfId="0" applyFont="1" applyBorder="1"/>
    <xf numFmtId="164" fontId="8" fillId="0" borderId="0" xfId="0" applyNumberFormat="1" applyFont="1" applyBorder="1"/>
    <xf numFmtId="164" fontId="8" fillId="0" borderId="4" xfId="0" applyNumberFormat="1" applyFont="1" applyBorder="1"/>
    <xf numFmtId="164" fontId="8" fillId="0" borderId="9" xfId="0" applyNumberFormat="1" applyFont="1" applyBorder="1"/>
    <xf numFmtId="164" fontId="8" fillId="0" borderId="10" xfId="0" applyNumberFormat="1" applyFont="1" applyBorder="1"/>
    <xf numFmtId="0" fontId="7" fillId="0" borderId="5" xfId="0" applyFont="1" applyBorder="1" applyAlignment="1">
      <alignment horizontal="center" vertical="top"/>
    </xf>
    <xf numFmtId="0" fontId="7" fillId="0" borderId="5" xfId="0" applyFont="1" applyFill="1" applyBorder="1" applyAlignment="1">
      <alignment horizontal="center" vertical="top"/>
    </xf>
    <xf numFmtId="164" fontId="8" fillId="0" borderId="13" xfId="0" applyNumberFormat="1" applyFont="1" applyBorder="1"/>
    <xf numFmtId="0" fontId="7" fillId="0" borderId="1" xfId="0" applyFont="1" applyFill="1" applyBorder="1" applyAlignment="1">
      <alignment horizontal="left" vertical="top"/>
    </xf>
    <xf numFmtId="0" fontId="7" fillId="0" borderId="0" xfId="0" applyFont="1" applyBorder="1" applyAlignment="1">
      <alignment horizontal="center" vertical="top"/>
    </xf>
    <xf numFmtId="0" fontId="7" fillId="0" borderId="4" xfId="0" applyFont="1" applyFill="1" applyBorder="1" applyAlignment="1">
      <alignment horizontal="center" vertical="top"/>
    </xf>
    <xf numFmtId="0" fontId="7" fillId="0" borderId="8" xfId="0" applyFont="1" applyBorder="1"/>
    <xf numFmtId="0" fontId="8" fillId="0" borderId="1" xfId="0" applyFont="1" applyFill="1" applyBorder="1" applyAlignment="1">
      <alignment horizontal="right" vertical="top"/>
    </xf>
    <xf numFmtId="0" fontId="10" fillId="0" borderId="0" xfId="0" applyFont="1"/>
    <xf numFmtId="0" fontId="0" fillId="0" borderId="0" xfId="0" applyAlignment="1">
      <alignment wrapText="1"/>
    </xf>
    <xf numFmtId="0" fontId="7" fillId="0" borderId="1" xfId="0" applyFont="1" applyBorder="1"/>
    <xf numFmtId="164" fontId="8" fillId="0" borderId="1" xfId="0" applyNumberFormat="1" applyFont="1" applyBorder="1"/>
    <xf numFmtId="164" fontId="8" fillId="0" borderId="1" xfId="0" applyNumberFormat="1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7" fillId="0" borderId="7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1" xfId="0" applyBorder="1"/>
    <xf numFmtId="0" fontId="0" fillId="0" borderId="0" xfId="0" applyFill="1" applyBorder="1" applyAlignment="1"/>
    <xf numFmtId="0" fontId="0" fillId="0" borderId="15" xfId="0" applyFill="1" applyBorder="1" applyAlignment="1"/>
    <xf numFmtId="0" fontId="11" fillId="0" borderId="14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Continuous"/>
    </xf>
    <xf numFmtId="0" fontId="0" fillId="0" borderId="15" xfId="0" applyFill="1" applyBorder="1" applyAlignment="1">
      <alignment wrapText="1"/>
    </xf>
    <xf numFmtId="0" fontId="11" fillId="0" borderId="14" xfId="0" applyFont="1" applyFill="1" applyBorder="1" applyAlignment="1">
      <alignment horizontal="center" wrapText="1"/>
    </xf>
  </cellXfs>
  <cellStyles count="3">
    <cellStyle name="Explanatory Text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001668986627333E-2"/>
          <c:y val="1.68682541625302E-2"/>
          <c:w val="0.67872861538745655"/>
          <c:h val="0.8946646176999896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sa_agg_mat!$A$3</c:f>
              <c:strCache>
                <c:ptCount val="1"/>
                <c:pt idx="0">
                  <c:v>Textile/Wood/Paper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sa_agg_mat!$B$3:$M$3</c:f>
              <c:numCache>
                <c:formatCode>General</c:formatCode>
                <c:ptCount val="12"/>
                <c:pt idx="0">
                  <c:v>316809932.81935608</c:v>
                </c:pt>
                <c:pt idx="1">
                  <c:v>232130348.56945699</c:v>
                </c:pt>
                <c:pt idx="2">
                  <c:v>260172640.2417371</c:v>
                </c:pt>
                <c:pt idx="3">
                  <c:v>9020289.3090155534</c:v>
                </c:pt>
                <c:pt idx="4">
                  <c:v>51440059.46012789</c:v>
                </c:pt>
                <c:pt idx="5">
                  <c:v>21588743.56887373</c:v>
                </c:pt>
                <c:pt idx="6">
                  <c:v>26832496.474377241</c:v>
                </c:pt>
                <c:pt idx="7">
                  <c:v>94845485.519083112</c:v>
                </c:pt>
                <c:pt idx="8">
                  <c:v>115693409.71003211</c:v>
                </c:pt>
                <c:pt idx="9">
                  <c:v>262685638.436378</c:v>
                </c:pt>
                <c:pt idx="10">
                  <c:v>213041076.8822569</c:v>
                </c:pt>
                <c:pt idx="11">
                  <c:v>1604260120.9906948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6-4E48-A505-7F7CE7526309}"/>
            </c:ext>
          </c:extLst>
        </c:ser>
        <c:ser>
          <c:idx val="1"/>
          <c:order val="1"/>
          <c:tx>
            <c:strRef>
              <c:f>sa_agg_mat!$A$4</c:f>
              <c:strCache>
                <c:ptCount val="1"/>
                <c:pt idx="0">
                  <c:v>Aluminium/Lead/Copper and other metals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sa_agg_mat!$B$4:$M$4</c:f>
              <c:numCache>
                <c:formatCode>General</c:formatCode>
                <c:ptCount val="12"/>
                <c:pt idx="0">
                  <c:v>36684117.745649368</c:v>
                </c:pt>
                <c:pt idx="1">
                  <c:v>13372161.33830457</c:v>
                </c:pt>
                <c:pt idx="2">
                  <c:v>20517573.672631972</c:v>
                </c:pt>
                <c:pt idx="3">
                  <c:v>2750465.130758476</c:v>
                </c:pt>
                <c:pt idx="4">
                  <c:v>2696007.9882232849</c:v>
                </c:pt>
                <c:pt idx="5">
                  <c:v>4812391.7091676276</c:v>
                </c:pt>
                <c:pt idx="6">
                  <c:v>2770348.7501550959</c:v>
                </c:pt>
                <c:pt idx="7">
                  <c:v>8096967.4082633927</c:v>
                </c:pt>
                <c:pt idx="8">
                  <c:v>10331150.069756521</c:v>
                </c:pt>
                <c:pt idx="9">
                  <c:v>12454708.72511116</c:v>
                </c:pt>
                <c:pt idx="10">
                  <c:v>8970382.5637134388</c:v>
                </c:pt>
                <c:pt idx="11">
                  <c:v>123456275.10173491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6-4E48-A505-7F7CE7526309}"/>
            </c:ext>
          </c:extLst>
        </c:ser>
        <c:ser>
          <c:idx val="2"/>
          <c:order val="2"/>
          <c:tx>
            <c:strRef>
              <c:f>sa_agg_mat!$A$5</c:f>
              <c:strCache>
                <c:ptCount val="1"/>
                <c:pt idx="0">
                  <c:v>Plastics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sa_agg_mat!$B$5:$M$5</c:f>
              <c:numCache>
                <c:formatCode>General</c:formatCode>
                <c:ptCount val="12"/>
                <c:pt idx="0">
                  <c:v>60074551.634297788</c:v>
                </c:pt>
                <c:pt idx="1">
                  <c:v>23520926.077710081</c:v>
                </c:pt>
                <c:pt idx="2">
                  <c:v>41460421.074040778</c:v>
                </c:pt>
                <c:pt idx="3">
                  <c:v>3816200.766867057</c:v>
                </c:pt>
                <c:pt idx="4">
                  <c:v>11549394.09074733</c:v>
                </c:pt>
                <c:pt idx="5">
                  <c:v>15496424.98378781</c:v>
                </c:pt>
                <c:pt idx="6">
                  <c:v>5180865.519463053</c:v>
                </c:pt>
                <c:pt idx="7">
                  <c:v>12827233.39151001</c:v>
                </c:pt>
                <c:pt idx="8">
                  <c:v>23288176.894088831</c:v>
                </c:pt>
                <c:pt idx="9">
                  <c:v>5016419.0484930957</c:v>
                </c:pt>
                <c:pt idx="10">
                  <c:v>5075757.3908621036</c:v>
                </c:pt>
                <c:pt idx="11">
                  <c:v>207306370.87186795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6-4E48-A505-7F7CE7526309}"/>
            </c:ext>
          </c:extLst>
        </c:ser>
        <c:ser>
          <c:idx val="3"/>
          <c:order val="3"/>
          <c:tx>
            <c:strRef>
              <c:f>sa_agg_mat!$A$6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sa_agg_mat!$B$6:$M$6</c:f>
              <c:numCache>
                <c:formatCode>General</c:formatCode>
                <c:ptCount val="12"/>
                <c:pt idx="0">
                  <c:v>1791451672.0887311</c:v>
                </c:pt>
                <c:pt idx="1">
                  <c:v>32476583.60528437</c:v>
                </c:pt>
                <c:pt idx="2">
                  <c:v>77076502.843223751</c:v>
                </c:pt>
                <c:pt idx="3">
                  <c:v>4345635.172078453</c:v>
                </c:pt>
                <c:pt idx="4">
                  <c:v>7484130.5359243508</c:v>
                </c:pt>
                <c:pt idx="5">
                  <c:v>5957992.8909313539</c:v>
                </c:pt>
                <c:pt idx="6">
                  <c:v>6307002.493504745</c:v>
                </c:pt>
                <c:pt idx="7">
                  <c:v>12472514.02890823</c:v>
                </c:pt>
                <c:pt idx="8">
                  <c:v>19689163.232227769</c:v>
                </c:pt>
                <c:pt idx="9">
                  <c:v>2961954.041618675</c:v>
                </c:pt>
                <c:pt idx="10">
                  <c:v>5307029.6505688764</c:v>
                </c:pt>
                <c:pt idx="11">
                  <c:v>1965530180.5830019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66-4E48-A505-7F7CE7526309}"/>
            </c:ext>
          </c:extLst>
        </c:ser>
        <c:ser>
          <c:idx val="4"/>
          <c:order val="4"/>
          <c:tx>
            <c:strRef>
              <c:f>sa_agg_mat!$A$7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sa_agg_mat!$B$7:$M$7</c:f>
              <c:numCache>
                <c:formatCode>General</c:formatCode>
                <c:ptCount val="12"/>
                <c:pt idx="0">
                  <c:v>636869551.95896447</c:v>
                </c:pt>
                <c:pt idx="1">
                  <c:v>133993848.62683751</c:v>
                </c:pt>
                <c:pt idx="2">
                  <c:v>252013668.5586369</c:v>
                </c:pt>
                <c:pt idx="3">
                  <c:v>12463327.176308449</c:v>
                </c:pt>
                <c:pt idx="4">
                  <c:v>47236618.240126051</c:v>
                </c:pt>
                <c:pt idx="5">
                  <c:v>70608650.019171566</c:v>
                </c:pt>
                <c:pt idx="6">
                  <c:v>81193915.925910741</c:v>
                </c:pt>
                <c:pt idx="7">
                  <c:v>95717071.208083108</c:v>
                </c:pt>
                <c:pt idx="8">
                  <c:v>99721211.106504187</c:v>
                </c:pt>
                <c:pt idx="9">
                  <c:v>114057064.732381</c:v>
                </c:pt>
                <c:pt idx="10">
                  <c:v>30175151.640884958</c:v>
                </c:pt>
                <c:pt idx="11">
                  <c:v>1574050079.1938088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66-4E48-A505-7F7CE7526309}"/>
            </c:ext>
          </c:extLst>
        </c:ser>
        <c:ser>
          <c:idx val="5"/>
          <c:order val="5"/>
          <c:tx>
            <c:strRef>
              <c:f>sa_agg_mat!$A$8</c:f>
              <c:strCache>
                <c:ptCount val="1"/>
                <c:pt idx="0">
                  <c:v>Non-metallic minerals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sa_agg_mat!$B$8:$M$8</c:f>
              <c:numCache>
                <c:formatCode>General</c:formatCode>
                <c:ptCount val="12"/>
                <c:pt idx="0">
                  <c:v>10984529898.03039</c:v>
                </c:pt>
                <c:pt idx="1">
                  <c:v>2092762147.1621859</c:v>
                </c:pt>
                <c:pt idx="2">
                  <c:v>3712477235.9005961</c:v>
                </c:pt>
                <c:pt idx="3">
                  <c:v>76625757.628558338</c:v>
                </c:pt>
                <c:pt idx="4">
                  <c:v>498600287.59115082</c:v>
                </c:pt>
                <c:pt idx="5">
                  <c:v>1497335723.4567389</c:v>
                </c:pt>
                <c:pt idx="6">
                  <c:v>409648694.73669279</c:v>
                </c:pt>
                <c:pt idx="7">
                  <c:v>1334707361.2302499</c:v>
                </c:pt>
                <c:pt idx="8">
                  <c:v>2198524737.9035559</c:v>
                </c:pt>
                <c:pt idx="9">
                  <c:v>1238782754.371402</c:v>
                </c:pt>
                <c:pt idx="10">
                  <c:v>777499364.27323818</c:v>
                </c:pt>
                <c:pt idx="11">
                  <c:v>24821493962.284763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66-4E48-A505-7F7CE7526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72741280"/>
        <c:axId val="-472742912"/>
      </c:barChart>
      <c:catAx>
        <c:axId val="-4727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742912"/>
        <c:crosses val="autoZero"/>
        <c:auto val="1"/>
        <c:lblAlgn val="ctr"/>
        <c:lblOffset val="100"/>
        <c:noMultiLvlLbl val="0"/>
      </c:catAx>
      <c:valAx>
        <c:axId val="-4727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7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192494407856015"/>
          <c:y val="0.27483877986754246"/>
          <c:w val="0.22666306553369484"/>
          <c:h val="0.366750166591870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929023494276242E-2"/>
          <c:y val="1.5710465570334783E-2"/>
          <c:w val="0.89536004478168041"/>
          <c:h val="0.8108202744911733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'non-metallic'!$A$4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'non-metallic'!$B$2:$M$2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'non-metallic'!$B$4:$M$4</c:f>
              <c:numCache>
                <c:formatCode>General</c:formatCode>
                <c:ptCount val="12"/>
                <c:pt idx="0">
                  <c:v>10142491570</c:v>
                </c:pt>
                <c:pt idx="1">
                  <c:v>2010475784.5999999</c:v>
                </c:pt>
                <c:pt idx="2">
                  <c:v>3475369879.2870011</c:v>
                </c:pt>
                <c:pt idx="3">
                  <c:v>73749614.060000002</c:v>
                </c:pt>
                <c:pt idx="4">
                  <c:v>416459751.5</c:v>
                </c:pt>
                <c:pt idx="5">
                  <c:v>1443684416</c:v>
                </c:pt>
                <c:pt idx="6">
                  <c:v>393502607.19999999</c:v>
                </c:pt>
                <c:pt idx="7">
                  <c:v>1277626622.7</c:v>
                </c:pt>
                <c:pt idx="8">
                  <c:v>2113288219.9000001</c:v>
                </c:pt>
                <c:pt idx="9">
                  <c:v>1194954314</c:v>
                </c:pt>
                <c:pt idx="10">
                  <c:v>739959354.90999997</c:v>
                </c:pt>
                <c:pt idx="11">
                  <c:v>23281562134.157001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F-4645-83AE-15AF4A946F3D}"/>
            </c:ext>
          </c:extLst>
        </c:ser>
        <c:ser>
          <c:idx val="1"/>
          <c:order val="1"/>
          <c:tx>
            <c:strRef>
              <c:f>'non-metallic'!$A$5</c:f>
              <c:strCache>
                <c:ptCount val="1"/>
                <c:pt idx="0">
                  <c:v>Transport and equipment</c:v>
                </c:pt>
              </c:strCache>
            </c:strRef>
          </c:tx>
          <c:spPr>
            <a:pattFill prst="ltHorz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'non-metallic'!$B$2:$M$2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'non-metallic'!$B$5:$M$5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F-4645-83AE-15AF4A946F3D}"/>
            </c:ext>
          </c:extLst>
        </c:ser>
        <c:ser>
          <c:idx val="2"/>
          <c:order val="2"/>
          <c:tx>
            <c:strRef>
              <c:f>'non-metallic'!$A$13</c:f>
              <c:strCache>
                <c:ptCount val="1"/>
                <c:pt idx="0">
                  <c:v>Final demand</c:v>
                </c:pt>
              </c:strCache>
            </c:strRef>
          </c:tx>
          <c:spPr>
            <a:pattFill prst="dkDn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'non-metallic'!$B$2:$M$2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'non-metallic'!$B$13:$M$13</c:f>
              <c:numCache>
                <c:formatCode>0.0</c:formatCode>
                <c:ptCount val="12"/>
                <c:pt idx="0">
                  <c:v>15288686.143861273</c:v>
                </c:pt>
                <c:pt idx="1">
                  <c:v>13255391.802239999</c:v>
                </c:pt>
                <c:pt idx="2">
                  <c:v>46696991.743233345</c:v>
                </c:pt>
                <c:pt idx="3">
                  <c:v>564850.29478654277</c:v>
                </c:pt>
                <c:pt idx="4">
                  <c:v>6325140.6831709798</c:v>
                </c:pt>
                <c:pt idx="5">
                  <c:v>5431169.4604659993</c:v>
                </c:pt>
                <c:pt idx="6">
                  <c:v>3859476.581832136</c:v>
                </c:pt>
                <c:pt idx="7">
                  <c:v>7529198.9281099997</c:v>
                </c:pt>
                <c:pt idx="8">
                  <c:v>8757687.2267340012</c:v>
                </c:pt>
                <c:pt idx="9">
                  <c:v>2072270.0449092998</c:v>
                </c:pt>
                <c:pt idx="10">
                  <c:v>4287980.4526143996</c:v>
                </c:pt>
                <c:pt idx="11" formatCode="General">
                  <c:v>114068843.36195797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F-4645-83AE-15AF4A946F3D}"/>
            </c:ext>
          </c:extLst>
        </c:ser>
        <c:ser>
          <c:idx val="3"/>
          <c:order val="3"/>
          <c:tx>
            <c:strRef>
              <c:f>'non-metallic'!$A$14</c:f>
              <c:strCache>
                <c:ptCount val="1"/>
                <c:pt idx="0">
                  <c:v>Rest of industies</c:v>
                </c:pt>
              </c:strCache>
            </c:strRef>
          </c:tx>
          <c:spPr>
            <a:pattFill prst="pct1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'non-metallic'!$B$2:$M$2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'non-metallic'!$B$14:$M$14</c:f>
              <c:numCache>
                <c:formatCode>0.0</c:formatCode>
                <c:ptCount val="12"/>
                <c:pt idx="0">
                  <c:v>826749641.88653231</c:v>
                </c:pt>
                <c:pt idx="1">
                  <c:v>69030970.759946063</c:v>
                </c:pt>
                <c:pt idx="2">
                  <c:v>190410364.87036321</c:v>
                </c:pt>
                <c:pt idx="3">
                  <c:v>2311293.2737717931</c:v>
                </c:pt>
                <c:pt idx="4">
                  <c:v>75815395.407979786</c:v>
                </c:pt>
                <c:pt idx="5">
                  <c:v>48220137.996273428</c:v>
                </c:pt>
                <c:pt idx="6">
                  <c:v>12286610.954860721</c:v>
                </c:pt>
                <c:pt idx="7">
                  <c:v>49551539.602139682</c:v>
                </c:pt>
                <c:pt idx="8">
                  <c:v>76478830.776821777</c:v>
                </c:pt>
                <c:pt idx="9">
                  <c:v>41756170.326492973</c:v>
                </c:pt>
                <c:pt idx="10">
                  <c:v>33252028.910623811</c:v>
                </c:pt>
                <c:pt idx="11" formatCode="General">
                  <c:v>1425862984.7658057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E-4496-AA0C-3FCCA5DF4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72741824"/>
        <c:axId val="-472744544"/>
      </c:barChart>
      <c:catAx>
        <c:axId val="-4727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744544"/>
        <c:crosses val="autoZero"/>
        <c:auto val="1"/>
        <c:lblAlgn val="ctr"/>
        <c:lblOffset val="100"/>
        <c:noMultiLvlLbl val="0"/>
      </c:catAx>
      <c:valAx>
        <c:axId val="-472744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74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929023494276242E-2"/>
          <c:y val="1.5710465570334783E-2"/>
          <c:w val="0.89536004478168041"/>
          <c:h val="0.8108202744911733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glass!$A$4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glass!$B$2:$M$2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glass!$B$4:$M$4</c:f>
              <c:numCache>
                <c:formatCode>General</c:formatCode>
                <c:ptCount val="12"/>
                <c:pt idx="0">
                  <c:v>1100109011</c:v>
                </c:pt>
                <c:pt idx="1">
                  <c:v>2944881.1069999998</c:v>
                </c:pt>
                <c:pt idx="2">
                  <c:v>9852468.3402898014</c:v>
                </c:pt>
                <c:pt idx="3">
                  <c:v>148119.84830000001</c:v>
                </c:pt>
                <c:pt idx="4">
                  <c:v>1046012.193</c:v>
                </c:pt>
                <c:pt idx="5">
                  <c:v>1104608.4350000001</c:v>
                </c:pt>
                <c:pt idx="6">
                  <c:v>1985037.4080000001</c:v>
                </c:pt>
                <c:pt idx="7">
                  <c:v>2481455.7864000001</c:v>
                </c:pt>
                <c:pt idx="8">
                  <c:v>3349853.4777000002</c:v>
                </c:pt>
                <c:pt idx="9">
                  <c:v>691221.97239999997</c:v>
                </c:pt>
                <c:pt idx="10">
                  <c:v>679704.6851</c:v>
                </c:pt>
                <c:pt idx="11">
                  <c:v>1124392374.25319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F-4645-83AE-15AF4A946F3D}"/>
            </c:ext>
          </c:extLst>
        </c:ser>
        <c:ser>
          <c:idx val="1"/>
          <c:order val="1"/>
          <c:tx>
            <c:strRef>
              <c:f>glass!$A$5</c:f>
              <c:strCache>
                <c:ptCount val="1"/>
                <c:pt idx="0">
                  <c:v>Transport and equipment</c:v>
                </c:pt>
              </c:strCache>
            </c:strRef>
          </c:tx>
          <c:spPr>
            <a:pattFill prst="ltHorz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glass!$B$2:$M$2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glass!$B$5:$M$5</c:f>
              <c:numCache>
                <c:formatCode>General</c:formatCode>
                <c:ptCount val="12"/>
                <c:pt idx="0">
                  <c:v>777198.87136087043</c:v>
                </c:pt>
                <c:pt idx="1">
                  <c:v>230065.4121038926</c:v>
                </c:pt>
                <c:pt idx="2">
                  <c:v>268232.25350240199</c:v>
                </c:pt>
                <c:pt idx="3">
                  <c:v>15433.88310310367</c:v>
                </c:pt>
                <c:pt idx="4">
                  <c:v>81412.650501738419</c:v>
                </c:pt>
                <c:pt idx="5">
                  <c:v>45085.519998075899</c:v>
                </c:pt>
                <c:pt idx="6">
                  <c:v>12976.90948073503</c:v>
                </c:pt>
                <c:pt idx="7">
                  <c:v>103433.69958466339</c:v>
                </c:pt>
                <c:pt idx="8">
                  <c:v>86819.110433276219</c:v>
                </c:pt>
                <c:pt idx="9">
                  <c:v>16989.256176493898</c:v>
                </c:pt>
                <c:pt idx="10">
                  <c:v>30161.867899831901</c:v>
                </c:pt>
                <c:pt idx="11">
                  <c:v>1667809.4341450832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F-4645-83AE-15AF4A946F3D}"/>
            </c:ext>
          </c:extLst>
        </c:ser>
        <c:ser>
          <c:idx val="2"/>
          <c:order val="2"/>
          <c:tx>
            <c:strRef>
              <c:f>glass!$A$13</c:f>
              <c:strCache>
                <c:ptCount val="1"/>
                <c:pt idx="0">
                  <c:v>Final demand</c:v>
                </c:pt>
              </c:strCache>
            </c:strRef>
          </c:tx>
          <c:spPr>
            <a:pattFill prst="dkDn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glass!$B$2:$M$2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glass!$B$13:$M$13</c:f>
              <c:numCache>
                <c:formatCode>0.0</c:formatCode>
                <c:ptCount val="12"/>
                <c:pt idx="0">
                  <c:v>99361372.078393832</c:v>
                </c:pt>
                <c:pt idx="1">
                  <c:v>18665085.579800002</c:v>
                </c:pt>
                <c:pt idx="2">
                  <c:v>16954783.81422358</c:v>
                </c:pt>
                <c:pt idx="3">
                  <c:v>2645716.5482999999</c:v>
                </c:pt>
                <c:pt idx="4">
                  <c:v>3521062.8523859</c:v>
                </c:pt>
                <c:pt idx="5">
                  <c:v>3465549.4626386999</c:v>
                </c:pt>
                <c:pt idx="6">
                  <c:v>862079.18910000008</c:v>
                </c:pt>
                <c:pt idx="7">
                  <c:v>4408913.8284672005</c:v>
                </c:pt>
                <c:pt idx="8">
                  <c:v>9990086.0173779987</c:v>
                </c:pt>
                <c:pt idx="9">
                  <c:v>1327220.66717</c:v>
                </c:pt>
                <c:pt idx="10">
                  <c:v>3154346.9911171999</c:v>
                </c:pt>
                <c:pt idx="11" formatCode="General">
                  <c:v>164356217.02897441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F-4645-83AE-15AF4A946F3D}"/>
            </c:ext>
          </c:extLst>
        </c:ser>
        <c:ser>
          <c:idx val="3"/>
          <c:order val="3"/>
          <c:tx>
            <c:strRef>
              <c:f>glass!$A$14</c:f>
              <c:strCache>
                <c:ptCount val="1"/>
                <c:pt idx="0">
                  <c:v>Rest of industies</c:v>
                </c:pt>
              </c:strCache>
            </c:strRef>
          </c:tx>
          <c:spPr>
            <a:pattFill prst="pct1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glass!$B$2:$M$2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glass!$B$14:$M$14</c:f>
              <c:numCache>
                <c:formatCode>0.0</c:formatCode>
                <c:ptCount val="12"/>
                <c:pt idx="0">
                  <c:v>591204090.13897634</c:v>
                </c:pt>
                <c:pt idx="1">
                  <c:v>10636551.50638048</c:v>
                </c:pt>
                <c:pt idx="2">
                  <c:v>50001018.435207963</c:v>
                </c:pt>
                <c:pt idx="3">
                  <c:v>1536364.89237535</c:v>
                </c:pt>
                <c:pt idx="4">
                  <c:v>2835642.8400367131</c:v>
                </c:pt>
                <c:pt idx="5">
                  <c:v>1342749.473294579</c:v>
                </c:pt>
                <c:pt idx="6">
                  <c:v>3446908.9869240099</c:v>
                </c:pt>
                <c:pt idx="7">
                  <c:v>5478710.714456371</c:v>
                </c:pt>
                <c:pt idx="8">
                  <c:v>6262404.6267164964</c:v>
                </c:pt>
                <c:pt idx="9">
                  <c:v>926522.14587218082</c:v>
                </c:pt>
                <c:pt idx="10">
                  <c:v>1442816.1064518441</c:v>
                </c:pt>
                <c:pt idx="11" formatCode="General">
                  <c:v>675113779.86669242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D-44A1-9BB2-F86900FF7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72748352"/>
        <c:axId val="-472747808"/>
      </c:barChart>
      <c:catAx>
        <c:axId val="-4727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747808"/>
        <c:crosses val="autoZero"/>
        <c:auto val="1"/>
        <c:lblAlgn val="ctr"/>
        <c:lblOffset val="100"/>
        <c:noMultiLvlLbl val="0"/>
      </c:catAx>
      <c:valAx>
        <c:axId val="-4727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7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929023494276242E-2"/>
          <c:y val="1.5710465570334783E-2"/>
          <c:w val="0.89536004478168041"/>
          <c:h val="0.8108202744911733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steel!$A$4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steel!$B$2:$M$2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steel!$B$4:$M$4</c:f>
              <c:numCache>
                <c:formatCode>General</c:formatCode>
                <c:ptCount val="12"/>
                <c:pt idx="0">
                  <c:v>163059140.90000001</c:v>
                </c:pt>
                <c:pt idx="1">
                  <c:v>20490961.633000001</c:v>
                </c:pt>
                <c:pt idx="2">
                  <c:v>43631149.091727011</c:v>
                </c:pt>
                <c:pt idx="3">
                  <c:v>2329039.1880000001</c:v>
                </c:pt>
                <c:pt idx="4">
                  <c:v>8954201.5940000005</c:v>
                </c:pt>
                <c:pt idx="5">
                  <c:v>13666890.27</c:v>
                </c:pt>
                <c:pt idx="6">
                  <c:v>37236496.630000003</c:v>
                </c:pt>
                <c:pt idx="7">
                  <c:v>17463493.8983</c:v>
                </c:pt>
                <c:pt idx="8">
                  <c:v>30251143.885000002</c:v>
                </c:pt>
                <c:pt idx="9">
                  <c:v>26311296.449999999</c:v>
                </c:pt>
                <c:pt idx="10">
                  <c:v>8728003.9100000001</c:v>
                </c:pt>
                <c:pt idx="11">
                  <c:v>372121817.45002705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F-4645-83AE-15AF4A946F3D}"/>
            </c:ext>
          </c:extLst>
        </c:ser>
        <c:ser>
          <c:idx val="1"/>
          <c:order val="1"/>
          <c:tx>
            <c:strRef>
              <c:f>steel!$A$5</c:f>
              <c:strCache>
                <c:ptCount val="1"/>
                <c:pt idx="0">
                  <c:v>Transport and equipment</c:v>
                </c:pt>
              </c:strCache>
            </c:strRef>
          </c:tx>
          <c:spPr>
            <a:pattFill prst="ltHorz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steel!$B$2:$M$2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steel!$B$5:$M$5</c:f>
              <c:numCache>
                <c:formatCode>General</c:formatCode>
                <c:ptCount val="12"/>
                <c:pt idx="0">
                  <c:v>55032390.754949413</c:v>
                </c:pt>
                <c:pt idx="1">
                  <c:v>15921737.795886099</c:v>
                </c:pt>
                <c:pt idx="2">
                  <c:v>20432688.262953982</c:v>
                </c:pt>
                <c:pt idx="3">
                  <c:v>1375557.192154333</c:v>
                </c:pt>
                <c:pt idx="4">
                  <c:v>719489.06622915284</c:v>
                </c:pt>
                <c:pt idx="5">
                  <c:v>7943675.4903583359</c:v>
                </c:pt>
                <c:pt idx="6">
                  <c:v>1215659.8683244891</c:v>
                </c:pt>
                <c:pt idx="7">
                  <c:v>13926708.141617671</c:v>
                </c:pt>
                <c:pt idx="8">
                  <c:v>10469862.524382301</c:v>
                </c:pt>
                <c:pt idx="9">
                  <c:v>7962187.7834289111</c:v>
                </c:pt>
                <c:pt idx="10">
                  <c:v>2885746.9237206909</c:v>
                </c:pt>
                <c:pt idx="11">
                  <c:v>137885703.80400538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F-4645-83AE-15AF4A946F3D}"/>
            </c:ext>
          </c:extLst>
        </c:ser>
        <c:ser>
          <c:idx val="2"/>
          <c:order val="2"/>
          <c:tx>
            <c:strRef>
              <c:f>steel!$A$13</c:f>
              <c:strCache>
                <c:ptCount val="1"/>
                <c:pt idx="0">
                  <c:v>Final demand</c:v>
                </c:pt>
              </c:strCache>
            </c:strRef>
          </c:tx>
          <c:spPr>
            <a:pattFill prst="dkDn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steel!$B$2:$M$2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steel!$B$13:$M$13</c:f>
              <c:numCache>
                <c:formatCode>0.0</c:formatCode>
                <c:ptCount val="12"/>
                <c:pt idx="0">
                  <c:v>195164705.89912701</c:v>
                </c:pt>
                <c:pt idx="1">
                  <c:v>65986907.799999997</c:v>
                </c:pt>
                <c:pt idx="2">
                  <c:v>102594236.40043977</c:v>
                </c:pt>
                <c:pt idx="3">
                  <c:v>6749793.3369999994</c:v>
                </c:pt>
                <c:pt idx="4">
                  <c:v>22765066.4516</c:v>
                </c:pt>
                <c:pt idx="5">
                  <c:v>34839434.791346401</c:v>
                </c:pt>
                <c:pt idx="6">
                  <c:v>23482345.757989999</c:v>
                </c:pt>
                <c:pt idx="7">
                  <c:v>47346354.316780098</c:v>
                </c:pt>
                <c:pt idx="8">
                  <c:v>39554448.371384002</c:v>
                </c:pt>
                <c:pt idx="9">
                  <c:v>47262511.635800004</c:v>
                </c:pt>
                <c:pt idx="10">
                  <c:v>14429499.384225301</c:v>
                </c:pt>
                <c:pt idx="11" formatCode="General">
                  <c:v>600175304.14569259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F-4645-83AE-15AF4A946F3D}"/>
            </c:ext>
          </c:extLst>
        </c:ser>
        <c:ser>
          <c:idx val="3"/>
          <c:order val="3"/>
          <c:tx>
            <c:strRef>
              <c:f>steel!$A$14</c:f>
              <c:strCache>
                <c:ptCount val="1"/>
                <c:pt idx="0">
                  <c:v>Rest of industies</c:v>
                </c:pt>
              </c:strCache>
            </c:strRef>
          </c:tx>
          <c:spPr>
            <a:pattFill prst="pct1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steel!$B$2:$M$2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steel!$B$14:$M$14</c:f>
              <c:numCache>
                <c:formatCode>General</c:formatCode>
                <c:ptCount val="12"/>
                <c:pt idx="0">
                  <c:v>223613314.40488809</c:v>
                </c:pt>
                <c:pt idx="1">
                  <c:v>31594241.397951432</c:v>
                </c:pt>
                <c:pt idx="2">
                  <c:v>85355594.803516239</c:v>
                </c:pt>
                <c:pt idx="3">
                  <c:v>2008937.459154112</c:v>
                </c:pt>
                <c:pt idx="4">
                  <c:v>14797861.128296901</c:v>
                </c:pt>
                <c:pt idx="5">
                  <c:v>14158649.467466829</c:v>
                </c:pt>
                <c:pt idx="6">
                  <c:v>19259413.669596251</c:v>
                </c:pt>
                <c:pt idx="7">
                  <c:v>16980514.85138534</c:v>
                </c:pt>
                <c:pt idx="8">
                  <c:v>19445756.325737879</c:v>
                </c:pt>
                <c:pt idx="9">
                  <c:v>32521068.863152131</c:v>
                </c:pt>
                <c:pt idx="10">
                  <c:v>4131901.4229389718</c:v>
                </c:pt>
                <c:pt idx="11">
                  <c:v>463867253.79408425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D-456D-AB2F-B57BE3EA3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72747264"/>
        <c:axId val="-472746720"/>
      </c:barChart>
      <c:catAx>
        <c:axId val="-47274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746720"/>
        <c:crosses val="autoZero"/>
        <c:auto val="1"/>
        <c:lblAlgn val="ctr"/>
        <c:lblOffset val="100"/>
        <c:noMultiLvlLbl val="0"/>
      </c:catAx>
      <c:valAx>
        <c:axId val="-4727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74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631258066616774E-2"/>
          <c:y val="1.4770205780606756E-2"/>
          <c:w val="0.80367595980245399"/>
          <c:h val="0.90626698792567806"/>
        </c:manualLayout>
      </c:layout>
      <c:scatterChart>
        <c:scatterStyle val="lineMarker"/>
        <c:varyColors val="0"/>
        <c:ser>
          <c:idx val="0"/>
          <c:order val="0"/>
          <c:tx>
            <c:strRef>
              <c:f>regression!$H$1</c:f>
              <c:strCache>
                <c:ptCount val="1"/>
                <c:pt idx="0">
                  <c:v>log(Stock additions per capita in tonnes/cap)
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15-4651-AC6B-D22FB798EC77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15-4651-AC6B-D22FB798EC77}"/>
              </c:ext>
            </c:extLst>
          </c:dPt>
          <c:dPt>
            <c:idx val="2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C15-4651-AC6B-D22FB798EC77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C15-4651-AC6B-D22FB798EC77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CC15-4651-AC6B-D22FB798EC77}"/>
              </c:ext>
            </c:extLst>
          </c:dPt>
          <c:dPt>
            <c:idx val="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CC15-4651-AC6B-D22FB798EC77}"/>
              </c:ext>
            </c:extLst>
          </c:dPt>
          <c:dPt>
            <c:idx val="6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CC15-4651-AC6B-D22FB798EC77}"/>
              </c:ext>
            </c:extLst>
          </c:dPt>
          <c:dPt>
            <c:idx val="7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CC15-4651-AC6B-D22FB798EC77}"/>
              </c:ext>
            </c:extLst>
          </c:dPt>
          <c:dPt>
            <c:idx val="8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CC15-4651-AC6B-D22FB798EC77}"/>
              </c:ext>
            </c:extLst>
          </c:dPt>
          <c:dPt>
            <c:idx val="9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CC15-4651-AC6B-D22FB798EC77}"/>
              </c:ext>
            </c:extLst>
          </c:dPt>
          <c:dPt>
            <c:idx val="10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CC15-4651-AC6B-D22FB798EC77}"/>
              </c:ext>
            </c:extLst>
          </c:dPt>
          <c:dPt>
            <c:idx val="11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CC15-4651-AC6B-D22FB798EC77}"/>
              </c:ext>
            </c:extLst>
          </c:dPt>
          <c:dPt>
            <c:idx val="12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CC15-4651-AC6B-D22FB798EC77}"/>
              </c:ext>
            </c:extLst>
          </c:dPt>
          <c:dPt>
            <c:idx val="1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CC15-4651-AC6B-D22FB798EC77}"/>
              </c:ext>
            </c:extLst>
          </c:dPt>
          <c:dPt>
            <c:idx val="14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CC15-4651-AC6B-D22FB798EC77}"/>
              </c:ext>
            </c:extLst>
          </c:dPt>
          <c:dPt>
            <c:idx val="1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CC15-4651-AC6B-D22FB798EC77}"/>
              </c:ext>
            </c:extLst>
          </c:dPt>
          <c:dPt>
            <c:idx val="16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CC15-4651-AC6B-D22FB798EC77}"/>
              </c:ext>
            </c:extLst>
          </c:dPt>
          <c:dPt>
            <c:idx val="17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CC15-4651-AC6B-D22FB798EC77}"/>
              </c:ext>
            </c:extLst>
          </c:dPt>
          <c:dPt>
            <c:idx val="18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CC15-4651-AC6B-D22FB798EC77}"/>
              </c:ext>
            </c:extLst>
          </c:dPt>
          <c:dPt>
            <c:idx val="19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CC15-4651-AC6B-D22FB798EC77}"/>
              </c:ext>
            </c:extLst>
          </c:dPt>
          <c:dPt>
            <c:idx val="20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CC15-4651-AC6B-D22FB798EC77}"/>
              </c:ext>
            </c:extLst>
          </c:dPt>
          <c:dPt>
            <c:idx val="21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CC15-4651-AC6B-D22FB798EC77}"/>
              </c:ext>
            </c:extLst>
          </c:dPt>
          <c:dPt>
            <c:idx val="22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CC15-4651-AC6B-D22FB798EC77}"/>
              </c:ext>
            </c:extLst>
          </c:dPt>
          <c:dPt>
            <c:idx val="2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CC15-4651-AC6B-D22FB798EC77}"/>
              </c:ext>
            </c:extLst>
          </c:dPt>
          <c:dPt>
            <c:idx val="24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CC15-4651-AC6B-D22FB798EC77}"/>
              </c:ext>
            </c:extLst>
          </c:dPt>
          <c:dPt>
            <c:idx val="2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CC15-4651-AC6B-D22FB798EC77}"/>
              </c:ext>
            </c:extLst>
          </c:dPt>
          <c:dPt>
            <c:idx val="26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CC15-4651-AC6B-D22FB798EC77}"/>
              </c:ext>
            </c:extLst>
          </c:dPt>
          <c:dPt>
            <c:idx val="27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CC15-4651-AC6B-D22FB798EC77}"/>
              </c:ext>
            </c:extLst>
          </c:dPt>
          <c:dPt>
            <c:idx val="28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CC15-4651-AC6B-D22FB798EC77}"/>
              </c:ext>
            </c:extLst>
          </c:dPt>
          <c:dPt>
            <c:idx val="29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CC15-4651-AC6B-D22FB798EC77}"/>
              </c:ext>
            </c:extLst>
          </c:dPt>
          <c:dPt>
            <c:idx val="30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CC15-4651-AC6B-D22FB798EC77}"/>
              </c:ext>
            </c:extLst>
          </c:dPt>
          <c:dPt>
            <c:idx val="31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CC15-4651-AC6B-D22FB798EC77}"/>
              </c:ext>
            </c:extLst>
          </c:dPt>
          <c:dPt>
            <c:idx val="32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CC15-4651-AC6B-D22FB798EC77}"/>
              </c:ext>
            </c:extLst>
          </c:dPt>
          <c:dPt>
            <c:idx val="3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CC15-4651-AC6B-D22FB798EC77}"/>
              </c:ext>
            </c:extLst>
          </c:dPt>
          <c:dPt>
            <c:idx val="34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CC15-4651-AC6B-D22FB798EC77}"/>
              </c:ext>
            </c:extLst>
          </c:dPt>
          <c:dPt>
            <c:idx val="35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CC15-4651-AC6B-D22FB798EC77}"/>
              </c:ext>
            </c:extLst>
          </c:dPt>
          <c:dPt>
            <c:idx val="36"/>
            <c:marker>
              <c:symbol val="diamond"/>
              <c:size val="7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CC15-4651-AC6B-D22FB798EC77}"/>
              </c:ext>
            </c:extLst>
          </c:dPt>
          <c:dPt>
            <c:idx val="37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CC15-4651-AC6B-D22FB798EC77}"/>
              </c:ext>
            </c:extLst>
          </c:dPt>
          <c:dPt>
            <c:idx val="38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CC15-4651-AC6B-D22FB798EC77}"/>
              </c:ext>
            </c:extLst>
          </c:dPt>
          <c:dPt>
            <c:idx val="39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CC15-4651-AC6B-D22FB798EC77}"/>
              </c:ext>
            </c:extLst>
          </c:dPt>
          <c:dPt>
            <c:idx val="4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CC15-4651-AC6B-D22FB798EC77}"/>
              </c:ext>
            </c:extLst>
          </c:dPt>
          <c:dPt>
            <c:idx val="41"/>
            <c:marker>
              <c:symbol val="star"/>
              <c:size val="7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CC15-4651-AC6B-D22FB798EC77}"/>
              </c:ext>
            </c:extLst>
          </c:dPt>
          <c:dPt>
            <c:idx val="42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CC15-4651-AC6B-D22FB798EC77}"/>
              </c:ext>
            </c:extLst>
          </c:dPt>
          <c:dPt>
            <c:idx val="43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CC15-4651-AC6B-D22FB798EC77}"/>
              </c:ext>
            </c:extLst>
          </c:dPt>
          <c:dPt>
            <c:idx val="44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CC15-4651-AC6B-D22FB798EC77}"/>
              </c:ext>
            </c:extLst>
          </c:dPt>
          <c:dPt>
            <c:idx val="4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CC15-4651-AC6B-D22FB798EC77}"/>
              </c:ext>
            </c:extLst>
          </c:dPt>
          <c:dPt>
            <c:idx val="46"/>
            <c:marker>
              <c:symbol val="diamond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CC15-4651-AC6B-D22FB798EC77}"/>
              </c:ext>
            </c:extLst>
          </c:dPt>
          <c:dPt>
            <c:idx val="47"/>
            <c:marker>
              <c:symbol val="plus"/>
              <c:size val="7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CC15-4651-AC6B-D22FB798EC77}"/>
              </c:ext>
            </c:extLst>
          </c:dPt>
          <c:dLbls>
            <c:dLbl>
              <c:idx val="0"/>
              <c:layout>
                <c:manualLayout>
                  <c:x val="9.7475155620984043E-3"/>
                  <c:y val="-1.061520497827028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Austria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C15-4651-AC6B-D22FB798EC77}"/>
                </c:ext>
              </c:extLst>
            </c:dLbl>
            <c:dLbl>
              <c:idx val="1"/>
              <c:layout>
                <c:manualLayout>
                  <c:x val="-6.1426884203327092E-2"/>
                  <c:y val="-3.96864640314368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Belgium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C15-4651-AC6B-D22FB798EC77}"/>
                </c:ext>
              </c:extLst>
            </c:dLbl>
            <c:dLbl>
              <c:idx val="2"/>
              <c:layout>
                <c:manualLayout>
                  <c:x val="-8.4947351418067157E-4"/>
                  <c:y val="-2.57669367210003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Bulgaria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C15-4651-AC6B-D22FB798EC77}"/>
                </c:ext>
              </c:extLst>
            </c:dLbl>
            <c:dLbl>
              <c:idx val="3"/>
              <c:layout>
                <c:manualLayout>
                  <c:x val="9.0385251119762949E-3"/>
                  <c:y val="-2.7656451881380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Cyprus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CC15-4651-AC6B-D22FB798EC77}"/>
                </c:ext>
              </c:extLst>
            </c:dLbl>
            <c:dLbl>
              <c:idx val="4"/>
              <c:layout>
                <c:manualLayout>
                  <c:x val="7.265906647692881E-3"/>
                  <c:y val="-1.57222573598895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Czech Rep.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CC15-4651-AC6B-D22FB798EC77}"/>
                </c:ext>
              </c:extLst>
            </c:dLbl>
            <c:dLbl>
              <c:idx val="5"/>
              <c:layout>
                <c:manualLayout>
                  <c:x val="-1.5365492690359701E-2"/>
                  <c:y val="1.90138106684490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Germany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CC15-4651-AC6B-D22FB798EC77}"/>
                </c:ext>
              </c:extLst>
            </c:dLbl>
            <c:dLbl>
              <c:idx val="6"/>
              <c:layout>
                <c:manualLayout>
                  <c:x val="3.0505378100365347E-3"/>
                  <c:y val="1.03101946009759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Denmark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CC15-4651-AC6B-D22FB798EC77}"/>
                </c:ext>
              </c:extLst>
            </c:dLbl>
            <c:dLbl>
              <c:idx val="7"/>
              <c:layout>
                <c:manualLayout>
                  <c:x val="-5.9654265739043609E-2"/>
                  <c:y val="1.72852824258627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Estonia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CC15-4651-AC6B-D22FB798EC77}"/>
                </c:ext>
              </c:extLst>
            </c:dLbl>
            <c:dLbl>
              <c:idx val="8"/>
              <c:layout>
                <c:manualLayout>
                  <c:x val="-2.4356958351914983E-3"/>
                  <c:y val="2.086615514177351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Spain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CC15-4651-AC6B-D22FB798EC77}"/>
                </c:ext>
              </c:extLst>
            </c:dLbl>
            <c:dLbl>
              <c:idx val="9"/>
              <c:layout>
                <c:manualLayout>
                  <c:x val="9.0385251119762949E-3"/>
                  <c:y val="-5.70414320053472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Finland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CC15-4651-AC6B-D22FB798EC77}"/>
                </c:ext>
              </c:extLst>
            </c:dLbl>
            <c:dLbl>
              <c:idx val="10"/>
              <c:layout>
                <c:manualLayout>
                  <c:x val="9.1974525458664617E-4"/>
                  <c:y val="-9.340883545830541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France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CC15-4651-AC6B-D22FB798EC77}"/>
                </c:ext>
              </c:extLst>
            </c:dLbl>
            <c:dLbl>
              <c:idx val="11"/>
              <c:layout>
                <c:manualLayout>
                  <c:x val="-4.7353661516627128E-2"/>
                  <c:y val="1.193880133809456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Greece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5575310182775551E-2"/>
                      <c:h val="2.994016774935503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16-CC15-4651-AC6B-D22FB798EC77}"/>
                </c:ext>
              </c:extLst>
            </c:dLbl>
            <c:dLbl>
              <c:idx val="12"/>
              <c:layout>
                <c:manualLayout>
                  <c:x val="-6.6281751795373385E-17"/>
                  <c:y val="2.2470867153621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Hungary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CC15-4651-AC6B-D22FB798EC77}"/>
                </c:ext>
              </c:extLst>
            </c:dLbl>
            <c:dLbl>
              <c:idx val="13"/>
              <c:layout>
                <c:manualLayout>
                  <c:x val="-1.8348655517988965E-3"/>
                  <c:y val="1.54602154602154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Croatia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CC15-4651-AC6B-D22FB798EC77}"/>
                </c:ext>
              </c:extLst>
            </c:dLbl>
            <c:dLbl>
              <c:idx val="14"/>
              <c:layout>
                <c:manualLayout>
                  <c:x val="3.3146477839778261E-2"/>
                  <c:y val="8.433448464202656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Ireland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CC15-4651-AC6B-D22FB798EC77}"/>
                </c:ext>
              </c:extLst>
            </c:dLbl>
            <c:dLbl>
              <c:idx val="15"/>
              <c:layout>
                <c:manualLayout>
                  <c:x val="2.7183704687497843E-4"/>
                  <c:y val="6.86972277078284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Italy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CC15-4651-AC6B-D22FB798EC77}"/>
                </c:ext>
              </c:extLst>
            </c:dLbl>
            <c:dLbl>
              <c:idx val="16"/>
              <c:layout>
                <c:manualLayout>
                  <c:x val="-1.990895287263188E-3"/>
                  <c:y val="-1.2194970908331597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Lithuania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CC15-4651-AC6B-D22FB798EC77}"/>
                </c:ext>
              </c:extLst>
            </c:dLbl>
            <c:dLbl>
              <c:idx val="17"/>
              <c:layout>
                <c:manualLayout>
                  <c:x val="-7.6876428060279264E-2"/>
                  <c:y val="-1.83203578026241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Luxembourg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CC15-4651-AC6B-D22FB798EC77}"/>
                </c:ext>
              </c:extLst>
            </c:dLbl>
            <c:dLbl>
              <c:idx val="18"/>
              <c:layout>
                <c:manualLayout>
                  <c:x val="-6.1642730645453607E-2"/>
                  <c:y val="-4.08510583546914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Latvia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CC15-4651-AC6B-D22FB798EC7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Malta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CC15-4651-AC6B-D22FB798EC77}"/>
                </c:ext>
              </c:extLst>
            </c:dLbl>
            <c:dLbl>
              <c:idx val="20"/>
              <c:layout>
                <c:manualLayout>
                  <c:x val="3.2160851585638424E-2"/>
                  <c:y val="4.30477028880440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Netherlands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CC15-4651-AC6B-D22FB798EC77}"/>
                </c:ext>
              </c:extLst>
            </c:dLbl>
            <c:dLbl>
              <c:idx val="21"/>
              <c:layout>
                <c:manualLayout>
                  <c:x val="-8.6378493062275359E-3"/>
                  <c:y val="-3.8137278144451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CC15-4651-AC6B-D22FB798EC77}"/>
                </c:ext>
              </c:extLst>
            </c:dLbl>
            <c:dLbl>
              <c:idx val="22"/>
              <c:layout>
                <c:manualLayout>
                  <c:x val="3.2413432102350267E-3"/>
                  <c:y val="-4.915417124488468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Portugal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CC15-4651-AC6B-D22FB798EC77}"/>
                </c:ext>
              </c:extLst>
            </c:dLbl>
            <c:dLbl>
              <c:idx val="23"/>
              <c:layout>
                <c:manualLayout>
                  <c:x val="9.1553447249945121E-4"/>
                  <c:y val="-1.20789152591272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Romania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CC15-4651-AC6B-D22FB798EC77}"/>
                </c:ext>
              </c:extLst>
            </c:dLbl>
            <c:dLbl>
              <c:idx val="24"/>
              <c:layout>
                <c:manualLayout>
                  <c:x val="4.5192625559881475E-3"/>
                  <c:y val="-5.012731903500215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Sweden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CC15-4651-AC6B-D22FB798EC77}"/>
                </c:ext>
              </c:extLst>
            </c:dLbl>
            <c:dLbl>
              <c:idx val="25"/>
              <c:layout>
                <c:manualLayout>
                  <c:x val="1.3717226339915966E-2"/>
                  <c:y val="0.1494371849660310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Slovenia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CC15-4651-AC6B-D22FB798EC77}"/>
                </c:ext>
              </c:extLst>
            </c:dLbl>
            <c:dLbl>
              <c:idx val="26"/>
              <c:layout>
                <c:manualLayout>
                  <c:x val="-6.4751612177305684E-2"/>
                  <c:y val="7.950162720480678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Slovak Rep.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CC15-4651-AC6B-D22FB798EC7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United Kingdom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CC15-4651-AC6B-D22FB798EC77}"/>
                </c:ext>
              </c:extLst>
            </c:dLbl>
            <c:dLbl>
              <c:idx val="28"/>
              <c:layout>
                <c:manualLayout>
                  <c:x val="0"/>
                  <c:y val="-2.247086715362168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Norway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CC15-4651-AC6B-D22FB798EC77}"/>
                </c:ext>
              </c:extLst>
            </c:dLbl>
            <c:dLbl>
              <c:idx val="29"/>
              <c:layout>
                <c:manualLayout>
                  <c:x val="9.9423776231737926E-3"/>
                  <c:y val="-1.38282259406902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Switzerland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A-CC15-4651-AC6B-D22FB798EC7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Rest of Europe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B-CC15-4651-AC6B-D22FB798EC77}"/>
                </c:ext>
              </c:extLst>
            </c:dLbl>
            <c:dLbl>
              <c:idx val="31"/>
              <c:layout>
                <c:manualLayout>
                  <c:x val="-2.4305186441005561E-2"/>
                  <c:y val="3.73139800701637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Turkey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CC15-4651-AC6B-D22FB798EC77}"/>
                </c:ext>
              </c:extLst>
            </c:dLbl>
            <c:dLbl>
              <c:idx val="32"/>
              <c:layout>
                <c:manualLayout>
                  <c:x val="5.4932470907958046E-3"/>
                  <c:y val="-5.211726027906946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United States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E-CC15-4651-AC6B-D22FB798EC77}"/>
                </c:ext>
              </c:extLst>
            </c:dLbl>
            <c:dLbl>
              <c:idx val="33"/>
              <c:layout>
                <c:manualLayout>
                  <c:x val="-7.0500495873415239E-2"/>
                  <c:y val="-6.395554497569243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Canada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0-CC15-4651-AC6B-D22FB798EC7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China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1-CC15-4651-AC6B-D22FB798EC7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Russia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2-CC15-4651-AC6B-D22FB798EC77}"/>
                </c:ext>
              </c:extLst>
            </c:dLbl>
            <c:dLbl>
              <c:idx val="36"/>
              <c:layout>
                <c:manualLayout>
                  <c:x val="1.6667894340353137E-3"/>
                  <c:y val="-2.02670616966172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India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4-CC15-4651-AC6B-D22FB798EC77}"/>
                </c:ext>
              </c:extLst>
            </c:dLbl>
            <c:dLbl>
              <c:idx val="37"/>
              <c:layout>
                <c:manualLayout>
                  <c:x val="4.6988876632367066E-3"/>
                  <c:y val="1.73966993754979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Australia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6-CC15-4651-AC6B-D22FB798EC77}"/>
                </c:ext>
              </c:extLst>
            </c:dLbl>
            <c:dLbl>
              <c:idx val="38"/>
              <c:layout>
                <c:manualLayout>
                  <c:x val="5.2262018331398217E-4"/>
                  <c:y val="3.15567538182379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Japan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8-CC15-4651-AC6B-D22FB798EC77}"/>
                </c:ext>
              </c:extLst>
            </c:dLbl>
            <c:dLbl>
              <c:idx val="39"/>
              <c:layout>
                <c:manualLayout>
                  <c:x val="-8.5473773509506287E-2"/>
                  <c:y val="1.60320313976946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South Africa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9-CC15-4651-AC6B-D22FB798EC77}"/>
                </c:ext>
              </c:extLst>
            </c:dLbl>
            <c:dLbl>
              <c:idx val="40"/>
              <c:layout>
                <c:manualLayout>
                  <c:x val="-2.4404017802335989E-2"/>
                  <c:y val="-5.19777969866718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Africa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A-CC15-4651-AC6B-D22FB798EC77}"/>
                </c:ext>
              </c:extLst>
            </c:dLbl>
            <c:dLbl>
              <c:idx val="41"/>
              <c:layout>
                <c:manualLayout>
                  <c:x val="1.6484176433143608E-4"/>
                  <c:y val="3.27074510820093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Middle East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B-CC15-4651-AC6B-D22FB798EC77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Brazil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C-CC15-4651-AC6B-D22FB798EC77}"/>
                </c:ext>
              </c:extLst>
            </c:dLbl>
            <c:dLbl>
              <c:idx val="43"/>
              <c:layout>
                <c:manualLayout>
                  <c:x val="2.7167757049230755E-3"/>
                  <c:y val="5.95876643108338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Mexico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D-CC15-4651-AC6B-D22FB798EC77}"/>
                </c:ext>
              </c:extLst>
            </c:dLbl>
            <c:dLbl>
              <c:idx val="44"/>
              <c:layout>
                <c:manualLayout>
                  <c:x val="-0.118943930185578"/>
                  <c:y val="-4.91907833785268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Latin America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E-CC15-4651-AC6B-D22FB798EC77}"/>
                </c:ext>
              </c:extLst>
            </c:dLbl>
            <c:dLbl>
              <c:idx val="45"/>
              <c:layout>
                <c:manualLayout>
                  <c:x val="-1.6501295678356995E-2"/>
                  <c:y val="-2.50954851661565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South Korea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0-CC15-4651-AC6B-D22FB798EC77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Indonesia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1-CC15-4651-AC6B-D22FB798EC77}"/>
                </c:ext>
              </c:extLst>
            </c:dLbl>
            <c:dLbl>
              <c:idx val="47"/>
              <c:layout>
                <c:manualLayout>
                  <c:x val="-0.11444530678142036"/>
                  <c:y val="-1.10839491725590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Asia&amp;Pacific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2-CC15-4651-AC6B-D22FB798EC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7692160362213938"/>
                  <c:y val="-0.172366311908057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>
                        <a:solidFill>
                          <a:sysClr val="windowText" lastClr="000000"/>
                        </a:solidFill>
                      </a:rPr>
                      <a:t>α = 0.8;  </a:t>
                    </a:r>
                    <a:r>
                      <a:rPr lang="el-GR" sz="1600" baseline="0">
                        <a:solidFill>
                          <a:sysClr val="windowText" lastClr="000000"/>
                        </a:solidFill>
                      </a:rPr>
                      <a:t>β</a:t>
                    </a:r>
                    <a:r>
                      <a:rPr lang="en-US" sz="1600" baseline="0">
                        <a:solidFill>
                          <a:sysClr val="windowText" lastClr="000000"/>
                        </a:solidFill>
                      </a:rPr>
                      <a:t> = -2.9</a:t>
                    </a:r>
                    <a:br>
                      <a:rPr lang="en-US" sz="1600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600" baseline="0">
                        <a:solidFill>
                          <a:sysClr val="windowText" lastClr="000000"/>
                        </a:solidFill>
                      </a:rPr>
                      <a:t>R² = 0.664</a:t>
                    </a:r>
                    <a:endParaRPr lang="en-US" sz="160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regression!$G$2:$G$49</c:f>
              <c:numCache>
                <c:formatCode>0.0</c:formatCode>
                <c:ptCount val="48"/>
                <c:pt idx="0">
                  <c:v>4.647898437691568</c:v>
                </c:pt>
                <c:pt idx="1">
                  <c:v>4.6154105816742401</c:v>
                </c:pt>
                <c:pt idx="2">
                  <c:v>4.1952391334074912</c:v>
                </c:pt>
                <c:pt idx="3">
                  <c:v>4.3998178279696409</c:v>
                </c:pt>
                <c:pt idx="4">
                  <c:v>4.4593535804691449</c:v>
                </c:pt>
                <c:pt idx="5">
                  <c:v>4.6303517905451903</c:v>
                </c:pt>
                <c:pt idx="6">
                  <c:v>4.6474161278193957</c:v>
                </c:pt>
                <c:pt idx="7">
                  <c:v>4.3899288860465777</c:v>
                </c:pt>
                <c:pt idx="8">
                  <c:v>4.5060755314993957</c:v>
                </c:pt>
                <c:pt idx="9">
                  <c:v>4.6094186284446472</c:v>
                </c:pt>
                <c:pt idx="10">
                  <c:v>4.5733432638399139</c:v>
                </c:pt>
                <c:pt idx="11">
                  <c:v>4.417327513399167</c:v>
                </c:pt>
                <c:pt idx="12">
                  <c:v>4.3587191066843154</c:v>
                </c:pt>
                <c:pt idx="13">
                  <c:v>4.3171970144465694</c:v>
                </c:pt>
                <c:pt idx="14">
                  <c:v>4.6526094875912474</c:v>
                </c:pt>
                <c:pt idx="15">
                  <c:v>4.5604726334731289</c:v>
                </c:pt>
                <c:pt idx="16">
                  <c:v>4.3589683039608964</c:v>
                </c:pt>
                <c:pt idx="17">
                  <c:v>4.9638115240718692</c:v>
                </c:pt>
                <c:pt idx="18">
                  <c:v>4.2960802536972844</c:v>
                </c:pt>
                <c:pt idx="19">
                  <c:v>4.4565542878311675</c:v>
                </c:pt>
                <c:pt idx="20">
                  <c:v>4.6683767833623691</c:v>
                </c:pt>
                <c:pt idx="21">
                  <c:v>4.3588983682822802</c:v>
                </c:pt>
                <c:pt idx="22">
                  <c:v>4.4278139782579027</c:v>
                </c:pt>
                <c:pt idx="23">
                  <c:v>4.2530385976304332</c:v>
                </c:pt>
                <c:pt idx="24">
                  <c:v>4.6415583832198237</c:v>
                </c:pt>
                <c:pt idx="25">
                  <c:v>4.4594633564234014</c:v>
                </c:pt>
                <c:pt idx="26">
                  <c:v>4.4122084658816805</c:v>
                </c:pt>
                <c:pt idx="27">
                  <c:v>4.5660875585740337</c:v>
                </c:pt>
                <c:pt idx="28">
                  <c:v>4.7934064020061005</c:v>
                </c:pt>
                <c:pt idx="29">
                  <c:v>4.7496113413299588</c:v>
                </c:pt>
                <c:pt idx="30">
                  <c:v>3.9900430074938575</c:v>
                </c:pt>
                <c:pt idx="31">
                  <c:v>4.2936031733811788</c:v>
                </c:pt>
                <c:pt idx="32">
                  <c:v>4.6978640126641666</c:v>
                </c:pt>
                <c:pt idx="33">
                  <c:v>4.618730605940506</c:v>
                </c:pt>
                <c:pt idx="34">
                  <c:v>4.0163801538491635</c:v>
                </c:pt>
                <c:pt idx="35">
                  <c:v>4.385785673436712</c:v>
                </c:pt>
                <c:pt idx="36">
                  <c:v>3.6661321857013238</c:v>
                </c:pt>
                <c:pt idx="37">
                  <c:v>4.6221535906752758</c:v>
                </c:pt>
                <c:pt idx="38">
                  <c:v>4.5535760005340959</c:v>
                </c:pt>
                <c:pt idx="39">
                  <c:v>4.083457468056892</c:v>
                </c:pt>
                <c:pt idx="40">
                  <c:v>3.4424248908433088</c:v>
                </c:pt>
                <c:pt idx="41">
                  <c:v>4.2198448153362333</c:v>
                </c:pt>
                <c:pt idx="42">
                  <c:v>4.175311725093577</c:v>
                </c:pt>
                <c:pt idx="43">
                  <c:v>4.2054577187340234</c:v>
                </c:pt>
                <c:pt idx="44">
                  <c:v>4.0931701418148272</c:v>
                </c:pt>
                <c:pt idx="45">
                  <c:v>4.4945512633139248</c:v>
                </c:pt>
                <c:pt idx="46">
                  <c:v>3.9463451520347363</c:v>
                </c:pt>
                <c:pt idx="47">
                  <c:v>3.8097717601660368</c:v>
                </c:pt>
              </c:numCache>
            </c:numRef>
          </c:xVal>
          <c:yVal>
            <c:numRef>
              <c:f>regression!$H$2:$H$49</c:f>
              <c:numCache>
                <c:formatCode>0.0</c:formatCode>
                <c:ptCount val="48"/>
                <c:pt idx="0">
                  <c:v>1.0816427121786674</c:v>
                </c:pt>
                <c:pt idx="1">
                  <c:v>0.98122139996877233</c:v>
                </c:pt>
                <c:pt idx="2">
                  <c:v>0.71336084156407031</c:v>
                </c:pt>
                <c:pt idx="3">
                  <c:v>1.0125863327614575</c:v>
                </c:pt>
                <c:pt idx="4">
                  <c:v>0.93484059910992712</c:v>
                </c:pt>
                <c:pt idx="5">
                  <c:v>0.94059066063561103</c:v>
                </c:pt>
                <c:pt idx="6">
                  <c:v>0.97342081891923982</c:v>
                </c:pt>
                <c:pt idx="7">
                  <c:v>0.96007237715268945</c:v>
                </c:pt>
                <c:pt idx="8">
                  <c:v>0.77931042670886674</c:v>
                </c:pt>
                <c:pt idx="9">
                  <c:v>1.1815732486741521</c:v>
                </c:pt>
                <c:pt idx="10">
                  <c:v>0.81736388704272434</c:v>
                </c:pt>
                <c:pt idx="11">
                  <c:v>0.83176780538176098</c:v>
                </c:pt>
                <c:pt idx="12">
                  <c:v>0.53566416652023374</c:v>
                </c:pt>
                <c:pt idx="13">
                  <c:v>0.67277314459888249</c:v>
                </c:pt>
                <c:pt idx="14">
                  <c:v>1.0246286334860446</c:v>
                </c:pt>
                <c:pt idx="15">
                  <c:v>0.81406241388108613</c:v>
                </c:pt>
                <c:pt idx="16">
                  <c:v>0.67004387579763103</c:v>
                </c:pt>
                <c:pt idx="17">
                  <c:v>1.2806531817322195</c:v>
                </c:pt>
                <c:pt idx="18">
                  <c:v>0.7962330194894649</c:v>
                </c:pt>
                <c:pt idx="19">
                  <c:v>0.69194906171944925</c:v>
                </c:pt>
                <c:pt idx="20">
                  <c:v>0.83863100729114981</c:v>
                </c:pt>
                <c:pt idx="21">
                  <c:v>0.99371777716594756</c:v>
                </c:pt>
                <c:pt idx="22">
                  <c:v>1.0083293245509282</c:v>
                </c:pt>
                <c:pt idx="23">
                  <c:v>0.70031292394240652</c:v>
                </c:pt>
                <c:pt idx="24">
                  <c:v>1.0608042320417426</c:v>
                </c:pt>
                <c:pt idx="25">
                  <c:v>0.83142806665348379</c:v>
                </c:pt>
                <c:pt idx="26">
                  <c:v>0.85133521936350243</c:v>
                </c:pt>
                <c:pt idx="27">
                  <c:v>0.73427076108256806</c:v>
                </c:pt>
                <c:pt idx="28">
                  <c:v>1.1685579686495342</c:v>
                </c:pt>
                <c:pt idx="29">
                  <c:v>0.93237346094105256</c:v>
                </c:pt>
                <c:pt idx="30">
                  <c:v>-5.2915927171981729E-2</c:v>
                </c:pt>
                <c:pt idx="31">
                  <c:v>0.70473117633756188</c:v>
                </c:pt>
                <c:pt idx="32">
                  <c:v>0.83570180237110214</c:v>
                </c:pt>
                <c:pt idx="33">
                  <c:v>1.0588960116421371</c:v>
                </c:pt>
                <c:pt idx="34">
                  <c:v>1.0122684621505007</c:v>
                </c:pt>
                <c:pt idx="35">
                  <c:v>0.57064002195138142</c:v>
                </c:pt>
                <c:pt idx="36">
                  <c:v>0.11782364514539971</c:v>
                </c:pt>
                <c:pt idx="37">
                  <c:v>0.68842921559418846</c:v>
                </c:pt>
                <c:pt idx="38">
                  <c:v>0.68505222685599521</c:v>
                </c:pt>
                <c:pt idx="39">
                  <c:v>0.3647092088346568</c:v>
                </c:pt>
                <c:pt idx="40">
                  <c:v>3.463694736722945E-2</c:v>
                </c:pt>
                <c:pt idx="41">
                  <c:v>0.6105202717891498</c:v>
                </c:pt>
                <c:pt idx="42">
                  <c:v>0.44293583028731592</c:v>
                </c:pt>
                <c:pt idx="43">
                  <c:v>0.34324189440447689</c:v>
                </c:pt>
                <c:pt idx="44">
                  <c:v>0.41619602857160182</c:v>
                </c:pt>
                <c:pt idx="45">
                  <c:v>0.86031620594455982</c:v>
                </c:pt>
                <c:pt idx="46">
                  <c:v>0.1855165604480421</c:v>
                </c:pt>
                <c:pt idx="47">
                  <c:v>0.32719735884285517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CC15-4651-AC6B-D22FB798E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01192"/>
        <c:axId val="624604800"/>
      </c:scatterChart>
      <c:valAx>
        <c:axId val="624601192"/>
        <c:scaling>
          <c:orientation val="minMax"/>
          <c:max val="5"/>
          <c:min val="3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800">
                    <a:solidFill>
                      <a:sysClr val="windowText" lastClr="000000"/>
                    </a:solidFill>
                  </a:rPr>
                  <a:t>log</a:t>
                </a:r>
                <a:r>
                  <a:rPr lang="nl-NL" sz="1050">
                    <a:solidFill>
                      <a:sysClr val="windowText" lastClr="000000"/>
                    </a:solidFill>
                  </a:rPr>
                  <a:t>10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(GDP-PPP per capita,</a:t>
                </a:r>
                <a:r>
                  <a:rPr lang="nl-NL" sz="18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in</a:t>
                </a:r>
                <a:r>
                  <a:rPr lang="nl-NL" sz="18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current international $/cap)</a:t>
                </a:r>
                <a:endParaRPr lang="nl-NL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04800"/>
        <c:crossesAt val="-0.70000000000000007"/>
        <c:crossBetween val="midCat"/>
        <c:majorUnit val="0.8"/>
        <c:minorUnit val="0.4"/>
      </c:valAx>
      <c:valAx>
        <c:axId val="624604800"/>
        <c:scaling>
          <c:orientation val="minMax"/>
          <c:max val="1.8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800">
                    <a:solidFill>
                      <a:sysClr val="windowText" lastClr="000000"/>
                    </a:solidFill>
                  </a:rPr>
                  <a:t>log</a:t>
                </a:r>
                <a:r>
                  <a:rPr lang="nl-NL" sz="1100" b="0" i="0" u="none" strike="noStrike" baseline="0">
                    <a:solidFill>
                      <a:sysClr val="windowText" lastClr="000000"/>
                    </a:solidFill>
                    <a:effectLst/>
                  </a:rPr>
                  <a:t>10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(material</a:t>
                </a:r>
                <a:r>
                  <a:rPr lang="nl-NL" sz="1800" baseline="0">
                    <a:solidFill>
                      <a:sysClr val="windowText" lastClr="000000"/>
                    </a:solidFill>
                  </a:rPr>
                  <a:t> inflows to in-use stocks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 per capita, in tonnes/cap)</a:t>
                </a:r>
              </a:p>
            </c:rich>
          </c:tx>
          <c:layout>
            <c:manualLayout>
              <c:xMode val="edge"/>
              <c:yMode val="edge"/>
              <c:x val="9.0385251119762949E-4"/>
              <c:y val="9.29470467414452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01192"/>
        <c:crossesAt val="3.4"/>
        <c:crossBetween val="midCat"/>
        <c:majorUnit val="1"/>
        <c:minorUnit val="0.5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log(GDP per capita, PPP in current international $/cap)
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regression!$G$2:$G$49</c:f>
              <c:numCache>
                <c:formatCode>0.0</c:formatCode>
                <c:ptCount val="48"/>
                <c:pt idx="0">
                  <c:v>4.647898437691568</c:v>
                </c:pt>
                <c:pt idx="1">
                  <c:v>4.6154105816742401</c:v>
                </c:pt>
                <c:pt idx="2">
                  <c:v>4.1952391334074912</c:v>
                </c:pt>
                <c:pt idx="3">
                  <c:v>4.3998178279696409</c:v>
                </c:pt>
                <c:pt idx="4">
                  <c:v>4.4593535804691449</c:v>
                </c:pt>
                <c:pt idx="5">
                  <c:v>4.6303517905451903</c:v>
                </c:pt>
                <c:pt idx="6">
                  <c:v>4.6474161278193957</c:v>
                </c:pt>
                <c:pt idx="7">
                  <c:v>4.3899288860465777</c:v>
                </c:pt>
                <c:pt idx="8">
                  <c:v>4.5060755314993957</c:v>
                </c:pt>
                <c:pt idx="9">
                  <c:v>4.6094186284446472</c:v>
                </c:pt>
                <c:pt idx="10">
                  <c:v>4.5733432638399139</c:v>
                </c:pt>
                <c:pt idx="11">
                  <c:v>4.417327513399167</c:v>
                </c:pt>
                <c:pt idx="12">
                  <c:v>4.3587191066843154</c:v>
                </c:pt>
                <c:pt idx="13">
                  <c:v>4.3171970144465694</c:v>
                </c:pt>
                <c:pt idx="14">
                  <c:v>4.6526094875912474</c:v>
                </c:pt>
                <c:pt idx="15">
                  <c:v>4.5604726334731289</c:v>
                </c:pt>
                <c:pt idx="16">
                  <c:v>4.3589683039608964</c:v>
                </c:pt>
                <c:pt idx="17">
                  <c:v>4.9638115240718692</c:v>
                </c:pt>
                <c:pt idx="18">
                  <c:v>4.2960802536972844</c:v>
                </c:pt>
                <c:pt idx="19">
                  <c:v>4.4565542878311675</c:v>
                </c:pt>
                <c:pt idx="20">
                  <c:v>4.6683767833623691</c:v>
                </c:pt>
                <c:pt idx="21">
                  <c:v>4.3588983682822802</c:v>
                </c:pt>
                <c:pt idx="22">
                  <c:v>4.4278139782579027</c:v>
                </c:pt>
                <c:pt idx="23">
                  <c:v>4.2530385976304332</c:v>
                </c:pt>
                <c:pt idx="24">
                  <c:v>4.6415583832198237</c:v>
                </c:pt>
                <c:pt idx="25">
                  <c:v>4.4594633564234014</c:v>
                </c:pt>
                <c:pt idx="26">
                  <c:v>4.4122084658816805</c:v>
                </c:pt>
                <c:pt idx="27">
                  <c:v>4.5660875585740337</c:v>
                </c:pt>
                <c:pt idx="28">
                  <c:v>4.7934064020061005</c:v>
                </c:pt>
                <c:pt idx="29">
                  <c:v>4.7496113413299588</c:v>
                </c:pt>
                <c:pt idx="30">
                  <c:v>3.9900430074938575</c:v>
                </c:pt>
                <c:pt idx="31">
                  <c:v>4.2936031733811788</c:v>
                </c:pt>
                <c:pt idx="32">
                  <c:v>4.6978640126641666</c:v>
                </c:pt>
                <c:pt idx="33">
                  <c:v>4.618730605940506</c:v>
                </c:pt>
                <c:pt idx="34">
                  <c:v>4.0163801538491635</c:v>
                </c:pt>
                <c:pt idx="35">
                  <c:v>4.385785673436712</c:v>
                </c:pt>
                <c:pt idx="36">
                  <c:v>3.6661321857013238</c:v>
                </c:pt>
                <c:pt idx="37">
                  <c:v>4.6221535906752758</c:v>
                </c:pt>
                <c:pt idx="38">
                  <c:v>4.5535760005340959</c:v>
                </c:pt>
                <c:pt idx="39">
                  <c:v>4.083457468056892</c:v>
                </c:pt>
                <c:pt idx="40">
                  <c:v>3.4424248908433088</c:v>
                </c:pt>
                <c:pt idx="41">
                  <c:v>4.2198448153362333</c:v>
                </c:pt>
                <c:pt idx="42">
                  <c:v>4.175311725093577</c:v>
                </c:pt>
                <c:pt idx="43">
                  <c:v>4.2054577187340234</c:v>
                </c:pt>
                <c:pt idx="44">
                  <c:v>4.0931701418148272</c:v>
                </c:pt>
                <c:pt idx="45">
                  <c:v>4.4945512633139248</c:v>
                </c:pt>
                <c:pt idx="46">
                  <c:v>3.9463451520347363</c:v>
                </c:pt>
                <c:pt idx="47">
                  <c:v>3.8097717601660368</c:v>
                </c:pt>
              </c:numCache>
            </c:numRef>
          </c:xVal>
          <c:yVal>
            <c:numRef>
              <c:f>regression!$L$73:$L$120</c:f>
              <c:numCache>
                <c:formatCode>General</c:formatCode>
                <c:ptCount val="48"/>
                <c:pt idx="0">
                  <c:v>0.11474823142630108</c:v>
                </c:pt>
                <c:pt idx="1">
                  <c:v>4.1556828009972846E-2</c:v>
                </c:pt>
                <c:pt idx="2">
                  <c:v>0.12586571433138938</c:v>
                </c:pt>
                <c:pt idx="3">
                  <c:v>0.25362223598326072</c:v>
                </c:pt>
                <c:pt idx="4">
                  <c:v>0.12597622237317618</c:v>
                </c:pt>
                <c:pt idx="5">
                  <c:v>-1.1596983162850516E-2</c:v>
                </c:pt>
                <c:pt idx="6">
                  <c:v>6.9305893376031547E-3</c:v>
                </c:pt>
                <c:pt idx="7">
                  <c:v>0.20939676166073895</c:v>
                </c:pt>
                <c:pt idx="8">
                  <c:v>-6.8714258560791275E-2</c:v>
                </c:pt>
                <c:pt idx="9">
                  <c:v>0.246930871465604</c:v>
                </c:pt>
                <c:pt idx="10">
                  <c:v>-8.7041687609274221E-2</c:v>
                </c:pt>
                <c:pt idx="11">
                  <c:v>5.8127851354143445E-2</c:v>
                </c:pt>
                <c:pt idx="12">
                  <c:v>-0.18885276847742771</c:v>
                </c:pt>
                <c:pt idx="13">
                  <c:v>-1.6941777488205467E-2</c:v>
                </c:pt>
                <c:pt idx="14">
                  <c:v>5.3785555478698344E-2</c:v>
                </c:pt>
                <c:pt idx="15">
                  <c:v>-7.9555557833484336E-2</c:v>
                </c:pt>
                <c:pt idx="16">
                  <c:v>-5.4681925525628561E-2</c:v>
                </c:pt>
                <c:pt idx="17">
                  <c:v>4.8974083483344977E-2</c:v>
                </c:pt>
                <c:pt idx="18">
                  <c:v>0.12421724839935</c:v>
                </c:pt>
                <c:pt idx="19">
                  <c:v>-0.11456906960246194</c:v>
                </c:pt>
                <c:pt idx="20">
                  <c:v>-0.14542753268881281</c:v>
                </c:pt>
                <c:pt idx="21">
                  <c:v>0.2690505928886735</c:v>
                </c:pt>
                <c:pt idx="22">
                  <c:v>0.22590007148437063</c:v>
                </c:pt>
                <c:pt idx="23">
                  <c:v>6.4372798114918806E-2</c:v>
                </c:pt>
                <c:pt idx="24">
                  <c:v>9.9223709370197755E-2</c:v>
                </c:pt>
                <c:pt idx="25">
                  <c:v>2.2471680483406753E-2</c:v>
                </c:pt>
                <c:pt idx="26">
                  <c:v>8.198582846004876E-2</c:v>
                </c:pt>
                <c:pt idx="27">
                  <c:v>-0.16405339679272668</c:v>
                </c:pt>
                <c:pt idx="28">
                  <c:v>7.9705036871375423E-2</c:v>
                </c:pt>
                <c:pt idx="29">
                  <c:v>-0.11977235457852631</c:v>
                </c:pt>
                <c:pt idx="30">
                  <c:v>-0.46842458073766152</c:v>
                </c:pt>
                <c:pt idx="31">
                  <c:v>3.4791586299404154E-2</c:v>
                </c:pt>
                <c:pt idx="32">
                  <c:v>-0.17307165151498849</c:v>
                </c:pt>
                <c:pt idx="33">
                  <c:v>0.11644873965183566</c:v>
                </c:pt>
                <c:pt idx="34">
                  <c:v>0.57468515728264524</c:v>
                </c:pt>
                <c:pt idx="35">
                  <c:v>-0.17656293282024227</c:v>
                </c:pt>
                <c:pt idx="36">
                  <c:v>-2.6197036731546566E-2</c:v>
                </c:pt>
                <c:pt idx="37">
                  <c:v>-0.25688705341702534</c:v>
                </c:pt>
                <c:pt idx="38">
                  <c:v>-0.20278528689876374</c:v>
                </c:pt>
                <c:pt idx="39">
                  <c:v>-0.12909538521336722</c:v>
                </c:pt>
                <c:pt idx="40">
                  <c:v>7.8117996358281871E-2</c:v>
                </c:pt>
                <c:pt idx="41">
                  <c:v>2.4017314766460185E-3</c:v>
                </c:pt>
                <c:pt idx="42">
                  <c:v>-0.12785700946321671</c:v>
                </c:pt>
                <c:pt idx="43">
                  <c:v>-0.25281800688692763</c:v>
                </c:pt>
                <c:pt idx="44">
                  <c:v>-8.5749306448346496E-2</c:v>
                </c:pt>
                <c:pt idx="45">
                  <c:v>2.1950661353055456E-2</c:v>
                </c:pt>
                <c:pt idx="46">
                  <c:v>-0.19336645004683317</c:v>
                </c:pt>
                <c:pt idx="47">
                  <c:v>6.2784229100628641E-2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25-4CCB-B8E0-340EA574F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012095"/>
        <c:axId val="34207791"/>
      </c:scatterChart>
      <c:valAx>
        <c:axId val="1853012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log(GDP per capita, PPP in current international $/cap)
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4207791"/>
        <c:crosses val="autoZero"/>
        <c:crossBetween val="midCat"/>
      </c:valAx>
      <c:valAx>
        <c:axId val="342077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30120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7</xdr:row>
      <xdr:rowOff>139700</xdr:rowOff>
    </xdr:from>
    <xdr:to>
      <xdr:col>9</xdr:col>
      <xdr:colOff>114300</xdr:colOff>
      <xdr:row>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4900" y="2130425"/>
          <a:ext cx="29845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101600</xdr:rowOff>
    </xdr:from>
    <xdr:to>
      <xdr:col>7</xdr:col>
      <xdr:colOff>254000</xdr:colOff>
      <xdr:row>3</xdr:row>
      <xdr:rowOff>0</xdr:rowOff>
    </xdr:to>
    <xdr:pic>
      <xdr:nvPicPr>
        <xdr:cNvPr id="3" name="Picture 2" descr="esupp new graphic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100"/>
          <a:ext cx="5321300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</xdr:row>
      <xdr:rowOff>114300</xdr:rowOff>
    </xdr:from>
    <xdr:to>
      <xdr:col>4</xdr:col>
      <xdr:colOff>342900</xdr:colOff>
      <xdr:row>6</xdr:row>
      <xdr:rowOff>25400</xdr:rowOff>
    </xdr:to>
    <xdr:pic>
      <xdr:nvPicPr>
        <xdr:cNvPr id="4" name="Object 5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00200"/>
          <a:ext cx="3238500" cy="10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10</xdr:row>
      <xdr:rowOff>28575</xdr:rowOff>
    </xdr:from>
    <xdr:to>
      <xdr:col>30</xdr:col>
      <xdr:colOff>571500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349249</xdr:colOff>
      <xdr:row>13</xdr:row>
      <xdr:rowOff>130175</xdr:rowOff>
    </xdr:from>
    <xdr:to>
      <xdr:col>29</xdr:col>
      <xdr:colOff>635000</xdr:colOff>
      <xdr:row>52</xdr:row>
      <xdr:rowOff>29935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6</xdr:row>
      <xdr:rowOff>12700</xdr:rowOff>
    </xdr:from>
    <xdr:to>
      <xdr:col>30</xdr:col>
      <xdr:colOff>138793</xdr:colOff>
      <xdr:row>43</xdr:row>
      <xdr:rowOff>177346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632353</xdr:colOff>
      <xdr:row>16</xdr:row>
      <xdr:rowOff>137583</xdr:rowOff>
    </xdr:from>
    <xdr:to>
      <xdr:col>30</xdr:col>
      <xdr:colOff>250975</xdr:colOff>
      <xdr:row>51</xdr:row>
      <xdr:rowOff>156179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200023</xdr:colOff>
      <xdr:row>1</xdr:row>
      <xdr:rowOff>165891</xdr:rowOff>
    </xdr:from>
    <xdr:to>
      <xdr:col>29</xdr:col>
      <xdr:colOff>381000</xdr:colOff>
      <xdr:row>42</xdr:row>
      <xdr:rowOff>28120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A7B27-C6C1-4993-8234-4DF61947B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256381</xdr:colOff>
      <xdr:row>14</xdr:row>
      <xdr:rowOff>67469</xdr:rowOff>
    </xdr:from>
    <xdr:to>
      <xdr:col>26</xdr:col>
      <xdr:colOff>396422</xdr:colOff>
      <xdr:row>15</xdr:row>
      <xdr:rowOff>21709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D5F7F84-890C-48A1-9419-3DC01F766876}"/>
            </a:ext>
          </a:extLst>
        </xdr:cNvPr>
        <xdr:cNvSpPr/>
      </xdr:nvSpPr>
      <xdr:spPr>
        <a:xfrm flipV="1">
          <a:off x="21757481" y="2759869"/>
          <a:ext cx="140041" cy="144740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26</xdr:col>
      <xdr:colOff>269708</xdr:colOff>
      <xdr:row>16</xdr:row>
      <xdr:rowOff>171481</xdr:rowOff>
    </xdr:from>
    <xdr:to>
      <xdr:col>26</xdr:col>
      <xdr:colOff>392172</xdr:colOff>
      <xdr:row>17</xdr:row>
      <xdr:rowOff>76231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B361B8DB-3CD9-4E5D-B29C-20E9CFE9B42C}"/>
            </a:ext>
          </a:extLst>
        </xdr:cNvPr>
        <xdr:cNvSpPr/>
      </xdr:nvSpPr>
      <xdr:spPr>
        <a:xfrm>
          <a:off x="21770808" y="3244881"/>
          <a:ext cx="122464" cy="95250"/>
        </a:xfrm>
        <a:prstGeom prst="triangle">
          <a:avLst/>
        </a:prstGeom>
        <a:ln>
          <a:solidFill>
            <a:schemeClr val="accent6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26</xdr:col>
      <xdr:colOff>273376</xdr:colOff>
      <xdr:row>24</xdr:row>
      <xdr:rowOff>133547</xdr:rowOff>
    </xdr:from>
    <xdr:to>
      <xdr:col>26</xdr:col>
      <xdr:colOff>409164</xdr:colOff>
      <xdr:row>25</xdr:row>
      <xdr:rowOff>72431</xdr:rowOff>
    </xdr:to>
    <xdr:sp macro="" textlink="">
      <xdr:nvSpPr>
        <xdr:cNvPr id="5" name="7-Point Star 12">
          <a:extLst>
            <a:ext uri="{FF2B5EF4-FFF2-40B4-BE49-F238E27FC236}">
              <a16:creationId xmlns:a16="http://schemas.microsoft.com/office/drawing/2014/main" id="{0E87FEBE-DE0A-487E-9428-359B3B00F81F}"/>
            </a:ext>
          </a:extLst>
        </xdr:cNvPr>
        <xdr:cNvSpPr/>
      </xdr:nvSpPr>
      <xdr:spPr>
        <a:xfrm>
          <a:off x="21774476" y="4730947"/>
          <a:ext cx="135788" cy="129384"/>
        </a:xfrm>
        <a:prstGeom prst="star7">
          <a:avLst/>
        </a:prstGeom>
        <a:ln>
          <a:solidFill>
            <a:schemeClr val="accent4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18</xdr:col>
      <xdr:colOff>304800</xdr:colOff>
      <xdr:row>47</xdr:row>
      <xdr:rowOff>82550</xdr:rowOff>
    </xdr:from>
    <xdr:to>
      <xdr:col>30</xdr:col>
      <xdr:colOff>317500</xdr:colOff>
      <xdr:row>71</xdr:row>
      <xdr:rowOff>622300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F4AA79-1D2F-451C-9CDF-ADE001982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0.87746</cdr:x>
      <cdr:y>0.29449</cdr:y>
    </cdr:from>
    <cdr:to>
      <cdr:x>1</cdr:x>
      <cdr:y>0.70252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740085" y="2259542"/>
          <a:ext cx="1779192" cy="31307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1600"/>
            <a:t>High income</a:t>
          </a:r>
        </a:p>
        <a:p xmlns:a="http://schemas.openxmlformats.org/drawingml/2006/main">
          <a:endParaRPr lang="nl-NL" sz="1600"/>
        </a:p>
        <a:p xmlns:a="http://schemas.openxmlformats.org/drawingml/2006/main">
          <a:r>
            <a:rPr lang="nl-NL" sz="1600"/>
            <a:t>UM</a:t>
          </a:r>
          <a:r>
            <a:rPr lang="nl-NL" sz="1600" baseline="0"/>
            <a:t> income</a:t>
          </a:r>
        </a:p>
        <a:p xmlns:a="http://schemas.openxmlformats.org/drawingml/2006/main">
          <a:endParaRPr lang="nl-NL" sz="1600" baseline="0"/>
        </a:p>
        <a:p xmlns:a="http://schemas.openxmlformats.org/drawingml/2006/main">
          <a:r>
            <a:rPr lang="nl-NL" sz="1600" baseline="0"/>
            <a:t>UM/LM income</a:t>
          </a:r>
        </a:p>
        <a:p xmlns:a="http://schemas.openxmlformats.org/drawingml/2006/main">
          <a:endParaRPr lang="nl-NL" sz="1600" baseline="0"/>
        </a:p>
        <a:p xmlns:a="http://schemas.openxmlformats.org/drawingml/2006/main">
          <a:r>
            <a:rPr lang="nl-NL" sz="1600" baseline="0"/>
            <a:t>LM income</a:t>
          </a:r>
        </a:p>
        <a:p xmlns:a="http://schemas.openxmlformats.org/drawingml/2006/main">
          <a:endParaRPr lang="nl-NL" sz="1600" baseline="0"/>
        </a:p>
        <a:p xmlns:a="http://schemas.openxmlformats.org/drawingml/2006/main">
          <a:r>
            <a:rPr lang="nl-NL" sz="1600" baseline="0"/>
            <a:t>LM/Lower income</a:t>
          </a:r>
        </a:p>
        <a:p xmlns:a="http://schemas.openxmlformats.org/drawingml/2006/main">
          <a:endParaRPr lang="nl-NL" sz="1600" baseline="0"/>
        </a:p>
        <a:p xmlns:a="http://schemas.openxmlformats.org/drawingml/2006/main">
          <a:r>
            <a:rPr lang="nl-NL" sz="1600" baseline="0"/>
            <a:t>Trendline</a:t>
          </a:r>
        </a:p>
      </cdr:txBody>
    </cdr:sp>
  </cdr:relSizeAnchor>
  <cdr:relSizeAnchor xmlns:cdr="http://schemas.openxmlformats.org/drawingml/2006/chartDrawing">
    <cdr:from>
      <cdr:x>0.87387</cdr:x>
      <cdr:y>0.43796</cdr:y>
    </cdr:from>
    <cdr:to>
      <cdr:x>0.88143</cdr:x>
      <cdr:y>0.45553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12588135" y="3360375"/>
          <a:ext cx="108902" cy="13481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3"/>
          </a:solidFill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nl-NL"/>
        </a:p>
      </cdr:txBody>
    </cdr:sp>
  </cdr:relSizeAnchor>
  <cdr:relSizeAnchor xmlns:cdr="http://schemas.openxmlformats.org/drawingml/2006/chartDrawing">
    <cdr:from>
      <cdr:x>0.87273</cdr:x>
      <cdr:y>0.50481</cdr:y>
    </cdr:from>
    <cdr:to>
      <cdr:x>0.88134</cdr:x>
      <cdr:y>0.5211</cdr:y>
    </cdr:to>
    <cdr:sp macro="" textlink="">
      <cdr:nvSpPr>
        <cdr:cNvPr id="5" name="Flowchart: Decision 4"/>
        <cdr:cNvSpPr/>
      </cdr:nvSpPr>
      <cdr:spPr>
        <a:xfrm xmlns:a="http://schemas.openxmlformats.org/drawingml/2006/main">
          <a:off x="13336412" y="3873307"/>
          <a:ext cx="131572" cy="124989"/>
        </a:xfrm>
        <a:prstGeom xmlns:a="http://schemas.openxmlformats.org/drawingml/2006/main" prst="flowChartDecision">
          <a:avLst/>
        </a:prstGeom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nl-NL"/>
        </a:p>
      </cdr:txBody>
    </cdr:sp>
  </cdr:relSizeAnchor>
  <cdr:relSizeAnchor xmlns:cdr="http://schemas.openxmlformats.org/drawingml/2006/chartDrawing">
    <cdr:from>
      <cdr:x>0.86658</cdr:x>
      <cdr:y>0.61302</cdr:y>
    </cdr:from>
    <cdr:to>
      <cdr:x>0.89513</cdr:x>
      <cdr:y>0.65428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2483051" y="4703516"/>
          <a:ext cx="411261" cy="316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1600">
              <a:solidFill>
                <a:schemeClr val="tx2"/>
              </a:solidFill>
            </a:rPr>
            <a:t>...</a:t>
          </a:r>
          <a:endParaRPr lang="nl-NL" sz="1100">
            <a:solidFill>
              <a:schemeClr val="tx2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"/>
  <sheetViews>
    <sheetView tabSelected="1" workbookViewId="0">
      <selection activeCell="C12" sqref="C12"/>
    </sheetView>
  </sheetViews>
  <sheetFormatPr defaultColWidth="10.81640625" defaultRowHeight="14.5" x14ac:dyDescent="0.35"/>
  <cols>
    <col min="3" max="3" width="11.26953125" bestFit="1" customWidth="1"/>
  </cols>
  <sheetData>
    <row r="1" spans="1:13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7.5" x14ac:dyDescent="0.35">
      <c r="A2" s="2" t="s">
        <v>148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7.5" x14ac:dyDescent="0.3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30" customHeight="1" x14ac:dyDescent="0.35">
      <c r="A4" s="40" t="s">
        <v>162</v>
      </c>
      <c r="B4" s="40"/>
      <c r="C4" s="40"/>
      <c r="D4" s="40"/>
      <c r="E4" s="40"/>
      <c r="F4" s="40"/>
      <c r="G4" s="40"/>
      <c r="H4" s="40"/>
      <c r="I4" s="40"/>
      <c r="J4" s="3"/>
      <c r="K4" s="3"/>
      <c r="L4" s="3"/>
      <c r="M4" s="3"/>
    </row>
    <row r="5" spans="1:13" ht="25.5" customHeight="1" x14ac:dyDescent="0.35">
      <c r="A5" s="40"/>
      <c r="B5" s="40"/>
      <c r="C5" s="40"/>
      <c r="D5" s="40"/>
      <c r="E5" s="40"/>
      <c r="F5" s="40"/>
      <c r="G5" s="40"/>
      <c r="H5" s="40"/>
      <c r="I5" s="40"/>
    </row>
    <row r="6" spans="1:13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9.5" customHeight="1" x14ac:dyDescent="0.35">
      <c r="A7" s="41" t="s">
        <v>149</v>
      </c>
      <c r="B7" s="41"/>
      <c r="C7" s="41"/>
      <c r="D7" s="41"/>
      <c r="E7" s="41"/>
      <c r="F7" s="41"/>
      <c r="G7" s="41"/>
      <c r="H7" s="41"/>
      <c r="I7" s="4"/>
      <c r="J7" s="4"/>
      <c r="K7" s="4"/>
      <c r="L7" s="4"/>
      <c r="M7" s="4"/>
    </row>
    <row r="8" spans="1:13" ht="24.75" customHeight="1" x14ac:dyDescent="0.35">
      <c r="A8" s="41"/>
      <c r="B8" s="41"/>
      <c r="C8" s="41"/>
      <c r="D8" s="41"/>
      <c r="E8" s="41"/>
      <c r="F8" s="41"/>
      <c r="G8" s="41"/>
      <c r="H8" s="41"/>
      <c r="I8" s="4"/>
      <c r="J8" s="4"/>
      <c r="K8" s="4"/>
      <c r="L8" s="4"/>
      <c r="M8" s="4"/>
    </row>
    <row r="9" spans="1:13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2" spans="1:13" s="6" customFormat="1" ht="14" x14ac:dyDescent="0.3">
      <c r="A12" s="5" t="s">
        <v>126</v>
      </c>
      <c r="C12" s="7" t="s">
        <v>209</v>
      </c>
    </row>
    <row r="13" spans="1:13" s="6" customFormat="1" ht="14" x14ac:dyDescent="0.3"/>
    <row r="14" spans="1:13" s="6" customFormat="1" ht="14" x14ac:dyDescent="0.3">
      <c r="A14" s="5" t="s">
        <v>127</v>
      </c>
      <c r="B14" s="5"/>
      <c r="C14" s="5"/>
    </row>
    <row r="15" spans="1:13" s="6" customFormat="1" ht="14" x14ac:dyDescent="0.3">
      <c r="A15" s="5"/>
      <c r="B15" s="8" t="s">
        <v>131</v>
      </c>
      <c r="C15" s="5" t="s">
        <v>81</v>
      </c>
      <c r="D15" s="6" t="s">
        <v>139</v>
      </c>
    </row>
    <row r="16" spans="1:13" s="6" customFormat="1" ht="14" x14ac:dyDescent="0.3">
      <c r="A16" s="5"/>
      <c r="B16" s="8" t="s">
        <v>132</v>
      </c>
      <c r="C16" s="5" t="s">
        <v>81</v>
      </c>
      <c r="D16" s="6" t="s">
        <v>141</v>
      </c>
    </row>
    <row r="17" spans="1:5" s="6" customFormat="1" ht="14" x14ac:dyDescent="0.3">
      <c r="A17" s="5"/>
      <c r="B17" s="8" t="s">
        <v>133</v>
      </c>
      <c r="C17" s="5" t="s">
        <v>81</v>
      </c>
      <c r="D17" s="6" t="s">
        <v>140</v>
      </c>
    </row>
    <row r="18" spans="1:5" s="6" customFormat="1" ht="14" x14ac:dyDescent="0.3">
      <c r="A18" s="5"/>
      <c r="B18" s="8" t="s">
        <v>134</v>
      </c>
      <c r="C18" s="5" t="s">
        <v>81</v>
      </c>
      <c r="D18" s="6" t="s">
        <v>142</v>
      </c>
    </row>
    <row r="19" spans="1:5" s="6" customFormat="1" ht="14" x14ac:dyDescent="0.3">
      <c r="A19" s="5"/>
      <c r="B19" s="8" t="s">
        <v>135</v>
      </c>
      <c r="C19" s="5" t="s">
        <v>81</v>
      </c>
      <c r="D19" s="6" t="s">
        <v>143</v>
      </c>
    </row>
    <row r="20" spans="1:5" s="6" customFormat="1" ht="14" x14ac:dyDescent="0.3">
      <c r="A20" s="5"/>
      <c r="B20" s="8" t="s">
        <v>136</v>
      </c>
      <c r="C20" s="5" t="s">
        <v>81</v>
      </c>
      <c r="D20" s="6" t="s">
        <v>144</v>
      </c>
    </row>
    <row r="21" spans="1:5" s="6" customFormat="1" ht="14" x14ac:dyDescent="0.3">
      <c r="B21" s="8" t="s">
        <v>137</v>
      </c>
      <c r="C21" s="5" t="s">
        <v>81</v>
      </c>
      <c r="D21" s="6" t="s">
        <v>145</v>
      </c>
    </row>
    <row r="22" spans="1:5" s="6" customFormat="1" ht="14" x14ac:dyDescent="0.3">
      <c r="B22" s="8" t="s">
        <v>138</v>
      </c>
      <c r="C22" s="5" t="s">
        <v>81</v>
      </c>
      <c r="D22" s="6" t="s">
        <v>146</v>
      </c>
    </row>
    <row r="23" spans="1:5" s="6" customFormat="1" ht="14" x14ac:dyDescent="0.3">
      <c r="B23" s="8" t="s">
        <v>205</v>
      </c>
      <c r="C23" s="5" t="s">
        <v>206</v>
      </c>
      <c r="D23" s="6" t="s">
        <v>207</v>
      </c>
    </row>
    <row r="24" spans="1:5" s="6" customFormat="1" ht="14" x14ac:dyDescent="0.3">
      <c r="B24" s="8"/>
      <c r="C24" s="5"/>
    </row>
    <row r="25" spans="1:5" s="6" customFormat="1" ht="14" x14ac:dyDescent="0.3">
      <c r="A25" s="9" t="s">
        <v>79</v>
      </c>
    </row>
    <row r="26" spans="1:5" s="6" customFormat="1" ht="14" x14ac:dyDescent="0.3"/>
    <row r="27" spans="1:5" s="6" customFormat="1" ht="14" x14ac:dyDescent="0.3">
      <c r="B27" s="10" t="s">
        <v>80</v>
      </c>
      <c r="C27" s="11" t="s">
        <v>81</v>
      </c>
      <c r="D27" s="12" t="s">
        <v>37</v>
      </c>
      <c r="E27" s="12" t="s">
        <v>66</v>
      </c>
    </row>
    <row r="28" spans="1:5" s="6" customFormat="1" ht="14" x14ac:dyDescent="0.3">
      <c r="D28" s="12" t="s">
        <v>0</v>
      </c>
      <c r="E28" s="12" t="s">
        <v>82</v>
      </c>
    </row>
    <row r="29" spans="1:5" s="6" customFormat="1" ht="14" x14ac:dyDescent="0.3">
      <c r="D29" s="12" t="s">
        <v>1</v>
      </c>
      <c r="E29" s="12" t="s">
        <v>83</v>
      </c>
    </row>
    <row r="30" spans="1:5" s="6" customFormat="1" ht="14" x14ac:dyDescent="0.3">
      <c r="D30" s="12" t="s">
        <v>42</v>
      </c>
      <c r="E30" s="12" t="s">
        <v>84</v>
      </c>
    </row>
    <row r="31" spans="1:5" s="6" customFormat="1" ht="14" x14ac:dyDescent="0.3">
      <c r="D31" s="12" t="s">
        <v>2</v>
      </c>
      <c r="E31" s="12" t="s">
        <v>85</v>
      </c>
    </row>
    <row r="32" spans="1:5" s="6" customFormat="1" ht="14" x14ac:dyDescent="0.3">
      <c r="D32" s="12" t="s">
        <v>33</v>
      </c>
      <c r="E32" s="12" t="s">
        <v>86</v>
      </c>
    </row>
    <row r="33" spans="4:5" s="6" customFormat="1" ht="14" x14ac:dyDescent="0.3">
      <c r="D33" s="12" t="s">
        <v>34</v>
      </c>
      <c r="E33" s="12" t="s">
        <v>63</v>
      </c>
    </row>
    <row r="34" spans="4:5" s="6" customFormat="1" ht="14" x14ac:dyDescent="0.3">
      <c r="D34" s="12" t="s">
        <v>3</v>
      </c>
      <c r="E34" s="12" t="s">
        <v>87</v>
      </c>
    </row>
    <row r="35" spans="4:5" s="6" customFormat="1" ht="14" x14ac:dyDescent="0.3">
      <c r="D35" s="12" t="s">
        <v>4</v>
      </c>
      <c r="E35" s="12" t="s">
        <v>88</v>
      </c>
    </row>
    <row r="36" spans="4:5" s="6" customFormat="1" ht="14" x14ac:dyDescent="0.3">
      <c r="D36" s="12" t="s">
        <v>6</v>
      </c>
      <c r="E36" s="12" t="s">
        <v>89</v>
      </c>
    </row>
    <row r="37" spans="4:5" s="6" customFormat="1" ht="14" x14ac:dyDescent="0.3">
      <c r="D37" s="12" t="s">
        <v>7</v>
      </c>
      <c r="E37" s="12" t="s">
        <v>90</v>
      </c>
    </row>
    <row r="38" spans="4:5" s="6" customFormat="1" ht="14" x14ac:dyDescent="0.3">
      <c r="D38" s="12" t="s">
        <v>9</v>
      </c>
      <c r="E38" s="12" t="s">
        <v>91</v>
      </c>
    </row>
    <row r="39" spans="4:5" s="6" customFormat="1" ht="14" x14ac:dyDescent="0.3">
      <c r="D39" s="12" t="s">
        <v>10</v>
      </c>
      <c r="E39" s="12" t="s">
        <v>92</v>
      </c>
    </row>
    <row r="40" spans="4:5" s="6" customFormat="1" ht="14" x14ac:dyDescent="0.3">
      <c r="D40" s="12" t="s">
        <v>5</v>
      </c>
      <c r="E40" s="12" t="s">
        <v>93</v>
      </c>
    </row>
    <row r="41" spans="4:5" s="6" customFormat="1" ht="14" x14ac:dyDescent="0.3">
      <c r="D41" s="12" t="s">
        <v>11</v>
      </c>
      <c r="E41" s="12" t="s">
        <v>94</v>
      </c>
    </row>
    <row r="42" spans="4:5" s="6" customFormat="1" ht="14" x14ac:dyDescent="0.3">
      <c r="D42" s="12" t="s">
        <v>12</v>
      </c>
      <c r="E42" s="12" t="s">
        <v>95</v>
      </c>
    </row>
    <row r="43" spans="4:5" s="6" customFormat="1" ht="14" x14ac:dyDescent="0.3">
      <c r="D43" s="12" t="s">
        <v>13</v>
      </c>
      <c r="E43" s="12" t="s">
        <v>96</v>
      </c>
    </row>
    <row r="44" spans="4:5" s="6" customFormat="1" ht="14" x14ac:dyDescent="0.3">
      <c r="D44" s="12" t="s">
        <v>36</v>
      </c>
      <c r="E44" s="12" t="s">
        <v>72</v>
      </c>
    </row>
    <row r="45" spans="4:5" s="6" customFormat="1" ht="14" x14ac:dyDescent="0.3">
      <c r="D45" s="12" t="s">
        <v>46</v>
      </c>
      <c r="E45" s="12" t="s">
        <v>97</v>
      </c>
    </row>
    <row r="46" spans="4:5" s="6" customFormat="1" ht="14" x14ac:dyDescent="0.3">
      <c r="D46" s="12" t="s">
        <v>14</v>
      </c>
      <c r="E46" s="12" t="s">
        <v>98</v>
      </c>
    </row>
    <row r="47" spans="4:5" s="6" customFormat="1" ht="14" x14ac:dyDescent="0.3">
      <c r="D47" s="12" t="s">
        <v>15</v>
      </c>
      <c r="E47" s="12" t="s">
        <v>99</v>
      </c>
    </row>
    <row r="48" spans="4:5" s="6" customFormat="1" ht="14" x14ac:dyDescent="0.3">
      <c r="D48" s="12" t="s">
        <v>38</v>
      </c>
      <c r="E48" s="12" t="s">
        <v>67</v>
      </c>
    </row>
    <row r="49" spans="4:5" s="6" customFormat="1" ht="14" x14ac:dyDescent="0.3">
      <c r="D49" s="12" t="s">
        <v>18</v>
      </c>
      <c r="E49" s="12" t="s">
        <v>100</v>
      </c>
    </row>
    <row r="50" spans="4:5" s="6" customFormat="1" ht="14" x14ac:dyDescent="0.3">
      <c r="D50" s="12" t="s">
        <v>16</v>
      </c>
      <c r="E50" s="12" t="s">
        <v>101</v>
      </c>
    </row>
    <row r="51" spans="4:5" s="6" customFormat="1" ht="14" x14ac:dyDescent="0.3">
      <c r="D51" s="12" t="s">
        <v>17</v>
      </c>
      <c r="E51" s="12" t="s">
        <v>102</v>
      </c>
    </row>
    <row r="52" spans="4:5" s="6" customFormat="1" ht="14" x14ac:dyDescent="0.3">
      <c r="D52" s="12" t="s">
        <v>19</v>
      </c>
      <c r="E52" s="12" t="s">
        <v>103</v>
      </c>
    </row>
    <row r="53" spans="4:5" s="6" customFormat="1" ht="14" x14ac:dyDescent="0.3">
      <c r="D53" s="12" t="s">
        <v>43</v>
      </c>
      <c r="E53" s="12" t="s">
        <v>104</v>
      </c>
    </row>
    <row r="54" spans="4:5" s="6" customFormat="1" ht="14" x14ac:dyDescent="0.3">
      <c r="D54" s="12" t="s">
        <v>20</v>
      </c>
      <c r="E54" s="12" t="s">
        <v>105</v>
      </c>
    </row>
    <row r="55" spans="4:5" s="6" customFormat="1" ht="14" x14ac:dyDescent="0.3">
      <c r="D55" s="12" t="s">
        <v>28</v>
      </c>
      <c r="E55" s="12" t="s">
        <v>106</v>
      </c>
    </row>
    <row r="56" spans="4:5" s="6" customFormat="1" ht="14" x14ac:dyDescent="0.3">
      <c r="D56" s="12" t="s">
        <v>21</v>
      </c>
      <c r="E56" s="12" t="s">
        <v>107</v>
      </c>
    </row>
    <row r="57" spans="4:5" s="6" customFormat="1" ht="14" x14ac:dyDescent="0.3">
      <c r="D57" s="12" t="s">
        <v>22</v>
      </c>
      <c r="E57" s="12" t="s">
        <v>108</v>
      </c>
    </row>
    <row r="58" spans="4:5" s="6" customFormat="1" ht="14" x14ac:dyDescent="0.3">
      <c r="D58" s="12" t="s">
        <v>23</v>
      </c>
      <c r="E58" s="12" t="s">
        <v>109</v>
      </c>
    </row>
    <row r="59" spans="4:5" s="6" customFormat="1" ht="14" x14ac:dyDescent="0.3">
      <c r="D59" s="12" t="s">
        <v>35</v>
      </c>
      <c r="E59" s="12" t="s">
        <v>110</v>
      </c>
    </row>
    <row r="60" spans="4:5" s="6" customFormat="1" ht="14" x14ac:dyDescent="0.3">
      <c r="D60" s="12" t="s">
        <v>26</v>
      </c>
      <c r="E60" s="12" t="s">
        <v>111</v>
      </c>
    </row>
    <row r="61" spans="4:5" s="6" customFormat="1" ht="14" x14ac:dyDescent="0.3">
      <c r="D61" s="12" t="s">
        <v>25</v>
      </c>
      <c r="E61" s="12" t="s">
        <v>112</v>
      </c>
    </row>
    <row r="62" spans="4:5" s="6" customFormat="1" ht="14" x14ac:dyDescent="0.3">
      <c r="D62" s="12" t="s">
        <v>39</v>
      </c>
      <c r="E62" s="12" t="s">
        <v>113</v>
      </c>
    </row>
    <row r="63" spans="4:5" s="6" customFormat="1" ht="14" x14ac:dyDescent="0.3">
      <c r="D63" s="12" t="s">
        <v>45</v>
      </c>
      <c r="E63" s="12" t="s">
        <v>114</v>
      </c>
    </row>
    <row r="64" spans="4:5" s="6" customFormat="1" ht="14" x14ac:dyDescent="0.3">
      <c r="D64" s="12" t="s">
        <v>8</v>
      </c>
      <c r="E64" s="12" t="s">
        <v>115</v>
      </c>
    </row>
    <row r="65" spans="4:5" s="6" customFormat="1" ht="14" x14ac:dyDescent="0.3">
      <c r="D65" s="12" t="s">
        <v>24</v>
      </c>
      <c r="E65" s="12" t="s">
        <v>116</v>
      </c>
    </row>
    <row r="66" spans="4:5" s="6" customFormat="1" ht="14" x14ac:dyDescent="0.3">
      <c r="D66" s="12" t="s">
        <v>29</v>
      </c>
      <c r="E66" s="12" t="s">
        <v>117</v>
      </c>
    </row>
    <row r="67" spans="4:5" s="6" customFormat="1" ht="14" x14ac:dyDescent="0.3">
      <c r="D67" s="12" t="s">
        <v>31</v>
      </c>
      <c r="E67" s="12" t="s">
        <v>118</v>
      </c>
    </row>
    <row r="68" spans="4:5" s="6" customFormat="1" ht="14" x14ac:dyDescent="0.3">
      <c r="D68" s="12" t="s">
        <v>27</v>
      </c>
      <c r="E68" s="12" t="s">
        <v>119</v>
      </c>
    </row>
    <row r="69" spans="4:5" s="6" customFormat="1" ht="14" x14ac:dyDescent="0.3">
      <c r="D69" s="12" t="s">
        <v>32</v>
      </c>
      <c r="E69" s="12" t="s">
        <v>120</v>
      </c>
    </row>
    <row r="70" spans="4:5" s="6" customFormat="1" ht="14" x14ac:dyDescent="0.3">
      <c r="D70" s="12" t="s">
        <v>47</v>
      </c>
      <c r="E70" s="12" t="s">
        <v>121</v>
      </c>
    </row>
    <row r="71" spans="4:5" s="6" customFormat="1" ht="14" x14ac:dyDescent="0.3">
      <c r="D71" s="12" t="s">
        <v>44</v>
      </c>
      <c r="E71" s="12" t="s">
        <v>122</v>
      </c>
    </row>
    <row r="72" spans="4:5" s="6" customFormat="1" ht="14" x14ac:dyDescent="0.3">
      <c r="D72" s="12" t="s">
        <v>30</v>
      </c>
      <c r="E72" s="12" t="s">
        <v>123</v>
      </c>
    </row>
    <row r="73" spans="4:5" s="6" customFormat="1" ht="14" x14ac:dyDescent="0.3">
      <c r="D73" s="12" t="s">
        <v>40</v>
      </c>
      <c r="E73" s="12" t="s">
        <v>124</v>
      </c>
    </row>
    <row r="74" spans="4:5" s="6" customFormat="1" ht="14" x14ac:dyDescent="0.3">
      <c r="D74" s="12" t="s">
        <v>41</v>
      </c>
      <c r="E74" s="12" t="s">
        <v>125</v>
      </c>
    </row>
  </sheetData>
  <mergeCells count="2">
    <mergeCell ref="A4:I5"/>
    <mergeCell ref="A7:H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942C-348D-41B8-B2F7-F9D8680BDFE2}">
  <dimension ref="A1:S120"/>
  <sheetViews>
    <sheetView topLeftCell="B1" zoomScale="50" zoomScaleNormal="50" workbookViewId="0">
      <selection activeCell="B1" sqref="B1"/>
    </sheetView>
  </sheetViews>
  <sheetFormatPr defaultRowHeight="14.5" x14ac:dyDescent="0.35"/>
  <cols>
    <col min="1" max="8" width="14.7265625" customWidth="1"/>
    <col min="10" max="10" width="19.26953125" customWidth="1"/>
    <col min="11" max="11" width="15.453125" customWidth="1"/>
    <col min="12" max="12" width="13.453125" customWidth="1"/>
    <col min="13" max="13" width="8.81640625" bestFit="1" customWidth="1"/>
    <col min="14" max="15" width="13.7265625" bestFit="1" customWidth="1"/>
    <col min="16" max="18" width="8.81640625" bestFit="1" customWidth="1"/>
  </cols>
  <sheetData>
    <row r="1" spans="1:8" ht="16.5" customHeight="1" x14ac:dyDescent="0.35">
      <c r="A1" s="36" t="s">
        <v>163</v>
      </c>
      <c r="B1" s="15" t="s">
        <v>164</v>
      </c>
      <c r="C1" s="15" t="s">
        <v>165</v>
      </c>
      <c r="D1" s="15" t="s">
        <v>166</v>
      </c>
      <c r="E1" s="15" t="s">
        <v>62</v>
      </c>
      <c r="F1" s="15" t="s">
        <v>167</v>
      </c>
      <c r="G1" s="15" t="s">
        <v>168</v>
      </c>
      <c r="H1" s="15" t="s">
        <v>169</v>
      </c>
    </row>
    <row r="2" spans="1:8" x14ac:dyDescent="0.35">
      <c r="A2" s="13" t="s">
        <v>0</v>
      </c>
      <c r="B2" s="48">
        <v>101272075.78673393</v>
      </c>
      <c r="C2" s="37">
        <v>8391643</v>
      </c>
      <c r="D2" s="37">
        <v>44452.73</v>
      </c>
      <c r="E2" s="37">
        <f>B2/C2</f>
        <v>12.068205926626517</v>
      </c>
      <c r="F2" s="12" t="s">
        <v>82</v>
      </c>
      <c r="G2" s="37">
        <f>+LOG(D2)</f>
        <v>4.647898437691568</v>
      </c>
      <c r="H2" s="37">
        <f>+LOG(E2)</f>
        <v>1.0816427121786674</v>
      </c>
    </row>
    <row r="3" spans="1:8" x14ac:dyDescent="0.35">
      <c r="A3" s="13" t="s">
        <v>1</v>
      </c>
      <c r="B3" s="48">
        <v>105802274.0149852</v>
      </c>
      <c r="C3" s="37">
        <v>11047744</v>
      </c>
      <c r="D3" s="37">
        <v>41248.730000000003</v>
      </c>
      <c r="E3" s="37">
        <f t="shared" ref="E3:E49" si="0">B3/C3</f>
        <v>9.5768216583390426</v>
      </c>
      <c r="F3" s="12" t="s">
        <v>83</v>
      </c>
      <c r="G3" s="37">
        <f t="shared" ref="G3:H49" si="1">+LOG(D3)</f>
        <v>4.6154105816742401</v>
      </c>
      <c r="H3" s="37">
        <f t="shared" si="1"/>
        <v>0.98122139996877233</v>
      </c>
    </row>
    <row r="4" spans="1:8" x14ac:dyDescent="0.35">
      <c r="A4" s="13" t="s">
        <v>2</v>
      </c>
      <c r="B4" s="48">
        <v>37979511.53022062</v>
      </c>
      <c r="C4" s="37">
        <v>7348328</v>
      </c>
      <c r="D4" s="37">
        <v>15676.14</v>
      </c>
      <c r="E4" s="37">
        <f t="shared" si="0"/>
        <v>5.1684562161923937</v>
      </c>
      <c r="F4" s="12" t="s">
        <v>85</v>
      </c>
      <c r="G4" s="37">
        <f t="shared" si="1"/>
        <v>4.1952391334074912</v>
      </c>
      <c r="H4" s="37">
        <f t="shared" si="1"/>
        <v>0.71336084156407031</v>
      </c>
    </row>
    <row r="5" spans="1:8" x14ac:dyDescent="0.35">
      <c r="A5" s="13" t="s">
        <v>3</v>
      </c>
      <c r="B5" s="48">
        <v>11579109.315412</v>
      </c>
      <c r="C5" s="37">
        <v>1124835</v>
      </c>
      <c r="D5" s="37">
        <v>25108.33</v>
      </c>
      <c r="E5" s="37">
        <f t="shared" si="0"/>
        <v>10.294051407906048</v>
      </c>
      <c r="F5" s="12" t="s">
        <v>87</v>
      </c>
      <c r="G5" s="37">
        <f t="shared" si="1"/>
        <v>4.3998178279696409</v>
      </c>
      <c r="H5" s="37">
        <f t="shared" si="1"/>
        <v>1.0125863327614575</v>
      </c>
    </row>
    <row r="6" spans="1:8" x14ac:dyDescent="0.35">
      <c r="A6" s="13" t="s">
        <v>4</v>
      </c>
      <c r="B6" s="48">
        <v>90337498.874392003</v>
      </c>
      <c r="C6" s="37">
        <v>10496088</v>
      </c>
      <c r="D6" s="37">
        <v>28797.42</v>
      </c>
      <c r="E6" s="37">
        <f t="shared" si="0"/>
        <v>8.6067779609309678</v>
      </c>
      <c r="F6" s="12" t="s">
        <v>170</v>
      </c>
      <c r="G6" s="37">
        <f t="shared" si="1"/>
        <v>4.4593535804691449</v>
      </c>
      <c r="H6" s="37">
        <f t="shared" si="1"/>
        <v>0.93484059910992712</v>
      </c>
    </row>
    <row r="7" spans="1:8" x14ac:dyDescent="0.35">
      <c r="A7" s="13" t="s">
        <v>5</v>
      </c>
      <c r="B7" s="48">
        <v>700117418.71123314</v>
      </c>
      <c r="C7" s="37">
        <v>80274983</v>
      </c>
      <c r="D7" s="37">
        <v>42692.52</v>
      </c>
      <c r="E7" s="37">
        <f t="shared" si="0"/>
        <v>8.7214894671635506</v>
      </c>
      <c r="F7" s="12" t="s">
        <v>93</v>
      </c>
      <c r="G7" s="37">
        <f t="shared" si="1"/>
        <v>4.6303517905451903</v>
      </c>
      <c r="H7" s="37">
        <f t="shared" si="1"/>
        <v>0.94059066063561103</v>
      </c>
    </row>
    <row r="8" spans="1:8" x14ac:dyDescent="0.35">
      <c r="A8" s="13" t="s">
        <v>6</v>
      </c>
      <c r="B8" s="48">
        <v>52398711.876658797</v>
      </c>
      <c r="C8" s="37">
        <v>5570572</v>
      </c>
      <c r="D8" s="37">
        <v>44403.39</v>
      </c>
      <c r="E8" s="37">
        <f t="shared" si="0"/>
        <v>9.4063431684679415</v>
      </c>
      <c r="F8" s="12" t="s">
        <v>89</v>
      </c>
      <c r="G8" s="37">
        <f t="shared" si="1"/>
        <v>4.6474161278193957</v>
      </c>
      <c r="H8" s="37">
        <f t="shared" si="1"/>
        <v>0.97342081891923982</v>
      </c>
    </row>
    <row r="9" spans="1:8" x14ac:dyDescent="0.35">
      <c r="A9" s="13" t="s">
        <v>7</v>
      </c>
      <c r="B9" s="48">
        <v>12108405.31857335</v>
      </c>
      <c r="C9" s="37">
        <v>1327439</v>
      </c>
      <c r="D9" s="37">
        <v>24543.07</v>
      </c>
      <c r="E9" s="37">
        <f t="shared" si="0"/>
        <v>9.1216284278022197</v>
      </c>
      <c r="F9" s="12" t="s">
        <v>90</v>
      </c>
      <c r="G9" s="37">
        <f t="shared" si="1"/>
        <v>4.3899288860465777</v>
      </c>
      <c r="H9" s="37">
        <f t="shared" si="1"/>
        <v>0.96007237715268945</v>
      </c>
    </row>
    <row r="10" spans="1:8" x14ac:dyDescent="0.35">
      <c r="A10" s="13" t="s">
        <v>8</v>
      </c>
      <c r="B10" s="48">
        <v>281205748.08100867</v>
      </c>
      <c r="C10" s="37">
        <v>46742697</v>
      </c>
      <c r="D10" s="37">
        <v>32068.27</v>
      </c>
      <c r="E10" s="37">
        <f t="shared" si="0"/>
        <v>6.0160360041058105</v>
      </c>
      <c r="F10" s="12" t="s">
        <v>115</v>
      </c>
      <c r="G10" s="37">
        <f t="shared" si="1"/>
        <v>4.5060755314993957</v>
      </c>
      <c r="H10" s="37">
        <f t="shared" si="1"/>
        <v>0.77931042670886674</v>
      </c>
    </row>
    <row r="11" spans="1:8" x14ac:dyDescent="0.35">
      <c r="A11" s="13" t="s">
        <v>9</v>
      </c>
      <c r="B11" s="48">
        <v>81850768.140337244</v>
      </c>
      <c r="C11" s="37">
        <v>5388272</v>
      </c>
      <c r="D11" s="37">
        <v>40683.53</v>
      </c>
      <c r="E11" s="37">
        <f t="shared" si="0"/>
        <v>15.190541260785878</v>
      </c>
      <c r="F11" s="12" t="s">
        <v>91</v>
      </c>
      <c r="G11" s="37">
        <f t="shared" si="1"/>
        <v>4.6094186284446472</v>
      </c>
      <c r="H11" s="37">
        <f t="shared" si="1"/>
        <v>1.1815732486741521</v>
      </c>
    </row>
    <row r="12" spans="1:8" x14ac:dyDescent="0.35">
      <c r="A12" s="13" t="s">
        <v>10</v>
      </c>
      <c r="B12" s="48">
        <v>429102918.14303863</v>
      </c>
      <c r="C12" s="37">
        <v>65342776</v>
      </c>
      <c r="D12" s="37">
        <v>37440.639999999999</v>
      </c>
      <c r="E12" s="37">
        <f t="shared" si="0"/>
        <v>6.5669526826200135</v>
      </c>
      <c r="F12" s="12" t="s">
        <v>92</v>
      </c>
      <c r="G12" s="37">
        <f t="shared" si="1"/>
        <v>4.5733432638399139</v>
      </c>
      <c r="H12" s="37">
        <f t="shared" si="1"/>
        <v>0.81736388704272434</v>
      </c>
    </row>
    <row r="13" spans="1:8" x14ac:dyDescent="0.35">
      <c r="A13" s="13" t="s">
        <v>11</v>
      </c>
      <c r="B13" s="48">
        <v>75384562.434790298</v>
      </c>
      <c r="C13" s="37">
        <v>11104899</v>
      </c>
      <c r="D13" s="37">
        <v>26141.32</v>
      </c>
      <c r="E13" s="37">
        <f t="shared" si="0"/>
        <v>6.7884059490131605</v>
      </c>
      <c r="F13" s="12" t="s">
        <v>94</v>
      </c>
      <c r="G13" s="37">
        <f t="shared" si="1"/>
        <v>4.417327513399167</v>
      </c>
      <c r="H13" s="37">
        <f t="shared" si="1"/>
        <v>0.83176780538176098</v>
      </c>
    </row>
    <row r="14" spans="1:8" x14ac:dyDescent="0.35">
      <c r="A14" s="13" t="s">
        <v>12</v>
      </c>
      <c r="B14" s="48">
        <v>34232179.177534372</v>
      </c>
      <c r="C14" s="37">
        <v>9971727</v>
      </c>
      <c r="D14" s="37">
        <v>22841.21</v>
      </c>
      <c r="E14" s="37">
        <f t="shared" si="0"/>
        <v>3.432923823278994</v>
      </c>
      <c r="F14" s="12" t="s">
        <v>95</v>
      </c>
      <c r="G14" s="37">
        <f t="shared" si="1"/>
        <v>4.3587191066843154</v>
      </c>
      <c r="H14" s="37">
        <f t="shared" si="1"/>
        <v>0.53566416652023374</v>
      </c>
    </row>
    <row r="15" spans="1:8" x14ac:dyDescent="0.35">
      <c r="A15" s="13" t="s">
        <v>13</v>
      </c>
      <c r="B15" s="48">
        <v>20150230.748340368</v>
      </c>
      <c r="C15" s="37">
        <v>4280622</v>
      </c>
      <c r="D15" s="37">
        <v>20758.55</v>
      </c>
      <c r="E15" s="37">
        <f t="shared" si="0"/>
        <v>4.7073137381297316</v>
      </c>
      <c r="F15" s="12" t="s">
        <v>96</v>
      </c>
      <c r="G15" s="37">
        <f t="shared" si="1"/>
        <v>4.3171970144465694</v>
      </c>
      <c r="H15" s="37">
        <f t="shared" si="1"/>
        <v>0.67277314459888249</v>
      </c>
    </row>
    <row r="16" spans="1:8" x14ac:dyDescent="0.35">
      <c r="A16" s="13" t="s">
        <v>14</v>
      </c>
      <c r="B16" s="48">
        <v>48438423.38342125</v>
      </c>
      <c r="C16" s="37">
        <v>4576794</v>
      </c>
      <c r="D16" s="37">
        <v>44937.56</v>
      </c>
      <c r="E16" s="37">
        <f t="shared" si="0"/>
        <v>10.583483412935179</v>
      </c>
      <c r="F16" s="12" t="s">
        <v>98</v>
      </c>
      <c r="G16" s="37">
        <f t="shared" si="1"/>
        <v>4.6526094875912474</v>
      </c>
      <c r="H16" s="37">
        <f t="shared" si="1"/>
        <v>1.0246286334860446</v>
      </c>
    </row>
    <row r="17" spans="1:8" x14ac:dyDescent="0.35">
      <c r="A17" s="13" t="s">
        <v>15</v>
      </c>
      <c r="B17" s="48">
        <v>386988961.37466794</v>
      </c>
      <c r="C17" s="37">
        <v>59379449</v>
      </c>
      <c r="D17" s="37">
        <v>36347.339999999997</v>
      </c>
      <c r="E17" s="37">
        <f t="shared" si="0"/>
        <v>6.5172204843912906</v>
      </c>
      <c r="F17" s="12" t="s">
        <v>99</v>
      </c>
      <c r="G17" s="37">
        <f t="shared" si="1"/>
        <v>4.5604726334731289</v>
      </c>
      <c r="H17" s="37">
        <f t="shared" si="1"/>
        <v>0.81406241388108613</v>
      </c>
    </row>
    <row r="18" spans="1:8" x14ac:dyDescent="0.35">
      <c r="A18" s="13" t="s">
        <v>16</v>
      </c>
      <c r="B18" s="48">
        <v>14164988.958373478</v>
      </c>
      <c r="C18" s="37">
        <v>3028115</v>
      </c>
      <c r="D18" s="37">
        <v>22854.32</v>
      </c>
      <c r="E18" s="37">
        <f t="shared" si="0"/>
        <v>4.677823979067333</v>
      </c>
      <c r="F18" s="12" t="s">
        <v>101</v>
      </c>
      <c r="G18" s="37">
        <f t="shared" si="1"/>
        <v>4.3589683039608964</v>
      </c>
      <c r="H18" s="37">
        <f t="shared" si="1"/>
        <v>0.67004387579763103</v>
      </c>
    </row>
    <row r="19" spans="1:8" x14ac:dyDescent="0.35">
      <c r="A19" s="13" t="s">
        <v>17</v>
      </c>
      <c r="B19" s="48">
        <v>9891764.5639806371</v>
      </c>
      <c r="C19" s="37">
        <v>518347</v>
      </c>
      <c r="D19" s="37">
        <v>92005.02</v>
      </c>
      <c r="E19" s="37">
        <f t="shared" si="0"/>
        <v>19.083286994967921</v>
      </c>
      <c r="F19" s="12" t="s">
        <v>102</v>
      </c>
      <c r="G19" s="37">
        <f t="shared" si="1"/>
        <v>4.9638115240718692</v>
      </c>
      <c r="H19" s="37">
        <f t="shared" si="1"/>
        <v>1.2806531817322195</v>
      </c>
    </row>
    <row r="20" spans="1:8" x14ac:dyDescent="0.35">
      <c r="A20" s="13" t="s">
        <v>18</v>
      </c>
      <c r="B20" s="48">
        <v>12883649.050343713</v>
      </c>
      <c r="C20" s="37">
        <v>2059709</v>
      </c>
      <c r="D20" s="37">
        <v>19773.349999999999</v>
      </c>
      <c r="E20" s="37">
        <f t="shared" si="0"/>
        <v>6.2550821743963407</v>
      </c>
      <c r="F20" s="12" t="s">
        <v>100</v>
      </c>
      <c r="G20" s="37">
        <f t="shared" si="1"/>
        <v>4.2960802536972844</v>
      </c>
      <c r="H20" s="37">
        <f t="shared" si="1"/>
        <v>0.7962330194894649</v>
      </c>
    </row>
    <row r="21" spans="1:8" x14ac:dyDescent="0.35">
      <c r="A21" s="13" t="s">
        <v>19</v>
      </c>
      <c r="B21" s="48">
        <v>2047962.9152950367</v>
      </c>
      <c r="C21" s="37">
        <v>416268</v>
      </c>
      <c r="D21" s="37">
        <v>28612.400000000001</v>
      </c>
      <c r="E21" s="37">
        <f t="shared" si="0"/>
        <v>4.9198182788372797</v>
      </c>
      <c r="F21" s="12" t="s">
        <v>103</v>
      </c>
      <c r="G21" s="37">
        <f t="shared" si="1"/>
        <v>4.4565542878311675</v>
      </c>
      <c r="H21" s="37">
        <f t="shared" si="1"/>
        <v>0.69194906171944925</v>
      </c>
    </row>
    <row r="22" spans="1:8" x14ac:dyDescent="0.35">
      <c r="A22" s="13" t="s">
        <v>20</v>
      </c>
      <c r="B22" s="48">
        <v>115124385.7170886</v>
      </c>
      <c r="C22" s="37">
        <v>16693074</v>
      </c>
      <c r="D22" s="37">
        <v>46599.02</v>
      </c>
      <c r="E22" s="37">
        <f t="shared" si="0"/>
        <v>6.8965359955325543</v>
      </c>
      <c r="F22" s="12" t="s">
        <v>105</v>
      </c>
      <c r="G22" s="37">
        <f t="shared" si="1"/>
        <v>4.6683767833623691</v>
      </c>
      <c r="H22" s="37">
        <f t="shared" si="1"/>
        <v>0.83863100729114981</v>
      </c>
    </row>
    <row r="23" spans="1:8" x14ac:dyDescent="0.35">
      <c r="A23" s="13" t="s">
        <v>21</v>
      </c>
      <c r="B23" s="48">
        <v>375166197.6098035</v>
      </c>
      <c r="C23" s="37">
        <v>38063255</v>
      </c>
      <c r="D23" s="37">
        <v>22850.639999999999</v>
      </c>
      <c r="E23" s="37">
        <f t="shared" si="0"/>
        <v>9.8563876791357838</v>
      </c>
      <c r="F23" s="12" t="s">
        <v>107</v>
      </c>
      <c r="G23" s="37">
        <f t="shared" si="1"/>
        <v>4.3588983682822802</v>
      </c>
      <c r="H23" s="37">
        <f t="shared" si="1"/>
        <v>0.99371777716594756</v>
      </c>
    </row>
    <row r="24" spans="1:8" x14ac:dyDescent="0.35">
      <c r="A24" s="13" t="s">
        <v>22</v>
      </c>
      <c r="B24" s="48">
        <v>107619974.00459543</v>
      </c>
      <c r="C24" s="37">
        <v>10557560</v>
      </c>
      <c r="D24" s="37">
        <v>26780.21</v>
      </c>
      <c r="E24" s="37">
        <f t="shared" si="0"/>
        <v>10.193640765915177</v>
      </c>
      <c r="F24" s="12" t="s">
        <v>108</v>
      </c>
      <c r="G24" s="37">
        <f t="shared" si="1"/>
        <v>4.4278139782579027</v>
      </c>
      <c r="H24" s="37">
        <f t="shared" si="1"/>
        <v>1.0083293245509282</v>
      </c>
    </row>
    <row r="25" spans="1:8" x14ac:dyDescent="0.35">
      <c r="A25" s="13" t="s">
        <v>23</v>
      </c>
      <c r="B25" s="48">
        <v>101049621.69147451</v>
      </c>
      <c r="C25" s="37">
        <v>20147528</v>
      </c>
      <c r="D25" s="37">
        <v>17907.650000000001</v>
      </c>
      <c r="E25" s="37">
        <f t="shared" si="0"/>
        <v>5.0154848620373933</v>
      </c>
      <c r="F25" s="12" t="s">
        <v>109</v>
      </c>
      <c r="G25" s="37">
        <f t="shared" si="1"/>
        <v>4.2530385976304332</v>
      </c>
      <c r="H25" s="37">
        <f t="shared" si="1"/>
        <v>0.70031292394240652</v>
      </c>
    </row>
    <row r="26" spans="1:8" x14ac:dyDescent="0.35">
      <c r="A26" s="13" t="s">
        <v>24</v>
      </c>
      <c r="B26" s="48">
        <v>108692573.30138184</v>
      </c>
      <c r="C26" s="37">
        <v>9449213</v>
      </c>
      <c r="D26" s="37">
        <v>43808.5</v>
      </c>
      <c r="E26" s="37">
        <f t="shared" si="0"/>
        <v>11.502817568127826</v>
      </c>
      <c r="F26" s="12" t="s">
        <v>116</v>
      </c>
      <c r="G26" s="37">
        <f t="shared" si="1"/>
        <v>4.6415583832198237</v>
      </c>
      <c r="H26" s="37">
        <f t="shared" si="1"/>
        <v>1.0608042320417426</v>
      </c>
    </row>
    <row r="27" spans="1:8" x14ac:dyDescent="0.35">
      <c r="A27" s="13" t="s">
        <v>25</v>
      </c>
      <c r="B27" s="48">
        <v>13924634.445961379</v>
      </c>
      <c r="C27" s="37">
        <v>2052843</v>
      </c>
      <c r="D27" s="37">
        <v>28804.7</v>
      </c>
      <c r="E27" s="37">
        <f t="shared" si="0"/>
        <v>6.7830976094915094</v>
      </c>
      <c r="F27" s="12" t="s">
        <v>112</v>
      </c>
      <c r="G27" s="37">
        <f t="shared" si="1"/>
        <v>4.4594633564234014</v>
      </c>
      <c r="H27" s="37">
        <f t="shared" si="1"/>
        <v>0.83142806665348379</v>
      </c>
    </row>
    <row r="28" spans="1:8" x14ac:dyDescent="0.35">
      <c r="A28" s="13" t="s">
        <v>26</v>
      </c>
      <c r="B28" s="48">
        <v>38335311.195605762</v>
      </c>
      <c r="C28" s="37">
        <v>5398384</v>
      </c>
      <c r="D28" s="37">
        <v>25835</v>
      </c>
      <c r="E28" s="37">
        <f t="shared" si="0"/>
        <v>7.1012568197456432</v>
      </c>
      <c r="F28" s="12" t="s">
        <v>171</v>
      </c>
      <c r="G28" s="37">
        <f t="shared" si="1"/>
        <v>4.4122084658816805</v>
      </c>
      <c r="H28" s="37">
        <f t="shared" si="1"/>
        <v>0.85133521936350243</v>
      </c>
    </row>
    <row r="29" spans="1:8" x14ac:dyDescent="0.35">
      <c r="A29" s="13" t="s">
        <v>27</v>
      </c>
      <c r="B29" s="48">
        <v>343077724.11224461</v>
      </c>
      <c r="C29" s="37">
        <v>63258918</v>
      </c>
      <c r="D29" s="37">
        <v>36820.32</v>
      </c>
      <c r="E29" s="37">
        <f t="shared" si="0"/>
        <v>5.4233890644832812</v>
      </c>
      <c r="F29" s="12" t="s">
        <v>119</v>
      </c>
      <c r="G29" s="37">
        <f t="shared" si="1"/>
        <v>4.5660875585740337</v>
      </c>
      <c r="H29" s="37">
        <f t="shared" si="1"/>
        <v>0.73427076108256806</v>
      </c>
    </row>
    <row r="30" spans="1:8" x14ac:dyDescent="0.35">
      <c r="A30" s="13" t="s">
        <v>28</v>
      </c>
      <c r="B30" s="48">
        <v>73018685.88128984</v>
      </c>
      <c r="C30" s="37">
        <v>4953088</v>
      </c>
      <c r="D30" s="37">
        <v>62145.03</v>
      </c>
      <c r="E30" s="37">
        <f t="shared" si="0"/>
        <v>14.742053014460845</v>
      </c>
      <c r="F30" s="12" t="s">
        <v>106</v>
      </c>
      <c r="G30" s="37">
        <f t="shared" si="1"/>
        <v>4.7934064020061005</v>
      </c>
      <c r="H30" s="37">
        <f t="shared" si="1"/>
        <v>1.1685579686495342</v>
      </c>
    </row>
    <row r="31" spans="1:8" x14ac:dyDescent="0.35">
      <c r="A31" s="13" t="s">
        <v>29</v>
      </c>
      <c r="B31" s="48">
        <v>67714485.879250303</v>
      </c>
      <c r="C31" s="37">
        <v>7912398</v>
      </c>
      <c r="D31" s="37">
        <v>56183.83</v>
      </c>
      <c r="E31" s="37">
        <f t="shared" si="0"/>
        <v>8.5580232287670945</v>
      </c>
      <c r="F31" s="12" t="s">
        <v>117</v>
      </c>
      <c r="G31" s="37">
        <f t="shared" si="1"/>
        <v>4.7496113413299588</v>
      </c>
      <c r="H31" s="37">
        <f t="shared" si="1"/>
        <v>0.93237346094105256</v>
      </c>
    </row>
    <row r="32" spans="1:8" x14ac:dyDescent="0.35">
      <c r="A32" s="13" t="s">
        <v>30</v>
      </c>
      <c r="B32" s="48">
        <v>140108473.83452386</v>
      </c>
      <c r="C32" s="37">
        <v>158263341</v>
      </c>
      <c r="D32" s="37">
        <v>9773.34</v>
      </c>
      <c r="E32" s="37">
        <f t="shared" si="0"/>
        <v>0.88528697138097101</v>
      </c>
      <c r="F32" s="12" t="s">
        <v>172</v>
      </c>
      <c r="G32" s="37">
        <f t="shared" si="1"/>
        <v>3.9900430074938575</v>
      </c>
      <c r="H32" s="37">
        <f t="shared" si="1"/>
        <v>-5.2915927171981729E-2</v>
      </c>
    </row>
    <row r="33" spans="1:19" x14ac:dyDescent="0.35">
      <c r="A33" s="13" t="s">
        <v>31</v>
      </c>
      <c r="B33" s="48">
        <v>371948812.21830684</v>
      </c>
      <c r="C33" s="37">
        <v>73409455</v>
      </c>
      <c r="D33" s="37">
        <v>19660.89</v>
      </c>
      <c r="E33" s="37">
        <f t="shared" si="0"/>
        <v>5.0667698352794863</v>
      </c>
      <c r="F33" s="12" t="s">
        <v>118</v>
      </c>
      <c r="G33" s="37">
        <f t="shared" si="1"/>
        <v>4.2936031733811788</v>
      </c>
      <c r="H33" s="37">
        <f t="shared" si="1"/>
        <v>0.70473117633756188</v>
      </c>
    </row>
    <row r="34" spans="1:19" x14ac:dyDescent="0.35">
      <c r="A34" s="13" t="s">
        <v>32</v>
      </c>
      <c r="B34" s="48">
        <v>2134949211.4876566</v>
      </c>
      <c r="C34" s="37">
        <v>311663358</v>
      </c>
      <c r="D34" s="37">
        <v>49872.83</v>
      </c>
      <c r="E34" s="37">
        <f t="shared" si="0"/>
        <v>6.8501771436591419</v>
      </c>
      <c r="F34" s="12" t="s">
        <v>120</v>
      </c>
      <c r="G34" s="37">
        <f t="shared" si="1"/>
        <v>4.6978640126641666</v>
      </c>
      <c r="H34" s="37">
        <f t="shared" si="1"/>
        <v>0.83570180237110214</v>
      </c>
    </row>
    <row r="35" spans="1:19" x14ac:dyDescent="0.35">
      <c r="A35" s="13" t="s">
        <v>33</v>
      </c>
      <c r="B35" s="48">
        <v>393306803.89212364</v>
      </c>
      <c r="C35" s="37">
        <v>34342780</v>
      </c>
      <c r="D35" s="37">
        <v>41565.269999999997</v>
      </c>
      <c r="E35" s="37">
        <f t="shared" si="0"/>
        <v>11.452386903218773</v>
      </c>
      <c r="F35" s="12" t="s">
        <v>86</v>
      </c>
      <c r="G35" s="37">
        <f t="shared" si="1"/>
        <v>4.618730605940506</v>
      </c>
      <c r="H35" s="37">
        <f t="shared" si="1"/>
        <v>1.0588960116421371</v>
      </c>
    </row>
    <row r="36" spans="1:19" x14ac:dyDescent="0.35">
      <c r="A36" s="13" t="s">
        <v>34</v>
      </c>
      <c r="B36" s="48">
        <v>13826419724.27739</v>
      </c>
      <c r="C36" s="37">
        <v>1344130000</v>
      </c>
      <c r="D36" s="37">
        <v>10384.370000000001</v>
      </c>
      <c r="E36" s="37">
        <f t="shared" si="0"/>
        <v>10.286519699937795</v>
      </c>
      <c r="F36" s="12" t="s">
        <v>63</v>
      </c>
      <c r="G36" s="37">
        <f t="shared" si="1"/>
        <v>4.0163801538491635</v>
      </c>
      <c r="H36" s="37">
        <f t="shared" si="1"/>
        <v>1.0122684621505007</v>
      </c>
    </row>
    <row r="37" spans="1:19" x14ac:dyDescent="0.35">
      <c r="A37" s="13" t="s">
        <v>35</v>
      </c>
      <c r="B37" s="48">
        <v>531933323.90010369</v>
      </c>
      <c r="C37" s="37">
        <v>142960868</v>
      </c>
      <c r="D37" s="37">
        <v>24310.04</v>
      </c>
      <c r="E37" s="37">
        <f t="shared" si="0"/>
        <v>3.7208316607318284</v>
      </c>
      <c r="F37" s="12" t="s">
        <v>69</v>
      </c>
      <c r="G37" s="37">
        <f t="shared" si="1"/>
        <v>4.385785673436712</v>
      </c>
      <c r="H37" s="37">
        <f t="shared" si="1"/>
        <v>0.57064002195138142</v>
      </c>
    </row>
    <row r="38" spans="1:19" x14ac:dyDescent="0.35">
      <c r="A38" s="13" t="s">
        <v>36</v>
      </c>
      <c r="B38" s="48">
        <v>1635958539.3553839</v>
      </c>
      <c r="C38" s="37">
        <v>1247236029</v>
      </c>
      <c r="D38" s="37">
        <v>4635.88</v>
      </c>
      <c r="E38" s="37">
        <f t="shared" si="0"/>
        <v>1.3116671594766638</v>
      </c>
      <c r="F38" s="12" t="s">
        <v>72</v>
      </c>
      <c r="G38" s="37">
        <f t="shared" si="1"/>
        <v>3.6661321857013238</v>
      </c>
      <c r="H38" s="37">
        <f t="shared" si="1"/>
        <v>0.11782364514539971</v>
      </c>
    </row>
    <row r="39" spans="1:19" x14ac:dyDescent="0.35">
      <c r="A39" s="13" t="s">
        <v>37</v>
      </c>
      <c r="B39" s="48">
        <v>109021675.18358633</v>
      </c>
      <c r="C39" s="37">
        <v>22340024</v>
      </c>
      <c r="D39" s="37">
        <v>41894.17</v>
      </c>
      <c r="E39" s="37">
        <f t="shared" si="0"/>
        <v>4.8801055533148183</v>
      </c>
      <c r="F39" s="12" t="s">
        <v>66</v>
      </c>
      <c r="G39" s="37">
        <f t="shared" si="1"/>
        <v>4.6221535906752758</v>
      </c>
      <c r="H39" s="37">
        <f t="shared" si="1"/>
        <v>0.68842921559418846</v>
      </c>
    </row>
    <row r="40" spans="1:19" x14ac:dyDescent="0.35">
      <c r="A40" s="13" t="s">
        <v>38</v>
      </c>
      <c r="B40" s="48">
        <v>619006497.90629971</v>
      </c>
      <c r="C40" s="37">
        <v>127833000</v>
      </c>
      <c r="D40" s="37">
        <v>35774.699999999997</v>
      </c>
      <c r="E40" s="37">
        <f t="shared" si="0"/>
        <v>4.8423059609513954</v>
      </c>
      <c r="F40" s="12" t="s">
        <v>67</v>
      </c>
      <c r="G40" s="37">
        <f t="shared" si="1"/>
        <v>4.5535760005340959</v>
      </c>
      <c r="H40" s="37">
        <f t="shared" si="1"/>
        <v>0.68505222685599521</v>
      </c>
    </row>
    <row r="41" spans="1:19" x14ac:dyDescent="0.35">
      <c r="A41" s="13" t="s">
        <v>39</v>
      </c>
      <c r="B41" s="48">
        <v>119797068.63232031</v>
      </c>
      <c r="C41" s="37">
        <v>51729345.359999999</v>
      </c>
      <c r="D41" s="37">
        <v>12118.74</v>
      </c>
      <c r="E41" s="37">
        <f t="shared" si="0"/>
        <v>2.3158435081406239</v>
      </c>
      <c r="F41" s="12" t="s">
        <v>113</v>
      </c>
      <c r="G41" s="37">
        <f t="shared" si="1"/>
        <v>4.083457468056892</v>
      </c>
      <c r="H41" s="37">
        <f t="shared" si="1"/>
        <v>0.3647092088346568</v>
      </c>
      <c r="J41" s="34" t="s">
        <v>173</v>
      </c>
    </row>
    <row r="42" spans="1:19" s="35" customFormat="1" x14ac:dyDescent="0.35">
      <c r="A42" s="13" t="s">
        <v>40</v>
      </c>
      <c r="B42" s="48">
        <v>920271693.76920414</v>
      </c>
      <c r="C42" s="38">
        <v>849726410</v>
      </c>
      <c r="D42" s="38">
        <v>2769.65</v>
      </c>
      <c r="E42" s="37">
        <f t="shared" si="0"/>
        <v>1.0830211735671533</v>
      </c>
      <c r="F42" s="39" t="s">
        <v>174</v>
      </c>
      <c r="G42" s="37">
        <f t="shared" si="1"/>
        <v>3.4424248908433088</v>
      </c>
      <c r="H42" s="37">
        <f t="shared" si="1"/>
        <v>3.463694736722945E-2</v>
      </c>
      <c r="J42" t="s">
        <v>175</v>
      </c>
      <c r="K42"/>
      <c r="L42"/>
      <c r="M42"/>
      <c r="N42"/>
      <c r="O42"/>
      <c r="P42"/>
      <c r="Q42"/>
      <c r="R42"/>
    </row>
    <row r="43" spans="1:19" s="35" customFormat="1" x14ac:dyDescent="0.35">
      <c r="A43" s="13" t="s">
        <v>41</v>
      </c>
      <c r="B43" s="48">
        <v>1615799926.6286709</v>
      </c>
      <c r="C43" s="38">
        <v>396156980</v>
      </c>
      <c r="D43" s="38">
        <v>16589.939999999999</v>
      </c>
      <c r="E43" s="37">
        <f t="shared" si="0"/>
        <v>4.0786859962146087</v>
      </c>
      <c r="F43" s="39" t="s">
        <v>68</v>
      </c>
      <c r="G43" s="37">
        <f t="shared" si="1"/>
        <v>4.2198448153362333</v>
      </c>
      <c r="H43" s="37">
        <f t="shared" si="1"/>
        <v>0.6105202717891498</v>
      </c>
      <c r="J43"/>
      <c r="K43"/>
      <c r="L43"/>
      <c r="M43"/>
      <c r="N43"/>
      <c r="O43"/>
      <c r="P43"/>
      <c r="Q43"/>
      <c r="R43"/>
    </row>
    <row r="44" spans="1:19" x14ac:dyDescent="0.35">
      <c r="A44" s="13" t="s">
        <v>42</v>
      </c>
      <c r="B44" s="48">
        <v>550940375.47330797</v>
      </c>
      <c r="C44" s="37">
        <v>198686688</v>
      </c>
      <c r="D44" s="37">
        <v>14973.1</v>
      </c>
      <c r="E44" s="37">
        <f t="shared" si="0"/>
        <v>2.7729103596175904</v>
      </c>
      <c r="F44" s="12" t="s">
        <v>84</v>
      </c>
      <c r="G44" s="37">
        <f t="shared" si="1"/>
        <v>4.175311725093577</v>
      </c>
      <c r="H44" s="37">
        <f t="shared" si="1"/>
        <v>0.44293583028731592</v>
      </c>
    </row>
    <row r="45" spans="1:19" x14ac:dyDescent="0.35">
      <c r="A45" s="13" t="s">
        <v>43</v>
      </c>
      <c r="B45" s="48">
        <v>262492713.06024149</v>
      </c>
      <c r="C45" s="37">
        <v>119090017</v>
      </c>
      <c r="D45" s="37">
        <v>16049.36</v>
      </c>
      <c r="E45" s="37">
        <f t="shared" si="0"/>
        <v>2.2041537962014188</v>
      </c>
      <c r="F45" s="12" t="s">
        <v>104</v>
      </c>
      <c r="G45" s="37">
        <f t="shared" si="1"/>
        <v>4.2054577187340234</v>
      </c>
      <c r="H45" s="37">
        <f t="shared" si="1"/>
        <v>0.34324189440447689</v>
      </c>
    </row>
    <row r="46" spans="1:19" x14ac:dyDescent="0.35">
      <c r="A46" s="13" t="s">
        <v>44</v>
      </c>
      <c r="B46" s="48">
        <v>745233544.2525481</v>
      </c>
      <c r="C46" s="37">
        <v>285822469</v>
      </c>
      <c r="D46" s="37">
        <v>12392.82</v>
      </c>
      <c r="E46" s="37">
        <f t="shared" si="0"/>
        <v>2.6073301614805802</v>
      </c>
      <c r="F46" s="12" t="s">
        <v>176</v>
      </c>
      <c r="G46" s="37">
        <f t="shared" si="1"/>
        <v>4.0931701418148272</v>
      </c>
      <c r="H46" s="37">
        <f t="shared" si="1"/>
        <v>0.41619602857160182</v>
      </c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35">
      <c r="A47" s="13" t="s">
        <v>45</v>
      </c>
      <c r="B47" s="48">
        <v>362022452.31414521</v>
      </c>
      <c r="C47" s="37">
        <v>49936638</v>
      </c>
      <c r="D47" s="37">
        <v>31228.51</v>
      </c>
      <c r="E47" s="37">
        <f t="shared" si="0"/>
        <v>7.2496360751027176</v>
      </c>
      <c r="F47" s="12" t="s">
        <v>114</v>
      </c>
      <c r="G47" s="37">
        <f t="shared" si="1"/>
        <v>4.4945512633139248</v>
      </c>
      <c r="H47" s="37">
        <f t="shared" si="1"/>
        <v>0.86031620594455982</v>
      </c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35">
      <c r="A48" s="13" t="s">
        <v>46</v>
      </c>
      <c r="B48" s="48">
        <v>376647416.63428503</v>
      </c>
      <c r="C48" s="37">
        <v>245707511</v>
      </c>
      <c r="D48" s="37">
        <v>8837.82</v>
      </c>
      <c r="E48" s="37">
        <f t="shared" si="0"/>
        <v>1.5329096579155248</v>
      </c>
      <c r="F48" s="12" t="s">
        <v>97</v>
      </c>
      <c r="G48" s="37">
        <f t="shared" si="1"/>
        <v>3.9463451520347363</v>
      </c>
      <c r="H48" s="37">
        <f t="shared" si="1"/>
        <v>0.1855165604480421</v>
      </c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x14ac:dyDescent="0.35">
      <c r="A49" s="13" t="s">
        <v>47</v>
      </c>
      <c r="B49" s="48">
        <v>1728577979.9677343</v>
      </c>
      <c r="C49" s="37">
        <v>813751154</v>
      </c>
      <c r="D49" s="37">
        <v>6453.15</v>
      </c>
      <c r="E49" s="37">
        <f t="shared" si="0"/>
        <v>2.1242095589922005</v>
      </c>
      <c r="F49" s="12" t="s">
        <v>177</v>
      </c>
      <c r="G49" s="37">
        <f t="shared" si="1"/>
        <v>3.8097717601660368</v>
      </c>
      <c r="H49" s="37">
        <f t="shared" si="1"/>
        <v>0.32719735884285517</v>
      </c>
      <c r="J49" t="s">
        <v>175</v>
      </c>
      <c r="S49" s="6"/>
    </row>
    <row r="50" spans="1:19" ht="15" thickBot="1" x14ac:dyDescent="0.4">
      <c r="S50" s="6"/>
    </row>
    <row r="51" spans="1:19" x14ac:dyDescent="0.35">
      <c r="J51" s="52" t="s">
        <v>178</v>
      </c>
      <c r="K51" s="52"/>
      <c r="S51" s="6"/>
    </row>
    <row r="52" spans="1:19" x14ac:dyDescent="0.35">
      <c r="J52" s="49" t="s">
        <v>179</v>
      </c>
      <c r="K52" s="49">
        <v>0.8197914426427898</v>
      </c>
      <c r="S52" s="6"/>
    </row>
    <row r="53" spans="1:19" x14ac:dyDescent="0.35">
      <c r="J53" s="49" t="s">
        <v>180</v>
      </c>
      <c r="K53" s="49">
        <v>0.67205800943034644</v>
      </c>
      <c r="S53" s="6"/>
    </row>
    <row r="54" spans="1:19" x14ac:dyDescent="0.35">
      <c r="J54" s="49" t="s">
        <v>181</v>
      </c>
      <c r="K54" s="49">
        <v>0.66492883572231054</v>
      </c>
      <c r="S54" s="6"/>
    </row>
    <row r="55" spans="1:19" x14ac:dyDescent="0.35">
      <c r="J55" s="49" t="s">
        <v>182</v>
      </c>
      <c r="K55" s="49">
        <v>0.17505990786259898</v>
      </c>
      <c r="S55" s="6"/>
    </row>
    <row r="56" spans="1:19" ht="15" thickBot="1" x14ac:dyDescent="0.4">
      <c r="J56" s="50" t="s">
        <v>183</v>
      </c>
      <c r="K56" s="50">
        <v>48</v>
      </c>
      <c r="S56" s="6"/>
    </row>
    <row r="57" spans="1:19" x14ac:dyDescent="0.35">
      <c r="S57" s="6"/>
    </row>
    <row r="58" spans="1:19" ht="15" thickBot="1" x14ac:dyDescent="0.4">
      <c r="J58" t="s">
        <v>184</v>
      </c>
      <c r="S58" s="6"/>
    </row>
    <row r="59" spans="1:19" ht="20.25" customHeight="1" x14ac:dyDescent="0.35">
      <c r="J59" s="51"/>
      <c r="K59" s="51" t="s">
        <v>185</v>
      </c>
      <c r="L59" s="51" t="s">
        <v>186</v>
      </c>
      <c r="M59" s="51" t="s">
        <v>187</v>
      </c>
      <c r="N59" s="51" t="s">
        <v>188</v>
      </c>
      <c r="O59" s="51" t="s">
        <v>189</v>
      </c>
      <c r="S59" s="6"/>
    </row>
    <row r="60" spans="1:19" x14ac:dyDescent="0.35">
      <c r="J60" s="49" t="s">
        <v>190</v>
      </c>
      <c r="K60" s="49">
        <v>1</v>
      </c>
      <c r="L60" s="49">
        <v>2.8889561876130774</v>
      </c>
      <c r="M60" s="49">
        <v>2.8889561876130774</v>
      </c>
      <c r="N60" s="49">
        <v>94.268710085266662</v>
      </c>
      <c r="O60" s="49">
        <v>1.0316122555805988E-12</v>
      </c>
      <c r="S60" s="6"/>
    </row>
    <row r="61" spans="1:19" x14ac:dyDescent="0.35">
      <c r="J61" s="49" t="s">
        <v>191</v>
      </c>
      <c r="K61" s="49">
        <v>46</v>
      </c>
      <c r="L61" s="49">
        <v>1.4097146816796358</v>
      </c>
      <c r="M61" s="49">
        <v>3.0645971340861645E-2</v>
      </c>
      <c r="N61" s="49"/>
      <c r="O61" s="49"/>
      <c r="S61" s="6"/>
    </row>
    <row r="62" spans="1:19" ht="15" thickBot="1" x14ac:dyDescent="0.4">
      <c r="J62" s="50" t="s">
        <v>192</v>
      </c>
      <c r="K62" s="50">
        <v>47</v>
      </c>
      <c r="L62" s="50">
        <v>4.2986708692927129</v>
      </c>
      <c r="M62" s="50"/>
      <c r="N62" s="50"/>
      <c r="O62" s="50"/>
      <c r="S62" s="6"/>
    </row>
    <row r="63" spans="1:19" ht="12.75" customHeight="1" thickBot="1" x14ac:dyDescent="0.4">
      <c r="S63" s="6"/>
    </row>
    <row r="64" spans="1:19" ht="15" customHeight="1" x14ac:dyDescent="0.35">
      <c r="J64" s="51"/>
      <c r="K64" s="51" t="s">
        <v>193</v>
      </c>
      <c r="L64" s="51" t="s">
        <v>182</v>
      </c>
      <c r="M64" s="51" t="s">
        <v>194</v>
      </c>
      <c r="N64" s="51" t="s">
        <v>195</v>
      </c>
      <c r="O64" s="51" t="s">
        <v>196</v>
      </c>
      <c r="P64" s="51" t="s">
        <v>197</v>
      </c>
      <c r="Q64" s="51" t="s">
        <v>198</v>
      </c>
      <c r="R64" s="51" t="s">
        <v>199</v>
      </c>
      <c r="S64" s="6"/>
    </row>
    <row r="65" spans="10:19" ht="15.75" customHeight="1" x14ac:dyDescent="0.35">
      <c r="J65" s="49" t="s">
        <v>200</v>
      </c>
      <c r="K65" s="49">
        <v>-2.9287719637369021</v>
      </c>
      <c r="L65" s="49">
        <v>0.37977834520611348</v>
      </c>
      <c r="M65" s="49">
        <v>-7.7117929463497914</v>
      </c>
      <c r="N65" s="49">
        <v>7.8915936833157337E-10</v>
      </c>
      <c r="O65" s="49">
        <v>-3.6932261233671921</v>
      </c>
      <c r="P65" s="49">
        <v>-2.164317804106612</v>
      </c>
      <c r="Q65" s="49">
        <v>-3.6932261233671921</v>
      </c>
      <c r="R65" s="49">
        <v>-2.164317804106612</v>
      </c>
      <c r="S65" s="6"/>
    </row>
    <row r="66" spans="10:19" ht="58.5" thickBot="1" x14ac:dyDescent="0.4">
      <c r="J66" s="53" t="s">
        <v>168</v>
      </c>
      <c r="K66" s="50">
        <v>0.83815653390741807</v>
      </c>
      <c r="L66" s="50">
        <v>8.632594727885648E-2</v>
      </c>
      <c r="M66" s="50">
        <v>9.709207490071817</v>
      </c>
      <c r="N66" s="50">
        <v>1.0316122555805988E-12</v>
      </c>
      <c r="O66" s="50">
        <v>0.66439141455725714</v>
      </c>
      <c r="P66" s="50">
        <v>1.011921653257579</v>
      </c>
      <c r="Q66" s="50">
        <v>0.66439141455725714</v>
      </c>
      <c r="R66" s="50">
        <v>1.011921653257579</v>
      </c>
      <c r="S66" s="6"/>
    </row>
    <row r="67" spans="10:19" x14ac:dyDescent="0.35">
      <c r="S67" s="6"/>
    </row>
    <row r="68" spans="10:19" x14ac:dyDescent="0.35">
      <c r="S68" s="6"/>
    </row>
    <row r="69" spans="10:19" x14ac:dyDescent="0.35">
      <c r="S69" s="6"/>
    </row>
    <row r="70" spans="10:19" x14ac:dyDescent="0.35">
      <c r="J70" t="s">
        <v>201</v>
      </c>
      <c r="S70" s="6"/>
    </row>
    <row r="71" spans="10:19" ht="15" thickBot="1" x14ac:dyDescent="0.4">
      <c r="S71" s="6"/>
    </row>
    <row r="72" spans="10:19" ht="87" x14ac:dyDescent="0.35">
      <c r="J72" s="51" t="s">
        <v>202</v>
      </c>
      <c r="K72" s="54" t="s">
        <v>204</v>
      </c>
      <c r="L72" s="51" t="s">
        <v>203</v>
      </c>
      <c r="M72" s="51" t="s">
        <v>208</v>
      </c>
      <c r="S72" s="6"/>
    </row>
    <row r="73" spans="10:19" x14ac:dyDescent="0.35">
      <c r="J73" s="49">
        <v>1</v>
      </c>
      <c r="K73" s="49">
        <v>0.96689448075236628</v>
      </c>
      <c r="L73" s="49">
        <v>0.11474823142630108</v>
      </c>
      <c r="M73" s="49">
        <v>0.66256626269586727</v>
      </c>
      <c r="S73" s="6"/>
    </row>
    <row r="74" spans="10:19" x14ac:dyDescent="0.35">
      <c r="J74" s="49">
        <v>2</v>
      </c>
      <c r="K74" s="49">
        <v>0.93966457195879949</v>
      </c>
      <c r="L74" s="49">
        <v>4.1556828009972846E-2</v>
      </c>
      <c r="M74" s="49">
        <v>0.23995273723889068</v>
      </c>
      <c r="S74" s="6"/>
    </row>
    <row r="75" spans="10:19" x14ac:dyDescent="0.35">
      <c r="J75" s="49">
        <v>3</v>
      </c>
      <c r="K75" s="49">
        <v>0.58749512723268094</v>
      </c>
      <c r="L75" s="49">
        <v>0.12586571433138938</v>
      </c>
      <c r="M75" s="49">
        <v>0.72675957537224189</v>
      </c>
      <c r="S75" s="6"/>
    </row>
    <row r="76" spans="10:19" x14ac:dyDescent="0.35">
      <c r="J76" s="49">
        <v>4</v>
      </c>
      <c r="K76" s="49">
        <v>0.75896409677819676</v>
      </c>
      <c r="L76" s="49">
        <v>0.25362223598326072</v>
      </c>
      <c r="M76" s="49">
        <v>1.4644368365705556</v>
      </c>
      <c r="S76" s="6"/>
    </row>
    <row r="77" spans="10:19" x14ac:dyDescent="0.35">
      <c r="J77" s="49">
        <v>5</v>
      </c>
      <c r="K77" s="49">
        <v>0.80886437673675093</v>
      </c>
      <c r="L77" s="49">
        <v>0.12597622237317618</v>
      </c>
      <c r="M77" s="49">
        <v>0.7273976584113826</v>
      </c>
      <c r="S77" s="6"/>
    </row>
    <row r="78" spans="10:19" x14ac:dyDescent="0.35">
      <c r="J78" s="49">
        <v>6</v>
      </c>
      <c r="K78" s="49">
        <v>0.95218764379846155</v>
      </c>
      <c r="L78" s="49">
        <v>-1.1596983162850516E-2</v>
      </c>
      <c r="M78" s="49">
        <v>-6.6961988845046297E-2</v>
      </c>
      <c r="S78" s="6"/>
    </row>
    <row r="79" spans="10:19" x14ac:dyDescent="0.35">
      <c r="J79" s="49">
        <v>7</v>
      </c>
      <c r="K79" s="49">
        <v>0.96649022958163666</v>
      </c>
      <c r="L79" s="49">
        <v>6.9305893376031547E-3</v>
      </c>
      <c r="M79" s="49">
        <v>4.0017825273802314E-2</v>
      </c>
      <c r="S79" s="6"/>
    </row>
    <row r="80" spans="10:19" x14ac:dyDescent="0.35">
      <c r="J80" s="49">
        <v>8</v>
      </c>
      <c r="K80" s="49">
        <v>0.7506756154919505</v>
      </c>
      <c r="L80" s="49">
        <v>0.20939676166073895</v>
      </c>
      <c r="M80" s="49">
        <v>1.2090751035520804</v>
      </c>
      <c r="S80" s="6"/>
    </row>
    <row r="81" spans="10:19" x14ac:dyDescent="0.35">
      <c r="J81" s="49">
        <v>9</v>
      </c>
      <c r="K81" s="49">
        <v>0.84802468526965802</v>
      </c>
      <c r="L81" s="49">
        <v>-6.8714258560791275E-2</v>
      </c>
      <c r="M81" s="49">
        <v>-0.39676210188722527</v>
      </c>
      <c r="S81" s="6"/>
    </row>
    <row r="82" spans="10:19" x14ac:dyDescent="0.35">
      <c r="J82" s="49">
        <v>10</v>
      </c>
      <c r="K82" s="49">
        <v>0.93464237720854815</v>
      </c>
      <c r="L82" s="49">
        <v>0.246930871465604</v>
      </c>
      <c r="M82" s="49">
        <v>1.4258003162016379</v>
      </c>
      <c r="S82" s="6"/>
    </row>
    <row r="83" spans="10:19" x14ac:dyDescent="0.35">
      <c r="J83" s="49">
        <v>11</v>
      </c>
      <c r="K83" s="49">
        <v>0.90440557465199856</v>
      </c>
      <c r="L83" s="49">
        <v>-8.7041687609274221E-2</v>
      </c>
      <c r="M83" s="49">
        <v>-0.50258627031701186</v>
      </c>
      <c r="S83" s="6"/>
    </row>
    <row r="84" spans="10:19" x14ac:dyDescent="0.35">
      <c r="J84" s="49">
        <v>12</v>
      </c>
      <c r="K84" s="49">
        <v>0.77363995402761754</v>
      </c>
      <c r="L84" s="49">
        <v>5.8127851354143445E-2</v>
      </c>
      <c r="M84" s="49">
        <v>0.33563526645717134</v>
      </c>
      <c r="S84" s="6"/>
    </row>
    <row r="85" spans="10:19" x14ac:dyDescent="0.35">
      <c r="J85" s="49">
        <v>13</v>
      </c>
      <c r="K85" s="49">
        <v>0.72451693499766145</v>
      </c>
      <c r="L85" s="49">
        <v>-0.18885276847742771</v>
      </c>
      <c r="M85" s="49">
        <v>-1.0904523011339162</v>
      </c>
      <c r="S85" s="6"/>
    </row>
    <row r="86" spans="10:19" x14ac:dyDescent="0.35">
      <c r="J86" s="49">
        <v>14</v>
      </c>
      <c r="K86" s="49">
        <v>0.68971492208708796</v>
      </c>
      <c r="L86" s="49">
        <v>-1.6941777488205467E-2</v>
      </c>
      <c r="M86" s="49">
        <v>-9.782329587358167E-2</v>
      </c>
      <c r="S86" s="6"/>
    </row>
    <row r="87" spans="10:19" x14ac:dyDescent="0.35">
      <c r="J87" s="49">
        <v>15</v>
      </c>
      <c r="K87" s="49">
        <v>0.97084307800734626</v>
      </c>
      <c r="L87" s="49">
        <v>5.3785555478698344E-2</v>
      </c>
      <c r="M87" s="49">
        <v>0.31056247262015979</v>
      </c>
      <c r="S87" s="6"/>
    </row>
    <row r="88" spans="10:19" x14ac:dyDescent="0.35">
      <c r="J88" s="49">
        <v>16</v>
      </c>
      <c r="K88" s="49">
        <v>0.89361797171457047</v>
      </c>
      <c r="L88" s="49">
        <v>-7.9555557833484336E-2</v>
      </c>
      <c r="M88" s="49">
        <v>-0.45936070626300701</v>
      </c>
      <c r="S88" s="6"/>
    </row>
    <row r="89" spans="10:19" x14ac:dyDescent="0.35">
      <c r="J89" s="49">
        <v>17</v>
      </c>
      <c r="K89" s="49">
        <v>0.72472580132325959</v>
      </c>
      <c r="L89" s="49">
        <v>-5.4681925525628561E-2</v>
      </c>
      <c r="M89" s="49">
        <v>-0.31573819118771362</v>
      </c>
      <c r="S89" s="6"/>
    </row>
    <row r="90" spans="10:19" x14ac:dyDescent="0.35">
      <c r="J90" s="49">
        <v>18</v>
      </c>
      <c r="K90" s="49">
        <v>1.2316790982488746</v>
      </c>
      <c r="L90" s="49">
        <v>4.8974083483344977E-2</v>
      </c>
      <c r="M90" s="49">
        <v>0.28278061508386648</v>
      </c>
      <c r="S90" s="6"/>
    </row>
    <row r="91" spans="10:19" x14ac:dyDescent="0.35">
      <c r="J91" s="49">
        <v>19</v>
      </c>
      <c r="K91" s="49">
        <v>0.6720157710901149</v>
      </c>
      <c r="L91" s="49">
        <v>0.12421724839935</v>
      </c>
      <c r="M91" s="49">
        <v>0.71724118978845808</v>
      </c>
      <c r="S91" s="6"/>
    </row>
    <row r="92" spans="10:19" x14ac:dyDescent="0.35">
      <c r="J92" s="49">
        <v>20</v>
      </c>
      <c r="K92" s="49">
        <v>0.80651813132191119</v>
      </c>
      <c r="L92" s="49">
        <v>-0.11456906960246194</v>
      </c>
      <c r="M92" s="49">
        <v>-0.66153176675145597</v>
      </c>
      <c r="S92" s="6"/>
    </row>
    <row r="93" spans="10:19" x14ac:dyDescent="0.35">
      <c r="J93" s="49">
        <v>21</v>
      </c>
      <c r="K93" s="49">
        <v>0.98405853997996262</v>
      </c>
      <c r="L93" s="49">
        <v>-0.14542753268881281</v>
      </c>
      <c r="M93" s="49">
        <v>-0.83971121497060786</v>
      </c>
      <c r="S93" s="6"/>
    </row>
    <row r="94" spans="10:19" x14ac:dyDescent="0.35">
      <c r="J94" s="49">
        <v>22</v>
      </c>
      <c r="K94" s="49">
        <v>0.72466718427727406</v>
      </c>
      <c r="L94" s="49">
        <v>0.2690505928886735</v>
      </c>
      <c r="M94" s="49">
        <v>1.5535215104456623</v>
      </c>
      <c r="S94" s="6"/>
    </row>
    <row r="95" spans="10:19" x14ac:dyDescent="0.35">
      <c r="J95" s="49">
        <v>23</v>
      </c>
      <c r="K95" s="49">
        <v>0.78242925306655753</v>
      </c>
      <c r="L95" s="49">
        <v>0.22590007148437063</v>
      </c>
      <c r="M95" s="49">
        <v>1.3043666490168009</v>
      </c>
      <c r="S95" s="6"/>
    </row>
    <row r="96" spans="10:19" x14ac:dyDescent="0.35">
      <c r="J96" s="49">
        <v>24</v>
      </c>
      <c r="K96" s="49">
        <v>0.63594012582748771</v>
      </c>
      <c r="L96" s="49">
        <v>6.4372798114918806E-2</v>
      </c>
      <c r="M96" s="49">
        <v>0.37169413189318545</v>
      </c>
      <c r="S96" s="6"/>
    </row>
    <row r="97" spans="10:19" x14ac:dyDescent="0.35">
      <c r="J97" s="49">
        <v>25</v>
      </c>
      <c r="K97" s="49">
        <v>0.96158052267154481</v>
      </c>
      <c r="L97" s="49">
        <v>9.9223709370197755E-2</v>
      </c>
      <c r="M97" s="49">
        <v>0.57292632288155898</v>
      </c>
      <c r="S97" s="6"/>
    </row>
    <row r="98" spans="10:19" x14ac:dyDescent="0.35">
      <c r="J98" s="49">
        <v>26</v>
      </c>
      <c r="K98" s="49">
        <v>0.80895638617007704</v>
      </c>
      <c r="L98" s="49">
        <v>2.2471680483406753E-2</v>
      </c>
      <c r="M98" s="49">
        <v>0.12975343645230086</v>
      </c>
      <c r="S98" s="6"/>
    </row>
    <row r="99" spans="10:19" x14ac:dyDescent="0.35">
      <c r="J99" s="49">
        <v>27</v>
      </c>
      <c r="K99" s="49">
        <v>0.76934939090345367</v>
      </c>
      <c r="L99" s="49">
        <v>8.198582846004876E-2</v>
      </c>
      <c r="M99" s="49">
        <v>0.47339330011101344</v>
      </c>
      <c r="S99" s="6"/>
    </row>
    <row r="100" spans="10:19" x14ac:dyDescent="0.35">
      <c r="J100" s="49">
        <v>28</v>
      </c>
      <c r="K100" s="49">
        <v>0.89832415787529474</v>
      </c>
      <c r="L100" s="49">
        <v>-0.16405339679272668</v>
      </c>
      <c r="M100" s="49">
        <v>-0.94725857335179076</v>
      </c>
      <c r="S100" s="6"/>
    </row>
    <row r="101" spans="10:19" x14ac:dyDescent="0.35">
      <c r="J101" s="49">
        <v>29</v>
      </c>
      <c r="K101" s="49">
        <v>1.0888529317781588</v>
      </c>
      <c r="L101" s="49">
        <v>7.9705036871375423E-2</v>
      </c>
      <c r="M101" s="49">
        <v>0.46022381122119088</v>
      </c>
      <c r="S101" s="6"/>
    </row>
    <row r="102" spans="10:19" x14ac:dyDescent="0.35">
      <c r="J102" s="49">
        <v>30</v>
      </c>
      <c r="K102" s="49">
        <v>1.0521458155195789</v>
      </c>
      <c r="L102" s="49">
        <v>-0.11977235457852631</v>
      </c>
      <c r="M102" s="49">
        <v>-0.6915759864965485</v>
      </c>
      <c r="S102" s="6"/>
    </row>
    <row r="103" spans="10:19" x14ac:dyDescent="0.35">
      <c r="J103" s="49">
        <v>31</v>
      </c>
      <c r="K103" s="49">
        <v>0.41550865356567979</v>
      </c>
      <c r="L103" s="49">
        <v>-0.46842458073766152</v>
      </c>
      <c r="M103" s="49">
        <v>-2.7047242467834125</v>
      </c>
      <c r="S103" s="6"/>
    </row>
    <row r="104" spans="10:19" x14ac:dyDescent="0.35">
      <c r="J104" s="49">
        <v>32</v>
      </c>
      <c r="K104" s="49">
        <v>0.66993959003815773</v>
      </c>
      <c r="L104" s="49">
        <v>3.4791586299404154E-2</v>
      </c>
      <c r="M104" s="49">
        <v>0.20088964353635635</v>
      </c>
      <c r="S104" s="6"/>
    </row>
    <row r="105" spans="10:19" x14ac:dyDescent="0.35">
      <c r="J105" s="49">
        <v>33</v>
      </c>
      <c r="K105" s="49">
        <v>1.0087734538860906</v>
      </c>
      <c r="L105" s="49">
        <v>-0.17307165151498849</v>
      </c>
      <c r="M105" s="49">
        <v>-0.99933076002602317</v>
      </c>
      <c r="S105" s="6"/>
    </row>
    <row r="106" spans="10:19" x14ac:dyDescent="0.35">
      <c r="J106" s="49">
        <v>34</v>
      </c>
      <c r="K106" s="49">
        <v>0.94244727199030143</v>
      </c>
      <c r="L106" s="49">
        <v>0.11644873965183566</v>
      </c>
      <c r="M106" s="49">
        <v>0.67238514500604618</v>
      </c>
      <c r="S106" s="6"/>
    </row>
    <row r="107" spans="10:19" x14ac:dyDescent="0.35">
      <c r="J107" s="49">
        <v>35</v>
      </c>
      <c r="K107" s="49">
        <v>0.43758330486785546</v>
      </c>
      <c r="L107" s="49">
        <v>0.57468515728264524</v>
      </c>
      <c r="M107" s="49">
        <v>3.3182820524088226</v>
      </c>
      <c r="S107" s="6"/>
    </row>
    <row r="108" spans="10:19" x14ac:dyDescent="0.35">
      <c r="J108" s="49">
        <v>36</v>
      </c>
      <c r="K108" s="49">
        <v>0.74720295477162368</v>
      </c>
      <c r="L108" s="49">
        <v>-0.17656293282024227</v>
      </c>
      <c r="M108" s="49">
        <v>-1.0194897217606764</v>
      </c>
      <c r="S108" s="6"/>
    </row>
    <row r="109" spans="10:19" x14ac:dyDescent="0.35">
      <c r="J109" s="49">
        <v>37</v>
      </c>
      <c r="K109" s="49">
        <v>0.14402068187694628</v>
      </c>
      <c r="L109" s="49">
        <v>-2.6197036731546566E-2</v>
      </c>
      <c r="M109" s="49">
        <v>-0.15126396725404134</v>
      </c>
      <c r="S109" s="6"/>
    </row>
    <row r="110" spans="10:19" x14ac:dyDescent="0.35">
      <c r="J110" s="49">
        <v>38</v>
      </c>
      <c r="K110" s="49">
        <v>0.94531626901121379</v>
      </c>
      <c r="L110" s="49">
        <v>-0.25688705341702534</v>
      </c>
      <c r="M110" s="49">
        <v>-1.4832881762259562</v>
      </c>
      <c r="S110" s="6"/>
    </row>
    <row r="111" spans="10:19" x14ac:dyDescent="0.35">
      <c r="J111" s="49">
        <v>39</v>
      </c>
      <c r="K111" s="49">
        <v>0.88783751375475894</v>
      </c>
      <c r="L111" s="49">
        <v>-0.20278528689876374</v>
      </c>
      <c r="M111" s="49">
        <v>-1.1708998735768503</v>
      </c>
      <c r="S111" s="6"/>
    </row>
    <row r="112" spans="10:19" x14ac:dyDescent="0.35">
      <c r="J112" s="49">
        <v>40</v>
      </c>
      <c r="K112" s="49">
        <v>0.49380459404802401</v>
      </c>
      <c r="L112" s="49">
        <v>-0.12909538521336722</v>
      </c>
      <c r="M112" s="49">
        <v>-0.74540797578252704</v>
      </c>
      <c r="S112" s="6"/>
    </row>
    <row r="113" spans="10:19" x14ac:dyDescent="0.35">
      <c r="J113" s="49">
        <v>41</v>
      </c>
      <c r="K113" s="49">
        <v>-4.3481048991052429E-2</v>
      </c>
      <c r="L113" s="49">
        <v>7.8117996358281871E-2</v>
      </c>
      <c r="M113" s="49">
        <v>0.45106010134577829</v>
      </c>
      <c r="S113" s="6"/>
    </row>
    <row r="114" spans="10:19" x14ac:dyDescent="0.35">
      <c r="J114" s="49">
        <v>42</v>
      </c>
      <c r="K114" s="49">
        <v>0.60811854031250379</v>
      </c>
      <c r="L114" s="49">
        <v>2.4017314766460185E-3</v>
      </c>
      <c r="M114" s="49">
        <v>1.3867806315624318E-2</v>
      </c>
      <c r="S114" s="6"/>
    </row>
    <row r="115" spans="10:19" x14ac:dyDescent="0.35">
      <c r="J115" s="49">
        <v>43</v>
      </c>
      <c r="K115" s="49">
        <v>0.57079283975053263</v>
      </c>
      <c r="L115" s="49">
        <v>-0.12785700946321671</v>
      </c>
      <c r="M115" s="49">
        <v>-0.7382574865558813</v>
      </c>
      <c r="S115" s="6"/>
    </row>
    <row r="116" spans="10:19" x14ac:dyDescent="0.35">
      <c r="J116" s="49">
        <v>44</v>
      </c>
      <c r="K116" s="49">
        <v>0.59605990129140451</v>
      </c>
      <c r="L116" s="49">
        <v>-0.25281800688692763</v>
      </c>
      <c r="M116" s="49">
        <v>-1.4597931478610617</v>
      </c>
      <c r="S116" s="6"/>
    </row>
    <row r="117" spans="10:19" x14ac:dyDescent="0.35">
      <c r="J117" s="49">
        <v>45</v>
      </c>
      <c r="K117" s="49">
        <v>0.50194533501994831</v>
      </c>
      <c r="L117" s="49">
        <v>-8.5749306448346496E-2</v>
      </c>
      <c r="M117" s="49">
        <v>-0.4951239491541416</v>
      </c>
      <c r="S117" s="6"/>
    </row>
    <row r="118" spans="10:19" x14ac:dyDescent="0.35">
      <c r="J118" s="49">
        <v>46</v>
      </c>
      <c r="K118" s="49">
        <v>0.83836554459150436</v>
      </c>
      <c r="L118" s="49">
        <v>2.1950661353055456E-2</v>
      </c>
      <c r="M118" s="49">
        <v>0.12674502670428986</v>
      </c>
      <c r="S118" s="6"/>
    </row>
    <row r="119" spans="10:19" x14ac:dyDescent="0.35">
      <c r="J119" s="49">
        <v>47</v>
      </c>
      <c r="K119" s="49">
        <v>0.37888301049487527</v>
      </c>
      <c r="L119" s="49">
        <v>-0.19336645004683317</v>
      </c>
      <c r="M119" s="49">
        <v>-1.1165146908654822</v>
      </c>
      <c r="S119" s="6"/>
    </row>
    <row r="120" spans="10:19" ht="15" thickBot="1" x14ac:dyDescent="0.4">
      <c r="J120" s="50">
        <v>48</v>
      </c>
      <c r="K120" s="50">
        <v>0.26441312974222653</v>
      </c>
      <c r="L120" s="50">
        <v>6.2784229100628641E-2</v>
      </c>
      <c r="M120" s="50">
        <v>0.36252159631899927</v>
      </c>
      <c r="S120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3"/>
  <sheetViews>
    <sheetView workbookViewId="0"/>
  </sheetViews>
  <sheetFormatPr defaultColWidth="9.1796875" defaultRowHeight="14" x14ac:dyDescent="0.3"/>
  <cols>
    <col min="1" max="1" width="19.453125" style="6" customWidth="1"/>
    <col min="2" max="6" width="12.453125" style="6" bestFit="1" customWidth="1"/>
    <col min="7" max="7" width="11.26953125" style="6" bestFit="1" customWidth="1"/>
    <col min="8" max="9" width="12.453125" style="6" bestFit="1" customWidth="1"/>
    <col min="10" max="10" width="13.7265625" style="6" bestFit="1" customWidth="1"/>
    <col min="11" max="11" width="12.453125" style="6" bestFit="1" customWidth="1"/>
    <col min="12" max="12" width="13.7265625" style="6" bestFit="1" customWidth="1"/>
    <col min="13" max="16" width="12.453125" style="6" bestFit="1" customWidth="1"/>
    <col min="17" max="17" width="13.7265625" style="6" bestFit="1" customWidth="1"/>
    <col min="18" max="18" width="12.453125" style="6" bestFit="1" customWidth="1"/>
    <col min="19" max="19" width="9.26953125" style="6" bestFit="1" customWidth="1"/>
    <col min="20" max="20" width="12.453125" style="6" bestFit="1" customWidth="1"/>
    <col min="21" max="21" width="9.26953125" style="6" bestFit="1" customWidth="1"/>
    <col min="22" max="22" width="12.453125" style="6" bestFit="1" customWidth="1"/>
    <col min="23" max="23" width="11.26953125" style="6" bestFit="1" customWidth="1"/>
    <col min="24" max="25" width="12.453125" style="6" bestFit="1" customWidth="1"/>
    <col min="26" max="26" width="13.7265625" style="6" bestFit="1" customWidth="1"/>
    <col min="27" max="28" width="12.453125" style="6" bestFit="1" customWidth="1"/>
    <col min="29" max="29" width="13.7265625" style="6" bestFit="1" customWidth="1"/>
    <col min="30" max="31" width="12.453125" style="6" bestFit="1" customWidth="1"/>
    <col min="32" max="33" width="13.7265625" style="6" bestFit="1" customWidth="1"/>
    <col min="34" max="34" width="12.453125" style="6" bestFit="1" customWidth="1"/>
    <col min="35" max="37" width="13.7265625" style="6" bestFit="1" customWidth="1"/>
    <col min="38" max="39" width="12.453125" style="6" bestFit="1" customWidth="1"/>
    <col min="40" max="40" width="13.7265625" style="6" bestFit="1" customWidth="1"/>
    <col min="41" max="41" width="12.453125" style="6" bestFit="1" customWidth="1"/>
    <col min="42" max="42" width="13.7265625" style="6" bestFit="1" customWidth="1"/>
    <col min="43" max="43" width="12.453125" style="6" bestFit="1" customWidth="1"/>
    <col min="44" max="46" width="13.7265625" style="6" bestFit="1" customWidth="1"/>
    <col min="47" max="47" width="11.26953125" style="6" bestFit="1" customWidth="1"/>
    <col min="48" max="48" width="13.7265625" style="6" bestFit="1" customWidth="1"/>
    <col min="49" max="49" width="12.453125" style="6" bestFit="1" customWidth="1"/>
    <col min="50" max="16384" width="9.1796875" style="6"/>
  </cols>
  <sheetData>
    <row r="1" spans="1:49" x14ac:dyDescent="0.3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22</v>
      </c>
      <c r="Y1" s="13" t="s">
        <v>23</v>
      </c>
      <c r="Z1" s="13" t="s">
        <v>24</v>
      </c>
      <c r="AA1" s="13" t="s">
        <v>25</v>
      </c>
      <c r="AB1" s="13" t="s">
        <v>26</v>
      </c>
      <c r="AC1" s="13" t="s">
        <v>27</v>
      </c>
      <c r="AD1" s="13" t="s">
        <v>28</v>
      </c>
      <c r="AE1" s="13" t="s">
        <v>29</v>
      </c>
      <c r="AF1" s="13" t="s">
        <v>30</v>
      </c>
      <c r="AG1" s="13" t="s">
        <v>31</v>
      </c>
      <c r="AH1" s="13" t="s">
        <v>32</v>
      </c>
      <c r="AI1" s="13" t="s">
        <v>33</v>
      </c>
      <c r="AJ1" s="13" t="s">
        <v>34</v>
      </c>
      <c r="AK1" s="13" t="s">
        <v>35</v>
      </c>
      <c r="AL1" s="13" t="s">
        <v>36</v>
      </c>
      <c r="AM1" s="13" t="s">
        <v>37</v>
      </c>
      <c r="AN1" s="13" t="s">
        <v>38</v>
      </c>
      <c r="AO1" s="13" t="s">
        <v>39</v>
      </c>
      <c r="AP1" s="13" t="s">
        <v>40</v>
      </c>
      <c r="AQ1" s="13" t="s">
        <v>41</v>
      </c>
      <c r="AR1" s="13" t="s">
        <v>42</v>
      </c>
      <c r="AS1" s="13" t="s">
        <v>43</v>
      </c>
      <c r="AT1" s="13" t="s">
        <v>44</v>
      </c>
      <c r="AU1" s="13" t="s">
        <v>45</v>
      </c>
      <c r="AV1" s="13" t="s">
        <v>46</v>
      </c>
      <c r="AW1" s="13" t="s">
        <v>47</v>
      </c>
    </row>
    <row r="2" spans="1:49" ht="14.5" x14ac:dyDescent="0.35">
      <c r="A2" s="15" t="s">
        <v>48</v>
      </c>
      <c r="B2">
        <v>94620.362516279361</v>
      </c>
      <c r="C2">
        <v>254429.45019434299</v>
      </c>
      <c r="D2">
        <v>51609.376140934328</v>
      </c>
      <c r="E2">
        <v>2943.0336160638758</v>
      </c>
      <c r="F2">
        <v>84830.910830194509</v>
      </c>
      <c r="G2">
        <v>1487876.0626090979</v>
      </c>
      <c r="H2">
        <v>52397.890400151387</v>
      </c>
      <c r="I2">
        <v>11521.855753305659</v>
      </c>
      <c r="J2">
        <v>311439.5979337655</v>
      </c>
      <c r="K2">
        <v>51518.925745448701</v>
      </c>
      <c r="L2">
        <v>563837.32989413477</v>
      </c>
      <c r="M2">
        <v>156811.50647585941</v>
      </c>
      <c r="N2">
        <v>38334.194213222007</v>
      </c>
      <c r="O2">
        <v>29401.64194656142</v>
      </c>
      <c r="P2">
        <v>63592.803574949066</v>
      </c>
      <c r="Q2">
        <v>725760.07856591709</v>
      </c>
      <c r="R2">
        <v>21076.34646511306</v>
      </c>
      <c r="S2">
        <v>5124.597232590093</v>
      </c>
      <c r="T2">
        <v>8192.1420308614252</v>
      </c>
      <c r="U2">
        <v>1211.082300383511</v>
      </c>
      <c r="V2">
        <v>247426.12157112019</v>
      </c>
      <c r="W2">
        <v>183440.29500732501</v>
      </c>
      <c r="X2">
        <v>90731.750189988088</v>
      </c>
      <c r="Y2">
        <v>81503.611820553924</v>
      </c>
      <c r="Z2">
        <v>80624.266130285076</v>
      </c>
      <c r="AA2">
        <v>18096.812071730641</v>
      </c>
      <c r="AB2">
        <v>47063.56006302165</v>
      </c>
      <c r="AC2">
        <v>832949.04374157498</v>
      </c>
      <c r="AD2">
        <v>86913.19502546388</v>
      </c>
      <c r="AE2">
        <v>93053.829265186854</v>
      </c>
      <c r="AF2">
        <v>141629.64116112681</v>
      </c>
      <c r="AG2">
        <v>9008496.3882018737</v>
      </c>
      <c r="AH2">
        <v>4204951.6119477767</v>
      </c>
      <c r="AI2">
        <v>320667.19363696931</v>
      </c>
      <c r="AJ2">
        <v>21737003.387908231</v>
      </c>
      <c r="AK2">
        <v>1146994.468195346</v>
      </c>
      <c r="AL2">
        <v>6255848.301685622</v>
      </c>
      <c r="AM2">
        <v>520017.0378986689</v>
      </c>
      <c r="AN2">
        <v>735425.53959527193</v>
      </c>
      <c r="AO2">
        <v>111941.03383474921</v>
      </c>
      <c r="AP2">
        <v>1242341.302057988</v>
      </c>
      <c r="AQ2">
        <v>1942349.548820056</v>
      </c>
      <c r="AR2">
        <v>1765780.5304871909</v>
      </c>
      <c r="AS2">
        <v>491227.61499959353</v>
      </c>
      <c r="AT2">
        <v>1341255.211891463</v>
      </c>
      <c r="AU2">
        <v>631618.13737803278</v>
      </c>
      <c r="AV2">
        <v>329137.43368583912</v>
      </c>
      <c r="AW2">
        <v>4965459.4398983028</v>
      </c>
    </row>
    <row r="3" spans="1:49" ht="14.5" x14ac:dyDescent="0.35">
      <c r="A3" s="15" t="s">
        <v>49</v>
      </c>
      <c r="B3">
        <v>9576051.1094133463</v>
      </c>
      <c r="C3">
        <v>3943753.5011477838</v>
      </c>
      <c r="D3">
        <v>778984.04355598078</v>
      </c>
      <c r="E3">
        <v>38934.562910013483</v>
      </c>
      <c r="F3">
        <v>3478135.5579114039</v>
      </c>
      <c r="G3">
        <v>37783212.497905873</v>
      </c>
      <c r="H3">
        <v>1235935.469945106</v>
      </c>
      <c r="I3">
        <v>344085.9065212495</v>
      </c>
      <c r="J3">
        <v>8741426.8603748437</v>
      </c>
      <c r="K3">
        <v>14893146.988745119</v>
      </c>
      <c r="L3">
        <v>23698978.644713361</v>
      </c>
      <c r="M3">
        <v>1538306.8744348269</v>
      </c>
      <c r="N3">
        <v>2012668.734989458</v>
      </c>
      <c r="O3">
        <v>2834799.6189471539</v>
      </c>
      <c r="P3">
        <v>866483.61919913522</v>
      </c>
      <c r="Q3">
        <v>20340511.71959243</v>
      </c>
      <c r="R3">
        <v>312762.62106457271</v>
      </c>
      <c r="S3">
        <v>159954.23874006749</v>
      </c>
      <c r="T3">
        <v>520457.90443740739</v>
      </c>
      <c r="U3">
        <v>16543.167404648921</v>
      </c>
      <c r="V3">
        <v>5198472.708707178</v>
      </c>
      <c r="W3">
        <v>10024141.824093111</v>
      </c>
      <c r="X3">
        <v>4085285.9623668622</v>
      </c>
      <c r="Y3">
        <v>6455596.28670712</v>
      </c>
      <c r="Z3">
        <v>12623471.187085349</v>
      </c>
      <c r="AA3">
        <v>773062.92828389839</v>
      </c>
      <c r="AB3">
        <v>1842196.0008641279</v>
      </c>
      <c r="AC3">
        <v>14875001.06617566</v>
      </c>
      <c r="AD3">
        <v>4608138.1863998547</v>
      </c>
      <c r="AE3">
        <v>3958919.0445864261</v>
      </c>
      <c r="AF3">
        <v>7147723.1216045348</v>
      </c>
      <c r="AG3">
        <v>9270358.0083961114</v>
      </c>
      <c r="AH3">
        <v>153748011.68284631</v>
      </c>
      <c r="AI3">
        <v>48138412.666646697</v>
      </c>
      <c r="AJ3">
        <v>213712617.67286941</v>
      </c>
      <c r="AK3">
        <v>23226148.82030461</v>
      </c>
      <c r="AL3">
        <v>250372239.46729741</v>
      </c>
      <c r="AM3">
        <v>6028565.0497841109</v>
      </c>
      <c r="AN3">
        <v>48082378.612806723</v>
      </c>
      <c r="AO3">
        <v>39113714.426416218</v>
      </c>
      <c r="AP3">
        <v>170661380.70057729</v>
      </c>
      <c r="AQ3">
        <v>17831810.489767529</v>
      </c>
      <c r="AR3">
        <v>45707751.735675812</v>
      </c>
      <c r="AS3">
        <v>11097781.567136129</v>
      </c>
      <c r="AT3">
        <v>24830565.50928561</v>
      </c>
      <c r="AU3">
        <v>17554360.780063719</v>
      </c>
      <c r="AV3">
        <v>52277103.85823527</v>
      </c>
      <c r="AW3">
        <v>28166051.79340028</v>
      </c>
    </row>
    <row r="4" spans="1:49" ht="14.5" x14ac:dyDescent="0.35">
      <c r="A4" s="15" t="s">
        <v>50</v>
      </c>
      <c r="B4">
        <v>1179405.1600262059</v>
      </c>
      <c r="C4">
        <v>611915.57545966865</v>
      </c>
      <c r="D4">
        <v>208537.8691951065</v>
      </c>
      <c r="E4">
        <v>12738.767896296231</v>
      </c>
      <c r="F4">
        <v>555844.62542927731</v>
      </c>
      <c r="G4">
        <v>5702671.3440813106</v>
      </c>
      <c r="H4">
        <v>483322.27236859163</v>
      </c>
      <c r="I4">
        <v>69653.667516285175</v>
      </c>
      <c r="J4">
        <v>1770441.253217018</v>
      </c>
      <c r="K4">
        <v>926413.13277999032</v>
      </c>
      <c r="L4">
        <v>2957573.1032526111</v>
      </c>
      <c r="M4">
        <v>256655.91213955299</v>
      </c>
      <c r="N4">
        <v>357460.82789364358</v>
      </c>
      <c r="O4">
        <v>235754.46479949271</v>
      </c>
      <c r="P4">
        <v>123429.0127598773</v>
      </c>
      <c r="Q4">
        <v>3124483.4617558359</v>
      </c>
      <c r="R4">
        <v>130241.8561438061</v>
      </c>
      <c r="S4">
        <v>38962.305008729047</v>
      </c>
      <c r="T4">
        <v>450917.6824376916</v>
      </c>
      <c r="U4">
        <v>6026.0001529475194</v>
      </c>
      <c r="V4">
        <v>582619.90568702877</v>
      </c>
      <c r="W4">
        <v>1859981.759247933</v>
      </c>
      <c r="X4">
        <v>342470.54219629383</v>
      </c>
      <c r="Y4">
        <v>673037.07201611204</v>
      </c>
      <c r="Z4">
        <v>1039458.4913088731</v>
      </c>
      <c r="AA4">
        <v>316446.55660953303</v>
      </c>
      <c r="AB4">
        <v>463697.80206578108</v>
      </c>
      <c r="AC4">
        <v>2116712.180791433</v>
      </c>
      <c r="AD4">
        <v>393508.5584405819</v>
      </c>
      <c r="AE4">
        <v>361993.8916045212</v>
      </c>
      <c r="AF4">
        <v>1154316.630068463</v>
      </c>
      <c r="AG4">
        <v>2759990.887474176</v>
      </c>
      <c r="AH4">
        <v>24728208.990556121</v>
      </c>
      <c r="AI4">
        <v>990096.42382315767</v>
      </c>
      <c r="AJ4">
        <v>81360311.758578569</v>
      </c>
      <c r="AK4">
        <v>2459353.185877285</v>
      </c>
      <c r="AL4">
        <v>6057550.6673950171</v>
      </c>
      <c r="AM4">
        <v>2471707.221332774</v>
      </c>
      <c r="AN4">
        <v>2622255.3077258999</v>
      </c>
      <c r="AO4">
        <v>892794.07438471226</v>
      </c>
      <c r="AP4">
        <v>1018905.344986</v>
      </c>
      <c r="AQ4">
        <v>1814583.5302861489</v>
      </c>
      <c r="AR4">
        <v>3786097.0792225101</v>
      </c>
      <c r="AS4">
        <v>1083529.3718579379</v>
      </c>
      <c r="AT4">
        <v>4741496.8985268557</v>
      </c>
      <c r="AU4">
        <v>5663805.7279050322</v>
      </c>
      <c r="AV4">
        <v>2092314.1348318909</v>
      </c>
      <c r="AW4">
        <v>4013558.4046337171</v>
      </c>
    </row>
    <row r="5" spans="1:49" ht="14.5" x14ac:dyDescent="0.35">
      <c r="A5" s="15" t="s">
        <v>51</v>
      </c>
      <c r="B5">
        <v>697325.66940725548</v>
      </c>
      <c r="C5">
        <v>1538364.1870351599</v>
      </c>
      <c r="D5">
        <v>380549.80409985012</v>
      </c>
      <c r="E5">
        <v>8376.9414168256335</v>
      </c>
      <c r="F5">
        <v>601429.70412661461</v>
      </c>
      <c r="G5">
        <v>7605150.1921742242</v>
      </c>
      <c r="H5">
        <v>179479.1444547908</v>
      </c>
      <c r="I5">
        <v>58057.808538353871</v>
      </c>
      <c r="J5">
        <v>1657850.693321272</v>
      </c>
      <c r="K5">
        <v>425763.54610396101</v>
      </c>
      <c r="L5">
        <v>3328573.4252681038</v>
      </c>
      <c r="M5">
        <v>343095.67619318853</v>
      </c>
      <c r="N5">
        <v>497691.84735114791</v>
      </c>
      <c r="O5">
        <v>145181.9086900877</v>
      </c>
      <c r="P5">
        <v>154171.1953806571</v>
      </c>
      <c r="Q5">
        <v>4682102.047231162</v>
      </c>
      <c r="R5">
        <v>125805.6792838183</v>
      </c>
      <c r="S5">
        <v>55190.542069052222</v>
      </c>
      <c r="T5">
        <v>45688.887498706899</v>
      </c>
      <c r="U5">
        <v>10527.697598991679</v>
      </c>
      <c r="V5">
        <v>2252286.488508414</v>
      </c>
      <c r="W5">
        <v>1671200.323977432</v>
      </c>
      <c r="X5">
        <v>315589.33562291809</v>
      </c>
      <c r="Y5">
        <v>470085.24409715732</v>
      </c>
      <c r="Z5">
        <v>778277.66108890367</v>
      </c>
      <c r="AA5">
        <v>109414.9050151027</v>
      </c>
      <c r="AB5">
        <v>292752.18269778078</v>
      </c>
      <c r="AC5">
        <v>3475105.1157966121</v>
      </c>
      <c r="AD5">
        <v>540857.83076031948</v>
      </c>
      <c r="AE5">
        <v>851553.17718518362</v>
      </c>
      <c r="AF5">
        <v>3938142.093135824</v>
      </c>
      <c r="AG5">
        <v>4224780.1189119089</v>
      </c>
      <c r="AH5">
        <v>21699506.508012719</v>
      </c>
      <c r="AI5">
        <v>1821419.569697357</v>
      </c>
      <c r="AJ5">
        <v>60074551.634297788</v>
      </c>
      <c r="AK5">
        <v>5180865.519463053</v>
      </c>
      <c r="AL5">
        <v>5016419.0484930957</v>
      </c>
      <c r="AM5">
        <v>3816200.766867057</v>
      </c>
      <c r="AN5">
        <v>11549394.09074733</v>
      </c>
      <c r="AO5">
        <v>548341.19542534626</v>
      </c>
      <c r="AP5">
        <v>4527416.195436758</v>
      </c>
      <c r="AQ5">
        <v>15496424.98378781</v>
      </c>
      <c r="AR5">
        <v>3354538.221046288</v>
      </c>
      <c r="AS5">
        <v>2499904.2107940819</v>
      </c>
      <c r="AT5">
        <v>6972790.9596696412</v>
      </c>
      <c r="AU5">
        <v>4563685.0287225023</v>
      </c>
      <c r="AV5">
        <v>2943438.6076612012</v>
      </c>
      <c r="AW5">
        <v>15781053.25770512</v>
      </c>
    </row>
    <row r="6" spans="1:49" ht="14.5" x14ac:dyDescent="0.35">
      <c r="A6" s="15" t="s">
        <v>52</v>
      </c>
      <c r="B6">
        <v>1730916.8966420209</v>
      </c>
      <c r="C6">
        <v>1622550.1493849291</v>
      </c>
      <c r="D6">
        <v>773542.45428147353</v>
      </c>
      <c r="E6">
        <v>43857.676025584762</v>
      </c>
      <c r="F6">
        <v>985689.69909485267</v>
      </c>
      <c r="G6">
        <v>16934026.663675599</v>
      </c>
      <c r="H6">
        <v>1087855.208762543</v>
      </c>
      <c r="I6">
        <v>194790.09560040029</v>
      </c>
      <c r="J6">
        <v>5305601.465143268</v>
      </c>
      <c r="K6">
        <v>914053.49091726355</v>
      </c>
      <c r="L6">
        <v>6730257.1985026896</v>
      </c>
      <c r="M6">
        <v>8403812.0513923317</v>
      </c>
      <c r="N6">
        <v>971880.62115042168</v>
      </c>
      <c r="O6">
        <v>607514.04824442067</v>
      </c>
      <c r="P6">
        <v>238717.4884608993</v>
      </c>
      <c r="Q6">
        <v>7678098.168334852</v>
      </c>
      <c r="R6">
        <v>160660.38787160159</v>
      </c>
      <c r="S6">
        <v>118170.0355176934</v>
      </c>
      <c r="T6">
        <v>196534.39273433259</v>
      </c>
      <c r="U6">
        <v>12187.43754853963</v>
      </c>
      <c r="V6">
        <v>1827126.0448949221</v>
      </c>
      <c r="W6">
        <v>3255595.4760115058</v>
      </c>
      <c r="X6">
        <v>2013742.2023030301</v>
      </c>
      <c r="Y6">
        <v>1167235.1824546631</v>
      </c>
      <c r="Z6">
        <v>1013497.691814105</v>
      </c>
      <c r="AA6">
        <v>379789.84853664611</v>
      </c>
      <c r="AB6">
        <v>537506.55451730499</v>
      </c>
      <c r="AC6">
        <v>6178055.8859811723</v>
      </c>
      <c r="AD6">
        <v>715192.45862151415</v>
      </c>
      <c r="AE6">
        <v>1555314.265287932</v>
      </c>
      <c r="AF6">
        <v>2210076.4543968118</v>
      </c>
      <c r="AG6">
        <v>1512655.1491184081</v>
      </c>
      <c r="AH6">
        <v>27013353.496781189</v>
      </c>
      <c r="AI6">
        <v>5463230.1085031759</v>
      </c>
      <c r="AJ6">
        <v>1791451672.0887311</v>
      </c>
      <c r="AK6">
        <v>6307002.493504745</v>
      </c>
      <c r="AL6">
        <v>2961954.041618675</v>
      </c>
      <c r="AM6">
        <v>4345635.172078453</v>
      </c>
      <c r="AN6">
        <v>7484130.5359243508</v>
      </c>
      <c r="AO6">
        <v>3253499.6027982188</v>
      </c>
      <c r="AP6">
        <v>2053530.0477706571</v>
      </c>
      <c r="AQ6">
        <v>5957992.8909313539</v>
      </c>
      <c r="AR6">
        <v>4416218.0704954173</v>
      </c>
      <c r="AS6">
        <v>3586379.4420993561</v>
      </c>
      <c r="AT6">
        <v>4469916.5163134616</v>
      </c>
      <c r="AU6">
        <v>4238349.0039960248</v>
      </c>
      <c r="AV6">
        <v>755264.51151739236</v>
      </c>
      <c r="AW6">
        <v>14695549.71671436</v>
      </c>
    </row>
    <row r="7" spans="1:49" ht="14.5" x14ac:dyDescent="0.35">
      <c r="A7" s="15" t="s">
        <v>53</v>
      </c>
      <c r="B7">
        <v>4870155.7039297996</v>
      </c>
      <c r="C7">
        <v>6810690.0084617678</v>
      </c>
      <c r="D7">
        <v>2559835.534479565</v>
      </c>
      <c r="E7">
        <v>148160.7559354073</v>
      </c>
      <c r="F7">
        <v>5976985.4231804134</v>
      </c>
      <c r="G7">
        <v>46306466.663552761</v>
      </c>
      <c r="H7">
        <v>2388089.70774339</v>
      </c>
      <c r="I7">
        <v>362774.40065581421</v>
      </c>
      <c r="J7">
        <v>13334410.0054144</v>
      </c>
      <c r="K7">
        <v>2526094.5034786388</v>
      </c>
      <c r="L7">
        <v>22593805.845361959</v>
      </c>
      <c r="M7">
        <v>4678312.4736722866</v>
      </c>
      <c r="N7">
        <v>2744953.34256079</v>
      </c>
      <c r="O7">
        <v>1021482.885891675</v>
      </c>
      <c r="P7">
        <v>1037543.925544518</v>
      </c>
      <c r="Q7">
        <v>27530114.43447154</v>
      </c>
      <c r="R7">
        <v>835253.76278261258</v>
      </c>
      <c r="S7">
        <v>1182067.712232867</v>
      </c>
      <c r="T7">
        <v>679558.53234777926</v>
      </c>
      <c r="U7">
        <v>77859.092980737216</v>
      </c>
      <c r="V7">
        <v>10814439.951140599</v>
      </c>
      <c r="W7">
        <v>11653805.624473641</v>
      </c>
      <c r="X7">
        <v>2219489.292522877</v>
      </c>
      <c r="Y7">
        <v>3993518.8239539508</v>
      </c>
      <c r="Z7">
        <v>6090888.2920535151</v>
      </c>
      <c r="AA7">
        <v>1367756.2957378391</v>
      </c>
      <c r="AB7">
        <v>3636504.2226004978</v>
      </c>
      <c r="AC7">
        <v>17109083.204426341</v>
      </c>
      <c r="AD7">
        <v>3456109.508848656</v>
      </c>
      <c r="AE7">
        <v>6643810.5944456588</v>
      </c>
      <c r="AF7">
        <v>11134018.5935173</v>
      </c>
      <c r="AG7">
        <v>26229629.440237381</v>
      </c>
      <c r="AH7">
        <v>119316059.0855497</v>
      </c>
      <c r="AI7">
        <v>14677789.54128783</v>
      </c>
      <c r="AJ7">
        <v>636869551.95896447</v>
      </c>
      <c r="AK7">
        <v>81193915.925910741</v>
      </c>
      <c r="AL7">
        <v>114057064.732381</v>
      </c>
      <c r="AM7">
        <v>12463327.176308449</v>
      </c>
      <c r="AN7">
        <v>47236618.240126051</v>
      </c>
      <c r="AO7">
        <v>7774620.4625587873</v>
      </c>
      <c r="AP7">
        <v>22400531.178326171</v>
      </c>
      <c r="AQ7">
        <v>70608650.019171566</v>
      </c>
      <c r="AR7">
        <v>35056036.933518462</v>
      </c>
      <c r="AS7">
        <v>18507508.037432749</v>
      </c>
      <c r="AT7">
        <v>42153526.237131901</v>
      </c>
      <c r="AU7">
        <v>38291525.710200377</v>
      </c>
      <c r="AV7">
        <v>11311191.177281819</v>
      </c>
      <c r="AW7">
        <v>50118494.219021983</v>
      </c>
    </row>
    <row r="8" spans="1:49" ht="14.5" x14ac:dyDescent="0.35">
      <c r="A8" s="15" t="s">
        <v>54</v>
      </c>
      <c r="B8">
        <v>609.4676516556666</v>
      </c>
      <c r="C8">
        <v>181.5658700866768</v>
      </c>
      <c r="D8">
        <v>27.04837962764714</v>
      </c>
      <c r="E8">
        <v>1.878604733974822</v>
      </c>
      <c r="F8">
        <v>468.41555336778339</v>
      </c>
      <c r="G8">
        <v>10628.958998721781</v>
      </c>
      <c r="H8">
        <v>74.668308722183724</v>
      </c>
      <c r="I8">
        <v>12.656900813807381</v>
      </c>
      <c r="J8">
        <v>333.44502335365792</v>
      </c>
      <c r="K8">
        <v>364.51394106610621</v>
      </c>
      <c r="L8">
        <v>666.06739512986383</v>
      </c>
      <c r="M8">
        <v>66.698680963029801</v>
      </c>
      <c r="N8">
        <v>124.1518689876501</v>
      </c>
      <c r="O8">
        <v>22.40527970201796</v>
      </c>
      <c r="P8">
        <v>41.477782191942467</v>
      </c>
      <c r="Q8">
        <v>486.84297641970829</v>
      </c>
      <c r="R8">
        <v>17.946000227637281</v>
      </c>
      <c r="S8">
        <v>14.10812133394146</v>
      </c>
      <c r="T8">
        <v>15.423538341462219</v>
      </c>
      <c r="U8">
        <v>1.8969566938601301</v>
      </c>
      <c r="V8">
        <v>201.07843651895561</v>
      </c>
      <c r="W8">
        <v>473.43676246374997</v>
      </c>
      <c r="X8">
        <v>90.387703086839267</v>
      </c>
      <c r="Y8">
        <v>93.774234008657956</v>
      </c>
      <c r="Z8">
        <v>437.36541319707339</v>
      </c>
      <c r="AA8">
        <v>37.326728608069928</v>
      </c>
      <c r="AB8">
        <v>88.948620921169692</v>
      </c>
      <c r="AC8">
        <v>608.92205905548872</v>
      </c>
      <c r="AD8">
        <v>124.1709246561514</v>
      </c>
      <c r="AE8">
        <v>1557.5048867288499</v>
      </c>
      <c r="AF8">
        <v>39.690380280911882</v>
      </c>
      <c r="AG8">
        <v>219.56480638269301</v>
      </c>
      <c r="AH8">
        <v>4538.1738657981414</v>
      </c>
      <c r="AI8">
        <v>2463.8438815498348</v>
      </c>
      <c r="AJ8">
        <v>3922.526169373883</v>
      </c>
      <c r="AK8">
        <v>399.97435860011001</v>
      </c>
      <c r="AL8">
        <v>674.96552976219732</v>
      </c>
      <c r="AM8">
        <v>773.08152900813707</v>
      </c>
      <c r="AN8">
        <v>899.2415935023613</v>
      </c>
      <c r="AO8">
        <v>126.55412507175269</v>
      </c>
      <c r="AP8">
        <v>184.29872392749331</v>
      </c>
      <c r="AQ8">
        <v>1285.319547600842</v>
      </c>
      <c r="AR8">
        <v>197.1472758750763</v>
      </c>
      <c r="AS8">
        <v>1287.2657545647101</v>
      </c>
      <c r="AT8">
        <v>1485.911122092991</v>
      </c>
      <c r="AU8">
        <v>367.97917338760129</v>
      </c>
      <c r="AV8">
        <v>103.22052636021709</v>
      </c>
      <c r="AW8">
        <v>1722.0495419498509</v>
      </c>
    </row>
    <row r="9" spans="1:49" ht="14.5" x14ac:dyDescent="0.35">
      <c r="A9" s="15" t="s">
        <v>55</v>
      </c>
      <c r="B9">
        <v>248523.94884556119</v>
      </c>
      <c r="C9">
        <v>247490.6260984664</v>
      </c>
      <c r="D9">
        <v>24899.533763775398</v>
      </c>
      <c r="E9">
        <v>4256.8424566072617</v>
      </c>
      <c r="F9">
        <v>129323.8376642837</v>
      </c>
      <c r="G9">
        <v>1504916.358411886</v>
      </c>
      <c r="H9">
        <v>98353.548178504832</v>
      </c>
      <c r="I9">
        <v>6260.4832166145034</v>
      </c>
      <c r="J9">
        <v>575823.29687869514</v>
      </c>
      <c r="K9">
        <v>124499.9409971256</v>
      </c>
      <c r="L9">
        <v>861729.08153017052</v>
      </c>
      <c r="M9">
        <v>71506.864285850548</v>
      </c>
      <c r="N9">
        <v>89658.537821853621</v>
      </c>
      <c r="O9">
        <v>91020.726253207176</v>
      </c>
      <c r="P9">
        <v>28820.007211002081</v>
      </c>
      <c r="Q9">
        <v>936154.78897482133</v>
      </c>
      <c r="R9">
        <v>11482.32999209919</v>
      </c>
      <c r="S9">
        <v>13175.97017842188</v>
      </c>
      <c r="T9">
        <v>10462.8371372198</v>
      </c>
      <c r="U9">
        <v>1974.1002595335219</v>
      </c>
      <c r="V9">
        <v>391634.91074340878</v>
      </c>
      <c r="W9">
        <v>296026.86834895401</v>
      </c>
      <c r="X9">
        <v>61191.724696658617</v>
      </c>
      <c r="Y9">
        <v>254645.43793262099</v>
      </c>
      <c r="Z9">
        <v>199349.40168125369</v>
      </c>
      <c r="AA9">
        <v>75920.227709674102</v>
      </c>
      <c r="AB9">
        <v>67019.14225259106</v>
      </c>
      <c r="AC9">
        <v>510429.91115136252</v>
      </c>
      <c r="AD9">
        <v>331102.32383421628</v>
      </c>
      <c r="AE9">
        <v>293022.15843101079</v>
      </c>
      <c r="AF9">
        <v>214644.17895277331</v>
      </c>
      <c r="AG9">
        <v>345790.9760477579</v>
      </c>
      <c r="AH9">
        <v>6313040.2191973031</v>
      </c>
      <c r="AI9">
        <v>570759.39781029639</v>
      </c>
      <c r="AJ9">
        <v>17648592.342870008</v>
      </c>
      <c r="AK9">
        <v>1747142.615234205</v>
      </c>
      <c r="AL9">
        <v>1672986.9648917851</v>
      </c>
      <c r="AM9">
        <v>1049607.61599567</v>
      </c>
      <c r="AN9">
        <v>856417.60053378099</v>
      </c>
      <c r="AO9">
        <v>184860.51860436419</v>
      </c>
      <c r="AP9">
        <v>919043.62553411804</v>
      </c>
      <c r="AQ9">
        <v>2370940.9263668428</v>
      </c>
      <c r="AR9">
        <v>1485046.6499469441</v>
      </c>
      <c r="AS9">
        <v>585313.48829437548</v>
      </c>
      <c r="AT9">
        <v>608361.7647688787</v>
      </c>
      <c r="AU9">
        <v>1101513.166906605</v>
      </c>
      <c r="AV9">
        <v>321162.8532812614</v>
      </c>
      <c r="AW9">
        <v>1868924.062903665</v>
      </c>
    </row>
    <row r="10" spans="1:49" ht="14.5" x14ac:dyDescent="0.35">
      <c r="A10" s="15" t="s">
        <v>56</v>
      </c>
      <c r="B10">
        <v>70796.213153920718</v>
      </c>
      <c r="C10">
        <v>205952.0806496958</v>
      </c>
      <c r="D10">
        <v>30156.774799350209</v>
      </c>
      <c r="E10">
        <v>170.2163696140035</v>
      </c>
      <c r="F10">
        <v>77340.203530445157</v>
      </c>
      <c r="G10">
        <v>471071.63625873998</v>
      </c>
      <c r="H10">
        <v>11401.474887116001</v>
      </c>
      <c r="I10">
        <v>40475.631776439848</v>
      </c>
      <c r="J10">
        <v>328493.92418143502</v>
      </c>
      <c r="K10">
        <v>6861.9377137936781</v>
      </c>
      <c r="L10">
        <v>366709.66613494552</v>
      </c>
      <c r="M10">
        <v>78691.561178714735</v>
      </c>
      <c r="N10">
        <v>18907.704220908421</v>
      </c>
      <c r="O10">
        <v>3183.9511672589392</v>
      </c>
      <c r="P10">
        <v>29126.031905683441</v>
      </c>
      <c r="Q10">
        <v>286150.27295218292</v>
      </c>
      <c r="R10">
        <v>2510.0632987876179</v>
      </c>
      <c r="S10">
        <v>1563.8852795937739</v>
      </c>
      <c r="T10">
        <v>886.69813779907679</v>
      </c>
      <c r="U10">
        <v>179.53804715831529</v>
      </c>
      <c r="V10">
        <v>132583.2127543214</v>
      </c>
      <c r="W10">
        <v>188663.804862869</v>
      </c>
      <c r="X10">
        <v>30449.22879882206</v>
      </c>
      <c r="Y10">
        <v>25797.796242054799</v>
      </c>
      <c r="Z10">
        <v>43310.01058239265</v>
      </c>
      <c r="AA10">
        <v>60309.118271790081</v>
      </c>
      <c r="AB10">
        <v>33244.897251214978</v>
      </c>
      <c r="AC10">
        <v>176359.85854352111</v>
      </c>
      <c r="AD10">
        <v>20265.056363382089</v>
      </c>
      <c r="AE10">
        <v>77921.263235218459</v>
      </c>
      <c r="AF10">
        <v>4441.4370306788796</v>
      </c>
      <c r="AG10">
        <v>93841.366562533542</v>
      </c>
      <c r="AH10">
        <v>2531710.0442592902</v>
      </c>
      <c r="AI10">
        <v>378340.94107511628</v>
      </c>
      <c r="AJ10">
        <v>6388580.0233994983</v>
      </c>
      <c r="AK10">
        <v>150750.50970385899</v>
      </c>
      <c r="AL10">
        <v>1655644.2873510169</v>
      </c>
      <c r="AM10">
        <v>95376.615916130875</v>
      </c>
      <c r="AN10">
        <v>364083.01029715838</v>
      </c>
      <c r="AO10">
        <v>97787.547641697587</v>
      </c>
      <c r="AP10">
        <v>164374.87597623249</v>
      </c>
      <c r="AQ10">
        <v>222996.2133778994</v>
      </c>
      <c r="AR10">
        <v>429607.11447812489</v>
      </c>
      <c r="AS10">
        <v>221226.05236331539</v>
      </c>
      <c r="AT10">
        <v>263782.71040108369</v>
      </c>
      <c r="AU10">
        <v>298515.38103095221</v>
      </c>
      <c r="AV10">
        <v>83678.036234428815</v>
      </c>
      <c r="AW10">
        <v>836371.15964445285</v>
      </c>
    </row>
    <row r="11" spans="1:49" ht="14.5" x14ac:dyDescent="0.35">
      <c r="A11" s="15" t="s">
        <v>57</v>
      </c>
      <c r="B11">
        <v>80901.859831245994</v>
      </c>
      <c r="C11">
        <v>199193.375081715</v>
      </c>
      <c r="D11">
        <v>177754.1292358069</v>
      </c>
      <c r="E11">
        <v>23488.385178319681</v>
      </c>
      <c r="F11">
        <v>31338.595462090769</v>
      </c>
      <c r="G11">
        <v>617068.64237760741</v>
      </c>
      <c r="H11">
        <v>15090.379904393671</v>
      </c>
      <c r="I11">
        <v>3720.1426227693601</v>
      </c>
      <c r="J11">
        <v>206340.16487195171</v>
      </c>
      <c r="K11">
        <v>106273.85880036261</v>
      </c>
      <c r="L11">
        <v>157969.71788705251</v>
      </c>
      <c r="M11">
        <v>14752.929662367869</v>
      </c>
      <c r="N11">
        <v>23591.648599761462</v>
      </c>
      <c r="O11">
        <v>5945.7978984955753</v>
      </c>
      <c r="P11">
        <v>7484.0495022046071</v>
      </c>
      <c r="Q11">
        <v>282205.60806033172</v>
      </c>
      <c r="R11">
        <v>4385.5735855561161</v>
      </c>
      <c r="S11">
        <v>16236.0538579684</v>
      </c>
      <c r="T11">
        <v>5708.9669410759097</v>
      </c>
      <c r="U11">
        <v>504.39952253426208</v>
      </c>
      <c r="V11">
        <v>95444.830512174754</v>
      </c>
      <c r="W11">
        <v>242258.06172173299</v>
      </c>
      <c r="X11">
        <v>22149.96996338731</v>
      </c>
      <c r="Y11">
        <v>29665.749197780089</v>
      </c>
      <c r="Z11">
        <v>118464.7778610221</v>
      </c>
      <c r="AA11">
        <v>6602.3717001716996</v>
      </c>
      <c r="AB11">
        <v>22415.884277686171</v>
      </c>
      <c r="AC11">
        <v>112180.561313029</v>
      </c>
      <c r="AD11">
        <v>34010.474363725923</v>
      </c>
      <c r="AE11">
        <v>81921.825733228092</v>
      </c>
      <c r="AF11">
        <v>16019.86272284436</v>
      </c>
      <c r="AG11">
        <v>137283.43979549891</v>
      </c>
      <c r="AH11">
        <v>884636.58643823722</v>
      </c>
      <c r="AI11">
        <v>222058.7539825298</v>
      </c>
      <c r="AJ11">
        <v>6537290.06300354</v>
      </c>
      <c r="AK11">
        <v>422945.54114664701</v>
      </c>
      <c r="AL11">
        <v>666986.58207769308</v>
      </c>
      <c r="AM11">
        <v>286349.12770062312</v>
      </c>
      <c r="AN11">
        <v>786044.66641286807</v>
      </c>
      <c r="AO11">
        <v>57744.566857384001</v>
      </c>
      <c r="AP11">
        <v>393939.91743309388</v>
      </c>
      <c r="AQ11">
        <v>481195.19678417628</v>
      </c>
      <c r="AR11">
        <v>210914.39529975629</v>
      </c>
      <c r="AS11">
        <v>214378.1033950698</v>
      </c>
      <c r="AT11">
        <v>1462265.8575641611</v>
      </c>
      <c r="AU11">
        <v>353127.82912088209</v>
      </c>
      <c r="AV11">
        <v>125804.4591525443</v>
      </c>
      <c r="AW11">
        <v>1140563.4056240709</v>
      </c>
    </row>
    <row r="12" spans="1:49" ht="14.5" x14ac:dyDescent="0.35">
      <c r="A12" s="15" t="s">
        <v>58</v>
      </c>
      <c r="B12">
        <v>71004.850770779274</v>
      </c>
      <c r="C12">
        <v>182227.28685544859</v>
      </c>
      <c r="D12">
        <v>31761.924733708009</v>
      </c>
      <c r="E12">
        <v>799.68211754277365</v>
      </c>
      <c r="F12">
        <v>206346.03078907021</v>
      </c>
      <c r="G12">
        <v>776824.30611896887</v>
      </c>
      <c r="H12">
        <v>189223.55362250051</v>
      </c>
      <c r="I12">
        <v>7704.4048709752751</v>
      </c>
      <c r="J12">
        <v>233419.49501797449</v>
      </c>
      <c r="K12">
        <v>352159.88758824399</v>
      </c>
      <c r="L12">
        <v>491770.51168842532</v>
      </c>
      <c r="M12">
        <v>81779.553174049259</v>
      </c>
      <c r="N12">
        <v>171963.82587545589</v>
      </c>
      <c r="O12">
        <v>13657.766329732311</v>
      </c>
      <c r="P12">
        <v>42118.116026727541</v>
      </c>
      <c r="Q12">
        <v>261736.63068526439</v>
      </c>
      <c r="R12">
        <v>8141.1730159625549</v>
      </c>
      <c r="S12">
        <v>14541.418281131049</v>
      </c>
      <c r="T12">
        <v>12303.93667480918</v>
      </c>
      <c r="U12">
        <v>2895.2400085632398</v>
      </c>
      <c r="V12">
        <v>158985.04664271549</v>
      </c>
      <c r="W12">
        <v>276698.52393532998</v>
      </c>
      <c r="X12">
        <v>101028.8639163355</v>
      </c>
      <c r="Y12">
        <v>194576.3543160772</v>
      </c>
      <c r="Z12">
        <v>158362.05775971169</v>
      </c>
      <c r="AA12">
        <v>126258.7011551833</v>
      </c>
      <c r="AB12">
        <v>127281.617598456</v>
      </c>
      <c r="AC12">
        <v>359777.52090978622</v>
      </c>
      <c r="AD12">
        <v>113635.97038993461</v>
      </c>
      <c r="AE12">
        <v>84435.983157481533</v>
      </c>
      <c r="AF12">
        <v>202936.21924450481</v>
      </c>
      <c r="AG12">
        <v>1505785.8844468161</v>
      </c>
      <c r="AH12">
        <v>1914964.7958201</v>
      </c>
      <c r="AI12">
        <v>549648.58197434549</v>
      </c>
      <c r="AJ12">
        <v>6105732.7902069427</v>
      </c>
      <c r="AK12">
        <v>449110.10971178499</v>
      </c>
      <c r="AL12">
        <v>8458415.9252608996</v>
      </c>
      <c r="AM12">
        <v>1318358.6896170441</v>
      </c>
      <c r="AN12">
        <v>688563.46938597551</v>
      </c>
      <c r="AO12">
        <v>4716621.2272294294</v>
      </c>
      <c r="AP12">
        <v>2435699.4315881189</v>
      </c>
      <c r="AQ12">
        <v>1735974.0530911069</v>
      </c>
      <c r="AR12">
        <v>1680237.48516624</v>
      </c>
      <c r="AS12">
        <v>532062.80600742961</v>
      </c>
      <c r="AT12">
        <v>400800.65642548079</v>
      </c>
      <c r="AU12">
        <v>703630.79938610666</v>
      </c>
      <c r="AV12">
        <v>585558.43909841357</v>
      </c>
      <c r="AW12">
        <v>2910107.2281314428</v>
      </c>
    </row>
    <row r="13" spans="1:49" ht="14.5" x14ac:dyDescent="0.35">
      <c r="A13" s="15" t="s">
        <v>59</v>
      </c>
      <c r="B13">
        <v>82651764.544545859</v>
      </c>
      <c r="C13">
        <v>90185526.208746135</v>
      </c>
      <c r="D13">
        <v>32961853.037555441</v>
      </c>
      <c r="E13">
        <v>11295380.57288499</v>
      </c>
      <c r="F13">
        <v>78209765.870819986</v>
      </c>
      <c r="G13">
        <v>580917505.38506842</v>
      </c>
      <c r="H13">
        <v>46657488.558082983</v>
      </c>
      <c r="I13">
        <v>11009348.264600329</v>
      </c>
      <c r="J13">
        <v>248740167.87963071</v>
      </c>
      <c r="K13">
        <v>61523617.41352623</v>
      </c>
      <c r="L13">
        <v>367351047.55141002</v>
      </c>
      <c r="M13">
        <v>59760770.333500311</v>
      </c>
      <c r="N13">
        <v>27304943.74098872</v>
      </c>
      <c r="O13">
        <v>15162265.532892579</v>
      </c>
      <c r="P13">
        <v>45846895.656073406</v>
      </c>
      <c r="Q13">
        <v>321141157.32106721</v>
      </c>
      <c r="R13">
        <v>12552651.218869319</v>
      </c>
      <c r="S13">
        <v>8286763.6974611888</v>
      </c>
      <c r="T13">
        <v>10952921.646427689</v>
      </c>
      <c r="U13">
        <v>1918053.2625143051</v>
      </c>
      <c r="V13">
        <v>93423165.417490199</v>
      </c>
      <c r="W13">
        <v>345513911.61136121</v>
      </c>
      <c r="X13">
        <v>98337754.744315177</v>
      </c>
      <c r="Y13">
        <v>87703866.358502418</v>
      </c>
      <c r="Z13">
        <v>86546432.098603234</v>
      </c>
      <c r="AA13">
        <v>10690939.3541412</v>
      </c>
      <c r="AB13">
        <v>31265540.382796381</v>
      </c>
      <c r="AC13">
        <v>297331460.84135509</v>
      </c>
      <c r="AD13">
        <v>62718828.147317529</v>
      </c>
      <c r="AE13">
        <v>53710982.341431729</v>
      </c>
      <c r="AF13">
        <v>113944485.91230869</v>
      </c>
      <c r="AG13">
        <v>316859980.99430799</v>
      </c>
      <c r="AH13">
        <v>1772590230.292382</v>
      </c>
      <c r="AI13">
        <v>320171916.86980462</v>
      </c>
      <c r="AJ13">
        <v>10984529898.03039</v>
      </c>
      <c r="AK13">
        <v>409648694.73669279</v>
      </c>
      <c r="AL13">
        <v>1238782754.371402</v>
      </c>
      <c r="AM13">
        <v>76625757.628558338</v>
      </c>
      <c r="AN13">
        <v>498600287.59115082</v>
      </c>
      <c r="AO13">
        <v>63045017.422444344</v>
      </c>
      <c r="AP13">
        <v>714454346.85079384</v>
      </c>
      <c r="AQ13">
        <v>1497335723.4567389</v>
      </c>
      <c r="AR13">
        <v>453047950.1106953</v>
      </c>
      <c r="AS13">
        <v>223672115.10010689</v>
      </c>
      <c r="AT13">
        <v>657987296.01944745</v>
      </c>
      <c r="AU13">
        <v>288621952.77026159</v>
      </c>
      <c r="AV13">
        <v>305822659.90277863</v>
      </c>
      <c r="AW13">
        <v>1604080125.230515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4"/>
  <sheetViews>
    <sheetView workbookViewId="0"/>
  </sheetViews>
  <sheetFormatPr defaultColWidth="9.1796875" defaultRowHeight="14" x14ac:dyDescent="0.3"/>
  <cols>
    <col min="1" max="1" width="26.81640625" style="6" customWidth="1"/>
    <col min="2" max="2" width="12.453125" style="6" bestFit="1" customWidth="1"/>
    <col min="3" max="4" width="13.7265625" style="6" bestFit="1" customWidth="1"/>
    <col min="5" max="5" width="12.453125" style="6" bestFit="1" customWidth="1"/>
    <col min="6" max="7" width="13.7265625" style="6" bestFit="1" customWidth="1"/>
    <col min="8" max="8" width="12.453125" style="6" bestFit="1" customWidth="1"/>
    <col min="9" max="9" width="13.7265625" style="6" bestFit="1" customWidth="1"/>
    <col min="10" max="11" width="12.453125" style="6" bestFit="1" customWidth="1"/>
    <col min="12" max="12" width="13.7265625" style="6" bestFit="1" customWidth="1"/>
    <col min="13" max="14" width="12.453125" style="6" bestFit="1" customWidth="1"/>
    <col min="15" max="15" width="13.7265625" style="6" bestFit="1" customWidth="1"/>
    <col min="16" max="16" width="12.453125" style="6" bestFit="1" customWidth="1"/>
    <col min="17" max="17" width="11.26953125" style="6" bestFit="1" customWidth="1"/>
    <col min="18" max="18" width="13.7265625" style="6" bestFit="1" customWidth="1"/>
    <col min="19" max="21" width="12.453125" style="6" bestFit="1" customWidth="1"/>
    <col min="22" max="22" width="13.7265625" style="6" bestFit="1" customWidth="1"/>
    <col min="23" max="24" width="12.453125" style="6" bestFit="1" customWidth="1"/>
    <col min="25" max="27" width="13.7265625" style="6" bestFit="1" customWidth="1"/>
    <col min="28" max="30" width="12.453125" style="6" bestFit="1" customWidth="1"/>
    <col min="31" max="31" width="9.26953125" style="6" bestFit="1" customWidth="1"/>
    <col min="32" max="33" width="13.7265625" style="6" bestFit="1" customWidth="1"/>
    <col min="34" max="34" width="12.453125" style="6" bestFit="1" customWidth="1"/>
    <col min="35" max="39" width="13.7265625" style="6" bestFit="1" customWidth="1"/>
    <col min="40" max="41" width="12.453125" style="6" bestFit="1" customWidth="1"/>
    <col min="42" max="42" width="13.7265625" style="6" bestFit="1" customWidth="1"/>
    <col min="43" max="44" width="12.453125" style="6" bestFit="1" customWidth="1"/>
    <col min="45" max="45" width="13.7265625" style="6" bestFit="1" customWidth="1"/>
    <col min="46" max="46" width="11.26953125" style="6" bestFit="1" customWidth="1"/>
    <col min="47" max="47" width="13.7265625" style="6" bestFit="1" customWidth="1"/>
    <col min="48" max="48" width="12.453125" style="6" bestFit="1" customWidth="1"/>
    <col min="49" max="49" width="13.7265625" style="6" bestFit="1" customWidth="1"/>
    <col min="50" max="16384" width="9.1796875" style="6"/>
  </cols>
  <sheetData>
    <row r="1" spans="1:49" x14ac:dyDescent="0.3">
      <c r="B1" s="13" t="s">
        <v>0</v>
      </c>
      <c r="C1" s="13" t="s">
        <v>37</v>
      </c>
      <c r="D1" s="13" t="s">
        <v>1</v>
      </c>
      <c r="E1" s="13" t="s">
        <v>2</v>
      </c>
      <c r="F1" s="13" t="s">
        <v>42</v>
      </c>
      <c r="G1" s="13" t="s">
        <v>33</v>
      </c>
      <c r="H1" s="13" t="s">
        <v>29</v>
      </c>
      <c r="I1" s="13" t="s">
        <v>34</v>
      </c>
      <c r="J1" s="13" t="s">
        <v>3</v>
      </c>
      <c r="K1" s="13" t="s">
        <v>4</v>
      </c>
      <c r="L1" s="13" t="s">
        <v>5</v>
      </c>
      <c r="M1" s="13" t="s">
        <v>6</v>
      </c>
      <c r="N1" s="13" t="s">
        <v>7</v>
      </c>
      <c r="O1" s="13" t="s">
        <v>8</v>
      </c>
      <c r="P1" s="13" t="s">
        <v>9</v>
      </c>
      <c r="Q1" s="13" t="s">
        <v>10</v>
      </c>
      <c r="R1" s="13" t="s">
        <v>27</v>
      </c>
      <c r="S1" s="13" t="s">
        <v>11</v>
      </c>
      <c r="T1" s="13" t="s">
        <v>13</v>
      </c>
      <c r="U1" s="13" t="s">
        <v>12</v>
      </c>
      <c r="V1" s="13" t="s">
        <v>46</v>
      </c>
      <c r="W1" s="13" t="s">
        <v>14</v>
      </c>
      <c r="X1" s="13" t="s">
        <v>36</v>
      </c>
      <c r="Y1" s="13" t="s">
        <v>15</v>
      </c>
      <c r="Z1" s="13" t="s">
        <v>38</v>
      </c>
      <c r="AA1" s="13" t="s">
        <v>45</v>
      </c>
      <c r="AB1" s="13" t="s">
        <v>16</v>
      </c>
      <c r="AC1" s="13" t="s">
        <v>17</v>
      </c>
      <c r="AD1" s="13" t="s">
        <v>18</v>
      </c>
      <c r="AE1" s="13" t="s">
        <v>19</v>
      </c>
      <c r="AF1" s="13" t="s">
        <v>43</v>
      </c>
      <c r="AG1" s="13" t="s">
        <v>20</v>
      </c>
      <c r="AH1" s="13" t="s">
        <v>28</v>
      </c>
      <c r="AI1" s="13" t="s">
        <v>21</v>
      </c>
      <c r="AJ1" s="13" t="s">
        <v>22</v>
      </c>
      <c r="AK1" s="13" t="s">
        <v>23</v>
      </c>
      <c r="AL1" s="13" t="s">
        <v>35</v>
      </c>
      <c r="AM1" s="13" t="s">
        <v>24</v>
      </c>
      <c r="AN1" s="13" t="s">
        <v>25</v>
      </c>
      <c r="AO1" s="13" t="s">
        <v>26</v>
      </c>
      <c r="AP1" s="13" t="s">
        <v>31</v>
      </c>
      <c r="AQ1" s="13" t="s">
        <v>32</v>
      </c>
      <c r="AR1" s="13" t="s">
        <v>47</v>
      </c>
      <c r="AS1" s="13" t="s">
        <v>30</v>
      </c>
      <c r="AT1" s="13" t="s">
        <v>40</v>
      </c>
      <c r="AU1" s="13" t="s">
        <v>44</v>
      </c>
      <c r="AV1" s="13" t="s">
        <v>41</v>
      </c>
      <c r="AW1" s="13" t="s">
        <v>39</v>
      </c>
    </row>
    <row r="2" spans="1:49" ht="14.5" x14ac:dyDescent="0.35">
      <c r="A2" s="15" t="s">
        <v>60</v>
      </c>
      <c r="B2">
        <v>101272075.7867339</v>
      </c>
      <c r="C2">
        <v>109021675.1835863</v>
      </c>
      <c r="D2">
        <v>105802274.0149852</v>
      </c>
      <c r="E2">
        <v>37979511.53022062</v>
      </c>
      <c r="F2">
        <v>550940375.47330797</v>
      </c>
      <c r="G2">
        <v>393306803.89212358</v>
      </c>
      <c r="H2">
        <v>67714485.879250303</v>
      </c>
      <c r="I2">
        <v>13826419724.27739</v>
      </c>
      <c r="J2">
        <v>11579109.315412</v>
      </c>
      <c r="K2">
        <v>90337498.874392003</v>
      </c>
      <c r="L2">
        <v>700117418.71123314</v>
      </c>
      <c r="M2">
        <v>52398711.876658797</v>
      </c>
      <c r="N2">
        <v>12108405.31857335</v>
      </c>
      <c r="O2">
        <v>281205748.08100861</v>
      </c>
      <c r="P2">
        <v>81850768.140337244</v>
      </c>
      <c r="Q2">
        <v>429102918.14303857</v>
      </c>
      <c r="R2">
        <v>343077724.11224473</v>
      </c>
      <c r="S2">
        <v>75384562.434790298</v>
      </c>
      <c r="T2">
        <v>20150230.748340368</v>
      </c>
      <c r="U2">
        <v>34232179.177534357</v>
      </c>
      <c r="V2">
        <v>376647416.63428497</v>
      </c>
      <c r="W2">
        <v>48438423.383421257</v>
      </c>
      <c r="X2">
        <v>1635958539.3553841</v>
      </c>
      <c r="Y2">
        <v>386988961.37466788</v>
      </c>
      <c r="Z2">
        <v>619006497.90629971</v>
      </c>
      <c r="AA2">
        <v>362022452.31414533</v>
      </c>
      <c r="AB2">
        <v>14164988.95837347</v>
      </c>
      <c r="AC2">
        <v>9891764.5639806371</v>
      </c>
      <c r="AD2">
        <v>12883649.050343711</v>
      </c>
      <c r="AE2">
        <v>2047962.915295037</v>
      </c>
      <c r="AF2">
        <v>262492713.06024149</v>
      </c>
      <c r="AG2">
        <v>115124385.7170886</v>
      </c>
      <c r="AH2">
        <v>73018685.88128984</v>
      </c>
      <c r="AI2">
        <v>375166197.6098035</v>
      </c>
      <c r="AJ2">
        <v>107619974.0045954</v>
      </c>
      <c r="AK2">
        <v>101049621.6914745</v>
      </c>
      <c r="AL2">
        <v>531933323.90010369</v>
      </c>
      <c r="AM2">
        <v>108692573.3013818</v>
      </c>
      <c r="AN2">
        <v>13924634.445961369</v>
      </c>
      <c r="AO2">
        <v>38335311.195605762</v>
      </c>
      <c r="AP2">
        <v>371948812.21830678</v>
      </c>
      <c r="AQ2">
        <v>2134949211.4876561</v>
      </c>
      <c r="AR2">
        <v>1728577979.9677351</v>
      </c>
      <c r="AS2">
        <v>140108473.83452389</v>
      </c>
      <c r="AT2">
        <v>920271693.76920414</v>
      </c>
      <c r="AU2">
        <v>745233544.2525481</v>
      </c>
      <c r="AV2">
        <v>1615799926.6286709</v>
      </c>
      <c r="AW2">
        <v>119797068.6323203</v>
      </c>
    </row>
    <row r="3" spans="1:49" ht="14.5" x14ac:dyDescent="0.35">
      <c r="A3" s="15" t="s">
        <v>61</v>
      </c>
      <c r="B3">
        <v>8391643</v>
      </c>
      <c r="C3">
        <v>22340024</v>
      </c>
      <c r="D3">
        <v>11047744</v>
      </c>
      <c r="E3">
        <v>7348328</v>
      </c>
      <c r="F3">
        <v>198686688</v>
      </c>
      <c r="G3">
        <v>34342780</v>
      </c>
      <c r="H3">
        <v>7912398</v>
      </c>
      <c r="I3">
        <v>1344130000</v>
      </c>
      <c r="J3">
        <v>1124835</v>
      </c>
      <c r="K3">
        <v>10496088</v>
      </c>
      <c r="L3">
        <v>80274983</v>
      </c>
      <c r="M3">
        <v>5570572</v>
      </c>
      <c r="N3">
        <v>1327439</v>
      </c>
      <c r="O3">
        <v>46742697</v>
      </c>
      <c r="P3">
        <v>5388272</v>
      </c>
      <c r="Q3">
        <v>65342776</v>
      </c>
      <c r="R3">
        <v>63258918</v>
      </c>
      <c r="S3">
        <v>11104899</v>
      </c>
      <c r="T3">
        <v>4280622</v>
      </c>
      <c r="U3">
        <v>9971727</v>
      </c>
      <c r="V3">
        <v>245707511</v>
      </c>
      <c r="W3">
        <v>4576794</v>
      </c>
      <c r="X3">
        <v>1247236029</v>
      </c>
      <c r="Y3">
        <v>59379449</v>
      </c>
      <c r="Z3">
        <v>127833000</v>
      </c>
      <c r="AA3">
        <v>49936638</v>
      </c>
      <c r="AB3">
        <v>3028115</v>
      </c>
      <c r="AC3">
        <v>518347</v>
      </c>
      <c r="AD3">
        <v>2059709</v>
      </c>
      <c r="AE3">
        <v>416268</v>
      </c>
      <c r="AF3">
        <v>119090017</v>
      </c>
      <c r="AG3">
        <v>16693074</v>
      </c>
      <c r="AH3">
        <v>4953088</v>
      </c>
      <c r="AI3">
        <v>38063255</v>
      </c>
      <c r="AJ3">
        <v>10557560</v>
      </c>
      <c r="AK3">
        <v>20147528</v>
      </c>
      <c r="AL3">
        <v>142960868</v>
      </c>
      <c r="AM3">
        <v>9449213</v>
      </c>
      <c r="AN3">
        <v>2052843</v>
      </c>
      <c r="AO3">
        <v>5398384</v>
      </c>
      <c r="AP3">
        <v>73409455</v>
      </c>
      <c r="AQ3">
        <v>311663358</v>
      </c>
      <c r="AR3">
        <v>813751154</v>
      </c>
      <c r="AS3">
        <v>158263341</v>
      </c>
      <c r="AT3">
        <v>849726410</v>
      </c>
      <c r="AU3">
        <v>285822469</v>
      </c>
      <c r="AV3">
        <v>396156980</v>
      </c>
      <c r="AW3">
        <v>51729345</v>
      </c>
    </row>
    <row r="4" spans="1:49" ht="14.5" x14ac:dyDescent="0.35">
      <c r="A4" s="15" t="s">
        <v>62</v>
      </c>
      <c r="B4">
        <v>12.06820592662652</v>
      </c>
      <c r="C4">
        <v>4.8801055533148183</v>
      </c>
      <c r="D4">
        <v>9.5768216583390426</v>
      </c>
      <c r="E4">
        <v>5.1684562161923937</v>
      </c>
      <c r="F4">
        <v>2.7729103596175899</v>
      </c>
      <c r="G4">
        <v>11.45238690321877</v>
      </c>
      <c r="H4">
        <v>8.5580232287670945</v>
      </c>
      <c r="I4">
        <v>10.2865196999378</v>
      </c>
      <c r="J4">
        <v>10.29405140790605</v>
      </c>
      <c r="K4">
        <v>8.6067779609309678</v>
      </c>
      <c r="L4">
        <v>8.7214894671635506</v>
      </c>
      <c r="M4">
        <v>9.4063431684679415</v>
      </c>
      <c r="N4">
        <v>9.1216284278022197</v>
      </c>
      <c r="O4">
        <v>6.0160360041058096</v>
      </c>
      <c r="P4">
        <v>15.19054126078588</v>
      </c>
      <c r="Q4">
        <v>6.5669526826200126</v>
      </c>
      <c r="R4">
        <v>5.423389064483283</v>
      </c>
      <c r="S4">
        <v>6.7884059490131614</v>
      </c>
      <c r="T4">
        <v>4.7073137381297316</v>
      </c>
      <c r="U4">
        <v>3.4329238232789931</v>
      </c>
      <c r="V4">
        <v>1.532909657915525</v>
      </c>
      <c r="W4">
        <v>10.58348341293518</v>
      </c>
      <c r="X4">
        <v>1.311667159476664</v>
      </c>
      <c r="Y4">
        <v>6.5172204843912898</v>
      </c>
      <c r="Z4">
        <v>4.8423059609513954</v>
      </c>
      <c r="AA4">
        <v>7.2496360751027176</v>
      </c>
      <c r="AB4">
        <v>4.6778239790673322</v>
      </c>
      <c r="AC4">
        <v>19.083286994967921</v>
      </c>
      <c r="AD4">
        <v>6.255082174396339</v>
      </c>
      <c r="AE4">
        <v>4.9198182788372788</v>
      </c>
      <c r="AF4">
        <v>2.2041537962014188</v>
      </c>
      <c r="AG4">
        <v>6.8965359955325543</v>
      </c>
      <c r="AH4">
        <v>14.742053014460851</v>
      </c>
      <c r="AI4">
        <v>9.8563876791357838</v>
      </c>
      <c r="AJ4">
        <v>10.19364076591518</v>
      </c>
      <c r="AK4">
        <v>5.0154848620373933</v>
      </c>
      <c r="AL4">
        <v>3.7208316607318279</v>
      </c>
      <c r="AM4">
        <v>11.50281756812783</v>
      </c>
      <c r="AN4">
        <v>6.7830976094915076</v>
      </c>
      <c r="AO4">
        <v>7.1012568197456432</v>
      </c>
      <c r="AP4">
        <v>5.0667698352794863</v>
      </c>
      <c r="AQ4">
        <v>6.8501771436591401</v>
      </c>
      <c r="AR4">
        <v>2.124209558992201</v>
      </c>
      <c r="AS4">
        <v>0.88528697138097123</v>
      </c>
      <c r="AT4">
        <v>1.0830211735671531</v>
      </c>
      <c r="AU4">
        <v>2.6073301614805802</v>
      </c>
      <c r="AV4">
        <v>4.0786859962146096</v>
      </c>
      <c r="AW4">
        <v>2.3158435242572719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zoomScaleNormal="100" workbookViewId="0"/>
  </sheetViews>
  <sheetFormatPr defaultColWidth="9.1796875" defaultRowHeight="14" x14ac:dyDescent="0.3"/>
  <cols>
    <col min="1" max="1" width="18" style="6" customWidth="1"/>
    <col min="2" max="2" width="13.7265625" style="6" bestFit="1" customWidth="1"/>
    <col min="3" max="5" width="12.453125" style="6" bestFit="1" customWidth="1"/>
    <col min="6" max="6" width="13.7265625" style="6" bestFit="1" customWidth="1"/>
    <col min="7" max="7" width="12.453125" style="6" bestFit="1" customWidth="1"/>
    <col min="8" max="8" width="13.7265625" style="6" bestFit="1" customWidth="1"/>
    <col min="9" max="11" width="12.453125" style="6" bestFit="1" customWidth="1"/>
    <col min="12" max="12" width="13.7265625" style="6" bestFit="1" customWidth="1"/>
    <col min="13" max="13" width="9.26953125" style="6" bestFit="1" customWidth="1"/>
    <col min="14" max="16384" width="9.1796875" style="6"/>
  </cols>
  <sheetData>
    <row r="1" spans="1:13" x14ac:dyDescent="0.3">
      <c r="B1" s="13" t="s">
        <v>63</v>
      </c>
      <c r="C1" s="13" t="s">
        <v>64</v>
      </c>
      <c r="D1" s="13" t="s">
        <v>65</v>
      </c>
      <c r="E1" s="13" t="s">
        <v>66</v>
      </c>
      <c r="F1" s="13" t="s">
        <v>67</v>
      </c>
      <c r="G1" s="13" t="s">
        <v>68</v>
      </c>
      <c r="H1" s="13" t="s">
        <v>69</v>
      </c>
      <c r="I1" s="13" t="s">
        <v>70</v>
      </c>
      <c r="J1" s="13" t="s">
        <v>71</v>
      </c>
      <c r="K1" s="13" t="s">
        <v>72</v>
      </c>
      <c r="L1" s="13" t="s">
        <v>73</v>
      </c>
      <c r="M1" s="15" t="s">
        <v>152</v>
      </c>
    </row>
    <row r="2" spans="1:13" ht="14.5" x14ac:dyDescent="0.35">
      <c r="A2" s="15" t="s">
        <v>48</v>
      </c>
      <c r="B2">
        <v>21737003.387908231</v>
      </c>
      <c r="C2">
        <v>4525618.8055847464</v>
      </c>
      <c r="D2">
        <v>14928457.70268843</v>
      </c>
      <c r="E2">
        <v>520017.0378986689</v>
      </c>
      <c r="F2">
        <v>735425.53959527193</v>
      </c>
      <c r="G2">
        <v>1942349.548820056</v>
      </c>
      <c r="H2">
        <v>1146994.468195346</v>
      </c>
      <c r="I2">
        <v>3598263.3573782472</v>
      </c>
      <c r="J2">
        <v>5926215.0109621743</v>
      </c>
      <c r="K2">
        <v>6255848.301685622</v>
      </c>
      <c r="L2">
        <v>1354282.3358927369</v>
      </c>
      <c r="M2" s="6">
        <f t="shared" ref="M2:M7" si="0">+SUM(B2:L2)/1000000000</f>
        <v>6.2670475496609521E-2</v>
      </c>
    </row>
    <row r="3" spans="1:13" ht="14.5" x14ac:dyDescent="0.35">
      <c r="A3" s="15" t="s">
        <v>49</v>
      </c>
      <c r="B3">
        <v>213712617.67286941</v>
      </c>
      <c r="C3">
        <v>201886424.349493</v>
      </c>
      <c r="D3">
        <v>213977499.967224</v>
      </c>
      <c r="E3">
        <v>6028565.0497841109</v>
      </c>
      <c r="F3">
        <v>48082378.612806723</v>
      </c>
      <c r="G3">
        <v>17831810.489767529</v>
      </c>
      <c r="H3">
        <v>23226148.82030461</v>
      </c>
      <c r="I3">
        <v>81636098.812097549</v>
      </c>
      <c r="J3">
        <v>97997516.431699261</v>
      </c>
      <c r="K3">
        <v>250372239.46729741</v>
      </c>
      <c r="L3">
        <v>209775095.12699351</v>
      </c>
      <c r="M3" s="6">
        <f t="shared" si="0"/>
        <v>1.3645263948003368</v>
      </c>
    </row>
    <row r="4" spans="1:13" ht="14.5" x14ac:dyDescent="0.35">
      <c r="A4" s="15" t="s">
        <v>50</v>
      </c>
      <c r="B4">
        <v>81360311.758578569</v>
      </c>
      <c r="C4">
        <v>25718305.41437928</v>
      </c>
      <c r="D4">
        <v>31266682.57182467</v>
      </c>
      <c r="E4">
        <v>2471707.221332774</v>
      </c>
      <c r="F4">
        <v>2622255.3077258999</v>
      </c>
      <c r="G4">
        <v>1814583.5302861489</v>
      </c>
      <c r="H4">
        <v>2459353.185877285</v>
      </c>
      <c r="I4">
        <v>9611123.3496073037</v>
      </c>
      <c r="J4">
        <v>11769678.267370639</v>
      </c>
      <c r="K4">
        <v>6057550.6673950171</v>
      </c>
      <c r="L4">
        <v>1911699.419370712</v>
      </c>
      <c r="M4" s="6">
        <f t="shared" si="0"/>
        <v>0.17706325069374831</v>
      </c>
    </row>
    <row r="5" spans="1:13" ht="14.5" x14ac:dyDescent="0.35">
      <c r="A5" s="15" t="s">
        <v>51</v>
      </c>
      <c r="B5">
        <v>60074551.634297788</v>
      </c>
      <c r="C5">
        <v>23520926.077710081</v>
      </c>
      <c r="D5">
        <v>41460421.074040778</v>
      </c>
      <c r="E5">
        <v>3816200.766867057</v>
      </c>
      <c r="F5">
        <v>11549394.09074733</v>
      </c>
      <c r="G5">
        <v>15496424.98378781</v>
      </c>
      <c r="H5">
        <v>5180865.519463053</v>
      </c>
      <c r="I5">
        <v>12827233.39151001</v>
      </c>
      <c r="J5">
        <v>23288176.894088831</v>
      </c>
      <c r="K5">
        <v>5016419.0484930957</v>
      </c>
      <c r="L5">
        <v>5075757.3908621036</v>
      </c>
      <c r="M5" s="6">
        <f t="shared" si="0"/>
        <v>0.20730637087186796</v>
      </c>
    </row>
    <row r="6" spans="1:13" ht="14.5" x14ac:dyDescent="0.35">
      <c r="A6" s="15" t="s">
        <v>52</v>
      </c>
      <c r="B6">
        <v>1791451672.0887311</v>
      </c>
      <c r="C6">
        <v>32476583.60528437</v>
      </c>
      <c r="D6">
        <v>77076502.843223751</v>
      </c>
      <c r="E6">
        <v>4345635.172078453</v>
      </c>
      <c r="F6">
        <v>7484130.5359243508</v>
      </c>
      <c r="G6">
        <v>5957992.8909313539</v>
      </c>
      <c r="H6">
        <v>6307002.493504745</v>
      </c>
      <c r="I6">
        <v>12472514.02890823</v>
      </c>
      <c r="J6">
        <v>19689163.232227769</v>
      </c>
      <c r="K6">
        <v>2961954.041618675</v>
      </c>
      <c r="L6">
        <v>5307029.6505688764</v>
      </c>
      <c r="M6" s="6">
        <f t="shared" si="0"/>
        <v>1.9655301805830019</v>
      </c>
    </row>
    <row r="7" spans="1:13" ht="14.5" x14ac:dyDescent="0.35">
      <c r="A7" s="15" t="s">
        <v>53</v>
      </c>
      <c r="B7">
        <v>636869551.95896447</v>
      </c>
      <c r="C7">
        <v>133993848.62683751</v>
      </c>
      <c r="D7">
        <v>252013668.5586369</v>
      </c>
      <c r="E7">
        <v>12463327.176308449</v>
      </c>
      <c r="F7">
        <v>47236618.240126051</v>
      </c>
      <c r="G7">
        <v>70608650.019171566</v>
      </c>
      <c r="H7">
        <v>81193915.925910741</v>
      </c>
      <c r="I7">
        <v>95717071.208083108</v>
      </c>
      <c r="J7">
        <v>99721211.106504187</v>
      </c>
      <c r="K7">
        <v>114057064.732381</v>
      </c>
      <c r="L7">
        <v>30175151.640884958</v>
      </c>
      <c r="M7" s="6">
        <f t="shared" si="0"/>
        <v>1.5740500791938088</v>
      </c>
    </row>
    <row r="8" spans="1:13" ht="14.5" x14ac:dyDescent="0.35">
      <c r="A8" s="15" t="s">
        <v>54</v>
      </c>
      <c r="B8">
        <v>3922.526169373883</v>
      </c>
      <c r="C8">
        <v>7002.0177473479762</v>
      </c>
      <c r="D8">
        <v>18131.808788048998</v>
      </c>
      <c r="E8">
        <v>773.08152900813707</v>
      </c>
      <c r="F8">
        <v>899.2415935023613</v>
      </c>
      <c r="G8">
        <v>1285.319547600842</v>
      </c>
      <c r="H8">
        <v>399.97435860011001</v>
      </c>
      <c r="I8">
        <v>2970.324152532778</v>
      </c>
      <c r="J8">
        <v>2193.2492416976702</v>
      </c>
      <c r="K8">
        <v>674.96552976219732</v>
      </c>
      <c r="L8">
        <v>310.85284899924602</v>
      </c>
      <c r="M8" s="6">
        <f t="shared" ref="M8:M13" si="1">+SUM(B8:L8)/1000000000</f>
        <v>3.8563361506474187E-5</v>
      </c>
    </row>
    <row r="9" spans="1:13" ht="14.5" x14ac:dyDescent="0.35">
      <c r="A9" s="15" t="s">
        <v>55</v>
      </c>
      <c r="B9">
        <v>17648592.342870008</v>
      </c>
      <c r="C9">
        <v>6883799.6170075992</v>
      </c>
      <c r="D9">
        <v>8121110.9219379807</v>
      </c>
      <c r="E9">
        <v>1049607.61599567</v>
      </c>
      <c r="F9">
        <v>856417.60053378099</v>
      </c>
      <c r="G9">
        <v>2370940.9263668428</v>
      </c>
      <c r="H9">
        <v>1747142.615234205</v>
      </c>
      <c r="I9">
        <v>2678721.9030101979</v>
      </c>
      <c r="J9">
        <v>3291600.0830915309</v>
      </c>
      <c r="K9">
        <v>1672986.9648917851</v>
      </c>
      <c r="L9">
        <v>1103904.1441384819</v>
      </c>
      <c r="M9" s="6">
        <f t="shared" si="1"/>
        <v>4.7424824735078086E-2</v>
      </c>
    </row>
    <row r="10" spans="1:13" ht="14.5" x14ac:dyDescent="0.35">
      <c r="A10" s="15" t="s">
        <v>56</v>
      </c>
      <c r="B10">
        <v>6388580.0233994983</v>
      </c>
      <c r="C10">
        <v>2910050.9853344061</v>
      </c>
      <c r="D10">
        <v>2917816.5161423818</v>
      </c>
      <c r="E10">
        <v>95376.615916130875</v>
      </c>
      <c r="F10">
        <v>364083.01029715838</v>
      </c>
      <c r="G10">
        <v>222996.2133778994</v>
      </c>
      <c r="H10">
        <v>150750.50970385899</v>
      </c>
      <c r="I10">
        <v>914615.87724252394</v>
      </c>
      <c r="J10">
        <v>1218564.5769098341</v>
      </c>
      <c r="K10">
        <v>1655644.2873510169</v>
      </c>
      <c r="L10">
        <v>262162.42361793009</v>
      </c>
      <c r="M10" s="6">
        <f t="shared" si="1"/>
        <v>1.7100641039292638E-2</v>
      </c>
    </row>
    <row r="11" spans="1:13" ht="14.5" x14ac:dyDescent="0.35">
      <c r="A11" s="15" t="s">
        <v>57</v>
      </c>
      <c r="B11">
        <v>6537290.06300354</v>
      </c>
      <c r="C11">
        <v>1106695.340420767</v>
      </c>
      <c r="D11">
        <v>2898372.0880458918</v>
      </c>
      <c r="E11">
        <v>286349.12770062312</v>
      </c>
      <c r="F11">
        <v>786044.66641286807</v>
      </c>
      <c r="G11">
        <v>481195.19678417628</v>
      </c>
      <c r="H11">
        <v>422945.54114664701</v>
      </c>
      <c r="I11">
        <v>1887558.356258987</v>
      </c>
      <c r="J11">
        <v>1619495.6938974981</v>
      </c>
      <c r="K11">
        <v>666986.58207769308</v>
      </c>
      <c r="L11">
        <v>451684.48429047788</v>
      </c>
      <c r="M11" s="6">
        <f t="shared" si="1"/>
        <v>1.7144617140039169E-2</v>
      </c>
    </row>
    <row r="12" spans="1:13" ht="14.5" x14ac:dyDescent="0.35">
      <c r="A12" s="15" t="s">
        <v>58</v>
      </c>
      <c r="B12">
        <v>6105732.7902069427</v>
      </c>
      <c r="C12">
        <v>2464613.377794445</v>
      </c>
      <c r="D12">
        <v>6562142.3377176626</v>
      </c>
      <c r="E12">
        <v>1318358.6896170441</v>
      </c>
      <c r="F12">
        <v>688563.46938597551</v>
      </c>
      <c r="G12">
        <v>1735974.0530911069</v>
      </c>
      <c r="H12">
        <v>449110.10971178499</v>
      </c>
      <c r="I12">
        <v>2613100.9475991512</v>
      </c>
      <c r="J12">
        <v>4199296.4666159628</v>
      </c>
      <c r="K12">
        <v>8458415.9252608996</v>
      </c>
      <c r="L12">
        <v>7152320.6588175483</v>
      </c>
      <c r="M12" s="6">
        <f t="shared" si="1"/>
        <v>4.1747628825818527E-2</v>
      </c>
    </row>
    <row r="13" spans="1:13" ht="14.5" x14ac:dyDescent="0.35">
      <c r="A13" s="15" t="s">
        <v>59</v>
      </c>
      <c r="B13">
        <v>10984529898.03039</v>
      </c>
      <c r="C13">
        <v>2092762147.1621859</v>
      </c>
      <c r="D13">
        <v>3712477235.9005961</v>
      </c>
      <c r="E13">
        <v>76625757.628558338</v>
      </c>
      <c r="F13">
        <v>498600287.59115082</v>
      </c>
      <c r="G13">
        <v>1497335723.4567389</v>
      </c>
      <c r="H13">
        <v>409648694.73669279</v>
      </c>
      <c r="I13">
        <v>1334707361.2302499</v>
      </c>
      <c r="J13">
        <v>2198524737.9035559</v>
      </c>
      <c r="K13">
        <v>1238782754.371402</v>
      </c>
      <c r="L13">
        <v>777499364.27323818</v>
      </c>
      <c r="M13" s="6">
        <f t="shared" si="1"/>
        <v>24.821493962284762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"/>
  <sheetViews>
    <sheetView zoomScaleNormal="100" workbookViewId="0"/>
  </sheetViews>
  <sheetFormatPr defaultColWidth="9.1796875" defaultRowHeight="14" x14ac:dyDescent="0.3"/>
  <cols>
    <col min="1" max="1" width="37.453125" style="6" customWidth="1"/>
    <col min="2" max="2" width="13.7265625" style="6" bestFit="1" customWidth="1"/>
    <col min="3" max="4" width="12.453125" style="6" bestFit="1" customWidth="1"/>
    <col min="5" max="6" width="13.7265625" style="6" bestFit="1" customWidth="1"/>
    <col min="7" max="7" width="12.453125" style="6" bestFit="1" customWidth="1"/>
    <col min="8" max="8" width="13.7265625" style="6" bestFit="1" customWidth="1"/>
    <col min="9" max="11" width="12.453125" style="6" bestFit="1" customWidth="1"/>
    <col min="12" max="12" width="13.7265625" style="6" bestFit="1" customWidth="1"/>
    <col min="13" max="16384" width="9.1796875" style="6"/>
  </cols>
  <sheetData>
    <row r="1" spans="1:12" x14ac:dyDescent="0.3">
      <c r="B1" s="13" t="s">
        <v>63</v>
      </c>
      <c r="C1" s="13" t="s">
        <v>64</v>
      </c>
      <c r="D1" s="13" t="s">
        <v>65</v>
      </c>
      <c r="E1" s="13" t="s">
        <v>66</v>
      </c>
      <c r="F1" s="13" t="s">
        <v>67</v>
      </c>
      <c r="G1" s="13" t="s">
        <v>68</v>
      </c>
      <c r="H1" s="13" t="s">
        <v>69</v>
      </c>
      <c r="I1" s="13" t="s">
        <v>70</v>
      </c>
      <c r="J1" s="13" t="s">
        <v>71</v>
      </c>
      <c r="K1" s="13" t="s">
        <v>72</v>
      </c>
      <c r="L1" s="13" t="s">
        <v>73</v>
      </c>
    </row>
    <row r="2" spans="1:12" ht="14.5" x14ac:dyDescent="0.35">
      <c r="A2" s="15" t="s">
        <v>60</v>
      </c>
      <c r="B2">
        <v>13826419724.27739</v>
      </c>
      <c r="C2">
        <v>2528256015.3797798</v>
      </c>
      <c r="D2">
        <v>4363718042.2908669</v>
      </c>
      <c r="E2">
        <v>109021675.1835863</v>
      </c>
      <c r="F2">
        <v>619006497.90629971</v>
      </c>
      <c r="G2">
        <v>1615799926.6286709</v>
      </c>
      <c r="H2">
        <v>531933323.90010369</v>
      </c>
      <c r="I2">
        <v>1558666632.786098</v>
      </c>
      <c r="J2">
        <v>2467247848.9161649</v>
      </c>
      <c r="K2">
        <v>1635958539.3553841</v>
      </c>
      <c r="L2">
        <v>1040068762.4015239</v>
      </c>
    </row>
    <row r="3" spans="1:12" ht="14.5" x14ac:dyDescent="0.35">
      <c r="A3" s="15" t="s">
        <v>61</v>
      </c>
      <c r="B3">
        <v>1344130000</v>
      </c>
      <c r="C3">
        <v>346006138</v>
      </c>
      <c r="D3">
        <v>748550364</v>
      </c>
      <c r="E3">
        <v>22340024</v>
      </c>
      <c r="F3">
        <v>127833000</v>
      </c>
      <c r="G3">
        <v>396156980</v>
      </c>
      <c r="H3">
        <v>142960868</v>
      </c>
      <c r="I3">
        <v>603599174</v>
      </c>
      <c r="J3">
        <v>1109395303</v>
      </c>
      <c r="K3">
        <v>1247236029</v>
      </c>
      <c r="L3">
        <v>901455755</v>
      </c>
    </row>
    <row r="4" spans="1:12" ht="14.5" x14ac:dyDescent="0.35">
      <c r="A4" s="15" t="s">
        <v>62</v>
      </c>
      <c r="B4">
        <v>10.2865196999378</v>
      </c>
      <c r="C4">
        <v>7.3069686855664386</v>
      </c>
      <c r="D4">
        <v>5.8295583732971998</v>
      </c>
      <c r="E4">
        <v>4.8801055533148183</v>
      </c>
      <c r="F4">
        <v>4.8423059609513954</v>
      </c>
      <c r="G4">
        <v>4.0786859962146096</v>
      </c>
      <c r="H4">
        <v>3.7208316607318279</v>
      </c>
      <c r="I4">
        <v>2.582287550953636</v>
      </c>
      <c r="J4">
        <v>2.223957359693423</v>
      </c>
      <c r="K4">
        <v>1.311667159476664</v>
      </c>
      <c r="L4">
        <v>1.1537657357365529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8"/>
  <sheetViews>
    <sheetView zoomScale="50" zoomScaleNormal="50" workbookViewId="0">
      <selection sqref="A1:M1"/>
    </sheetView>
  </sheetViews>
  <sheetFormatPr defaultColWidth="9.1796875" defaultRowHeight="14" x14ac:dyDescent="0.3"/>
  <cols>
    <col min="1" max="1" width="26.54296875" style="6" customWidth="1"/>
    <col min="2" max="2" width="13.7265625" style="6" bestFit="1" customWidth="1"/>
    <col min="3" max="4" width="12.7265625" style="6" bestFit="1" customWidth="1"/>
    <col min="5" max="5" width="13.7265625" style="6" bestFit="1" customWidth="1"/>
    <col min="6" max="12" width="12.7265625" style="6" bestFit="1" customWidth="1"/>
    <col min="13" max="13" width="13.7265625" style="6" bestFit="1" customWidth="1"/>
    <col min="14" max="16384" width="9.1796875" style="6"/>
  </cols>
  <sheetData>
    <row r="1" spans="1:15" x14ac:dyDescent="0.3">
      <c r="A1" s="42" t="s">
        <v>129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</row>
    <row r="2" spans="1:15" x14ac:dyDescent="0.3">
      <c r="A2" s="14"/>
      <c r="B2" s="13" t="s">
        <v>63</v>
      </c>
      <c r="C2" s="13" t="s">
        <v>64</v>
      </c>
      <c r="D2" s="13" t="s">
        <v>65</v>
      </c>
      <c r="E2" s="13" t="s">
        <v>66</v>
      </c>
      <c r="F2" s="13" t="s">
        <v>67</v>
      </c>
      <c r="G2" s="13" t="s">
        <v>68</v>
      </c>
      <c r="H2" s="13" t="s">
        <v>69</v>
      </c>
      <c r="I2" s="13" t="s">
        <v>70</v>
      </c>
      <c r="J2" s="13" t="s">
        <v>71</v>
      </c>
      <c r="K2" s="13" t="s">
        <v>72</v>
      </c>
      <c r="L2" s="13" t="s">
        <v>73</v>
      </c>
      <c r="M2" s="13" t="s">
        <v>147</v>
      </c>
    </row>
    <row r="3" spans="1:15" ht="14.5" x14ac:dyDescent="0.35">
      <c r="A3" s="15" t="s">
        <v>74</v>
      </c>
      <c r="B3">
        <v>316809932.81935608</v>
      </c>
      <c r="C3">
        <v>232130348.56945699</v>
      </c>
      <c r="D3">
        <v>260172640.2417371</v>
      </c>
      <c r="E3">
        <v>9020289.3090155534</v>
      </c>
      <c r="F3">
        <v>51440059.46012789</v>
      </c>
      <c r="G3">
        <v>21588743.56887373</v>
      </c>
      <c r="H3">
        <v>26832496.474377241</v>
      </c>
      <c r="I3">
        <v>94845485.519083112</v>
      </c>
      <c r="J3">
        <v>115693409.71003211</v>
      </c>
      <c r="K3">
        <v>262685638.436378</v>
      </c>
      <c r="L3">
        <v>213041076.8822569</v>
      </c>
      <c r="M3" s="17">
        <f t="shared" ref="M3:M8" si="0">+SUM(B3:L3)</f>
        <v>1604260120.9906948</v>
      </c>
      <c r="N3" s="18"/>
    </row>
    <row r="4" spans="1:15" ht="14.5" x14ac:dyDescent="0.35">
      <c r="A4" s="15" t="s">
        <v>75</v>
      </c>
      <c r="B4">
        <v>36684117.745649368</v>
      </c>
      <c r="C4">
        <v>13372161.33830457</v>
      </c>
      <c r="D4">
        <v>20517573.672631972</v>
      </c>
      <c r="E4">
        <v>2750465.130758476</v>
      </c>
      <c r="F4">
        <v>2696007.9882232849</v>
      </c>
      <c r="G4">
        <v>4812391.7091676276</v>
      </c>
      <c r="H4">
        <v>2770348.7501550959</v>
      </c>
      <c r="I4">
        <v>8096967.4082633927</v>
      </c>
      <c r="J4">
        <v>10331150.069756521</v>
      </c>
      <c r="K4">
        <v>12454708.72511116</v>
      </c>
      <c r="L4">
        <v>8970382.5637134388</v>
      </c>
      <c r="M4" s="17">
        <f t="shared" si="0"/>
        <v>123456275.10173491</v>
      </c>
      <c r="N4" s="18"/>
    </row>
    <row r="5" spans="1:15" ht="14.5" x14ac:dyDescent="0.35">
      <c r="A5" s="15" t="s">
        <v>51</v>
      </c>
      <c r="B5">
        <v>60074551.634297788</v>
      </c>
      <c r="C5">
        <v>23520926.077710081</v>
      </c>
      <c r="D5">
        <v>41460421.074040778</v>
      </c>
      <c r="E5">
        <v>3816200.766867057</v>
      </c>
      <c r="F5">
        <v>11549394.09074733</v>
      </c>
      <c r="G5">
        <v>15496424.98378781</v>
      </c>
      <c r="H5">
        <v>5180865.519463053</v>
      </c>
      <c r="I5">
        <v>12827233.39151001</v>
      </c>
      <c r="J5">
        <v>23288176.894088831</v>
      </c>
      <c r="K5">
        <v>5016419.0484930957</v>
      </c>
      <c r="L5">
        <v>5075757.3908621036</v>
      </c>
      <c r="M5" s="17">
        <f t="shared" si="0"/>
        <v>207306370.87186795</v>
      </c>
      <c r="N5" s="18"/>
    </row>
    <row r="6" spans="1:15" ht="14.5" x14ac:dyDescent="0.35">
      <c r="A6" s="15" t="s">
        <v>52</v>
      </c>
      <c r="B6">
        <v>1791451672.0887311</v>
      </c>
      <c r="C6">
        <v>32476583.60528437</v>
      </c>
      <c r="D6">
        <v>77076502.843223751</v>
      </c>
      <c r="E6">
        <v>4345635.172078453</v>
      </c>
      <c r="F6">
        <v>7484130.5359243508</v>
      </c>
      <c r="G6">
        <v>5957992.8909313539</v>
      </c>
      <c r="H6">
        <v>6307002.493504745</v>
      </c>
      <c r="I6">
        <v>12472514.02890823</v>
      </c>
      <c r="J6">
        <v>19689163.232227769</v>
      </c>
      <c r="K6">
        <v>2961954.041618675</v>
      </c>
      <c r="L6">
        <v>5307029.6505688764</v>
      </c>
      <c r="M6" s="17">
        <f t="shared" si="0"/>
        <v>1965530180.5830019</v>
      </c>
      <c r="N6" s="18"/>
    </row>
    <row r="7" spans="1:15" ht="14.5" x14ac:dyDescent="0.35">
      <c r="A7" s="15" t="s">
        <v>53</v>
      </c>
      <c r="B7">
        <v>636869551.95896447</v>
      </c>
      <c r="C7">
        <v>133993848.62683751</v>
      </c>
      <c r="D7">
        <v>252013668.5586369</v>
      </c>
      <c r="E7">
        <v>12463327.176308449</v>
      </c>
      <c r="F7">
        <v>47236618.240126051</v>
      </c>
      <c r="G7">
        <v>70608650.019171566</v>
      </c>
      <c r="H7">
        <v>81193915.925910741</v>
      </c>
      <c r="I7">
        <v>95717071.208083108</v>
      </c>
      <c r="J7">
        <v>99721211.106504187</v>
      </c>
      <c r="K7">
        <v>114057064.732381</v>
      </c>
      <c r="L7">
        <v>30175151.640884958</v>
      </c>
      <c r="M7" s="17">
        <f t="shared" si="0"/>
        <v>1574050079.1938088</v>
      </c>
      <c r="N7" s="18"/>
      <c r="O7" s="18"/>
    </row>
    <row r="8" spans="1:15" ht="14.5" x14ac:dyDescent="0.35">
      <c r="A8" s="15" t="s">
        <v>59</v>
      </c>
      <c r="B8">
        <v>10984529898.03039</v>
      </c>
      <c r="C8">
        <v>2092762147.1621859</v>
      </c>
      <c r="D8">
        <v>3712477235.9005961</v>
      </c>
      <c r="E8">
        <v>76625757.628558338</v>
      </c>
      <c r="F8">
        <v>498600287.59115082</v>
      </c>
      <c r="G8">
        <v>1497335723.4567389</v>
      </c>
      <c r="H8">
        <v>409648694.73669279</v>
      </c>
      <c r="I8">
        <v>1334707361.2302499</v>
      </c>
      <c r="J8">
        <v>2198524737.9035559</v>
      </c>
      <c r="K8">
        <v>1238782754.371402</v>
      </c>
      <c r="L8">
        <v>777499364.27323818</v>
      </c>
      <c r="M8" s="17">
        <f t="shared" si="0"/>
        <v>24821493962.284763</v>
      </c>
      <c r="N8" s="18"/>
      <c r="O8" s="18"/>
    </row>
    <row r="9" spans="1:15" x14ac:dyDescent="0.3">
      <c r="A9" s="19" t="s">
        <v>130</v>
      </c>
      <c r="B9" s="20">
        <f>+SUM(B3:B8)</f>
        <v>13826419724.27739</v>
      </c>
      <c r="C9" s="20">
        <f t="shared" ref="C9:L9" si="1">+SUM(C3:C8)</f>
        <v>2528256015.3797793</v>
      </c>
      <c r="D9" s="20">
        <f t="shared" si="1"/>
        <v>4363718042.2908669</v>
      </c>
      <c r="E9" s="20">
        <f>+SUM(E3:E8)</f>
        <v>109021675.18358633</v>
      </c>
      <c r="F9" s="20">
        <f t="shared" si="1"/>
        <v>619006497.90629971</v>
      </c>
      <c r="G9" s="20">
        <f>+SUM(G3:G8)</f>
        <v>1615799926.6286709</v>
      </c>
      <c r="H9" s="20">
        <f t="shared" si="1"/>
        <v>531933323.90010369</v>
      </c>
      <c r="I9" s="20">
        <f t="shared" si="1"/>
        <v>1558666632.7860978</v>
      </c>
      <c r="J9" s="20">
        <f t="shared" si="1"/>
        <v>2467247848.9161654</v>
      </c>
      <c r="K9" s="20">
        <f t="shared" si="1"/>
        <v>1635958539.3553839</v>
      </c>
      <c r="L9" s="20">
        <f t="shared" si="1"/>
        <v>1040068762.4015244</v>
      </c>
      <c r="M9" s="21">
        <f>+SUM(M3:M8)</f>
        <v>30296096989.025871</v>
      </c>
    </row>
    <row r="12" spans="1:15" x14ac:dyDescent="0.3">
      <c r="A12" s="42" t="s">
        <v>128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4"/>
    </row>
    <row r="13" spans="1:15" x14ac:dyDescent="0.3">
      <c r="A13" s="15" t="s">
        <v>74</v>
      </c>
      <c r="B13" s="22">
        <f t="shared" ref="B13:B18" si="2">+B3/$B$9*100</f>
        <v>2.2913374477058523</v>
      </c>
      <c r="C13" s="22">
        <f t="shared" ref="C13:C18" si="3">+C3/$C$9*100</f>
        <v>9.1814415611936262</v>
      </c>
      <c r="D13" s="22">
        <f t="shared" ref="D13:D18" si="4">+D3/$D$9*100</f>
        <v>5.9621780720083262</v>
      </c>
      <c r="E13" s="22">
        <f t="shared" ref="E13:E18" si="5">+E3/$E$9*100</f>
        <v>8.2738494834406993</v>
      </c>
      <c r="F13" s="22">
        <f t="shared" ref="F13:F18" si="6">+F3/$F$9*100</f>
        <v>8.3101000771585571</v>
      </c>
      <c r="G13" s="22">
        <f t="shared" ref="G13:G18" si="7">+G3/$G$9*100</f>
        <v>1.3361025219204052</v>
      </c>
      <c r="H13" s="22">
        <f t="shared" ref="H13:H18" si="8">+H3/$H$9*100</f>
        <v>5.0443345563769091</v>
      </c>
      <c r="I13" s="22">
        <f t="shared" ref="I13:I18" si="9">+I3/$I$9*100</f>
        <v>6.0850398362315588</v>
      </c>
      <c r="J13" s="22">
        <f t="shared" ref="J13:J18" si="10">+J3/$J$9*100</f>
        <v>4.6891685308735784</v>
      </c>
      <c r="K13" s="22">
        <f t="shared" ref="K13:K18" si="11">+K3/$K$9*100</f>
        <v>16.056986293789812</v>
      </c>
      <c r="L13" s="23">
        <f t="shared" ref="L13:L18" si="12">+L3/$L$9*100</f>
        <v>20.483364618156966</v>
      </c>
      <c r="M13" s="23">
        <f>+M3/$M$9*100</f>
        <v>5.2952699536570815</v>
      </c>
    </row>
    <row r="14" spans="1:15" x14ac:dyDescent="0.3">
      <c r="A14" s="15" t="s">
        <v>75</v>
      </c>
      <c r="B14" s="22">
        <f t="shared" si="2"/>
        <v>0.26531899419512661</v>
      </c>
      <c r="C14" s="22">
        <f t="shared" si="3"/>
        <v>0.52890851468204203</v>
      </c>
      <c r="D14" s="22">
        <f t="shared" si="4"/>
        <v>0.4701855957187519</v>
      </c>
      <c r="E14" s="22">
        <f t="shared" si="5"/>
        <v>2.5228608220584103</v>
      </c>
      <c r="F14" s="22">
        <f t="shared" si="6"/>
        <v>0.43553791395440011</v>
      </c>
      <c r="G14" s="22">
        <f t="shared" si="7"/>
        <v>0.29783339074711879</v>
      </c>
      <c r="H14" s="22">
        <f t="shared" si="8"/>
        <v>0.5208075196047246</v>
      </c>
      <c r="I14" s="22">
        <f t="shared" si="9"/>
        <v>0.51948038393496376</v>
      </c>
      <c r="J14" s="22">
        <f t="shared" si="10"/>
        <v>0.41873174899290644</v>
      </c>
      <c r="K14" s="22">
        <f t="shared" si="11"/>
        <v>0.76130955800497757</v>
      </c>
      <c r="L14" s="23">
        <f t="shared" si="12"/>
        <v>0.86247975979980174</v>
      </c>
      <c r="M14" s="23">
        <f t="shared" ref="M14:M18" si="13">+M4/$M$9*100</f>
        <v>0.40749894333403525</v>
      </c>
    </row>
    <row r="15" spans="1:15" x14ac:dyDescent="0.3">
      <c r="A15" s="15" t="s">
        <v>51</v>
      </c>
      <c r="B15" s="22">
        <f t="shared" si="2"/>
        <v>0.43449101670777945</v>
      </c>
      <c r="C15" s="22">
        <f t="shared" si="3"/>
        <v>0.93032216415697566</v>
      </c>
      <c r="D15" s="22">
        <f t="shared" si="4"/>
        <v>0.95011686530220607</v>
      </c>
      <c r="E15" s="22">
        <f t="shared" si="5"/>
        <v>3.5004055482002006</v>
      </c>
      <c r="F15" s="22">
        <f t="shared" si="6"/>
        <v>1.8657952912952434</v>
      </c>
      <c r="G15" s="22">
        <f t="shared" si="7"/>
        <v>0.95905592817551</v>
      </c>
      <c r="H15" s="22">
        <f t="shared" si="8"/>
        <v>0.97396897067422905</v>
      </c>
      <c r="I15" s="22">
        <f t="shared" si="9"/>
        <v>0.82296195489740387</v>
      </c>
      <c r="J15" s="22">
        <f t="shared" si="10"/>
        <v>0.94389288471034927</v>
      </c>
      <c r="K15" s="22">
        <f t="shared" si="11"/>
        <v>0.30663485215644359</v>
      </c>
      <c r="L15" s="23">
        <f t="shared" si="12"/>
        <v>0.48802132843045415</v>
      </c>
      <c r="M15" s="23">
        <f t="shared" si="13"/>
        <v>0.68426758386388964</v>
      </c>
    </row>
    <row r="16" spans="1:15" x14ac:dyDescent="0.3">
      <c r="A16" s="15" t="s">
        <v>52</v>
      </c>
      <c r="B16" s="22">
        <f t="shared" si="2"/>
        <v>12.956728551666746</v>
      </c>
      <c r="C16" s="22">
        <f t="shared" si="3"/>
        <v>1.2845448960755634</v>
      </c>
      <c r="D16" s="22">
        <f t="shared" si="4"/>
        <v>1.7663034617782063</v>
      </c>
      <c r="E16" s="22">
        <f t="shared" si="5"/>
        <v>3.9860286174842288</v>
      </c>
      <c r="F16" s="22">
        <f t="shared" si="6"/>
        <v>1.209055245985033</v>
      </c>
      <c r="G16" s="22">
        <f t="shared" si="7"/>
        <v>0.36873333094912114</v>
      </c>
      <c r="H16" s="22">
        <f t="shared" si="8"/>
        <v>1.1856753863928238</v>
      </c>
      <c r="I16" s="22">
        <f t="shared" si="9"/>
        <v>0.80020408255059394</v>
      </c>
      <c r="J16" s="22">
        <f t="shared" si="10"/>
        <v>0.79802129489653828</v>
      </c>
      <c r="K16" s="22">
        <f t="shared" si="11"/>
        <v>0.18105312392487483</v>
      </c>
      <c r="L16" s="23">
        <f t="shared" si="12"/>
        <v>0.51025757550057715</v>
      </c>
      <c r="M16" s="23">
        <f t="shared" si="13"/>
        <v>6.4877339853215226</v>
      </c>
    </row>
    <row r="17" spans="1:13" x14ac:dyDescent="0.3">
      <c r="A17" s="15" t="s">
        <v>53</v>
      </c>
      <c r="B17" s="22">
        <f t="shared" si="2"/>
        <v>4.6061783502832956</v>
      </c>
      <c r="C17" s="22">
        <f t="shared" si="3"/>
        <v>5.2998528555546525</v>
      </c>
      <c r="D17" s="22">
        <f t="shared" si="4"/>
        <v>5.77520513736801</v>
      </c>
      <c r="E17" s="22">
        <f t="shared" si="5"/>
        <v>11.431971812321644</v>
      </c>
      <c r="F17" s="22">
        <f t="shared" si="6"/>
        <v>7.6310375415923923</v>
      </c>
      <c r="G17" s="22">
        <f t="shared" si="7"/>
        <v>4.3698881808031071</v>
      </c>
      <c r="H17" s="22">
        <f t="shared" si="8"/>
        <v>15.263927315288644</v>
      </c>
      <c r="I17" s="22">
        <f t="shared" si="9"/>
        <v>6.1409585086831555</v>
      </c>
      <c r="J17" s="22">
        <f t="shared" si="10"/>
        <v>4.0417994953490632</v>
      </c>
      <c r="K17" s="22">
        <f t="shared" si="11"/>
        <v>6.9718799094580275</v>
      </c>
      <c r="L17" s="23">
        <f t="shared" si="12"/>
        <v>2.9012650635916004</v>
      </c>
      <c r="M17" s="23">
        <f t="shared" si="13"/>
        <v>5.1955540007809446</v>
      </c>
    </row>
    <row r="18" spans="1:13" x14ac:dyDescent="0.3">
      <c r="A18" s="15" t="s">
        <v>59</v>
      </c>
      <c r="B18" s="24">
        <f t="shared" si="2"/>
        <v>79.445945639441192</v>
      </c>
      <c r="C18" s="24">
        <f t="shared" si="3"/>
        <v>82.774930008337151</v>
      </c>
      <c r="D18" s="24">
        <f t="shared" si="4"/>
        <v>85.076010867824493</v>
      </c>
      <c r="E18" s="24">
        <f t="shared" si="5"/>
        <v>70.284883716494818</v>
      </c>
      <c r="F18" s="24">
        <f t="shared" si="6"/>
        <v>80.548473930014381</v>
      </c>
      <c r="G18" s="24">
        <f t="shared" si="7"/>
        <v>92.668386647404745</v>
      </c>
      <c r="H18" s="24">
        <f t="shared" si="8"/>
        <v>77.011286251662668</v>
      </c>
      <c r="I18" s="24">
        <f t="shared" si="9"/>
        <v>85.631355233702322</v>
      </c>
      <c r="J18" s="24">
        <f t="shared" si="10"/>
        <v>89.108386045177554</v>
      </c>
      <c r="K18" s="24">
        <f t="shared" si="11"/>
        <v>75.72213626266587</v>
      </c>
      <c r="L18" s="25">
        <f t="shared" si="12"/>
        <v>74.754611654520602</v>
      </c>
      <c r="M18" s="23">
        <f t="shared" si="13"/>
        <v>81.929675533042527</v>
      </c>
    </row>
  </sheetData>
  <mergeCells count="2">
    <mergeCell ref="A12:L12"/>
    <mergeCell ref="A1:M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"/>
  <sheetViews>
    <sheetView zoomScale="50" zoomScaleNormal="50" workbookViewId="0">
      <selection sqref="A1:M1"/>
    </sheetView>
  </sheetViews>
  <sheetFormatPr defaultColWidth="9.1796875" defaultRowHeight="14" x14ac:dyDescent="0.3"/>
  <cols>
    <col min="1" max="1" width="27.81640625" style="6" customWidth="1"/>
    <col min="2" max="2" width="15.453125" style="6" bestFit="1" customWidth="1"/>
    <col min="3" max="4" width="14.26953125" style="6" bestFit="1" customWidth="1"/>
    <col min="5" max="6" width="13.81640625" style="6" bestFit="1" customWidth="1"/>
    <col min="7" max="7" width="14.26953125" style="6" bestFit="1" customWidth="1"/>
    <col min="8" max="8" width="13.81640625" style="6" bestFit="1" customWidth="1"/>
    <col min="9" max="11" width="14.26953125" style="6" bestFit="1" customWidth="1"/>
    <col min="12" max="12" width="13.81640625" style="6" bestFit="1" customWidth="1"/>
    <col min="13" max="13" width="13.7265625" style="6" bestFit="1" customWidth="1"/>
    <col min="14" max="16384" width="9.1796875" style="6"/>
  </cols>
  <sheetData>
    <row r="1" spans="1:13" x14ac:dyDescent="0.3">
      <c r="A1" s="45" t="s">
        <v>129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</row>
    <row r="2" spans="1:13" x14ac:dyDescent="0.3">
      <c r="A2" s="14"/>
      <c r="B2" s="26" t="s">
        <v>63</v>
      </c>
      <c r="C2" s="26" t="s">
        <v>64</v>
      </c>
      <c r="D2" s="26" t="s">
        <v>65</v>
      </c>
      <c r="E2" s="26" t="s">
        <v>66</v>
      </c>
      <c r="F2" s="26" t="s">
        <v>67</v>
      </c>
      <c r="G2" s="26" t="s">
        <v>68</v>
      </c>
      <c r="H2" s="26" t="s">
        <v>69</v>
      </c>
      <c r="I2" s="26" t="s">
        <v>70</v>
      </c>
      <c r="J2" s="26" t="s">
        <v>71</v>
      </c>
      <c r="K2" s="26" t="s">
        <v>72</v>
      </c>
      <c r="L2" s="26" t="s">
        <v>73</v>
      </c>
      <c r="M2" s="27" t="s">
        <v>147</v>
      </c>
    </row>
    <row r="3" spans="1:13" x14ac:dyDescent="0.3">
      <c r="A3" s="32" t="s">
        <v>153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1"/>
    </row>
    <row r="4" spans="1:13" x14ac:dyDescent="0.3">
      <c r="A4" s="33" t="s">
        <v>76</v>
      </c>
      <c r="B4" s="6">
        <v>10142491570</v>
      </c>
      <c r="C4" s="6">
        <v>2010475784.5999999</v>
      </c>
      <c r="D4" s="6">
        <v>3475369879.2870011</v>
      </c>
      <c r="E4" s="6">
        <v>73749614.060000002</v>
      </c>
      <c r="F4" s="6">
        <v>416459751.5</v>
      </c>
      <c r="G4" s="6">
        <v>1443684416</v>
      </c>
      <c r="H4" s="6">
        <v>393502607.19999999</v>
      </c>
      <c r="I4" s="6">
        <v>1277626622.7</v>
      </c>
      <c r="J4" s="6">
        <v>2113288219.9000001</v>
      </c>
      <c r="K4" s="6">
        <v>1194954314</v>
      </c>
      <c r="L4" s="6">
        <v>739959354.90999997</v>
      </c>
      <c r="M4" s="17">
        <f t="shared" ref="M4:M13" si="0">+SUM(B4:L4)</f>
        <v>23281562134.157001</v>
      </c>
    </row>
    <row r="5" spans="1:13" x14ac:dyDescent="0.3">
      <c r="A5" s="33" t="s">
        <v>150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17">
        <f t="shared" si="0"/>
        <v>0</v>
      </c>
    </row>
    <row r="6" spans="1:13" x14ac:dyDescent="0.3">
      <c r="A6" s="29" t="s">
        <v>160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17"/>
    </row>
    <row r="7" spans="1:13" x14ac:dyDescent="0.3">
      <c r="A7" s="33" t="s">
        <v>154</v>
      </c>
      <c r="B7" s="6">
        <v>13686635.289999999</v>
      </c>
      <c r="C7" s="6">
        <v>12973936.432</v>
      </c>
      <c r="D7" s="6">
        <v>44318046.608854003</v>
      </c>
      <c r="E7" s="6">
        <v>200089.3316</v>
      </c>
      <c r="F7" s="6">
        <v>6276237.0660000006</v>
      </c>
      <c r="G7" s="6">
        <v>5067807.6129999999</v>
      </c>
      <c r="H7" s="6">
        <v>3690092.4249999998</v>
      </c>
      <c r="I7" s="6">
        <v>7219580.3596999999</v>
      </c>
      <c r="J7" s="6">
        <v>8367234.5392000005</v>
      </c>
      <c r="K7" s="6">
        <v>1522717.9750000001</v>
      </c>
      <c r="L7" s="6">
        <v>4072536.2714</v>
      </c>
      <c r="M7" s="17">
        <f t="shared" si="0"/>
        <v>107394913.91175398</v>
      </c>
    </row>
    <row r="8" spans="1:13" x14ac:dyDescent="0.3">
      <c r="A8" s="33" t="s">
        <v>155</v>
      </c>
      <c r="B8" s="6">
        <v>7.6836886059999996</v>
      </c>
      <c r="C8" s="6">
        <v>0</v>
      </c>
      <c r="D8" s="6">
        <v>387.62258112699999</v>
      </c>
      <c r="E8" s="6">
        <v>9.4142800000000009E-5</v>
      </c>
      <c r="F8" s="6">
        <v>0</v>
      </c>
      <c r="G8" s="6">
        <v>2884.6488039999999</v>
      </c>
      <c r="H8" s="6">
        <v>61499.197089999987</v>
      </c>
      <c r="I8" s="6">
        <v>0</v>
      </c>
      <c r="J8" s="6">
        <v>5677.1370229999993</v>
      </c>
      <c r="K8" s="6">
        <v>828.98016429999996</v>
      </c>
      <c r="L8" s="6">
        <v>4083.2368999999999</v>
      </c>
      <c r="M8" s="17">
        <f t="shared" si="0"/>
        <v>75368.506345175789</v>
      </c>
    </row>
    <row r="9" spans="1:13" x14ac:dyDescent="0.3">
      <c r="A9" s="33" t="s">
        <v>156</v>
      </c>
      <c r="B9" s="6">
        <v>9.6831726689999993</v>
      </c>
      <c r="C9" s="6">
        <v>0</v>
      </c>
      <c r="D9" s="6">
        <v>9495.2501140130007</v>
      </c>
      <c r="E9" s="6">
        <v>203.84299240000001</v>
      </c>
      <c r="F9" s="6">
        <v>25.91364098</v>
      </c>
      <c r="G9" s="6">
        <v>7785.1814619999996</v>
      </c>
      <c r="H9" s="6">
        <v>107882.3955</v>
      </c>
      <c r="I9" s="6">
        <v>0</v>
      </c>
      <c r="J9" s="6">
        <v>10977.974179999999</v>
      </c>
      <c r="K9" s="6">
        <v>1414.6110450000001</v>
      </c>
      <c r="L9" s="6">
        <v>13409.35203</v>
      </c>
      <c r="M9" s="17">
        <f t="shared" si="0"/>
        <v>151204.20413706201</v>
      </c>
    </row>
    <row r="10" spans="1:13" x14ac:dyDescent="0.3">
      <c r="A10" s="33" t="s">
        <v>157</v>
      </c>
      <c r="B10" s="6">
        <v>1602033.487</v>
      </c>
      <c r="C10" s="6">
        <v>281455.37024000002</v>
      </c>
      <c r="D10" s="6">
        <v>2369062.2616841998</v>
      </c>
      <c r="E10" s="6">
        <v>364557.1201</v>
      </c>
      <c r="F10" s="6">
        <v>48877.703529999999</v>
      </c>
      <c r="G10" s="6">
        <v>352692.0172</v>
      </c>
      <c r="H10" s="6">
        <v>2.5642421359999998</v>
      </c>
      <c r="I10" s="6">
        <v>309618.56841000001</v>
      </c>
      <c r="J10" s="6">
        <v>373797.57633100002</v>
      </c>
      <c r="K10" s="6">
        <v>547308.47869999998</v>
      </c>
      <c r="L10" s="6">
        <v>197951.59228439999</v>
      </c>
      <c r="M10" s="17">
        <f t="shared" si="0"/>
        <v>6447356.7397217341</v>
      </c>
    </row>
    <row r="11" spans="1:13" x14ac:dyDescent="0.3">
      <c r="A11" s="33" t="s">
        <v>158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17">
        <f t="shared" si="0"/>
        <v>0</v>
      </c>
    </row>
    <row r="12" spans="1:13" x14ac:dyDescent="0.3">
      <c r="A12" s="33" t="s">
        <v>159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17">
        <f t="shared" si="0"/>
        <v>0</v>
      </c>
    </row>
    <row r="13" spans="1:13" x14ac:dyDescent="0.3">
      <c r="A13" s="33" t="s">
        <v>151</v>
      </c>
      <c r="B13" s="22">
        <f>SUM(B7:B12)</f>
        <v>15288686.143861273</v>
      </c>
      <c r="C13" s="22">
        <f t="shared" ref="C13:L13" si="1">SUM(C7:C12)</f>
        <v>13255391.802239999</v>
      </c>
      <c r="D13" s="22">
        <f t="shared" si="1"/>
        <v>46696991.743233345</v>
      </c>
      <c r="E13" s="22">
        <f t="shared" si="1"/>
        <v>564850.29478654277</v>
      </c>
      <c r="F13" s="22">
        <f t="shared" si="1"/>
        <v>6325140.6831709798</v>
      </c>
      <c r="G13" s="22">
        <f t="shared" si="1"/>
        <v>5431169.4604659993</v>
      </c>
      <c r="H13" s="22">
        <f t="shared" si="1"/>
        <v>3859476.581832136</v>
      </c>
      <c r="I13" s="22">
        <f t="shared" si="1"/>
        <v>7529198.9281099997</v>
      </c>
      <c r="J13" s="22">
        <f t="shared" si="1"/>
        <v>8757687.2267340012</v>
      </c>
      <c r="K13" s="22">
        <f t="shared" si="1"/>
        <v>2072270.0449092998</v>
      </c>
      <c r="L13" s="22">
        <f t="shared" si="1"/>
        <v>4287980.4526143996</v>
      </c>
      <c r="M13" s="17">
        <f t="shared" si="0"/>
        <v>114068843.36195797</v>
      </c>
    </row>
    <row r="14" spans="1:13" x14ac:dyDescent="0.3">
      <c r="A14" s="29" t="s">
        <v>161</v>
      </c>
      <c r="B14" s="22">
        <v>826749641.88653231</v>
      </c>
      <c r="C14" s="22">
        <v>69030970.759946063</v>
      </c>
      <c r="D14" s="22">
        <v>190410364.87036321</v>
      </c>
      <c r="E14" s="22">
        <v>2311293.2737717931</v>
      </c>
      <c r="F14" s="22">
        <v>75815395.407979786</v>
      </c>
      <c r="G14" s="22">
        <v>48220137.996273428</v>
      </c>
      <c r="H14" s="22">
        <v>12286610.954860721</v>
      </c>
      <c r="I14" s="22">
        <v>49551539.602139682</v>
      </c>
      <c r="J14" s="22">
        <v>76478830.776821777</v>
      </c>
      <c r="K14" s="22">
        <v>41756170.326492973</v>
      </c>
      <c r="L14" s="22">
        <v>33252028.910623811</v>
      </c>
      <c r="M14" s="17">
        <f>+SUM(B14:L14)</f>
        <v>1425862984.7658057</v>
      </c>
    </row>
    <row r="15" spans="1:13" x14ac:dyDescent="0.3">
      <c r="A15" s="29" t="s">
        <v>130</v>
      </c>
      <c r="B15" s="22">
        <f>B4+B5+B13+B14</f>
        <v>10984529898.030394</v>
      </c>
      <c r="C15" s="22">
        <f t="shared" ref="C15:L15" si="2">C4+C5+C13+C14</f>
        <v>2092762147.1621859</v>
      </c>
      <c r="D15" s="22">
        <f t="shared" si="2"/>
        <v>3712477235.9005976</v>
      </c>
      <c r="E15" s="22">
        <f t="shared" si="2"/>
        <v>76625757.628558338</v>
      </c>
      <c r="F15" s="22">
        <f t="shared" si="2"/>
        <v>498600287.59115076</v>
      </c>
      <c r="G15" s="22">
        <f t="shared" si="2"/>
        <v>1497335723.4567394</v>
      </c>
      <c r="H15" s="22">
        <f t="shared" si="2"/>
        <v>409648694.73669285</v>
      </c>
      <c r="I15" s="22">
        <f t="shared" si="2"/>
        <v>1334707361.2302496</v>
      </c>
      <c r="J15" s="22">
        <f t="shared" si="2"/>
        <v>2198524737.9035559</v>
      </c>
      <c r="K15" s="22">
        <f t="shared" si="2"/>
        <v>1238782754.3714023</v>
      </c>
      <c r="L15" s="22">
        <f t="shared" si="2"/>
        <v>777499364.27323818</v>
      </c>
      <c r="M15" s="17">
        <f>+SUM(B15:L15)</f>
        <v>24821493962.284775</v>
      </c>
    </row>
    <row r="16" spans="1:13" x14ac:dyDescent="0.3">
      <c r="A16" s="29" t="s">
        <v>61</v>
      </c>
      <c r="B16" s="16">
        <f>+sa_agg_tot!B3</f>
        <v>1344130000</v>
      </c>
      <c r="C16" s="16">
        <f>+sa_agg_tot!C3</f>
        <v>346006138</v>
      </c>
      <c r="D16" s="16">
        <f>+sa_agg_tot!D3</f>
        <v>748550364</v>
      </c>
      <c r="E16" s="16">
        <f>+sa_agg_tot!E3</f>
        <v>22340024</v>
      </c>
      <c r="F16" s="16">
        <f>+sa_agg_tot!F3</f>
        <v>127833000</v>
      </c>
      <c r="G16" s="16">
        <f>+sa_agg_tot!G3</f>
        <v>396156980</v>
      </c>
      <c r="H16" s="16">
        <f>+sa_agg_tot!H3</f>
        <v>142960868</v>
      </c>
      <c r="I16" s="16">
        <f>+sa_agg_tot!I3</f>
        <v>603599174</v>
      </c>
      <c r="J16" s="16">
        <f>+sa_agg_tot!J3</f>
        <v>1109395303</v>
      </c>
      <c r="K16" s="16">
        <f>+sa_agg_tot!K3</f>
        <v>1247236029</v>
      </c>
      <c r="L16" s="16">
        <f>+sa_agg_tot!L3</f>
        <v>901455755</v>
      </c>
      <c r="M16" s="17">
        <f>+SUM(B16:L16)</f>
        <v>6989663635</v>
      </c>
    </row>
    <row r="17" spans="1:13" x14ac:dyDescent="0.3">
      <c r="A17" s="29" t="s">
        <v>78</v>
      </c>
      <c r="B17" s="28">
        <f>B15/B16</f>
        <v>8.1722228490029938</v>
      </c>
      <c r="C17" s="24">
        <f t="shared" ref="C17:L17" si="3">C15/C16</f>
        <v>6.0483382152087311</v>
      </c>
      <c r="D17" s="24">
        <f t="shared" si="3"/>
        <v>4.9595557152125007</v>
      </c>
      <c r="E17" s="24">
        <f t="shared" si="3"/>
        <v>3.4299765133895264</v>
      </c>
      <c r="F17" s="24">
        <f t="shared" si="3"/>
        <v>3.9004035545684665</v>
      </c>
      <c r="G17" s="24">
        <f t="shared" si="3"/>
        <v>3.7796525091057069</v>
      </c>
      <c r="H17" s="24">
        <f t="shared" si="3"/>
        <v>2.8654603211886824</v>
      </c>
      <c r="I17" s="24">
        <f t="shared" si="3"/>
        <v>2.2112478259127797</v>
      </c>
      <c r="J17" s="24">
        <f t="shared" si="3"/>
        <v>1.9817325095557539</v>
      </c>
      <c r="K17" s="24">
        <f t="shared" si="3"/>
        <v>0.99322239381155841</v>
      </c>
      <c r="L17" s="24">
        <f t="shared" si="3"/>
        <v>0.86249309515278227</v>
      </c>
      <c r="M17" s="25">
        <f>M15/M16</f>
        <v>3.5511714523705797</v>
      </c>
    </row>
    <row r="20" spans="1:13" x14ac:dyDescent="0.3">
      <c r="A20" s="45" t="s">
        <v>128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7"/>
    </row>
    <row r="21" spans="1:13" x14ac:dyDescent="0.3">
      <c r="A21" s="29" t="s">
        <v>76</v>
      </c>
      <c r="B21" s="22">
        <f>+B4/$B$15*100</f>
        <v>92.334325311624141</v>
      </c>
      <c r="C21" s="22">
        <f>+C4/$C$15*100</f>
        <v>96.068049937076353</v>
      </c>
      <c r="D21" s="22">
        <f>+D4/$D$15*100</f>
        <v>93.613230693491985</v>
      </c>
      <c r="E21" s="22">
        <f>+E4/$E$15*100</f>
        <v>96.24650553864619</v>
      </c>
      <c r="F21" s="22">
        <f>+F4/$F$15*100</f>
        <v>83.525774425845199</v>
      </c>
      <c r="G21" s="22">
        <f>+G4/$G$15*100</f>
        <v>96.416881891198031</v>
      </c>
      <c r="H21" s="22">
        <f>+H4/$H$15*100</f>
        <v>96.058552671070757</v>
      </c>
      <c r="I21" s="22">
        <f>+I4/$I$15*100</f>
        <v>95.723351785695101</v>
      </c>
      <c r="J21" s="22">
        <f>+J4/$J$15*100</f>
        <v>96.123013012587947</v>
      </c>
      <c r="K21" s="22">
        <f>+K4/$K$15*100</f>
        <v>96.461975256214956</v>
      </c>
      <c r="L21" s="22">
        <f>+L4/$L$15*100</f>
        <v>95.171699027904864</v>
      </c>
      <c r="M21" s="22">
        <f>+M4/$M$15*100</f>
        <v>93.795974446712862</v>
      </c>
    </row>
    <row r="22" spans="1:13" x14ac:dyDescent="0.3">
      <c r="A22" s="29" t="s">
        <v>150</v>
      </c>
      <c r="B22" s="22">
        <f>+B5/$B$15*100</f>
        <v>0</v>
      </c>
      <c r="C22" s="22">
        <f>+C5/$C$15*100</f>
        <v>0</v>
      </c>
      <c r="D22" s="22">
        <f>+D5/$D$15*100</f>
        <v>0</v>
      </c>
      <c r="E22" s="22">
        <f>+E5/$E$15*100</f>
        <v>0</v>
      </c>
      <c r="F22" s="22">
        <f>+F5/$F$15*100</f>
        <v>0</v>
      </c>
      <c r="G22" s="22">
        <f>+G5/$G$15*100</f>
        <v>0</v>
      </c>
      <c r="H22" s="22">
        <f>+H5/$H$15*100</f>
        <v>0</v>
      </c>
      <c r="I22" s="22">
        <f>+I5/$I$15*100</f>
        <v>0</v>
      </c>
      <c r="J22" s="22">
        <f>+J5/$J$15*100</f>
        <v>0</v>
      </c>
      <c r="K22" s="22">
        <f>+K5/$K$15*100</f>
        <v>0</v>
      </c>
      <c r="L22" s="22">
        <f>+L5/$L$15*100</f>
        <v>0</v>
      </c>
      <c r="M22" s="22">
        <f>+M5/$M$15*100</f>
        <v>0</v>
      </c>
    </row>
    <row r="23" spans="1:13" x14ac:dyDescent="0.3">
      <c r="A23" s="29" t="s">
        <v>151</v>
      </c>
      <c r="B23" s="22">
        <f>+B13/$B$15*100</f>
        <v>0.13918380017885559</v>
      </c>
      <c r="C23" s="22">
        <f>+C13/$C$15*100</f>
        <v>0.63339218077001691</v>
      </c>
      <c r="D23" s="22">
        <f>+D13/$D$15*100</f>
        <v>1.2578391401746947</v>
      </c>
      <c r="E23" s="22">
        <f>+E13/$E$15*100</f>
        <v>0.73715459692371599</v>
      </c>
      <c r="F23" s="22">
        <f>+F13/$F$15*100</f>
        <v>1.2685794293720016</v>
      </c>
      <c r="G23" s="22">
        <f>+G13/$G$15*100</f>
        <v>0.36272222557594747</v>
      </c>
      <c r="H23" s="22">
        <f>+H13/$H$15*100</f>
        <v>0.94214301947498358</v>
      </c>
      <c r="I23" s="22">
        <f>+I13/$I$15*100</f>
        <v>0.5641085938995688</v>
      </c>
      <c r="J23" s="22">
        <f>+J13/$J$15*100</f>
        <v>0.39834381099960042</v>
      </c>
      <c r="K23" s="22">
        <f>+K13/$K$15*100</f>
        <v>0.16728276508505605</v>
      </c>
      <c r="L23" s="22">
        <f>+L13/$L$15*100</f>
        <v>0.55150919083034344</v>
      </c>
      <c r="M23" s="22">
        <f>+M13/$M$15*100</f>
        <v>0.45955671941133286</v>
      </c>
    </row>
    <row r="24" spans="1:13" x14ac:dyDescent="0.3">
      <c r="A24" s="29" t="s">
        <v>77</v>
      </c>
      <c r="B24" s="22">
        <f>+B14/$B$15*100</f>
        <v>7.5264908881969959</v>
      </c>
      <c r="C24" s="22">
        <f>+C14/$C$15*100</f>
        <v>3.298557882153641</v>
      </c>
      <c r="D24" s="22">
        <f>+D14/$D$15*100</f>
        <v>5.1289301663333209</v>
      </c>
      <c r="E24" s="22">
        <f>+E14/$E$15*100</f>
        <v>3.0163398644300994</v>
      </c>
      <c r="F24" s="22">
        <f>+F14/$F$15*100</f>
        <v>15.205646144782802</v>
      </c>
      <c r="G24" s="22">
        <f>+G14/$G$15*100</f>
        <v>3.2203958832260229</v>
      </c>
      <c r="H24" s="22">
        <f>+H14/$H$15*100</f>
        <v>2.9993043094542515</v>
      </c>
      <c r="I24" s="22">
        <f>+I14/$I$15*100</f>
        <v>3.7125396204053431</v>
      </c>
      <c r="J24" s="22">
        <f>+J14/$J$15*100</f>
        <v>3.4786431764124512</v>
      </c>
      <c r="K24" s="22">
        <f>+K14/$K$15*100</f>
        <v>3.3707419787000008</v>
      </c>
      <c r="L24" s="22">
        <f>+L14/$L$15*100</f>
        <v>4.2767917812647864</v>
      </c>
      <c r="M24" s="22">
        <f>+M14/$M$15*100</f>
        <v>5.7444688338757741</v>
      </c>
    </row>
  </sheetData>
  <mergeCells count="2">
    <mergeCell ref="A1:M1"/>
    <mergeCell ref="A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4"/>
  <sheetViews>
    <sheetView zoomScale="50" zoomScaleNormal="50" workbookViewId="0">
      <selection sqref="A1:M1"/>
    </sheetView>
  </sheetViews>
  <sheetFormatPr defaultColWidth="9.1796875" defaultRowHeight="14" x14ac:dyDescent="0.3"/>
  <cols>
    <col min="1" max="1" width="22.26953125" style="6" customWidth="1"/>
    <col min="2" max="2" width="14.453125" style="6" bestFit="1" customWidth="1"/>
    <col min="3" max="4" width="12" style="6" bestFit="1" customWidth="1"/>
    <col min="5" max="8" width="11.81640625" style="6" bestFit="1" customWidth="1"/>
    <col min="9" max="9" width="12" style="6" bestFit="1" customWidth="1"/>
    <col min="10" max="11" width="12.54296875" style="6" bestFit="1" customWidth="1"/>
    <col min="12" max="12" width="13.81640625" style="6" bestFit="1" customWidth="1"/>
    <col min="13" max="13" width="12.54296875" style="6" bestFit="1" customWidth="1"/>
    <col min="14" max="16384" width="9.1796875" style="6"/>
  </cols>
  <sheetData>
    <row r="1" spans="1:13" x14ac:dyDescent="0.3">
      <c r="A1" s="45" t="s">
        <v>129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</row>
    <row r="2" spans="1:13" x14ac:dyDescent="0.3">
      <c r="A2" s="14"/>
      <c r="B2" s="26" t="s">
        <v>63</v>
      </c>
      <c r="C2" s="26" t="s">
        <v>64</v>
      </c>
      <c r="D2" s="26" t="s">
        <v>65</v>
      </c>
      <c r="E2" s="26" t="s">
        <v>66</v>
      </c>
      <c r="F2" s="26" t="s">
        <v>67</v>
      </c>
      <c r="G2" s="26" t="s">
        <v>68</v>
      </c>
      <c r="H2" s="26" t="s">
        <v>69</v>
      </c>
      <c r="I2" s="26" t="s">
        <v>70</v>
      </c>
      <c r="J2" s="26" t="s">
        <v>71</v>
      </c>
      <c r="K2" s="26" t="s">
        <v>72</v>
      </c>
      <c r="L2" s="26" t="s">
        <v>73</v>
      </c>
      <c r="M2" s="27" t="s">
        <v>147</v>
      </c>
    </row>
    <row r="3" spans="1:13" x14ac:dyDescent="0.3">
      <c r="A3" s="32" t="s">
        <v>153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1"/>
    </row>
    <row r="4" spans="1:13" x14ac:dyDescent="0.3">
      <c r="A4" s="33" t="s">
        <v>76</v>
      </c>
      <c r="B4" s="6">
        <v>1100109011</v>
      </c>
      <c r="C4" s="6">
        <v>2944881.1069999998</v>
      </c>
      <c r="D4" s="6">
        <v>9852468.3402898014</v>
      </c>
      <c r="E4" s="6">
        <v>148119.84830000001</v>
      </c>
      <c r="F4" s="6">
        <v>1046012.193</v>
      </c>
      <c r="G4" s="6">
        <v>1104608.4350000001</v>
      </c>
      <c r="H4" s="6">
        <v>1985037.4080000001</v>
      </c>
      <c r="I4" s="6">
        <v>2481455.7864000001</v>
      </c>
      <c r="J4" s="6">
        <v>3349853.4777000002</v>
      </c>
      <c r="K4" s="6">
        <v>691221.97239999997</v>
      </c>
      <c r="L4" s="6">
        <v>679704.6851</v>
      </c>
      <c r="M4" s="17">
        <f t="shared" ref="M4:M13" si="0">+SUM(B4:L4)</f>
        <v>1124392374.25319</v>
      </c>
    </row>
    <row r="5" spans="1:13" x14ac:dyDescent="0.3">
      <c r="A5" s="33" t="s">
        <v>150</v>
      </c>
      <c r="B5" s="6">
        <v>777198.87136087043</v>
      </c>
      <c r="C5" s="6">
        <v>230065.4121038926</v>
      </c>
      <c r="D5" s="6">
        <v>268232.25350240199</v>
      </c>
      <c r="E5" s="6">
        <v>15433.88310310367</v>
      </c>
      <c r="F5" s="6">
        <v>81412.650501738419</v>
      </c>
      <c r="G5" s="6">
        <v>45085.519998075899</v>
      </c>
      <c r="H5" s="6">
        <v>12976.90948073503</v>
      </c>
      <c r="I5" s="6">
        <v>103433.69958466339</v>
      </c>
      <c r="J5" s="6">
        <v>86819.110433276219</v>
      </c>
      <c r="K5" s="6">
        <v>16989.256176493898</v>
      </c>
      <c r="L5" s="6">
        <v>30161.867899831901</v>
      </c>
      <c r="M5" s="17">
        <f t="shared" si="0"/>
        <v>1667809.4341450832</v>
      </c>
    </row>
    <row r="6" spans="1:13" x14ac:dyDescent="0.3">
      <c r="A6" s="29" t="s">
        <v>160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17"/>
    </row>
    <row r="7" spans="1:13" x14ac:dyDescent="0.3">
      <c r="A7" s="33" t="s">
        <v>154</v>
      </c>
      <c r="B7" s="6">
        <v>20452584.190000001</v>
      </c>
      <c r="C7" s="6">
        <v>11516846.74</v>
      </c>
      <c r="D7" s="6">
        <v>5933422.2580399998</v>
      </c>
      <c r="E7" s="6">
        <v>1845124.13</v>
      </c>
      <c r="F7" s="6">
        <v>1502966.5959999999</v>
      </c>
      <c r="G7" s="6">
        <v>837398.86450000003</v>
      </c>
      <c r="H7" s="6">
        <v>128812.1329</v>
      </c>
      <c r="I7" s="6">
        <v>2157672.3165000002</v>
      </c>
      <c r="J7" s="6">
        <v>3313758.2801000001</v>
      </c>
      <c r="K7" s="6">
        <v>201796.66250000001</v>
      </c>
      <c r="L7" s="6">
        <v>2337430.5728000002</v>
      </c>
      <c r="M7" s="17">
        <f t="shared" si="0"/>
        <v>50227812.743340015</v>
      </c>
    </row>
    <row r="8" spans="1:13" x14ac:dyDescent="0.3">
      <c r="A8" s="33" t="s">
        <v>155</v>
      </c>
      <c r="B8" s="6">
        <v>63.485088400000002</v>
      </c>
      <c r="C8" s="6">
        <v>0</v>
      </c>
      <c r="D8" s="6">
        <v>14988.5572089</v>
      </c>
      <c r="E8" s="6">
        <v>0</v>
      </c>
      <c r="F8" s="6">
        <v>0</v>
      </c>
      <c r="G8" s="6">
        <v>346.63790369999998</v>
      </c>
      <c r="H8" s="6">
        <v>18592.10123</v>
      </c>
      <c r="I8" s="6">
        <v>0</v>
      </c>
      <c r="J8" s="6">
        <v>2329.5659580000001</v>
      </c>
      <c r="K8" s="6">
        <v>35411.15148</v>
      </c>
      <c r="L8" s="6">
        <v>287.80546520000001</v>
      </c>
      <c r="M8" s="17">
        <f t="shared" si="0"/>
        <v>72019.304334200002</v>
      </c>
    </row>
    <row r="9" spans="1:13" x14ac:dyDescent="0.3">
      <c r="A9" s="33" t="s">
        <v>156</v>
      </c>
      <c r="B9" s="6">
        <v>88.913305429999994</v>
      </c>
      <c r="C9" s="6">
        <v>0</v>
      </c>
      <c r="D9" s="6">
        <v>98342.652407680027</v>
      </c>
      <c r="E9" s="6">
        <v>0</v>
      </c>
      <c r="F9" s="6">
        <v>87.253385900000012</v>
      </c>
      <c r="G9" s="6">
        <v>9889.7502349999995</v>
      </c>
      <c r="H9" s="6">
        <v>54977.381869999997</v>
      </c>
      <c r="I9" s="6">
        <v>339.43036719999998</v>
      </c>
      <c r="J9" s="6">
        <v>14944.26302</v>
      </c>
      <c r="K9" s="6">
        <v>43059.84519</v>
      </c>
      <c r="L9" s="6">
        <v>4650.1110520000002</v>
      </c>
      <c r="M9" s="17">
        <f t="shared" si="0"/>
        <v>226379.60083321002</v>
      </c>
    </row>
    <row r="10" spans="1:13" x14ac:dyDescent="0.3">
      <c r="A10" s="33" t="s">
        <v>157</v>
      </c>
      <c r="B10" s="6">
        <v>78908635.489999995</v>
      </c>
      <c r="C10" s="6">
        <v>7148238.8398000002</v>
      </c>
      <c r="D10" s="6">
        <v>10908030.346566999</v>
      </c>
      <c r="E10" s="6">
        <v>800592.41830000002</v>
      </c>
      <c r="F10" s="6">
        <v>2018009.003</v>
      </c>
      <c r="G10" s="6">
        <v>2617914.21</v>
      </c>
      <c r="H10" s="6">
        <v>659697.57310000004</v>
      </c>
      <c r="I10" s="6">
        <v>2250902.0816000002</v>
      </c>
      <c r="J10" s="6">
        <v>6659053.9082999993</v>
      </c>
      <c r="K10" s="6">
        <v>1046953.008</v>
      </c>
      <c r="L10" s="6">
        <v>811978.50179999997</v>
      </c>
      <c r="M10" s="17">
        <f t="shared" si="0"/>
        <v>113830005.380467</v>
      </c>
    </row>
    <row r="11" spans="1:13" x14ac:dyDescent="0.3">
      <c r="A11" s="33" t="s">
        <v>158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17">
        <f t="shared" si="0"/>
        <v>0</v>
      </c>
    </row>
    <row r="12" spans="1:13" x14ac:dyDescent="0.3">
      <c r="A12" s="33" t="s">
        <v>159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17">
        <f t="shared" si="0"/>
        <v>0</v>
      </c>
    </row>
    <row r="13" spans="1:13" x14ac:dyDescent="0.3">
      <c r="A13" s="33" t="s">
        <v>151</v>
      </c>
      <c r="B13" s="22">
        <f>SUM(B7:B12)</f>
        <v>99361372.078393832</v>
      </c>
      <c r="C13" s="22">
        <f t="shared" ref="C13:L13" si="1">SUM(C7:C12)</f>
        <v>18665085.579800002</v>
      </c>
      <c r="D13" s="22">
        <f t="shared" si="1"/>
        <v>16954783.81422358</v>
      </c>
      <c r="E13" s="22">
        <f t="shared" si="1"/>
        <v>2645716.5482999999</v>
      </c>
      <c r="F13" s="22">
        <f t="shared" si="1"/>
        <v>3521062.8523859</v>
      </c>
      <c r="G13" s="22">
        <f t="shared" si="1"/>
        <v>3465549.4626386999</v>
      </c>
      <c r="H13" s="22">
        <f t="shared" si="1"/>
        <v>862079.18910000008</v>
      </c>
      <c r="I13" s="22">
        <f t="shared" si="1"/>
        <v>4408913.8284672005</v>
      </c>
      <c r="J13" s="22">
        <f t="shared" si="1"/>
        <v>9990086.0173779987</v>
      </c>
      <c r="K13" s="22">
        <f t="shared" si="1"/>
        <v>1327220.66717</v>
      </c>
      <c r="L13" s="22">
        <f t="shared" si="1"/>
        <v>3154346.9911171999</v>
      </c>
      <c r="M13" s="17">
        <f t="shared" si="0"/>
        <v>164356217.02897441</v>
      </c>
    </row>
    <row r="14" spans="1:13" x14ac:dyDescent="0.3">
      <c r="A14" s="29" t="s">
        <v>161</v>
      </c>
      <c r="B14" s="22">
        <v>591204090.13897634</v>
      </c>
      <c r="C14" s="22">
        <v>10636551.50638048</v>
      </c>
      <c r="D14" s="22">
        <v>50001018.435207963</v>
      </c>
      <c r="E14" s="22">
        <v>1536364.89237535</v>
      </c>
      <c r="F14" s="22">
        <v>2835642.8400367131</v>
      </c>
      <c r="G14" s="22">
        <v>1342749.473294579</v>
      </c>
      <c r="H14" s="22">
        <v>3446908.9869240099</v>
      </c>
      <c r="I14" s="22">
        <v>5478710.714456371</v>
      </c>
      <c r="J14" s="22">
        <v>6262404.6267164964</v>
      </c>
      <c r="K14" s="22">
        <v>926522.14587218082</v>
      </c>
      <c r="L14" s="22">
        <v>1442816.1064518441</v>
      </c>
      <c r="M14" s="17">
        <f>+SUM(B14:L14)</f>
        <v>675113779.86669242</v>
      </c>
    </row>
    <row r="15" spans="1:13" x14ac:dyDescent="0.3">
      <c r="A15" s="29" t="s">
        <v>130</v>
      </c>
      <c r="B15" s="22">
        <f>B4+B5+B13+B14</f>
        <v>1791451672.0887311</v>
      </c>
      <c r="C15" s="22">
        <f t="shared" ref="C15:L15" si="2">C4+C5+C13+C14</f>
        <v>32476583.605284374</v>
      </c>
      <c r="D15" s="22">
        <f t="shared" si="2"/>
        <v>77076502.843223751</v>
      </c>
      <c r="E15" s="22">
        <f t="shared" si="2"/>
        <v>4345635.172078453</v>
      </c>
      <c r="F15" s="22">
        <f t="shared" si="2"/>
        <v>7484130.5359243508</v>
      </c>
      <c r="G15" s="22">
        <f t="shared" si="2"/>
        <v>5957992.8909313548</v>
      </c>
      <c r="H15" s="22">
        <f t="shared" si="2"/>
        <v>6307002.493504745</v>
      </c>
      <c r="I15" s="22">
        <f t="shared" si="2"/>
        <v>12472514.028908234</v>
      </c>
      <c r="J15" s="22">
        <f t="shared" si="2"/>
        <v>19689163.232227772</v>
      </c>
      <c r="K15" s="22">
        <f t="shared" si="2"/>
        <v>2961954.041618675</v>
      </c>
      <c r="L15" s="22">
        <f t="shared" si="2"/>
        <v>5307029.6505688755</v>
      </c>
      <c r="M15" s="17">
        <f>+SUM(B15:L15)</f>
        <v>1965530180.5830019</v>
      </c>
    </row>
    <row r="16" spans="1:13" x14ac:dyDescent="0.3">
      <c r="A16" s="29" t="s">
        <v>61</v>
      </c>
      <c r="B16" s="16">
        <f>+sa_agg_tot!B3</f>
        <v>1344130000</v>
      </c>
      <c r="C16" s="16">
        <f>+sa_agg_tot!C3</f>
        <v>346006138</v>
      </c>
      <c r="D16" s="16">
        <f>+sa_agg_tot!D3</f>
        <v>748550364</v>
      </c>
      <c r="E16" s="16">
        <f>+sa_agg_tot!E3</f>
        <v>22340024</v>
      </c>
      <c r="F16" s="16">
        <f>+sa_agg_tot!F3</f>
        <v>127833000</v>
      </c>
      <c r="G16" s="16">
        <f>+sa_agg_tot!G3</f>
        <v>396156980</v>
      </c>
      <c r="H16" s="16">
        <f>+sa_agg_tot!H3</f>
        <v>142960868</v>
      </c>
      <c r="I16" s="16">
        <f>+sa_agg_tot!I3</f>
        <v>603599174</v>
      </c>
      <c r="J16" s="16">
        <f>+sa_agg_tot!J3</f>
        <v>1109395303</v>
      </c>
      <c r="K16" s="16">
        <f>+sa_agg_tot!K3</f>
        <v>1247236029</v>
      </c>
      <c r="L16" s="16">
        <f>+sa_agg_tot!L3</f>
        <v>901455755</v>
      </c>
      <c r="M16" s="17">
        <f>+SUM(B16:L16)</f>
        <v>6989663635</v>
      </c>
    </row>
    <row r="17" spans="1:13" x14ac:dyDescent="0.3">
      <c r="A17" s="29" t="s">
        <v>78</v>
      </c>
      <c r="B17" s="28">
        <f>B15/B16</f>
        <v>1.3327964349346648</v>
      </c>
      <c r="C17" s="24">
        <f t="shared" ref="C17:L17" si="3">C15/C16</f>
        <v>9.3861293308283369E-2</v>
      </c>
      <c r="D17" s="24">
        <f t="shared" si="3"/>
        <v>0.10296769135392973</v>
      </c>
      <c r="E17" s="24">
        <f t="shared" si="3"/>
        <v>0.19452240391856576</v>
      </c>
      <c r="F17" s="24">
        <f t="shared" si="3"/>
        <v>5.8546154247528813E-2</v>
      </c>
      <c r="G17" s="24">
        <f t="shared" si="3"/>
        <v>1.5039474732797476E-2</v>
      </c>
      <c r="H17" s="24">
        <f t="shared" si="3"/>
        <v>4.4116985170408622E-2</v>
      </c>
      <c r="I17" s="24">
        <f t="shared" si="3"/>
        <v>2.0663570405926757E-2</v>
      </c>
      <c r="J17" s="24">
        <f t="shared" si="3"/>
        <v>1.7747653319772322E-2</v>
      </c>
      <c r="K17" s="24">
        <f t="shared" si="3"/>
        <v>2.3748143677291694E-3</v>
      </c>
      <c r="L17" s="24">
        <f t="shared" si="3"/>
        <v>5.8871770701257277E-3</v>
      </c>
      <c r="M17" s="25">
        <f>M15/M16</f>
        <v>0.28120526011306435</v>
      </c>
    </row>
    <row r="20" spans="1:13" x14ac:dyDescent="0.3">
      <c r="A20" s="45" t="s">
        <v>128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7"/>
    </row>
    <row r="21" spans="1:13" x14ac:dyDescent="0.3">
      <c r="A21" s="29" t="s">
        <v>76</v>
      </c>
      <c r="B21" s="22">
        <f>+B4/$B$15*100</f>
        <v>61.4088020424986</v>
      </c>
      <c r="C21" s="22">
        <f>+C4/$C$15*100</f>
        <v>9.0677059594434333</v>
      </c>
      <c r="D21" s="22">
        <f>+D4/$D$15*100</f>
        <v>12.782713248329468</v>
      </c>
      <c r="E21" s="22">
        <f>+E4/$E$15*100</f>
        <v>3.40847407651012</v>
      </c>
      <c r="F21" s="22">
        <f>+F4/$F$15*100</f>
        <v>13.976402308579042</v>
      </c>
      <c r="G21" s="22">
        <f>+G4/$G$15*100</f>
        <v>18.539942145304028</v>
      </c>
      <c r="H21" s="22">
        <f>+H4/$H$15*100</f>
        <v>31.473547220637492</v>
      </c>
      <c r="I21" s="22">
        <f>+I4/$I$15*100</f>
        <v>19.895393828770953</v>
      </c>
      <c r="J21" s="22">
        <f>+J4/$J$15*100</f>
        <v>17.013691431116111</v>
      </c>
      <c r="K21" s="22">
        <f>+K4/$K$15*100</f>
        <v>23.336687966375564</v>
      </c>
      <c r="L21" s="22">
        <f>+L4/$L$15*100</f>
        <v>12.807629311570562</v>
      </c>
      <c r="M21" s="22">
        <f>+M4/$M$15*100</f>
        <v>57.205551222809547</v>
      </c>
    </row>
    <row r="22" spans="1:13" x14ac:dyDescent="0.3">
      <c r="A22" s="29" t="s">
        <v>150</v>
      </c>
      <c r="B22" s="22">
        <f>+B5/$B$15*100</f>
        <v>4.3383747575769134E-2</v>
      </c>
      <c r="C22" s="22">
        <f>+C5/$C$15*100</f>
        <v>0.70840398392907888</v>
      </c>
      <c r="D22" s="22">
        <f>+D5/$D$15*100</f>
        <v>0.34800781510286682</v>
      </c>
      <c r="E22" s="22">
        <f>+E5/$E$15*100</f>
        <v>0.35515827932978256</v>
      </c>
      <c r="F22" s="22">
        <f>+F5/$F$15*100</f>
        <v>1.0878037216340894</v>
      </c>
      <c r="G22" s="22">
        <f>+G5/$G$15*100</f>
        <v>0.75672329295156515</v>
      </c>
      <c r="H22" s="22">
        <f>+H5/$H$15*100</f>
        <v>0.2057539931861336</v>
      </c>
      <c r="I22" s="22">
        <f>+I5/$I$15*100</f>
        <v>0.82929311079489987</v>
      </c>
      <c r="J22" s="22">
        <f>+J5/$J$15*100</f>
        <v>0.440948705687849</v>
      </c>
      <c r="K22" s="22">
        <f>+K5/$K$15*100</f>
        <v>0.57358270715130544</v>
      </c>
      <c r="L22" s="22">
        <f>+L5/$L$15*100</f>
        <v>0.56833803249240877</v>
      </c>
      <c r="M22" s="22">
        <f>+M5/$M$15*100</f>
        <v>8.485290384350086E-2</v>
      </c>
    </row>
    <row r="23" spans="1:13" x14ac:dyDescent="0.3">
      <c r="A23" s="29" t="s">
        <v>151</v>
      </c>
      <c r="B23" s="22">
        <f>+B13/$B$15*100</f>
        <v>5.5464165529257121</v>
      </c>
      <c r="C23" s="22">
        <f>+C13/$C$15*100</f>
        <v>57.4724417033907</v>
      </c>
      <c r="D23" s="22">
        <f>+D13/$D$15*100</f>
        <v>21.997344441937372</v>
      </c>
      <c r="E23" s="22">
        <f>+E13/$E$15*100</f>
        <v>60.882159765717127</v>
      </c>
      <c r="F23" s="22">
        <f>+F13/$F$15*100</f>
        <v>47.047052900594821</v>
      </c>
      <c r="G23" s="22">
        <f>+G13/$G$15*100</f>
        <v>58.166391368368423</v>
      </c>
      <c r="H23" s="22">
        <f>+H13/$H$15*100</f>
        <v>13.668603904752072</v>
      </c>
      <c r="I23" s="22">
        <f>+I13/$I$15*100</f>
        <v>35.349038840512968</v>
      </c>
      <c r="J23" s="22">
        <f>+J13/$J$15*100</f>
        <v>50.73900754210797</v>
      </c>
      <c r="K23" s="22">
        <f>+K13/$K$15*100</f>
        <v>44.808955457144393</v>
      </c>
      <c r="L23" s="22">
        <f>+L13/$L$15*100</f>
        <v>59.437146554835564</v>
      </c>
      <c r="M23" s="22">
        <f>+M13/$M$15*100</f>
        <v>8.3619279242114839</v>
      </c>
    </row>
    <row r="24" spans="1:13" x14ac:dyDescent="0.3">
      <c r="A24" s="29" t="s">
        <v>77</v>
      </c>
      <c r="B24" s="22">
        <f>+B14/$B$15*100</f>
        <v>33.00139765699992</v>
      </c>
      <c r="C24" s="22">
        <f>+C14/$C$15*100</f>
        <v>32.751448353236796</v>
      </c>
      <c r="D24" s="22">
        <f>+D14/$D$15*100</f>
        <v>64.871934494630295</v>
      </c>
      <c r="E24" s="22">
        <f>+E14/$E$15*100</f>
        <v>35.354207878442992</v>
      </c>
      <c r="F24" s="22">
        <f>+F14/$F$15*100</f>
        <v>37.888741069192058</v>
      </c>
      <c r="G24" s="22">
        <f>+G14/$G$15*100</f>
        <v>22.536943193375983</v>
      </c>
      <c r="H24" s="22">
        <f>+H14/$H$15*100</f>
        <v>54.652094881424304</v>
      </c>
      <c r="I24" s="22">
        <f>+I14/$I$15*100</f>
        <v>43.926274219921183</v>
      </c>
      <c r="J24" s="22">
        <f>+J14/$J$15*100</f>
        <v>31.806352321088067</v>
      </c>
      <c r="K24" s="22">
        <f>+K14/$K$15*100</f>
        <v>31.280773869328733</v>
      </c>
      <c r="L24" s="22">
        <f>+L14/$L$15*100</f>
        <v>27.186886101101482</v>
      </c>
      <c r="M24" s="22">
        <f>+M14/$M$15*100</f>
        <v>34.347667949135477</v>
      </c>
    </row>
  </sheetData>
  <mergeCells count="2">
    <mergeCell ref="A1:M1"/>
    <mergeCell ref="A20:M2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8"/>
  <sheetViews>
    <sheetView zoomScale="50" zoomScaleNormal="50" workbookViewId="0">
      <selection sqref="A1:M1"/>
    </sheetView>
  </sheetViews>
  <sheetFormatPr defaultColWidth="9.1796875" defaultRowHeight="14" x14ac:dyDescent="0.3"/>
  <cols>
    <col min="1" max="1" width="27.1796875" style="6" customWidth="1"/>
    <col min="2" max="4" width="13.1796875" style="6" bestFit="1" customWidth="1"/>
    <col min="5" max="9" width="11.81640625" style="6" bestFit="1" customWidth="1"/>
    <col min="10" max="10" width="12.453125" style="6" bestFit="1" customWidth="1"/>
    <col min="11" max="11" width="13.1796875" style="6" bestFit="1" customWidth="1"/>
    <col min="12" max="12" width="13.7265625" style="6" bestFit="1" customWidth="1"/>
    <col min="13" max="13" width="14.1796875" style="6" bestFit="1" customWidth="1"/>
    <col min="14" max="14" width="12.36328125" style="6" bestFit="1" customWidth="1"/>
    <col min="15" max="16384" width="9.1796875" style="6"/>
  </cols>
  <sheetData>
    <row r="1" spans="1:13" x14ac:dyDescent="0.3">
      <c r="A1" s="45" t="s">
        <v>129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</row>
    <row r="2" spans="1:13" x14ac:dyDescent="0.3">
      <c r="A2" s="14"/>
      <c r="B2" s="26" t="s">
        <v>63</v>
      </c>
      <c r="C2" s="26" t="s">
        <v>64</v>
      </c>
      <c r="D2" s="26" t="s">
        <v>65</v>
      </c>
      <c r="E2" s="26" t="s">
        <v>66</v>
      </c>
      <c r="F2" s="26" t="s">
        <v>67</v>
      </c>
      <c r="G2" s="26" t="s">
        <v>68</v>
      </c>
      <c r="H2" s="26" t="s">
        <v>69</v>
      </c>
      <c r="I2" s="26" t="s">
        <v>70</v>
      </c>
      <c r="J2" s="26" t="s">
        <v>71</v>
      </c>
      <c r="K2" s="26" t="s">
        <v>72</v>
      </c>
      <c r="L2" s="26" t="s">
        <v>73</v>
      </c>
      <c r="M2" s="27" t="s">
        <v>147</v>
      </c>
    </row>
    <row r="3" spans="1:13" x14ac:dyDescent="0.3">
      <c r="A3" s="32" t="s">
        <v>153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1"/>
    </row>
    <row r="4" spans="1:13" x14ac:dyDescent="0.3">
      <c r="A4" s="33" t="s">
        <v>76</v>
      </c>
      <c r="B4" s="6">
        <v>163059140.90000001</v>
      </c>
      <c r="C4" s="6">
        <v>20490961.633000001</v>
      </c>
      <c r="D4" s="6">
        <v>43631149.091727011</v>
      </c>
      <c r="E4" s="6">
        <v>2329039.1880000001</v>
      </c>
      <c r="F4" s="6">
        <v>8954201.5940000005</v>
      </c>
      <c r="G4" s="6">
        <v>13666890.27</v>
      </c>
      <c r="H4" s="6">
        <v>37236496.630000003</v>
      </c>
      <c r="I4" s="6">
        <v>17463493.8983</v>
      </c>
      <c r="J4" s="6">
        <v>30251143.885000002</v>
      </c>
      <c r="K4" s="6">
        <v>26311296.449999999</v>
      </c>
      <c r="L4" s="6">
        <v>8728003.9100000001</v>
      </c>
      <c r="M4" s="17">
        <f t="shared" ref="M4:M13" si="0">+SUM(B4:L4)</f>
        <v>372121817.45002705</v>
      </c>
    </row>
    <row r="5" spans="1:13" x14ac:dyDescent="0.3">
      <c r="A5" s="33" t="s">
        <v>150</v>
      </c>
      <c r="B5" s="6">
        <v>55032390.754949413</v>
      </c>
      <c r="C5" s="6">
        <v>15921737.795886099</v>
      </c>
      <c r="D5" s="6">
        <v>20432688.262953982</v>
      </c>
      <c r="E5" s="6">
        <v>1375557.192154333</v>
      </c>
      <c r="F5" s="6">
        <v>719489.06622915284</v>
      </c>
      <c r="G5" s="6">
        <v>7943675.4903583359</v>
      </c>
      <c r="H5" s="6">
        <v>1215659.8683244891</v>
      </c>
      <c r="I5" s="6">
        <v>13926708.141617671</v>
      </c>
      <c r="J5" s="6">
        <v>10469862.524382301</v>
      </c>
      <c r="K5" s="6">
        <v>7962187.7834289111</v>
      </c>
      <c r="L5" s="6">
        <v>2885746.9237206909</v>
      </c>
      <c r="M5" s="17">
        <f t="shared" si="0"/>
        <v>137885703.80400538</v>
      </c>
    </row>
    <row r="6" spans="1:13" x14ac:dyDescent="0.3">
      <c r="A6" s="29" t="s">
        <v>160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17"/>
    </row>
    <row r="7" spans="1:13" x14ac:dyDescent="0.3">
      <c r="A7" s="33" t="s">
        <v>154</v>
      </c>
      <c r="B7" s="6">
        <v>22992741.059999999</v>
      </c>
      <c r="C7" s="6">
        <v>21454774.688999999</v>
      </c>
      <c r="D7" s="6">
        <v>28765156.871516</v>
      </c>
      <c r="E7" s="6">
        <v>2019792.55</v>
      </c>
      <c r="F7" s="6">
        <v>5924912.4770000009</v>
      </c>
      <c r="G7" s="6">
        <v>7149528.5410000002</v>
      </c>
      <c r="H7" s="6">
        <v>15156091.689999999</v>
      </c>
      <c r="I7" s="6">
        <v>15167646.198999999</v>
      </c>
      <c r="J7" s="6">
        <v>8194829.2190000014</v>
      </c>
      <c r="K7" s="6">
        <v>5813078.8320000004</v>
      </c>
      <c r="L7" s="6">
        <v>4158557.6253</v>
      </c>
      <c r="M7" s="17">
        <f t="shared" si="0"/>
        <v>136797109.75381598</v>
      </c>
    </row>
    <row r="8" spans="1:13" x14ac:dyDescent="0.3">
      <c r="A8" s="33" t="s">
        <v>155</v>
      </c>
      <c r="B8" s="6">
        <v>5034.098086</v>
      </c>
      <c r="C8" s="6">
        <v>0</v>
      </c>
      <c r="D8" s="6">
        <v>82387.685246949986</v>
      </c>
      <c r="E8" s="6">
        <v>0</v>
      </c>
      <c r="F8" s="6">
        <v>0</v>
      </c>
      <c r="G8" s="6">
        <v>818.53093639999997</v>
      </c>
      <c r="H8" s="6">
        <v>65620.084090000004</v>
      </c>
      <c r="I8" s="6">
        <v>0</v>
      </c>
      <c r="J8" s="6">
        <v>1338.894959</v>
      </c>
      <c r="K8" s="6">
        <v>558250.86600000004</v>
      </c>
      <c r="L8" s="6">
        <v>407.1830453</v>
      </c>
      <c r="M8" s="17">
        <f t="shared" si="0"/>
        <v>713857.34236364998</v>
      </c>
    </row>
    <row r="9" spans="1:13" x14ac:dyDescent="0.3">
      <c r="A9" s="33" t="s">
        <v>156</v>
      </c>
      <c r="B9" s="6">
        <v>6776.441041</v>
      </c>
      <c r="C9" s="6">
        <v>0</v>
      </c>
      <c r="D9" s="6">
        <v>178474.14967682009</v>
      </c>
      <c r="E9" s="6">
        <v>0</v>
      </c>
      <c r="F9" s="6">
        <v>1593.4646</v>
      </c>
      <c r="G9" s="6">
        <v>43606.889410000003</v>
      </c>
      <c r="H9" s="6">
        <v>163924.47690000001</v>
      </c>
      <c r="I9" s="6">
        <v>900.94278010000005</v>
      </c>
      <c r="J9" s="6">
        <v>9751.6274250000006</v>
      </c>
      <c r="K9" s="6">
        <v>650434.22779999999</v>
      </c>
      <c r="L9" s="6">
        <v>10507.29888</v>
      </c>
      <c r="M9" s="17">
        <f t="shared" si="0"/>
        <v>1065969.51851292</v>
      </c>
    </row>
    <row r="10" spans="1:13" x14ac:dyDescent="0.3">
      <c r="A10" s="33" t="s">
        <v>157</v>
      </c>
      <c r="B10" s="6">
        <v>172160154.30000001</v>
      </c>
      <c r="C10" s="6">
        <v>44532133.111000001</v>
      </c>
      <c r="D10" s="6">
        <v>73568217.694000006</v>
      </c>
      <c r="E10" s="6">
        <v>4730000.7869999995</v>
      </c>
      <c r="F10" s="6">
        <v>16838560.510000002</v>
      </c>
      <c r="G10" s="6">
        <v>27645480.829999998</v>
      </c>
      <c r="H10" s="6">
        <v>8096709.5070000002</v>
      </c>
      <c r="I10" s="6">
        <v>32177807.175000001</v>
      </c>
      <c r="J10" s="6">
        <v>31348528.629999999</v>
      </c>
      <c r="K10" s="6">
        <v>40240747.710000001</v>
      </c>
      <c r="L10" s="6">
        <v>10260027.277000001</v>
      </c>
      <c r="M10" s="17">
        <f t="shared" si="0"/>
        <v>461598367.53100002</v>
      </c>
    </row>
    <row r="11" spans="1:13" x14ac:dyDescent="0.3">
      <c r="A11" s="33" t="s">
        <v>158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17">
        <f t="shared" si="0"/>
        <v>0</v>
      </c>
    </row>
    <row r="12" spans="1:13" x14ac:dyDescent="0.3">
      <c r="A12" s="33" t="s">
        <v>159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17">
        <f t="shared" si="0"/>
        <v>0</v>
      </c>
    </row>
    <row r="13" spans="1:13" x14ac:dyDescent="0.3">
      <c r="A13" s="33" t="s">
        <v>151</v>
      </c>
      <c r="B13" s="22">
        <f>SUM(B7:B12)</f>
        <v>195164705.89912701</v>
      </c>
      <c r="C13" s="22">
        <f t="shared" ref="C13:L13" si="1">SUM(C7:C12)</f>
        <v>65986907.799999997</v>
      </c>
      <c r="D13" s="22">
        <f t="shared" si="1"/>
        <v>102594236.40043977</v>
      </c>
      <c r="E13" s="22">
        <f t="shared" si="1"/>
        <v>6749793.3369999994</v>
      </c>
      <c r="F13" s="22">
        <f t="shared" si="1"/>
        <v>22765066.4516</v>
      </c>
      <c r="G13" s="22">
        <f t="shared" si="1"/>
        <v>34839434.791346401</v>
      </c>
      <c r="H13" s="22">
        <f t="shared" si="1"/>
        <v>23482345.757989999</v>
      </c>
      <c r="I13" s="22">
        <f t="shared" si="1"/>
        <v>47346354.316780098</v>
      </c>
      <c r="J13" s="22">
        <f t="shared" si="1"/>
        <v>39554448.371384002</v>
      </c>
      <c r="K13" s="22">
        <f t="shared" si="1"/>
        <v>47262511.635800004</v>
      </c>
      <c r="L13" s="22">
        <f t="shared" si="1"/>
        <v>14429499.384225301</v>
      </c>
      <c r="M13" s="17">
        <f t="shared" si="0"/>
        <v>600175304.14569259</v>
      </c>
    </row>
    <row r="14" spans="1:13" x14ac:dyDescent="0.3">
      <c r="A14" s="29" t="s">
        <v>161</v>
      </c>
      <c r="B14" s="6">
        <v>223613314.40488809</v>
      </c>
      <c r="C14" s="6">
        <v>31594241.397951432</v>
      </c>
      <c r="D14" s="6">
        <v>85355594.803516239</v>
      </c>
      <c r="E14" s="6">
        <v>2008937.459154112</v>
      </c>
      <c r="F14" s="6">
        <v>14797861.128296901</v>
      </c>
      <c r="G14" s="6">
        <v>14158649.467466829</v>
      </c>
      <c r="H14" s="6">
        <v>19259413.669596251</v>
      </c>
      <c r="I14" s="6">
        <v>16980514.85138534</v>
      </c>
      <c r="J14" s="6">
        <v>19445756.325737879</v>
      </c>
      <c r="K14" s="6">
        <v>32521068.863152131</v>
      </c>
      <c r="L14" s="6">
        <v>4131901.4229389718</v>
      </c>
      <c r="M14" s="17">
        <f>+SUM(B14:L14)</f>
        <v>463867253.79408425</v>
      </c>
    </row>
    <row r="15" spans="1:13" x14ac:dyDescent="0.3">
      <c r="A15" s="29" t="s">
        <v>130</v>
      </c>
      <c r="B15" s="22">
        <f>B4+B5+B13+B14</f>
        <v>636869551.95896459</v>
      </c>
      <c r="C15" s="22">
        <f t="shared" ref="C15:L15" si="2">C4+C5+C13+C14</f>
        <v>133993848.62683752</v>
      </c>
      <c r="D15" s="22">
        <f t="shared" si="2"/>
        <v>252013668.55863699</v>
      </c>
      <c r="E15" s="22">
        <f t="shared" si="2"/>
        <v>12463327.176308444</v>
      </c>
      <c r="F15" s="22">
        <f t="shared" si="2"/>
        <v>47236618.240126058</v>
      </c>
      <c r="G15" s="22">
        <f t="shared" si="2"/>
        <v>70608650.019171566</v>
      </c>
      <c r="H15" s="22">
        <f t="shared" si="2"/>
        <v>81193915.925910741</v>
      </c>
      <c r="I15" s="22">
        <f t="shared" si="2"/>
        <v>95717071.208083108</v>
      </c>
      <c r="J15" s="22">
        <f t="shared" si="2"/>
        <v>99721211.106504187</v>
      </c>
      <c r="K15" s="22">
        <f t="shared" si="2"/>
        <v>114057064.73238105</v>
      </c>
      <c r="L15" s="22">
        <f t="shared" si="2"/>
        <v>30175151.640884966</v>
      </c>
      <c r="M15" s="23">
        <f>+SUM(B15:L15)</f>
        <v>1574050079.193809</v>
      </c>
    </row>
    <row r="16" spans="1:13" x14ac:dyDescent="0.3">
      <c r="A16" s="29" t="s">
        <v>61</v>
      </c>
      <c r="B16" s="16">
        <f>+sa_agg_tot!B3</f>
        <v>1344130000</v>
      </c>
      <c r="C16" s="16">
        <f>+sa_agg_tot!C3</f>
        <v>346006138</v>
      </c>
      <c r="D16" s="16">
        <f>+sa_agg_tot!D3</f>
        <v>748550364</v>
      </c>
      <c r="E16" s="16">
        <f>+sa_agg_tot!E3</f>
        <v>22340024</v>
      </c>
      <c r="F16" s="16">
        <f>+sa_agg_tot!F3</f>
        <v>127833000</v>
      </c>
      <c r="G16" s="16">
        <f>+sa_agg_tot!G3</f>
        <v>396156980</v>
      </c>
      <c r="H16" s="16">
        <f>+sa_agg_tot!H3</f>
        <v>142960868</v>
      </c>
      <c r="I16" s="16">
        <f>+sa_agg_tot!I3</f>
        <v>603599174</v>
      </c>
      <c r="J16" s="16">
        <f>+sa_agg_tot!J3</f>
        <v>1109395303</v>
      </c>
      <c r="K16" s="16">
        <f>+sa_agg_tot!K3</f>
        <v>1247236029</v>
      </c>
      <c r="L16" s="16">
        <f>+sa_agg_tot!L3</f>
        <v>901455755</v>
      </c>
      <c r="M16" s="17">
        <f>+SUM(B16:L16)</f>
        <v>6989663635</v>
      </c>
    </row>
    <row r="17" spans="1:13" x14ac:dyDescent="0.3">
      <c r="A17" s="29" t="s">
        <v>78</v>
      </c>
      <c r="B17" s="28">
        <f>B15/B16</f>
        <v>0.47381544341616105</v>
      </c>
      <c r="C17" s="24">
        <f t="shared" ref="C17:L17" si="3">C15/C16</f>
        <v>0.3872585885364771</v>
      </c>
      <c r="D17" s="24">
        <f t="shared" si="3"/>
        <v>0.33666895466052704</v>
      </c>
      <c r="E17" s="24">
        <f t="shared" si="3"/>
        <v>0.55789229126649298</v>
      </c>
      <c r="F17" s="24">
        <f t="shared" si="3"/>
        <v>0.36951818575896722</v>
      </c>
      <c r="G17" s="24">
        <f t="shared" si="3"/>
        <v>0.17823401728065366</v>
      </c>
      <c r="H17" s="24">
        <f t="shared" si="3"/>
        <v>0.56794504021835357</v>
      </c>
      <c r="I17" s="24">
        <f t="shared" si="3"/>
        <v>0.1585772070789532</v>
      </c>
      <c r="J17" s="24">
        <f t="shared" si="3"/>
        <v>8.9887897340867134E-2</v>
      </c>
      <c r="K17" s="24">
        <f t="shared" si="3"/>
        <v>9.1447859170512347E-2</v>
      </c>
      <c r="L17" s="24">
        <f t="shared" si="3"/>
        <v>3.3473802206615194E-2</v>
      </c>
      <c r="M17" s="25">
        <f>M15/M16</f>
        <v>0.22519682797208151</v>
      </c>
    </row>
    <row r="20" spans="1:13" x14ac:dyDescent="0.3">
      <c r="A20" s="45" t="s">
        <v>128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7"/>
    </row>
    <row r="21" spans="1:13" x14ac:dyDescent="0.3">
      <c r="A21" s="29" t="s">
        <v>76</v>
      </c>
      <c r="B21" s="22">
        <f>+B4/$B$15*100</f>
        <v>25.603224459144247</v>
      </c>
      <c r="C21" s="22">
        <f>+C4/$C$15*100</f>
        <v>15.292464425039199</v>
      </c>
      <c r="D21" s="22">
        <f>+D4/$D$15*100</f>
        <v>17.313008989262492</v>
      </c>
      <c r="E21" s="22">
        <f>+E4/$E$15*100</f>
        <v>18.687138314295993</v>
      </c>
      <c r="F21" s="22">
        <f>+F4/$F$15*100</f>
        <v>18.95605978497775</v>
      </c>
      <c r="G21" s="22">
        <f>+G4/$G$15*100</f>
        <v>19.35583000990556</v>
      </c>
      <c r="H21" s="22">
        <f>+H4/$H$15*100</f>
        <v>45.861190712833974</v>
      </c>
      <c r="I21" s="22">
        <f>+I4/$I$15*100</f>
        <v>18.244910419725883</v>
      </c>
      <c r="J21" s="22">
        <f>+J4/$J$15*100</f>
        <v>30.335716493345828</v>
      </c>
      <c r="K21" s="22">
        <f>+K4/$K$15*100</f>
        <v>23.06853723768517</v>
      </c>
      <c r="L21" s="22">
        <f>+L4/$L$15*100</f>
        <v>28.924474063534579</v>
      </c>
      <c r="M21" s="22">
        <f>+M4/$M$15*100</f>
        <v>23.641040546855979</v>
      </c>
    </row>
    <row r="22" spans="1:13" x14ac:dyDescent="0.3">
      <c r="A22" s="29" t="s">
        <v>150</v>
      </c>
      <c r="B22" s="22">
        <f>+B5/$B$15*100</f>
        <v>8.6410773738002966</v>
      </c>
      <c r="C22" s="22">
        <f>+C5/$C$15*100</f>
        <v>11.882439350053229</v>
      </c>
      <c r="D22" s="22">
        <f>+D5/$D$15*100</f>
        <v>8.1077698601890837</v>
      </c>
      <c r="E22" s="22">
        <f>+E5/$E$15*100</f>
        <v>11.036837697474008</v>
      </c>
      <c r="F22" s="22">
        <f>+F5/$F$15*100</f>
        <v>1.5231595593309619</v>
      </c>
      <c r="G22" s="22">
        <f>+G5/$G$15*100</f>
        <v>11.250286598315475</v>
      </c>
      <c r="H22" s="22">
        <f>+H5/$H$15*100</f>
        <v>1.4972302474409238</v>
      </c>
      <c r="I22" s="22">
        <f>+I5/$I$15*100</f>
        <v>14.549868655447943</v>
      </c>
      <c r="J22" s="22">
        <f>+J5/$J$15*100</f>
        <v>10.499132940934988</v>
      </c>
      <c r="K22" s="22">
        <f>+K5/$K$15*100</f>
        <v>6.9808808442607839</v>
      </c>
      <c r="L22" s="22">
        <f>+L5/$L$15*100</f>
        <v>9.5633220275543867</v>
      </c>
      <c r="M22" s="22">
        <f>+M5/$M$15*100</f>
        <v>8.7599311881250408</v>
      </c>
    </row>
    <row r="23" spans="1:13" x14ac:dyDescent="0.3">
      <c r="A23" s="29" t="s">
        <v>151</v>
      </c>
      <c r="B23" s="22">
        <f>+B13/$B$15*100</f>
        <v>30.644376905571086</v>
      </c>
      <c r="C23" s="22">
        <f>+C13/$C$15*100</f>
        <v>49.246221730497808</v>
      </c>
      <c r="D23" s="22">
        <f>+D13/$D$15*100</f>
        <v>40.709790459864983</v>
      </c>
      <c r="E23" s="22">
        <f>+E13/$E$15*100</f>
        <v>54.157234593268889</v>
      </c>
      <c r="F23" s="22">
        <f>+F13/$F$15*100</f>
        <v>48.193683840520521</v>
      </c>
      <c r="G23" s="22">
        <f>+G13/$G$15*100</f>
        <v>49.34159594028047</v>
      </c>
      <c r="H23" s="22">
        <f>+H13/$H$15*100</f>
        <v>28.921312009901808</v>
      </c>
      <c r="I23" s="22">
        <f>+I13/$I$15*100</f>
        <v>49.464900794814326</v>
      </c>
      <c r="J23" s="22">
        <f>+J13/$J$15*100</f>
        <v>39.665030069820432</v>
      </c>
      <c r="K23" s="22">
        <f>+K13/$K$15*100</f>
        <v>41.43760121014413</v>
      </c>
      <c r="L23" s="22">
        <f>+L13/$L$15*100</f>
        <v>47.819144559573516</v>
      </c>
      <c r="M23" s="22">
        <f>+M13/$M$15*100</f>
        <v>38.129365264737196</v>
      </c>
    </row>
    <row r="24" spans="1:13" x14ac:dyDescent="0.3">
      <c r="A24" s="29" t="s">
        <v>77</v>
      </c>
      <c r="B24" s="22">
        <f>+B14/$B$15*100</f>
        <v>35.111321261484356</v>
      </c>
      <c r="C24" s="22">
        <f>+C14/$C$15*100</f>
        <v>23.578874494409771</v>
      </c>
      <c r="D24" s="22">
        <f>+D14/$D$15*100</f>
        <v>33.869430690683437</v>
      </c>
      <c r="E24" s="22">
        <f>+E14/$E$15*100</f>
        <v>16.118789394961112</v>
      </c>
      <c r="F24" s="22">
        <f>+F14/$F$15*100</f>
        <v>31.327096815170759</v>
      </c>
      <c r="G24" s="22">
        <f>+G14/$G$15*100</f>
        <v>20.052287451498493</v>
      </c>
      <c r="H24" s="22">
        <f>+H14/$H$15*100</f>
        <v>23.720267029823294</v>
      </c>
      <c r="I24" s="22">
        <f>+I14/$I$15*100</f>
        <v>17.740320130011845</v>
      </c>
      <c r="J24" s="22">
        <f>+J14/$J$15*100</f>
        <v>19.500120495898745</v>
      </c>
      <c r="K24" s="22">
        <f>+K14/$K$15*100</f>
        <v>28.512980707909914</v>
      </c>
      <c r="L24" s="22">
        <f>+L14/$L$15*100</f>
        <v>13.693059349337517</v>
      </c>
      <c r="M24" s="22">
        <f>+M14/$M$15*100</f>
        <v>29.469663000281798</v>
      </c>
    </row>
    <row r="29" spans="1:13" customFormat="1" ht="14.5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3" customFormat="1" ht="14.5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3" customFormat="1" ht="14.5" x14ac:dyDescent="0.3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3" customFormat="1" ht="14.5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customFormat="1" ht="14.5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customFormat="1" ht="14.5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customFormat="1" ht="14.5" x14ac:dyDescent="0.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customFormat="1" ht="14.5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customFormat="1" ht="14.5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customFormat="1" ht="14.5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</sheetData>
  <mergeCells count="2">
    <mergeCell ref="A1:M1"/>
    <mergeCell ref="A20:M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Coversheet</vt:lpstr>
      <vt:lpstr>sa_all</vt:lpstr>
      <vt:lpstr>sa_all_tot</vt:lpstr>
      <vt:lpstr>sa_agg</vt:lpstr>
      <vt:lpstr>sa_agg_tot</vt:lpstr>
      <vt:lpstr>sa_agg_mat</vt:lpstr>
      <vt:lpstr>non-metallic</vt:lpstr>
      <vt:lpstr>glass</vt:lpstr>
      <vt:lpstr>steel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Alonso Aguilar Hernandez</dc:creator>
  <cp:lastModifiedBy>Glenn Aguilar-Hernandez</cp:lastModifiedBy>
  <dcterms:created xsi:type="dcterms:W3CDTF">2020-03-06T14:41:59Z</dcterms:created>
  <dcterms:modified xsi:type="dcterms:W3CDTF">2020-10-13T09:24:10Z</dcterms:modified>
</cp:coreProperties>
</file>