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DBBFE443-5BCA-4617-AB54-8028A12641F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global_nas" sheetId="3" r:id="rId2"/>
    <sheet name="country_nas" sheetId="7" r:id="rId3"/>
    <sheet name="steel_nas" sheetId="9" r:id="rId4"/>
    <sheet name="data_source_ex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9" l="1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30" i="6"/>
  <c r="B31" i="6"/>
  <c r="B32" i="6"/>
  <c r="B33" i="6"/>
  <c r="B34" i="6"/>
  <c r="B35" i="6"/>
  <c r="B36" i="6"/>
  <c r="B37" i="6"/>
  <c r="B38" i="6"/>
  <c r="B39" i="6"/>
  <c r="B40" i="6"/>
  <c r="B29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9" i="9" l="1"/>
  <c r="B11" i="9"/>
  <c r="B12" i="9"/>
  <c r="B8" i="9"/>
  <c r="C16" i="9" s="1"/>
  <c r="B7" i="9"/>
  <c r="B10" i="9"/>
  <c r="AT48" i="6" l="1"/>
  <c r="AL48" i="6"/>
  <c r="AD48" i="6"/>
  <c r="V48" i="6"/>
  <c r="N48" i="6"/>
  <c r="F48" i="6"/>
  <c r="B14" i="3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C23" i="3" s="1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C41" i="6"/>
  <c r="B9" i="7" s="1"/>
  <c r="C21" i="7" s="1"/>
  <c r="D41" i="6"/>
  <c r="E41" i="6"/>
  <c r="F41" i="6"/>
  <c r="B10" i="7" s="1"/>
  <c r="C22" i="7" s="1"/>
  <c r="G41" i="6"/>
  <c r="B14" i="7" s="1"/>
  <c r="C26" i="7" s="1"/>
  <c r="H41" i="6"/>
  <c r="I41" i="6"/>
  <c r="J41" i="6"/>
  <c r="B12" i="7" s="1"/>
  <c r="C24" i="7" s="1"/>
  <c r="K41" i="6"/>
  <c r="B11" i="7" s="1"/>
  <c r="C23" i="7" s="1"/>
  <c r="L41" i="6"/>
  <c r="B13" i="7" s="1"/>
  <c r="C25" i="7" s="1"/>
  <c r="M41" i="6"/>
  <c r="N41" i="6"/>
  <c r="O41" i="6"/>
  <c r="P41" i="6"/>
  <c r="Q41" i="6"/>
  <c r="B15" i="7" s="1"/>
  <c r="C27" i="7" s="1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C24" i="3" s="1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C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<sst xmlns="http://schemas.openxmlformats.org/spreadsheetml/2006/main" count="394" uniqueCount="126">
  <si>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</si>
  <si>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</si>
  <si>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</si>
  <si>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</si>
  <si>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</si>
  <si>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</si>
  <si>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</si>
  <si>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</si>
  <si>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</si>
  <si>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</si>
  <si>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</si>
  <si>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</si>
  <si>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</si>
  <si>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</si>
  <si>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</si>
  <si>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</si>
  <si>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</si>
  <si>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</si>
  <si>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</si>
  <si>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</si>
  <si>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</si>
  <si>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</si>
  <si>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</si>
  <si>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</si>
  <si>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</si>
  <si>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</si>
  <si>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</si>
  <si>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</si>
  <si>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</si>
  <si>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</si>
  <si>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</si>
  <si>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</si>
  <si>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</si>
  <si>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</si>
  <si>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</si>
  <si>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</si>
  <si>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</si>
  <si>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</si>
  <si>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</si>
  <si>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</si>
  <si>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</si>
  <si>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</si>
  <si>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</si>
  <si>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</si>
  <si>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</si>
  <si>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</si>
  <si>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</si>
  <si>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</si>
  <si>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</si>
  <si>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</si>
  <si>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</si>
  <si>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</si>
  <si>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</si>
  <si>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</si>
  <si>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</si>
  <si>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</si>
  <si>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</si>
  <si>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</si>
  <si>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</si>
  <si>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</si>
  <si>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</si>
  <si>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</si>
  <si>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</si>
  <si>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</si>
  <si>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</si>
  <si>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</si>
  <si>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</si>
  <si>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</si>
  <si>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</si>
  <si>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</si>
  <si>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</si>
  <si>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</si>
  <si>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</si>
  <si>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</si>
  <si>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</si>
  <si>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</si>
  <si>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</si>
  <si>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</si>
  <si>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</si>
  <si>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</si>
  <si>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</si>
  <si>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</si>
  <si>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</si>
  <si>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</si>
  <si>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</si>
  <si>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</si>
  <si>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</si>
  <si>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</si>
  <si>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</si>
  <si>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</si>
  <si>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</si>
  <si>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</si>
  <si>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</si>
  <si>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</si>
  <si>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</si>
  <si>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</si>
  <si>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</si>
  <si>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</si>
  <si>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</si>
  <si>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</si>
  <si>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</si>
  <si>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</si>
  <si>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</si>
  <si>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</si>
  <si>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</si>
  <si>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</si>
  <si>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</si>
  <si>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</si>
  <si>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</si>
  <si>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</si>
  <si>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</si>
  <si>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</si>
  <si>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</si>
  <si>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</si>
  <si>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</si>
  <si>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</si>
  <si>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</si>
  <si>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</si>
  <si>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</si>
  <si>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</si>
  <si>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</si>
  <si>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</si>
  <si>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Outflows from in-use stocks, in tonnes</t>
  </si>
  <si>
    <t>Inflows to in-use stocks, in tonnes</t>
  </si>
  <si>
    <t>14/10/2020</t>
  </si>
  <si>
    <t>Müller et al.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</si>
</sst>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2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right"/>
    </xf>
    <xf numFmtId="0" fontId="3" fillId="3" borderId="0" xfId="0" applyFont="1" applyFill="1"/>
    <xf numFmtId="0" fontId="4" fillId="3" borderId="2" xfId="0" applyFont="1" applyFill="1" applyBorder="1" applyAlignment="1">
      <alignment horizontal="center" vertical="top"/>
    </xf>
    <xf numFmtId="2" fontId="3" fillId="5" borderId="0" xfId="0" applyNumberFormat="1" applyFont="1" applyFill="1"/>
    <xf numFmtId="2" fontId="3" fillId="6" borderId="0" xfId="0" applyNumberFormat="1" applyFont="1" applyFill="1"/>
    <xf numFmtId="0" fontId="3" fillId="0" borderId="0" xfId="0" applyFont="1" applyFill="1"/>
    <xf numFmtId="0" fontId="4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3" borderId="2" xfId="0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2" fontId="3" fillId="3" borderId="0" xfId="0" applyNumberFormat="1" applyFont="1" applyFill="1"/>
    <xf numFmtId="0" fontId="4" fillId="2" borderId="0" xfId="0" applyFont="1" applyFill="1" applyAlignment="1">
      <alignment horizontal="right"/>
    </xf>
    <xf numFmtId="0" fontId="4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4" borderId="0" xfId="0" applyNumberFormat="1" applyFont="1" applyFill="1"/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2" fillId="0" borderId="0" xfId="3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wrapText="1"/>
    </xf>
    <xf numFmtId="0" fontId="12" fillId="0" borderId="0" xfId="3" applyFont="1" applyFill="1" applyBorder="1" applyAlignment="1">
      <alignment horizontal="center" wrapText="1"/>
    </xf>
  </cellXfs>
  <cellStyles count="4">
    <cellStyle name="Hyperlink" xfId="3" builtinId="8"/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2244" TargetMode="External"/><Relationship Id="rId2" Type="http://schemas.openxmlformats.org/officeDocument/2006/relationships/hyperlink" Target="https://doi.org/10.1073/pnas.1613773114" TargetMode="External"/><Relationship Id="rId1" Type="http://schemas.openxmlformats.org/officeDocument/2006/relationships/hyperlink" Target="https://doi.org/10.1016/j.ecolecon.2018.09.010" TargetMode="External"/><Relationship Id="rId4" Type="http://schemas.openxmlformats.org/officeDocument/2006/relationships/hyperlink" Target="https://op.europa.eu/en/publication-detail/-/publication/40dffbce-c439-11e7-9b01-01aa75ed71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resconrec.2012.11.008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21/es102273t" TargetMode="External"/><Relationship Id="rId4" Type="http://schemas.openxmlformats.org/officeDocument/2006/relationships/hyperlink" Target="https://doi.org/10.1073/pnas.1613773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8"/>
  <sheetViews>
    <sheetView tabSelected="1" workbookViewId="0"/>
  </sheetViews>
  <sheetFormatPr defaultRowHeight="14.5" x14ac:dyDescent="0.35"/>
  <cols>
    <col min="3" max="3" width="9.54296875" bestFit="1" customWidth="1"/>
  </cols>
  <sheetData>
    <row r="1" spans="1:13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7.5" x14ac:dyDescent="0.35">
      <c r="A2" s="33" t="s">
        <v>119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7.5" x14ac:dyDescent="0.35">
      <c r="A3" s="3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30" customHeight="1" x14ac:dyDescent="0.35">
      <c r="A4" s="50" t="s">
        <v>121</v>
      </c>
      <c r="B4" s="50"/>
      <c r="C4" s="50"/>
      <c r="D4" s="50"/>
      <c r="E4" s="50"/>
      <c r="F4" s="50"/>
      <c r="G4" s="50"/>
      <c r="H4" s="50"/>
      <c r="I4" s="50"/>
      <c r="J4" s="34"/>
      <c r="K4" s="34"/>
      <c r="L4" s="34"/>
      <c r="M4" s="34"/>
    </row>
    <row r="5" spans="1:13" ht="41.5" customHeight="1" x14ac:dyDescent="0.35">
      <c r="A5" s="50"/>
      <c r="B5" s="50"/>
      <c r="C5" s="50"/>
      <c r="D5" s="50"/>
      <c r="E5" s="50"/>
      <c r="F5" s="50"/>
      <c r="G5" s="50"/>
      <c r="H5" s="50"/>
      <c r="I5" s="50"/>
    </row>
    <row r="7" spans="1:13" x14ac:dyDescent="0.35">
      <c r="A7" s="49" t="s">
        <v>113</v>
      </c>
      <c r="B7" s="49"/>
      <c r="C7" s="49"/>
      <c r="D7" s="49"/>
      <c r="E7" s="49"/>
      <c r="F7" s="49"/>
      <c r="G7" s="49"/>
      <c r="H7" s="49"/>
    </row>
    <row r="8" spans="1:13" x14ac:dyDescent="0.35">
      <c r="A8" s="49"/>
      <c r="B8" s="49"/>
      <c r="C8" s="49"/>
      <c r="D8" s="49"/>
      <c r="E8" s="49"/>
      <c r="F8" s="49"/>
      <c r="G8" s="49"/>
      <c r="H8" s="49"/>
    </row>
    <row r="9" spans="1:13" ht="30" customHeight="1" x14ac:dyDescent="0.35">
      <c r="A9" s="14"/>
      <c r="B9" s="14"/>
      <c r="C9" s="14"/>
      <c r="D9" s="14"/>
      <c r="E9" s="14"/>
      <c r="F9" s="14"/>
      <c r="G9" s="14"/>
      <c r="H9" s="14"/>
    </row>
    <row r="10" spans="1:13" ht="25.5" customHeight="1" x14ac:dyDescent="0.35">
      <c r="A10" s="14"/>
      <c r="B10" s="14"/>
      <c r="C10" s="14"/>
      <c r="D10" s="14"/>
      <c r="E10" s="14"/>
      <c r="F10" s="14"/>
      <c r="G10" s="14"/>
      <c r="H10" s="14"/>
    </row>
    <row r="12" spans="1:13" x14ac:dyDescent="0.35">
      <c r="A12" s="15" t="s">
        <v>106</v>
      </c>
      <c r="B12" s="1"/>
      <c r="C12" s="16" t="s">
        <v>124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15" t="s">
        <v>107</v>
      </c>
      <c r="B14" s="15"/>
      <c r="C14" s="15"/>
      <c r="D14" s="1"/>
      <c r="E14" s="1"/>
      <c r="F14" s="1"/>
      <c r="G14" s="1"/>
      <c r="H14" s="1"/>
    </row>
    <row r="15" spans="1:13" x14ac:dyDescent="0.35">
      <c r="A15" s="15"/>
      <c r="B15" s="17" t="s">
        <v>109</v>
      </c>
      <c r="C15" s="15" t="s">
        <v>108</v>
      </c>
      <c r="D15" s="1" t="s">
        <v>115</v>
      </c>
      <c r="E15" s="1"/>
      <c r="F15" s="1"/>
      <c r="G15" s="1"/>
      <c r="H15" s="1"/>
    </row>
    <row r="16" spans="1:13" x14ac:dyDescent="0.35">
      <c r="A16" s="1"/>
      <c r="B16" s="17" t="s">
        <v>110</v>
      </c>
      <c r="C16" s="15" t="s">
        <v>108</v>
      </c>
      <c r="D16" s="1" t="s">
        <v>105</v>
      </c>
      <c r="E16" s="1"/>
      <c r="F16" s="1"/>
      <c r="G16" s="1"/>
      <c r="H16" s="1"/>
    </row>
    <row r="17" spans="1:8" x14ac:dyDescent="0.35">
      <c r="A17" s="1"/>
      <c r="B17" s="17" t="s">
        <v>111</v>
      </c>
      <c r="C17" s="15" t="s">
        <v>108</v>
      </c>
      <c r="D17" s="1" t="s">
        <v>103</v>
      </c>
      <c r="E17" s="1"/>
      <c r="F17" s="1"/>
      <c r="G17" s="1"/>
      <c r="H17" s="1"/>
    </row>
    <row r="18" spans="1:8" x14ac:dyDescent="0.35">
      <c r="B18" s="17" t="s">
        <v>112</v>
      </c>
      <c r="C18" s="15" t="s">
        <v>108</v>
      </c>
      <c r="D18" s="1" t="s">
        <v>104</v>
      </c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/>
  </sheetViews>
  <sheetFormatPr defaultRowHeight="14" x14ac:dyDescent="0.3"/>
  <cols>
    <col min="1" max="1" width="19.81640625" style="1" customWidth="1"/>
    <col min="2" max="2" width="17.6328125" style="1" customWidth="1"/>
    <col min="3" max="3" width="23.08984375" style="1" customWidth="1"/>
    <col min="4" max="4" width="15.453125" style="1" customWidth="1"/>
    <col min="5" max="5" width="21.453125" style="1" customWidth="1"/>
    <col min="6" max="6" width="18.1796875" style="1" customWidth="1"/>
    <col min="7" max="7" width="20.26953125" style="1" customWidth="1"/>
    <col min="8" max="8" width="20.1796875" style="1" customWidth="1"/>
    <col min="9" max="9" width="23" style="1" customWidth="1"/>
    <col min="10" max="16384" width="8.7265625" style="1"/>
  </cols>
  <sheetData>
    <row r="1" spans="1:9" ht="18" x14ac:dyDescent="0.4">
      <c r="A1" s="36" t="s">
        <v>105</v>
      </c>
    </row>
    <row r="2" spans="1:9" ht="21" customHeight="1" x14ac:dyDescent="0.35">
      <c r="A2" s="3" t="s">
        <v>0</v>
      </c>
      <c r="B2" s="2" t="s">
        <v>120</v>
      </c>
      <c r="C2" s="54" t="s">
        <v>88</v>
      </c>
      <c r="D2" s="54" t="s">
        <v>6</v>
      </c>
      <c r="E2" s="57" t="s">
        <v>101</v>
      </c>
      <c r="F2" s="57" t="s">
        <v>74</v>
      </c>
      <c r="G2" s="57" t="s">
        <v>75</v>
      </c>
      <c r="H2" s="57" t="s">
        <v>72</v>
      </c>
      <c r="I2" s="57" t="s">
        <v>73</v>
      </c>
    </row>
    <row r="3" spans="1:9" x14ac:dyDescent="0.3">
      <c r="A3" s="3" t="s">
        <v>2</v>
      </c>
      <c r="B3" s="2">
        <v>2011</v>
      </c>
      <c r="C3" s="37">
        <v>2011</v>
      </c>
      <c r="D3" s="37">
        <v>2011</v>
      </c>
      <c r="E3" s="38">
        <v>2010</v>
      </c>
      <c r="F3" s="37">
        <v>2010</v>
      </c>
      <c r="G3" s="37">
        <v>2010</v>
      </c>
      <c r="H3" s="37">
        <v>2008</v>
      </c>
      <c r="I3" s="37">
        <v>2008</v>
      </c>
    </row>
    <row r="4" spans="1:9" ht="17" customHeight="1" x14ac:dyDescent="0.3">
      <c r="A4" s="3" t="s">
        <v>98</v>
      </c>
      <c r="B4" s="10"/>
      <c r="C4" s="39"/>
      <c r="D4" s="39"/>
      <c r="F4" s="39"/>
      <c r="G4" s="39"/>
      <c r="H4" s="39"/>
      <c r="I4" s="39"/>
    </row>
    <row r="5" spans="1:9" x14ac:dyDescent="0.3">
      <c r="A5" s="7" t="s">
        <v>7</v>
      </c>
      <c r="B5" s="40">
        <f>SUM(data_source_exio!B43:AW43)</f>
        <v>1.3906464987702369</v>
      </c>
      <c r="C5" s="40" t="s">
        <v>87</v>
      </c>
      <c r="D5" s="40">
        <v>0.14000000000000001</v>
      </c>
      <c r="F5" s="40" t="s">
        <v>87</v>
      </c>
      <c r="G5" s="40" t="s">
        <v>87</v>
      </c>
      <c r="H5" s="40" t="s">
        <v>87</v>
      </c>
      <c r="I5" s="40" t="s">
        <v>87</v>
      </c>
    </row>
    <row r="6" spans="1:9" x14ac:dyDescent="0.3">
      <c r="A6" s="7" t="s">
        <v>8</v>
      </c>
      <c r="B6" s="40">
        <f>SUM(data_source_exio!B44:AW44)</f>
        <v>9.6851237080380903E-2</v>
      </c>
      <c r="C6" s="40" t="s">
        <v>87</v>
      </c>
      <c r="D6" s="40">
        <v>0.2</v>
      </c>
      <c r="F6" s="40" t="s">
        <v>87</v>
      </c>
      <c r="G6" s="40" t="s">
        <v>87</v>
      </c>
      <c r="H6" s="40" t="s">
        <v>87</v>
      </c>
      <c r="I6" s="40" t="s">
        <v>87</v>
      </c>
    </row>
    <row r="7" spans="1:9" x14ac:dyDescent="0.3">
      <c r="A7" s="7" t="s">
        <v>4</v>
      </c>
      <c r="B7" s="40">
        <f>SUM(data_source_exio!B45:AW45)</f>
        <v>0.98870866926489753</v>
      </c>
      <c r="C7" s="40" t="s">
        <v>87</v>
      </c>
      <c r="D7" s="40">
        <v>0.95</v>
      </c>
      <c r="F7" s="40" t="s">
        <v>87</v>
      </c>
      <c r="G7" s="40" t="s">
        <v>87</v>
      </c>
      <c r="H7" s="40" t="s">
        <v>87</v>
      </c>
      <c r="I7" s="40" t="s">
        <v>87</v>
      </c>
    </row>
    <row r="8" spans="1:9" ht="13.5" customHeight="1" x14ac:dyDescent="0.3">
      <c r="A8" s="7" t="s">
        <v>5</v>
      </c>
      <c r="B8" s="40">
        <f>SUM(data_source_exio!B46:AW46)</f>
        <v>26.178015669013952</v>
      </c>
      <c r="C8" s="40" t="s">
        <v>96</v>
      </c>
      <c r="D8" s="40">
        <v>28.7</v>
      </c>
      <c r="E8" s="1">
        <v>25.13</v>
      </c>
      <c r="F8" s="40" t="s">
        <v>87</v>
      </c>
      <c r="G8" s="40" t="s">
        <v>87</v>
      </c>
      <c r="H8" s="40" t="s">
        <v>87</v>
      </c>
      <c r="I8" s="40" t="s">
        <v>87</v>
      </c>
    </row>
    <row r="9" spans="1:9" x14ac:dyDescent="0.3">
      <c r="A9" s="8" t="s">
        <v>9</v>
      </c>
      <c r="B9" s="41">
        <f>SUM(data_source_exio!B34:AW34)</f>
        <v>0.91903239836257911</v>
      </c>
      <c r="C9" s="40">
        <v>0.85</v>
      </c>
      <c r="D9" s="40" t="s">
        <v>87</v>
      </c>
      <c r="E9" s="1">
        <v>0.79</v>
      </c>
      <c r="F9" s="40" t="s">
        <v>87</v>
      </c>
      <c r="G9" s="40" t="s">
        <v>87</v>
      </c>
      <c r="H9" s="40">
        <v>1.2</v>
      </c>
      <c r="I9" s="40" t="s">
        <v>87</v>
      </c>
    </row>
    <row r="10" spans="1:9" x14ac:dyDescent="0.3">
      <c r="A10" s="8" t="s">
        <v>10</v>
      </c>
      <c r="B10" s="41">
        <f>SUM(data_source_exio!B36:AW36)</f>
        <v>2.4748589546231086E-2</v>
      </c>
      <c r="C10" s="40">
        <v>0.03</v>
      </c>
      <c r="D10" s="40" t="s">
        <v>87</v>
      </c>
      <c r="E10" s="1">
        <v>0.03</v>
      </c>
      <c r="F10" s="40" t="s">
        <v>87</v>
      </c>
      <c r="G10" s="40">
        <v>0.02</v>
      </c>
      <c r="H10" s="40" t="s">
        <v>87</v>
      </c>
      <c r="I10" s="40" t="s">
        <v>87</v>
      </c>
    </row>
    <row r="11" spans="1:9" x14ac:dyDescent="0.3">
      <c r="A11" s="8" t="s">
        <v>11</v>
      </c>
      <c r="B11" s="41">
        <f>SUM(data_source_exio!B38:AW38)</f>
        <v>1.128364638067657E-2</v>
      </c>
      <c r="C11" s="40">
        <v>0.01</v>
      </c>
      <c r="D11" s="40" t="s">
        <v>87</v>
      </c>
      <c r="E11" s="1">
        <v>0.01</v>
      </c>
      <c r="F11" s="40">
        <v>0.01</v>
      </c>
      <c r="G11" s="40" t="s">
        <v>87</v>
      </c>
      <c r="H11" s="40" t="s">
        <v>87</v>
      </c>
      <c r="I11" s="40" t="s">
        <v>87</v>
      </c>
    </row>
    <row r="12" spans="1:9" x14ac:dyDescent="0.3">
      <c r="A12" s="8" t="s">
        <v>118</v>
      </c>
      <c r="B12" s="41">
        <f>SUM(data_source_exio!B48:AW48)</f>
        <v>3.3644034975410721E-2</v>
      </c>
      <c r="C12" s="40">
        <v>0.05</v>
      </c>
      <c r="D12" s="40" t="s">
        <v>87</v>
      </c>
      <c r="E12" s="1">
        <v>0.03</v>
      </c>
      <c r="F12" s="40" t="s">
        <v>87</v>
      </c>
      <c r="G12" s="40" t="s">
        <v>87</v>
      </c>
      <c r="H12" s="40" t="s">
        <v>87</v>
      </c>
      <c r="I12" s="40" t="s">
        <v>87</v>
      </c>
    </row>
    <row r="13" spans="1:9" x14ac:dyDescent="0.3">
      <c r="A13" s="8" t="s">
        <v>100</v>
      </c>
      <c r="B13" s="41">
        <f>SUM(data_source_exio!B47:AW47)</f>
        <v>1.3664635281651323</v>
      </c>
      <c r="C13" s="40">
        <v>0.14000000000000001</v>
      </c>
      <c r="D13" s="40" t="s">
        <v>87</v>
      </c>
      <c r="E13" s="1">
        <v>0.13</v>
      </c>
      <c r="F13" s="40" t="s">
        <v>87</v>
      </c>
      <c r="G13" s="40" t="s">
        <v>87</v>
      </c>
      <c r="H13" s="40" t="s">
        <v>87</v>
      </c>
      <c r="I13" s="40">
        <v>0.09</v>
      </c>
    </row>
    <row r="14" spans="1:9" x14ac:dyDescent="0.3">
      <c r="A14" s="8" t="s">
        <v>14</v>
      </c>
      <c r="B14" s="41">
        <f>SUM(data_source_exio!C32:AW32)</f>
        <v>9.6613069375973651E-2</v>
      </c>
      <c r="C14" s="40">
        <v>0.13</v>
      </c>
      <c r="D14" s="40" t="s">
        <v>87</v>
      </c>
      <c r="E14" s="1">
        <v>0.12</v>
      </c>
      <c r="F14" s="40" t="s">
        <v>87</v>
      </c>
      <c r="G14" s="40" t="s">
        <v>87</v>
      </c>
      <c r="H14" s="40" t="s">
        <v>87</v>
      </c>
      <c r="I14" s="40">
        <v>0.08</v>
      </c>
    </row>
    <row r="15" spans="1:9" x14ac:dyDescent="0.3">
      <c r="B15" s="42"/>
      <c r="C15" s="42"/>
      <c r="D15" s="42"/>
      <c r="F15" s="42"/>
      <c r="G15" s="42"/>
      <c r="H15" s="42"/>
      <c r="I15" s="42"/>
    </row>
    <row r="16" spans="1:9" ht="25.5" x14ac:dyDescent="0.3">
      <c r="A16" s="9" t="s">
        <v>99</v>
      </c>
      <c r="B16" s="42"/>
      <c r="C16" s="42"/>
      <c r="D16" s="42"/>
      <c r="F16" s="42"/>
      <c r="G16" s="42"/>
      <c r="H16" s="42"/>
      <c r="I16" s="42"/>
    </row>
    <row r="17" spans="1:9" x14ac:dyDescent="0.3">
      <c r="A17" s="7" t="s">
        <v>7</v>
      </c>
      <c r="B17" s="43" t="s">
        <v>87</v>
      </c>
      <c r="C17" s="43" t="s">
        <v>87</v>
      </c>
      <c r="D17" s="43">
        <f>(D5-$B$5)/$B$5</f>
        <v>-0.89932739907388137</v>
      </c>
      <c r="E17" s="43" t="s">
        <v>87</v>
      </c>
      <c r="F17" s="43" t="s">
        <v>87</v>
      </c>
      <c r="G17" s="43" t="s">
        <v>87</v>
      </c>
      <c r="H17" s="43" t="s">
        <v>87</v>
      </c>
      <c r="I17" s="43" t="s">
        <v>87</v>
      </c>
    </row>
    <row r="18" spans="1:9" x14ac:dyDescent="0.3">
      <c r="A18" s="7" t="s">
        <v>8</v>
      </c>
      <c r="B18" s="43" t="s">
        <v>87</v>
      </c>
      <c r="C18" s="43" t="s">
        <v>87</v>
      </c>
      <c r="D18" s="43">
        <f t="shared" ref="D18" si="0">(D6-$B$6)/$B$6</f>
        <v>1.0650226680533943</v>
      </c>
      <c r="E18" s="43" t="s">
        <v>87</v>
      </c>
      <c r="F18" s="43" t="s">
        <v>87</v>
      </c>
      <c r="G18" s="43" t="s">
        <v>87</v>
      </c>
      <c r="H18" s="43" t="s">
        <v>87</v>
      </c>
      <c r="I18" s="43" t="s">
        <v>87</v>
      </c>
    </row>
    <row r="19" spans="1:9" x14ac:dyDescent="0.3">
      <c r="A19" s="7" t="s">
        <v>4</v>
      </c>
      <c r="B19" s="43" t="s">
        <v>87</v>
      </c>
      <c r="C19" s="43" t="s">
        <v>87</v>
      </c>
      <c r="D19" s="43">
        <f t="shared" ref="D19" si="1">(D7-$B$7)/$B$7</f>
        <v>-3.9150733141317937E-2</v>
      </c>
      <c r="E19" s="43" t="s">
        <v>87</v>
      </c>
      <c r="F19" s="43" t="s">
        <v>87</v>
      </c>
      <c r="G19" s="43" t="s">
        <v>87</v>
      </c>
      <c r="H19" s="43" t="s">
        <v>87</v>
      </c>
      <c r="I19" s="43" t="s">
        <v>87</v>
      </c>
    </row>
    <row r="20" spans="1:9" x14ac:dyDescent="0.3">
      <c r="A20" s="7" t="s">
        <v>5</v>
      </c>
      <c r="B20" s="43" t="s">
        <v>87</v>
      </c>
      <c r="C20" s="43" t="s">
        <v>87</v>
      </c>
      <c r="D20" s="43">
        <f t="shared" ref="D20:E20" si="2">(D8-$B$8)/$B$8</f>
        <v>9.6339782314793107E-2</v>
      </c>
      <c r="E20" s="43">
        <f t="shared" si="2"/>
        <v>-4.0034190607290923E-2</v>
      </c>
      <c r="F20" s="43" t="s">
        <v>87</v>
      </c>
      <c r="G20" s="43" t="s">
        <v>87</v>
      </c>
      <c r="H20" s="43" t="s">
        <v>87</v>
      </c>
      <c r="I20" s="43" t="s">
        <v>87</v>
      </c>
    </row>
    <row r="21" spans="1:9" x14ac:dyDescent="0.3">
      <c r="A21" s="8" t="s">
        <v>9</v>
      </c>
      <c r="B21" s="43" t="s">
        <v>87</v>
      </c>
      <c r="C21" s="43">
        <f>(C9-$B$9)/$B$9</f>
        <v>-7.5114216305728412E-2</v>
      </c>
      <c r="D21" s="43" t="s">
        <v>87</v>
      </c>
      <c r="E21" s="43">
        <f t="shared" ref="E21:H21" si="3">(E9-$B$9)/$B$9</f>
        <v>-0.14040027162532398</v>
      </c>
      <c r="F21" s="43" t="s">
        <v>87</v>
      </c>
      <c r="G21" s="43" t="s">
        <v>87</v>
      </c>
      <c r="H21" s="43">
        <f t="shared" si="3"/>
        <v>0.3057211063919128</v>
      </c>
      <c r="I21" s="43" t="s">
        <v>87</v>
      </c>
    </row>
    <row r="22" spans="1:9" x14ac:dyDescent="0.3">
      <c r="A22" s="8" t="s">
        <v>10</v>
      </c>
      <c r="B22" s="43" t="s">
        <v>87</v>
      </c>
      <c r="C22" s="43">
        <f t="shared" ref="C22:E22" si="4">(C10-$B$10)/$B$10</f>
        <v>0.21219029245925813</v>
      </c>
      <c r="D22" s="43" t="s">
        <v>87</v>
      </c>
      <c r="E22" s="43">
        <f t="shared" si="4"/>
        <v>0.21219029245925813</v>
      </c>
      <c r="F22" s="43" t="s">
        <v>87</v>
      </c>
      <c r="G22" s="43">
        <f>(G10-$B$10)/$B$10</f>
        <v>-0.19187313836049452</v>
      </c>
      <c r="H22" s="43" t="s">
        <v>87</v>
      </c>
      <c r="I22" s="43" t="s">
        <v>87</v>
      </c>
    </row>
    <row r="23" spans="1:9" x14ac:dyDescent="0.3">
      <c r="A23" s="8" t="s">
        <v>11</v>
      </c>
      <c r="B23" s="43" t="s">
        <v>87</v>
      </c>
      <c r="C23" s="43">
        <f>(C11-$B$11)/$B$11</f>
        <v>-0.1137616633285172</v>
      </c>
      <c r="D23" s="43" t="s">
        <v>87</v>
      </c>
      <c r="E23" s="43">
        <f t="shared" ref="E23:F23" si="5">(E11-$B$11)/$B$11</f>
        <v>-0.1137616633285172</v>
      </c>
      <c r="F23" s="43">
        <f t="shared" si="5"/>
        <v>-0.1137616633285172</v>
      </c>
      <c r="G23" s="43" t="s">
        <v>87</v>
      </c>
      <c r="H23" s="43" t="s">
        <v>87</v>
      </c>
      <c r="I23" s="43" t="s">
        <v>87</v>
      </c>
    </row>
    <row r="24" spans="1:9" x14ac:dyDescent="0.3">
      <c r="A24" s="8" t="s">
        <v>15</v>
      </c>
      <c r="B24" s="43" t="s">
        <v>87</v>
      </c>
      <c r="C24" s="43">
        <f>(C12-$B$12)/$B$12</f>
        <v>0.48614754551715633</v>
      </c>
      <c r="D24" s="43" t="s">
        <v>87</v>
      </c>
      <c r="E24" s="43">
        <f t="shared" ref="E24" si="6">(E12-$B$12)/$B$12</f>
        <v>-0.1083114726897063</v>
      </c>
      <c r="F24" s="43" t="s">
        <v>87</v>
      </c>
      <c r="G24" s="43" t="s">
        <v>87</v>
      </c>
      <c r="H24" s="43" t="s">
        <v>87</v>
      </c>
      <c r="I24" s="43" t="s">
        <v>87</v>
      </c>
    </row>
    <row r="25" spans="1:9" x14ac:dyDescent="0.3">
      <c r="A25" s="8" t="s">
        <v>12</v>
      </c>
      <c r="B25" s="43" t="s">
        <v>87</v>
      </c>
      <c r="C25" s="43">
        <f t="shared" ref="C25:I25" si="7">(C13-$B$13)/$B$13</f>
        <v>-0.89754574702188361</v>
      </c>
      <c r="D25" s="43" t="s">
        <v>87</v>
      </c>
      <c r="E25" s="43">
        <f t="shared" si="7"/>
        <v>-0.90486390794889182</v>
      </c>
      <c r="F25" s="43" t="s">
        <v>87</v>
      </c>
      <c r="G25" s="43" t="s">
        <v>87</v>
      </c>
      <c r="H25" s="43" t="s">
        <v>87</v>
      </c>
      <c r="I25" s="43">
        <f t="shared" si="7"/>
        <v>-0.93413655165692511</v>
      </c>
    </row>
    <row r="26" spans="1:9" x14ac:dyDescent="0.3">
      <c r="A26" s="8" t="s">
        <v>14</v>
      </c>
      <c r="B26" s="43" t="s">
        <v>87</v>
      </c>
      <c r="C26" s="43">
        <f t="shared" ref="C26:I26" si="8">(C14-$B$14)/$B$14</f>
        <v>0.3455736458811775</v>
      </c>
      <c r="D26" s="43" t="s">
        <v>87</v>
      </c>
      <c r="E26" s="43">
        <f t="shared" si="8"/>
        <v>0.24206798081339453</v>
      </c>
      <c r="F26" s="43" t="s">
        <v>87</v>
      </c>
      <c r="G26" s="43" t="s">
        <v>87</v>
      </c>
      <c r="H26" s="43" t="s">
        <v>87</v>
      </c>
      <c r="I26" s="43">
        <f t="shared" si="8"/>
        <v>-0.17195467945773693</v>
      </c>
    </row>
    <row r="27" spans="1:9" x14ac:dyDescent="0.3">
      <c r="B27" s="43"/>
    </row>
  </sheetData>
  <hyperlinks>
    <hyperlink ref="D2" r:id="rId1" xr:uid="{7736FF86-1B1D-4FBD-8B3D-6A06C87126F9}"/>
    <hyperlink ref="C2" r:id="rId2" xr:uid="{F396A526-1C9A-4398-94FF-247B49BEB261}"/>
    <hyperlink ref="E2" r:id="rId3" xr:uid="{72724038-CA4D-49B8-943E-81B21C0AD984}"/>
    <hyperlink ref="F2" r:id="rId4" xr:uid="{E36F754C-6BFA-40BA-86ED-CD52C0882617}"/>
    <hyperlink ref="G2" r:id="rId5" xr:uid="{FCC7FA3D-8E68-45BA-8DF9-CA90ABFE71A1}"/>
    <hyperlink ref="H2" r:id="rId6" xr:uid="{A035E7CD-CC18-45E1-9BE9-46DEAD5C766E}"/>
    <hyperlink ref="I2" r:id="rId7" xr:uid="{A40700CC-7652-4933-98C3-401366C4A056}"/>
  </hyperlinks>
  <pageMargins left="0.7" right="0.7" top="0.75" bottom="0.75" header="0.3" footer="0.3"/>
  <pageSetup orientation="portrait" horizontalDpi="300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/>
  </sheetViews>
  <sheetFormatPr defaultRowHeight="14" x14ac:dyDescent="0.3"/>
  <cols>
    <col min="1" max="1" width="19.26953125" style="1" customWidth="1"/>
    <col min="2" max="2" width="16.36328125" style="1" customWidth="1"/>
    <col min="3" max="3" width="15.90625" style="1" customWidth="1"/>
    <col min="4" max="4" width="22" style="1" customWidth="1"/>
    <col min="5" max="5" width="23.453125" style="1" customWidth="1"/>
    <col min="6" max="6" width="19.08984375" style="1" customWidth="1"/>
    <col min="7" max="16384" width="8.7265625" style="1"/>
  </cols>
  <sheetData>
    <row r="1" spans="1:6" ht="18" x14ac:dyDescent="0.4">
      <c r="A1" s="36" t="s">
        <v>103</v>
      </c>
    </row>
    <row r="2" spans="1:6" ht="18.5" customHeight="1" x14ac:dyDescent="0.35">
      <c r="A2" s="3" t="s">
        <v>0</v>
      </c>
      <c r="B2" s="2" t="s">
        <v>120</v>
      </c>
      <c r="C2" s="54" t="s">
        <v>76</v>
      </c>
      <c r="D2" s="54" t="s">
        <v>88</v>
      </c>
      <c r="E2" s="57" t="s">
        <v>101</v>
      </c>
      <c r="F2" s="56" t="s">
        <v>1</v>
      </c>
    </row>
    <row r="3" spans="1:6" x14ac:dyDescent="0.3">
      <c r="A3" s="3" t="s">
        <v>2</v>
      </c>
      <c r="B3" s="2">
        <v>2011</v>
      </c>
      <c r="C3" s="37">
        <v>2014</v>
      </c>
      <c r="D3" s="44">
        <v>2011</v>
      </c>
      <c r="E3" s="38">
        <v>2010</v>
      </c>
      <c r="F3" s="37">
        <v>2005</v>
      </c>
    </row>
    <row r="4" spans="1:6" ht="17" customHeight="1" x14ac:dyDescent="0.3">
      <c r="A4" s="3" t="s">
        <v>94</v>
      </c>
      <c r="B4" s="10"/>
      <c r="C4" s="39"/>
      <c r="D4" s="39"/>
      <c r="E4" s="39"/>
      <c r="F4" s="39"/>
    </row>
    <row r="5" spans="1:6" ht="15.5" customHeight="1" x14ac:dyDescent="0.3">
      <c r="A5" s="8" t="s">
        <v>102</v>
      </c>
      <c r="B5" s="35">
        <f>SUM(data_source_exio!B41:AW41)</f>
        <v>28.654222074129464</v>
      </c>
      <c r="C5" s="45" t="s">
        <v>87</v>
      </c>
      <c r="D5" s="10">
        <v>29.3</v>
      </c>
      <c r="E5" s="11">
        <v>26.25</v>
      </c>
      <c r="F5" s="10">
        <v>26</v>
      </c>
    </row>
    <row r="6" spans="1:6" x14ac:dyDescent="0.3">
      <c r="A6" s="8" t="s">
        <v>77</v>
      </c>
      <c r="B6" s="45">
        <f>SUM(data_source_exio!B41:AC41)-data_source_exio!O41</f>
        <v>3.3953406164758144</v>
      </c>
      <c r="C6" s="45" t="s">
        <v>87</v>
      </c>
      <c r="D6" s="55" t="s">
        <v>87</v>
      </c>
      <c r="E6" s="39" t="s">
        <v>87</v>
      </c>
      <c r="F6" s="39">
        <f>3.5-1.7</f>
        <v>1.8</v>
      </c>
    </row>
    <row r="7" spans="1:6" x14ac:dyDescent="0.3">
      <c r="A7" s="8" t="s">
        <v>78</v>
      </c>
      <c r="B7" s="45">
        <f>SUM(data_source_exio!B41:AC41)</f>
        <v>3.4142335333887743</v>
      </c>
      <c r="C7" s="45">
        <v>2.2999999999999998</v>
      </c>
      <c r="D7" s="39" t="s">
        <v>87</v>
      </c>
      <c r="E7" s="39" t="s">
        <v>87</v>
      </c>
      <c r="F7" s="39" t="s">
        <v>87</v>
      </c>
    </row>
    <row r="8" spans="1:6" x14ac:dyDescent="0.3">
      <c r="A8" s="8" t="s">
        <v>79</v>
      </c>
      <c r="B8" s="40">
        <f>data_source_exio!B41</f>
        <v>9.2781418355357123E-2</v>
      </c>
      <c r="C8" s="40">
        <v>0.11</v>
      </c>
      <c r="D8" s="39" t="s">
        <v>87</v>
      </c>
      <c r="E8" s="39" t="s">
        <v>87</v>
      </c>
      <c r="F8" s="39" t="s">
        <v>87</v>
      </c>
    </row>
    <row r="9" spans="1:6" x14ac:dyDescent="0.3">
      <c r="A9" s="8" t="s">
        <v>80</v>
      </c>
      <c r="B9" s="40">
        <f>data_source_exio!C41</f>
        <v>9.6558933059372201E-2</v>
      </c>
      <c r="C9" s="40">
        <v>0.06</v>
      </c>
      <c r="D9" s="39" t="s">
        <v>87</v>
      </c>
      <c r="E9" s="39" t="s">
        <v>87</v>
      </c>
      <c r="F9" s="39" t="s">
        <v>87</v>
      </c>
    </row>
    <row r="10" spans="1:6" x14ac:dyDescent="0.3">
      <c r="A10" s="46" t="s">
        <v>81</v>
      </c>
      <c r="B10" s="40">
        <f>data_source_exio!F41</f>
        <v>8.3244500555677697E-2</v>
      </c>
      <c r="C10" s="40">
        <v>0.08</v>
      </c>
      <c r="D10" s="39" t="s">
        <v>87</v>
      </c>
      <c r="E10" s="39" t="s">
        <v>87</v>
      </c>
      <c r="F10" s="39" t="s">
        <v>87</v>
      </c>
    </row>
    <row r="11" spans="1:6" x14ac:dyDescent="0.3">
      <c r="A11" s="46" t="s">
        <v>82</v>
      </c>
      <c r="B11" s="40">
        <f>data_source_exio!K41</f>
        <v>7.8166762033832743E-2</v>
      </c>
      <c r="C11" s="40">
        <v>0.06</v>
      </c>
      <c r="D11" s="39" t="s">
        <v>87</v>
      </c>
      <c r="E11" s="39" t="s">
        <v>87</v>
      </c>
      <c r="F11" s="39" t="s">
        <v>87</v>
      </c>
    </row>
    <row r="12" spans="1:6" x14ac:dyDescent="0.3">
      <c r="A12" s="46" t="s">
        <v>83</v>
      </c>
      <c r="B12" s="40">
        <f>data_source_exio!J41</f>
        <v>0.26060457223444117</v>
      </c>
      <c r="C12" s="40">
        <v>0.15</v>
      </c>
      <c r="D12" s="39" t="s">
        <v>87</v>
      </c>
      <c r="E12" s="39" t="s">
        <v>87</v>
      </c>
      <c r="F12" s="39" t="s">
        <v>87</v>
      </c>
    </row>
    <row r="13" spans="1:6" x14ac:dyDescent="0.3">
      <c r="A13" s="46" t="s">
        <v>84</v>
      </c>
      <c r="B13" s="40">
        <f>data_source_exio!L41</f>
        <v>0.40006070036811903</v>
      </c>
      <c r="C13" s="40">
        <v>0.31</v>
      </c>
      <c r="D13" s="39" t="s">
        <v>87</v>
      </c>
      <c r="E13" s="39" t="s">
        <v>87</v>
      </c>
      <c r="F13" s="39" t="s">
        <v>87</v>
      </c>
    </row>
    <row r="14" spans="1:6" x14ac:dyDescent="0.3">
      <c r="A14" s="46" t="s">
        <v>85</v>
      </c>
      <c r="B14" s="40">
        <f>data_source_exio!G41</f>
        <v>0.62787742434998017</v>
      </c>
      <c r="C14" s="40">
        <v>0.56999999999999995</v>
      </c>
      <c r="D14" s="39" t="s">
        <v>87</v>
      </c>
      <c r="E14" s="39" t="s">
        <v>87</v>
      </c>
      <c r="F14" s="39" t="s">
        <v>87</v>
      </c>
    </row>
    <row r="15" spans="1:6" x14ac:dyDescent="0.3">
      <c r="A15" s="46" t="s">
        <v>86</v>
      </c>
      <c r="B15" s="40">
        <f>data_source_exio!Q41</f>
        <v>0.34358500587153307</v>
      </c>
      <c r="C15" s="40">
        <v>0.22</v>
      </c>
      <c r="D15" s="39" t="s">
        <v>87</v>
      </c>
      <c r="E15" s="39" t="s">
        <v>87</v>
      </c>
      <c r="F15" s="39" t="s">
        <v>87</v>
      </c>
    </row>
    <row r="16" spans="1:6" ht="30" customHeight="1" x14ac:dyDescent="0.3">
      <c r="A16" s="9" t="s">
        <v>114</v>
      </c>
      <c r="B16" s="39"/>
      <c r="C16" s="39"/>
      <c r="D16" s="39"/>
      <c r="E16" s="39"/>
      <c r="F16" s="39"/>
    </row>
    <row r="17" spans="1:6" x14ac:dyDescent="0.3">
      <c r="A17" s="8" t="s">
        <v>102</v>
      </c>
      <c r="B17" s="43" t="s">
        <v>87</v>
      </c>
      <c r="C17" s="43" t="s">
        <v>87</v>
      </c>
      <c r="D17" s="43">
        <f>(D5-$B$5)/$B$5</f>
        <v>2.253692053477797E-2</v>
      </c>
      <c r="E17" s="43">
        <f t="shared" ref="E17" si="0">(E5-$B$5)/$B$5</f>
        <v>-8.3904636039661404E-2</v>
      </c>
      <c r="F17" s="43">
        <f>(F5-$B$5)/$B$5</f>
        <v>-9.262935379166462E-2</v>
      </c>
    </row>
    <row r="18" spans="1:6" x14ac:dyDescent="0.3">
      <c r="A18" s="8" t="s">
        <v>77</v>
      </c>
      <c r="B18" s="43" t="s">
        <v>87</v>
      </c>
      <c r="C18" s="43" t="s">
        <v>87</v>
      </c>
      <c r="D18" s="43" t="s">
        <v>87</v>
      </c>
      <c r="E18" s="43" t="s">
        <v>87</v>
      </c>
      <c r="F18" s="43">
        <f t="shared" ref="F18" si="1">(F6-$B$6)/$B$6</f>
        <v>-0.46986173014114097</v>
      </c>
    </row>
    <row r="19" spans="1:6" x14ac:dyDescent="0.3">
      <c r="A19" s="8" t="s">
        <v>78</v>
      </c>
      <c r="B19" s="43" t="s">
        <v>87</v>
      </c>
      <c r="C19" s="43">
        <f>(C7-$B$7)/$B$7</f>
        <v>-0.32634953716327941</v>
      </c>
      <c r="D19" s="43" t="s">
        <v>87</v>
      </c>
      <c r="E19" s="43" t="s">
        <v>87</v>
      </c>
      <c r="F19" s="43" t="s">
        <v>87</v>
      </c>
    </row>
    <row r="20" spans="1:6" x14ac:dyDescent="0.3">
      <c r="A20" s="8" t="s">
        <v>79</v>
      </c>
      <c r="B20" s="43" t="s">
        <v>87</v>
      </c>
      <c r="C20" s="43">
        <f t="shared" ref="C20" si="2">(C8-$B$8)/$B$8</f>
        <v>0.18558222055514298</v>
      </c>
      <c r="D20" s="43" t="s">
        <v>87</v>
      </c>
      <c r="E20" s="43" t="s">
        <v>87</v>
      </c>
      <c r="F20" s="43" t="s">
        <v>87</v>
      </c>
    </row>
    <row r="21" spans="1:6" x14ac:dyDescent="0.3">
      <c r="A21" s="8" t="s">
        <v>80</v>
      </c>
      <c r="B21" s="43" t="s">
        <v>87</v>
      </c>
      <c r="C21" s="43">
        <f t="shared" ref="C21" si="3">(C9-$B$9)/$B$9</f>
        <v>-0.37861782334414185</v>
      </c>
      <c r="D21" s="43" t="s">
        <v>87</v>
      </c>
      <c r="E21" s="43" t="s">
        <v>87</v>
      </c>
      <c r="F21" s="43" t="s">
        <v>87</v>
      </c>
    </row>
    <row r="22" spans="1:6" x14ac:dyDescent="0.3">
      <c r="A22" s="46" t="s">
        <v>81</v>
      </c>
      <c r="B22" s="43" t="s">
        <v>87</v>
      </c>
      <c r="C22" s="43">
        <f>(C10-$B$10)/$B$10</f>
        <v>-3.8975554349174414E-2</v>
      </c>
      <c r="D22" s="43" t="s">
        <v>87</v>
      </c>
      <c r="E22" s="43" t="s">
        <v>87</v>
      </c>
      <c r="F22" s="43" t="s">
        <v>87</v>
      </c>
    </row>
    <row r="23" spans="1:6" x14ac:dyDescent="0.3">
      <c r="A23" s="46" t="s">
        <v>82</v>
      </c>
      <c r="B23" s="43" t="s">
        <v>87</v>
      </c>
      <c r="C23" s="43">
        <f t="shared" ref="C23" si="4">(C11-$B$11)/$B$11</f>
        <v>-0.23241031816016208</v>
      </c>
      <c r="D23" s="43" t="s">
        <v>87</v>
      </c>
      <c r="E23" s="43" t="s">
        <v>87</v>
      </c>
      <c r="F23" s="43" t="s">
        <v>87</v>
      </c>
    </row>
    <row r="24" spans="1:6" x14ac:dyDescent="0.3">
      <c r="A24" s="46" t="s">
        <v>83</v>
      </c>
      <c r="B24" s="43" t="s">
        <v>87</v>
      </c>
      <c r="C24" s="43">
        <f t="shared" ref="C24" si="5">(C12-$B$12)/$B$12</f>
        <v>-0.42441531737570876</v>
      </c>
      <c r="D24" s="43" t="s">
        <v>87</v>
      </c>
      <c r="E24" s="43" t="s">
        <v>87</v>
      </c>
      <c r="F24" s="43" t="s">
        <v>87</v>
      </c>
    </row>
    <row r="25" spans="1:6" x14ac:dyDescent="0.3">
      <c r="A25" s="46" t="s">
        <v>84</v>
      </c>
      <c r="B25" s="43" t="s">
        <v>87</v>
      </c>
      <c r="C25" s="43">
        <f t="shared" ref="C25" si="6">(C13-$B$13)/$B$13</f>
        <v>-0.22511758911897359</v>
      </c>
      <c r="D25" s="43" t="s">
        <v>87</v>
      </c>
      <c r="E25" s="43" t="s">
        <v>87</v>
      </c>
      <c r="F25" s="43" t="s">
        <v>87</v>
      </c>
    </row>
    <row r="26" spans="1:6" x14ac:dyDescent="0.3">
      <c r="A26" s="46" t="s">
        <v>85</v>
      </c>
      <c r="B26" s="43" t="s">
        <v>87</v>
      </c>
      <c r="C26" s="43">
        <f t="shared" ref="C26" si="7">(C14-$B$14)/$B$14</f>
        <v>-9.2179495719086763E-2</v>
      </c>
      <c r="D26" s="43" t="s">
        <v>87</v>
      </c>
      <c r="E26" s="43" t="s">
        <v>87</v>
      </c>
      <c r="F26" s="43" t="s">
        <v>87</v>
      </c>
    </row>
    <row r="27" spans="1:6" x14ac:dyDescent="0.3">
      <c r="A27" s="46" t="s">
        <v>86</v>
      </c>
      <c r="B27" s="43" t="s">
        <v>87</v>
      </c>
      <c r="C27" s="43">
        <f>(C15-$B$15)/$B$15</f>
        <v>-0.359692663415416</v>
      </c>
      <c r="D27" s="43" t="s">
        <v>87</v>
      </c>
      <c r="E27" s="43" t="s">
        <v>87</v>
      </c>
      <c r="F27" s="43" t="s">
        <v>87</v>
      </c>
    </row>
  </sheetData>
  <hyperlinks>
    <hyperlink ref="D2" r:id="rId1" xr:uid="{CC2DC926-7BE1-4447-8EFB-AA7D7470D938}"/>
    <hyperlink ref="E2" r:id="rId2" xr:uid="{58447263-CD58-4AC4-AC5D-53C1016A48CE}"/>
    <hyperlink ref="F2" r:id="rId3" xr:uid="{C55297CB-206D-4109-94A4-C1F1A79612D5}"/>
    <hyperlink ref="C2" r:id="rId4" xr:uid="{1CB54501-8AD2-4151-BB62-3B50A84819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/>
  </sheetViews>
  <sheetFormatPr defaultRowHeight="14" x14ac:dyDescent="0.3"/>
  <cols>
    <col min="1" max="1" width="23.453125" style="1" customWidth="1"/>
    <col min="2" max="2" width="21.08984375" style="1" customWidth="1"/>
    <col min="3" max="3" width="20.453125" style="1" customWidth="1"/>
    <col min="4" max="4" width="25.453125" style="1" customWidth="1"/>
    <col min="5" max="5" width="18.7265625" style="1" customWidth="1"/>
    <col min="6" max="6" width="19.90625" style="1" customWidth="1"/>
    <col min="7" max="16384" width="8.7265625" style="1"/>
  </cols>
  <sheetData>
    <row r="1" spans="1:8" ht="18" x14ac:dyDescent="0.4">
      <c r="A1" s="36" t="s">
        <v>104</v>
      </c>
    </row>
    <row r="2" spans="1:8" ht="20.5" customHeight="1" x14ac:dyDescent="0.35">
      <c r="A2" s="3" t="s">
        <v>0</v>
      </c>
      <c r="B2" s="2" t="s">
        <v>120</v>
      </c>
      <c r="C2" s="54" t="s">
        <v>125</v>
      </c>
      <c r="D2" s="54" t="s">
        <v>88</v>
      </c>
      <c r="E2" s="57" t="s">
        <v>72</v>
      </c>
      <c r="F2" s="57" t="s">
        <v>101</v>
      </c>
      <c r="G2" s="47"/>
      <c r="H2" s="47"/>
    </row>
    <row r="3" spans="1:8" ht="26.5" customHeight="1" x14ac:dyDescent="0.3">
      <c r="A3" s="3" t="s">
        <v>2</v>
      </c>
      <c r="B3" s="2">
        <v>2011</v>
      </c>
      <c r="C3" s="2">
        <v>2005</v>
      </c>
      <c r="D3" s="37">
        <v>2011</v>
      </c>
      <c r="E3" s="37">
        <v>2008</v>
      </c>
      <c r="F3" s="38">
        <v>2010</v>
      </c>
      <c r="G3" s="47"/>
      <c r="H3" s="47"/>
    </row>
    <row r="4" spans="1:8" ht="28.5" customHeight="1" x14ac:dyDescent="0.3">
      <c r="A4" s="3" t="s">
        <v>95</v>
      </c>
      <c r="B4" s="47"/>
      <c r="C4" s="3"/>
      <c r="D4" s="47"/>
      <c r="E4" s="47"/>
      <c r="F4" s="47"/>
      <c r="G4" s="47"/>
      <c r="H4" s="47"/>
    </row>
    <row r="5" spans="1:8" x14ac:dyDescent="0.3">
      <c r="A5" s="3" t="s">
        <v>94</v>
      </c>
      <c r="B5" s="3"/>
      <c r="C5" s="2"/>
      <c r="D5" s="47"/>
      <c r="E5" s="47"/>
      <c r="F5" s="47"/>
      <c r="G5" s="47"/>
      <c r="H5" s="47"/>
    </row>
    <row r="6" spans="1:8" x14ac:dyDescent="0.3">
      <c r="A6" s="7" t="s">
        <v>102</v>
      </c>
      <c r="B6" s="12">
        <f>SUM(data_source_exio!B34:AW34)</f>
        <v>0.91903239836257911</v>
      </c>
      <c r="C6" s="10"/>
      <c r="D6" s="40">
        <v>0.85</v>
      </c>
      <c r="E6" s="40">
        <v>1.2</v>
      </c>
      <c r="F6" s="39">
        <v>0.79</v>
      </c>
      <c r="G6" s="47"/>
      <c r="H6" s="47"/>
    </row>
    <row r="7" spans="1:8" x14ac:dyDescent="0.3">
      <c r="A7" s="7" t="s">
        <v>89</v>
      </c>
      <c r="B7" s="13">
        <f>data_source_exio!AM34</f>
        <v>6.2857009083084501E-3</v>
      </c>
      <c r="C7" s="13">
        <v>6.6568627200000278E-3</v>
      </c>
      <c r="D7" s="39"/>
      <c r="E7" s="39"/>
      <c r="F7" s="39"/>
      <c r="G7" s="47"/>
      <c r="H7" s="47"/>
    </row>
    <row r="8" spans="1:8" x14ac:dyDescent="0.3">
      <c r="A8" s="7" t="s">
        <v>90</v>
      </c>
      <c r="B8" s="31">
        <f>data_source_exio!AI34</f>
        <v>5.8552872122878304E-3</v>
      </c>
      <c r="C8" s="13">
        <v>5.32021924500003E-3</v>
      </c>
      <c r="D8" s="39"/>
      <c r="E8" s="39"/>
      <c r="F8" s="39"/>
      <c r="G8" s="47"/>
      <c r="H8" s="47"/>
    </row>
    <row r="9" spans="1:8" x14ac:dyDescent="0.3">
      <c r="A9" s="7" t="s">
        <v>84</v>
      </c>
      <c r="B9" s="13">
        <f>data_source_exio!L34</f>
        <v>8.0116845753619593E-3</v>
      </c>
      <c r="C9" s="13">
        <v>1.2130435391999954E-2</v>
      </c>
      <c r="D9" s="39"/>
      <c r="E9" s="39"/>
      <c r="F9" s="39"/>
      <c r="G9" s="47"/>
      <c r="H9" s="47"/>
    </row>
    <row r="10" spans="1:8" x14ac:dyDescent="0.3">
      <c r="A10" s="7" t="s">
        <v>91</v>
      </c>
      <c r="B10" s="13">
        <f>data_source_exio!AN34</f>
        <v>1.645081673012605E-2</v>
      </c>
      <c r="C10" s="13">
        <v>5.2898021999999961E-2</v>
      </c>
      <c r="D10" s="39"/>
      <c r="E10" s="39"/>
      <c r="F10" s="39"/>
      <c r="G10" s="47"/>
      <c r="H10" s="47"/>
    </row>
    <row r="11" spans="1:8" x14ac:dyDescent="0.3">
      <c r="A11" s="7" t="s">
        <v>92</v>
      </c>
      <c r="B11" s="13">
        <f>data_source_exio!AC34</f>
        <v>3.2984722644263413E-3</v>
      </c>
      <c r="C11" s="13">
        <v>4.7716952739999307E-3</v>
      </c>
      <c r="D11" s="39"/>
      <c r="E11" s="39"/>
      <c r="F11" s="39"/>
      <c r="G11" s="47"/>
      <c r="H11" s="47"/>
    </row>
    <row r="12" spans="1:8" x14ac:dyDescent="0.3">
      <c r="A12" s="7" t="s">
        <v>93</v>
      </c>
      <c r="B12" s="13">
        <f>data_source_exio!AH34</f>
        <v>3.8593288535549698E-2</v>
      </c>
      <c r="C12" s="13">
        <v>2.9551659899999895E-2</v>
      </c>
      <c r="D12" s="39"/>
      <c r="E12" s="39"/>
      <c r="F12" s="39"/>
      <c r="G12" s="47"/>
      <c r="H12" s="47"/>
    </row>
    <row r="13" spans="1:8" ht="25.5" x14ac:dyDescent="0.3">
      <c r="A13" s="9" t="s">
        <v>114</v>
      </c>
      <c r="B13" s="39"/>
      <c r="C13" s="39"/>
      <c r="D13" s="39"/>
      <c r="E13" s="39"/>
      <c r="F13" s="39"/>
      <c r="G13" s="47"/>
      <c r="H13" s="47"/>
    </row>
    <row r="14" spans="1:8" x14ac:dyDescent="0.3">
      <c r="A14" s="7" t="s">
        <v>102</v>
      </c>
      <c r="B14" s="43" t="s">
        <v>87</v>
      </c>
      <c r="C14" s="43" t="s">
        <v>87</v>
      </c>
      <c r="D14" s="43">
        <f>(D6-$B$6)/$B$6</f>
        <v>-7.5114216305728412E-2</v>
      </c>
      <c r="E14" s="43">
        <f>(E6-$B$6)/$B$6</f>
        <v>0.3057211063919128</v>
      </c>
      <c r="F14" s="43">
        <f t="shared" ref="F14" si="0">(F6-$B$6)/$B$6</f>
        <v>-0.14040027162532398</v>
      </c>
      <c r="G14" s="47"/>
      <c r="H14" s="47"/>
    </row>
    <row r="15" spans="1:8" x14ac:dyDescent="0.3">
      <c r="A15" s="7" t="s">
        <v>89</v>
      </c>
      <c r="B15" s="43" t="s">
        <v>87</v>
      </c>
      <c r="C15" s="43">
        <f t="shared" ref="C15" si="1">(C7-$B$7)/$B$7</f>
        <v>5.9048595710460137E-2</v>
      </c>
      <c r="D15" s="43" t="s">
        <v>87</v>
      </c>
      <c r="E15" s="43" t="s">
        <v>87</v>
      </c>
      <c r="F15" s="43" t="s">
        <v>87</v>
      </c>
      <c r="G15" s="47"/>
      <c r="H15" s="47"/>
    </row>
    <row r="16" spans="1:8" x14ac:dyDescent="0.3">
      <c r="A16" s="7" t="s">
        <v>90</v>
      </c>
      <c r="B16" s="43" t="s">
        <v>87</v>
      </c>
      <c r="C16" s="43">
        <f>(C8-$B$8)/$B$8</f>
        <v>-9.1382019000692857E-2</v>
      </c>
      <c r="D16" s="43" t="s">
        <v>87</v>
      </c>
      <c r="E16" s="43" t="s">
        <v>87</v>
      </c>
      <c r="F16" s="43" t="s">
        <v>87</v>
      </c>
      <c r="G16" s="47"/>
      <c r="H16" s="47"/>
    </row>
    <row r="17" spans="1:8" x14ac:dyDescent="0.3">
      <c r="A17" s="7" t="s">
        <v>84</v>
      </c>
      <c r="B17" s="43" t="s">
        <v>87</v>
      </c>
      <c r="C17" s="43">
        <f t="shared" ref="C17" si="2">(C9-$B$9)/$B$9</f>
        <v>0.51409298230539902</v>
      </c>
      <c r="D17" s="43" t="s">
        <v>87</v>
      </c>
      <c r="E17" s="43" t="s">
        <v>87</v>
      </c>
      <c r="F17" s="43" t="s">
        <v>87</v>
      </c>
      <c r="G17" s="47"/>
      <c r="H17" s="47"/>
    </row>
    <row r="18" spans="1:8" x14ac:dyDescent="0.3">
      <c r="A18" s="7" t="s">
        <v>91</v>
      </c>
      <c r="B18" s="43" t="s">
        <v>87</v>
      </c>
      <c r="C18" s="43">
        <f>(C10-$B$10)/$B$10</f>
        <v>2.2155255795372688</v>
      </c>
      <c r="D18" s="43" t="s">
        <v>87</v>
      </c>
      <c r="E18" s="43" t="s">
        <v>87</v>
      </c>
      <c r="F18" s="43" t="s">
        <v>87</v>
      </c>
      <c r="G18" s="47"/>
      <c r="H18" s="47"/>
    </row>
    <row r="19" spans="1:8" x14ac:dyDescent="0.3">
      <c r="A19" s="7" t="s">
        <v>92</v>
      </c>
      <c r="B19" s="43" t="s">
        <v>87</v>
      </c>
      <c r="C19" s="43">
        <f t="shared" ref="C19" si="3">(C11-$B$11)/$B$11</f>
        <v>0.44663798615563233</v>
      </c>
      <c r="D19" s="43" t="s">
        <v>87</v>
      </c>
      <c r="E19" s="43" t="s">
        <v>87</v>
      </c>
      <c r="F19" s="43" t="s">
        <v>87</v>
      </c>
      <c r="G19" s="47"/>
      <c r="H19" s="47"/>
    </row>
    <row r="20" spans="1:8" x14ac:dyDescent="0.3">
      <c r="A20" s="7" t="s">
        <v>93</v>
      </c>
      <c r="B20" s="43" t="s">
        <v>87</v>
      </c>
      <c r="C20" s="43">
        <f t="shared" ref="C20" si="4">(C12-$B$12)/$B$12</f>
        <v>-0.23427981855501187</v>
      </c>
      <c r="D20" s="43" t="s">
        <v>87</v>
      </c>
      <c r="E20" s="43" t="s">
        <v>87</v>
      </c>
      <c r="F20" s="43" t="s">
        <v>87</v>
      </c>
      <c r="G20" s="47"/>
      <c r="H20" s="47"/>
    </row>
  </sheetData>
  <hyperlinks>
    <hyperlink ref="C2" r:id="rId1" xr:uid="{0C49D8CC-8817-4889-9B94-95F7772588B5}"/>
    <hyperlink ref="D2" r:id="rId2" xr:uid="{A196BC63-2E18-47D4-B477-F70CD5D66B05}"/>
    <hyperlink ref="E2" r:id="rId3" xr:uid="{55B79707-15E1-4917-8E6B-B09AC9C42446}"/>
    <hyperlink ref="F2" r:id="rId4" xr:uid="{8091FDB0-7524-44E6-B9CC-B3EB13B643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4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6328125" style="1" bestFit="1" customWidth="1"/>
    <col min="3" max="6" width="12.81640625" style="1" bestFit="1" customWidth="1"/>
    <col min="7" max="7" width="13.453125" style="1" bestFit="1" customWidth="1"/>
    <col min="8" max="9" width="12.81640625" style="1" bestFit="1" customWidth="1"/>
    <col min="10" max="10" width="14.08984375" style="1" bestFit="1" customWidth="1"/>
    <col min="11" max="11" width="12.81640625" style="1" bestFit="1" customWidth="1"/>
    <col min="12" max="12" width="14.08984375" style="1" bestFit="1" customWidth="1"/>
    <col min="13" max="16" width="12.81640625" style="1" bestFit="1" customWidth="1"/>
    <col min="17" max="17" width="14.08984375" style="1" bestFit="1" customWidth="1"/>
    <col min="18" max="18" width="12.81640625" style="1" bestFit="1" customWidth="1"/>
    <col min="19" max="19" width="12.08984375" style="1" bestFit="1" customWidth="1"/>
    <col min="20" max="20" width="12.81640625" style="1" bestFit="1" customWidth="1"/>
    <col min="21" max="21" width="12.08984375" style="1" bestFit="1" customWidth="1"/>
    <col min="22" max="22" width="12.81640625" style="1" bestFit="1" customWidth="1"/>
    <col min="23" max="23" width="13.453125" style="1" bestFit="1" customWidth="1"/>
    <col min="24" max="25" width="12.81640625" style="1" bestFit="1" customWidth="1"/>
    <col min="26" max="26" width="14.08984375" style="1" bestFit="1" customWidth="1"/>
    <col min="27" max="28" width="12.81640625" style="1" bestFit="1" customWidth="1"/>
    <col min="29" max="29" width="14.08984375" style="1" bestFit="1" customWidth="1"/>
    <col min="30" max="31" width="12.81640625" style="1" bestFit="1" customWidth="1"/>
    <col min="32" max="33" width="14.08984375" style="1" bestFit="1" customWidth="1"/>
    <col min="34" max="34" width="14.54296875" style="1" bestFit="1" customWidth="1"/>
    <col min="35" max="35" width="14.08984375" style="1" bestFit="1" customWidth="1"/>
    <col min="36" max="36" width="15.6328125" style="1" bestFit="1" customWidth="1"/>
    <col min="37" max="37" width="14.08984375" style="1" bestFit="1" customWidth="1"/>
    <col min="38" max="38" width="14.54296875" style="1" bestFit="1" customWidth="1"/>
    <col min="39" max="39" width="12.81640625" style="1" bestFit="1" customWidth="1"/>
    <col min="40" max="40" width="14.08984375" style="1" bestFit="1" customWidth="1"/>
    <col min="41" max="41" width="12.81640625" style="1" bestFit="1" customWidth="1"/>
    <col min="42" max="42" width="14.08984375" style="1" bestFit="1" customWidth="1"/>
    <col min="43" max="43" width="14.54296875" style="1" bestFit="1" customWidth="1"/>
    <col min="44" max="46" width="14.08984375" style="1" bestFit="1" customWidth="1"/>
    <col min="47" max="47" width="13.453125" style="1" bestFit="1" customWidth="1"/>
    <col min="48" max="48" width="14.08984375" style="1" bestFit="1" customWidth="1"/>
    <col min="49" max="49" width="14.54296875" style="1" bestFit="1" customWidth="1"/>
    <col min="50" max="50" width="15.6328125" style="1" bestFit="1" customWidth="1"/>
    <col min="51" max="16384" width="9.1796875" style="1"/>
  </cols>
  <sheetData>
    <row r="1" spans="1:50" x14ac:dyDescent="0.3">
      <c r="A1" s="53" t="s">
        <v>123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</row>
    <row r="2" spans="1:50" x14ac:dyDescent="0.3">
      <c r="A2" s="18"/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  <c r="Q2" s="19" t="s">
        <v>32</v>
      </c>
      <c r="R2" s="19" t="s">
        <v>33</v>
      </c>
      <c r="S2" s="19" t="s">
        <v>34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19" t="s">
        <v>40</v>
      </c>
      <c r="Z2" s="19" t="s">
        <v>41</v>
      </c>
      <c r="AA2" s="19" t="s">
        <v>42</v>
      </c>
      <c r="AB2" s="19" t="s">
        <v>43</v>
      </c>
      <c r="AC2" s="19" t="s">
        <v>44</v>
      </c>
      <c r="AD2" s="19" t="s">
        <v>45</v>
      </c>
      <c r="AE2" s="19" t="s">
        <v>46</v>
      </c>
      <c r="AF2" s="19" t="s">
        <v>47</v>
      </c>
      <c r="AG2" s="19" t="s">
        <v>48</v>
      </c>
      <c r="AH2" s="19" t="s">
        <v>49</v>
      </c>
      <c r="AI2" s="19" t="s">
        <v>50</v>
      </c>
      <c r="AJ2" s="19" t="s">
        <v>51</v>
      </c>
      <c r="AK2" s="19" t="s">
        <v>52</v>
      </c>
      <c r="AL2" s="19" t="s">
        <v>53</v>
      </c>
      <c r="AM2" s="19" t="s">
        <v>54</v>
      </c>
      <c r="AN2" s="19" t="s">
        <v>55</v>
      </c>
      <c r="AO2" s="19" t="s">
        <v>56</v>
      </c>
      <c r="AP2" s="19" t="s">
        <v>57</v>
      </c>
      <c r="AQ2" s="19" t="s">
        <v>58</v>
      </c>
      <c r="AR2" s="19" t="s">
        <v>59</v>
      </c>
      <c r="AS2" s="19" t="s">
        <v>60</v>
      </c>
      <c r="AT2" s="19" t="s">
        <v>61</v>
      </c>
      <c r="AU2" s="19" t="s">
        <v>62</v>
      </c>
      <c r="AV2" s="19" t="s">
        <v>63</v>
      </c>
      <c r="AW2" s="19" t="s">
        <v>64</v>
      </c>
      <c r="AX2" s="18" t="s">
        <v>70</v>
      </c>
    </row>
    <row r="3" spans="1:50" x14ac:dyDescent="0.3">
      <c r="A3" s="25" t="s">
        <v>65</v>
      </c>
      <c r="B3" s="28">
        <v>94620.362516279361</v>
      </c>
      <c r="C3" s="28">
        <v>254429.45019434299</v>
      </c>
      <c r="D3" s="28">
        <v>51609.376140934328</v>
      </c>
      <c r="E3" s="28">
        <v>2943.0336160638758</v>
      </c>
      <c r="F3" s="28">
        <v>84830.910830194509</v>
      </c>
      <c r="G3" s="28">
        <v>1487876.0626090979</v>
      </c>
      <c r="H3" s="28">
        <v>52397.890400151387</v>
      </c>
      <c r="I3" s="28">
        <v>11521.855753305659</v>
      </c>
      <c r="J3" s="28">
        <v>311439.5979337655</v>
      </c>
      <c r="K3" s="28">
        <v>51518.925745448701</v>
      </c>
      <c r="L3" s="28">
        <v>563837.32989413477</v>
      </c>
      <c r="M3" s="28">
        <v>156811.50647585941</v>
      </c>
      <c r="N3" s="28">
        <v>38334.194213222007</v>
      </c>
      <c r="O3" s="28">
        <v>29401.64194656142</v>
      </c>
      <c r="P3" s="28">
        <v>63592.803574949066</v>
      </c>
      <c r="Q3" s="28">
        <v>725760.07856591709</v>
      </c>
      <c r="R3" s="28">
        <v>21076.34646511306</v>
      </c>
      <c r="S3" s="28">
        <v>5124.597232590093</v>
      </c>
      <c r="T3" s="28">
        <v>8192.1420308614252</v>
      </c>
      <c r="U3" s="28">
        <v>1211.082300383511</v>
      </c>
      <c r="V3" s="28">
        <v>247426.12157112019</v>
      </c>
      <c r="W3" s="28">
        <v>183440.29500732501</v>
      </c>
      <c r="X3" s="28">
        <v>90731.750189988088</v>
      </c>
      <c r="Y3" s="28">
        <v>81503.611820553924</v>
      </c>
      <c r="Z3" s="28">
        <v>80624.266130285076</v>
      </c>
      <c r="AA3" s="28">
        <v>18096.812071730641</v>
      </c>
      <c r="AB3" s="28">
        <v>47063.56006302165</v>
      </c>
      <c r="AC3" s="28">
        <v>832949.04374157498</v>
      </c>
      <c r="AD3" s="28">
        <v>86913.19502546388</v>
      </c>
      <c r="AE3" s="28">
        <v>93053.829265186854</v>
      </c>
      <c r="AF3" s="28">
        <v>141629.64116112681</v>
      </c>
      <c r="AG3" s="28">
        <v>9008496.3882018737</v>
      </c>
      <c r="AH3" s="28">
        <v>4204951.6119477767</v>
      </c>
      <c r="AI3" s="28">
        <v>320667.19363696931</v>
      </c>
      <c r="AJ3" s="28">
        <v>21737003.387908231</v>
      </c>
      <c r="AK3" s="28">
        <v>1146994.468195346</v>
      </c>
      <c r="AL3" s="28">
        <v>6255848.301685622</v>
      </c>
      <c r="AM3" s="28">
        <v>520017.0378986689</v>
      </c>
      <c r="AN3" s="28">
        <v>735425.53959527193</v>
      </c>
      <c r="AO3" s="28">
        <v>111941.03383474921</v>
      </c>
      <c r="AP3" s="28">
        <v>1242341.302057988</v>
      </c>
      <c r="AQ3" s="28">
        <v>1942349.548820056</v>
      </c>
      <c r="AR3" s="28">
        <v>1765780.5304871909</v>
      </c>
      <c r="AS3" s="28">
        <v>491227.61499959353</v>
      </c>
      <c r="AT3" s="28">
        <v>1341255.211891463</v>
      </c>
      <c r="AU3" s="28">
        <v>631618.13737803278</v>
      </c>
      <c r="AV3" s="28">
        <v>329137.43368583912</v>
      </c>
      <c r="AW3" s="28">
        <v>4965459.4398983028</v>
      </c>
      <c r="AX3" s="28">
        <f>SUM(B3:AW3)</f>
        <v>62670475.496609531</v>
      </c>
    </row>
    <row r="4" spans="1:50" x14ac:dyDescent="0.3">
      <c r="A4" s="25" t="s">
        <v>66</v>
      </c>
      <c r="B4" s="28">
        <v>9576051.1094133463</v>
      </c>
      <c r="C4" s="28">
        <v>3943753.5011477838</v>
      </c>
      <c r="D4" s="28">
        <v>778984.04355598078</v>
      </c>
      <c r="E4" s="28">
        <v>38934.562910013483</v>
      </c>
      <c r="F4" s="28">
        <v>3478135.5579114039</v>
      </c>
      <c r="G4" s="28">
        <v>37783212.497905873</v>
      </c>
      <c r="H4" s="28">
        <v>1235935.469945106</v>
      </c>
      <c r="I4" s="28">
        <v>344085.9065212495</v>
      </c>
      <c r="J4" s="28">
        <v>8741426.8603748437</v>
      </c>
      <c r="K4" s="28">
        <v>14893146.988745119</v>
      </c>
      <c r="L4" s="28">
        <v>23698978.644713361</v>
      </c>
      <c r="M4" s="28">
        <v>1538306.8744348269</v>
      </c>
      <c r="N4" s="28">
        <v>2012668.734989458</v>
      </c>
      <c r="O4" s="28">
        <v>2834799.6189471539</v>
      </c>
      <c r="P4" s="28">
        <v>866483.61919913522</v>
      </c>
      <c r="Q4" s="28">
        <v>20340511.71959243</v>
      </c>
      <c r="R4" s="28">
        <v>312762.62106457271</v>
      </c>
      <c r="S4" s="28">
        <v>159954.23874006749</v>
      </c>
      <c r="T4" s="28">
        <v>520457.90443740739</v>
      </c>
      <c r="U4" s="28">
        <v>16543.167404648921</v>
      </c>
      <c r="V4" s="28">
        <v>5198472.708707178</v>
      </c>
      <c r="W4" s="28">
        <v>10024141.824093111</v>
      </c>
      <c r="X4" s="28">
        <v>4085285.9623668622</v>
      </c>
      <c r="Y4" s="28">
        <v>6455596.28670712</v>
      </c>
      <c r="Z4" s="28">
        <v>12623471.187085349</v>
      </c>
      <c r="AA4" s="28">
        <v>773062.92828389839</v>
      </c>
      <c r="AB4" s="28">
        <v>1842196.0008641279</v>
      </c>
      <c r="AC4" s="28">
        <v>14875001.06617566</v>
      </c>
      <c r="AD4" s="28">
        <v>4608138.1863998547</v>
      </c>
      <c r="AE4" s="28">
        <v>3958919.0445864261</v>
      </c>
      <c r="AF4" s="28">
        <v>7147723.1216045348</v>
      </c>
      <c r="AG4" s="28">
        <v>9270358.0083961114</v>
      </c>
      <c r="AH4" s="28">
        <v>153748011.68284631</v>
      </c>
      <c r="AI4" s="28">
        <v>48138412.666646697</v>
      </c>
      <c r="AJ4" s="28">
        <v>213712617.67286941</v>
      </c>
      <c r="AK4" s="28">
        <v>23226148.82030461</v>
      </c>
      <c r="AL4" s="28">
        <v>250372239.46729741</v>
      </c>
      <c r="AM4" s="28">
        <v>6028565.0497841109</v>
      </c>
      <c r="AN4" s="28">
        <v>48082378.612806723</v>
      </c>
      <c r="AO4" s="28">
        <v>39113714.426416218</v>
      </c>
      <c r="AP4" s="28">
        <v>170661380.70057729</v>
      </c>
      <c r="AQ4" s="28">
        <v>17831810.489767529</v>
      </c>
      <c r="AR4" s="28">
        <v>45707751.735675812</v>
      </c>
      <c r="AS4" s="28">
        <v>11097781.567136129</v>
      </c>
      <c r="AT4" s="28">
        <v>24830565.50928561</v>
      </c>
      <c r="AU4" s="28">
        <v>17554360.780063719</v>
      </c>
      <c r="AV4" s="28">
        <v>52277103.85823527</v>
      </c>
      <c r="AW4" s="28">
        <v>28166051.79340028</v>
      </c>
      <c r="AX4" s="28">
        <f t="shared" ref="AX4:AX14" si="0">SUM(B4:AW4)</f>
        <v>1364526394.8003371</v>
      </c>
    </row>
    <row r="5" spans="1:50" x14ac:dyDescent="0.3">
      <c r="A5" s="25" t="s">
        <v>13</v>
      </c>
      <c r="B5" s="28">
        <v>1179405.1600262059</v>
      </c>
      <c r="C5" s="28">
        <v>611915.57545966865</v>
      </c>
      <c r="D5" s="28">
        <v>208537.8691951065</v>
      </c>
      <c r="E5" s="28">
        <v>12738.767896296231</v>
      </c>
      <c r="F5" s="28">
        <v>555844.62542927731</v>
      </c>
      <c r="G5" s="28">
        <v>5702671.3440813106</v>
      </c>
      <c r="H5" s="28">
        <v>483322.27236859163</v>
      </c>
      <c r="I5" s="28">
        <v>69653.667516285175</v>
      </c>
      <c r="J5" s="28">
        <v>1770441.253217018</v>
      </c>
      <c r="K5" s="28">
        <v>926413.13277999032</v>
      </c>
      <c r="L5" s="28">
        <v>2957573.1032526111</v>
      </c>
      <c r="M5" s="28">
        <v>256655.91213955299</v>
      </c>
      <c r="N5" s="28">
        <v>357460.82789364358</v>
      </c>
      <c r="O5" s="28">
        <v>235754.46479949271</v>
      </c>
      <c r="P5" s="28">
        <v>123429.0127598773</v>
      </c>
      <c r="Q5" s="28">
        <v>3124483.4617558359</v>
      </c>
      <c r="R5" s="28">
        <v>130241.8561438061</v>
      </c>
      <c r="S5" s="28">
        <v>38962.305008729047</v>
      </c>
      <c r="T5" s="28">
        <v>450917.6824376916</v>
      </c>
      <c r="U5" s="28">
        <v>6026.0001529475194</v>
      </c>
      <c r="V5" s="28">
        <v>582619.90568702877</v>
      </c>
      <c r="W5" s="28">
        <v>1859981.759247933</v>
      </c>
      <c r="X5" s="28">
        <v>342470.54219629383</v>
      </c>
      <c r="Y5" s="28">
        <v>673037.07201611204</v>
      </c>
      <c r="Z5" s="28">
        <v>1039458.4913088731</v>
      </c>
      <c r="AA5" s="28">
        <v>316446.55660953303</v>
      </c>
      <c r="AB5" s="28">
        <v>463697.80206578108</v>
      </c>
      <c r="AC5" s="28">
        <v>2116712.180791433</v>
      </c>
      <c r="AD5" s="28">
        <v>393508.5584405819</v>
      </c>
      <c r="AE5" s="28">
        <v>361993.8916045212</v>
      </c>
      <c r="AF5" s="28">
        <v>1154316.630068463</v>
      </c>
      <c r="AG5" s="28">
        <v>2759990.887474176</v>
      </c>
      <c r="AH5" s="28">
        <v>24728208.990556121</v>
      </c>
      <c r="AI5" s="28">
        <v>990096.42382315767</v>
      </c>
      <c r="AJ5" s="28">
        <v>81360311.758578569</v>
      </c>
      <c r="AK5" s="28">
        <v>2459353.185877285</v>
      </c>
      <c r="AL5" s="28">
        <v>6057550.6673950171</v>
      </c>
      <c r="AM5" s="28">
        <v>2471707.221332774</v>
      </c>
      <c r="AN5" s="28">
        <v>2622255.3077258999</v>
      </c>
      <c r="AO5" s="28">
        <v>892794.07438471226</v>
      </c>
      <c r="AP5" s="28">
        <v>1018905.344986</v>
      </c>
      <c r="AQ5" s="28">
        <v>1814583.5302861489</v>
      </c>
      <c r="AR5" s="28">
        <v>3786097.0792225101</v>
      </c>
      <c r="AS5" s="28">
        <v>1083529.3718579379</v>
      </c>
      <c r="AT5" s="28">
        <v>4741496.8985268557</v>
      </c>
      <c r="AU5" s="28">
        <v>5663805.7279050322</v>
      </c>
      <c r="AV5" s="28">
        <v>2092314.1348318909</v>
      </c>
      <c r="AW5" s="28">
        <v>4013558.4046337171</v>
      </c>
      <c r="AX5" s="28">
        <f t="shared" si="0"/>
        <v>177063250.69374835</v>
      </c>
    </row>
    <row r="6" spans="1:50" x14ac:dyDescent="0.3">
      <c r="A6" s="25" t="s">
        <v>14</v>
      </c>
      <c r="B6" s="28">
        <v>697325.66940725548</v>
      </c>
      <c r="C6" s="28">
        <v>1538364.1870351599</v>
      </c>
      <c r="D6" s="28">
        <v>380549.80409985012</v>
      </c>
      <c r="E6" s="28">
        <v>8376.9414168256335</v>
      </c>
      <c r="F6" s="28">
        <v>601429.70412661461</v>
      </c>
      <c r="G6" s="28">
        <v>7605150.1921742242</v>
      </c>
      <c r="H6" s="28">
        <v>179479.1444547908</v>
      </c>
      <c r="I6" s="28">
        <v>58057.808538353871</v>
      </c>
      <c r="J6" s="28">
        <v>1657850.693321272</v>
      </c>
      <c r="K6" s="28">
        <v>425763.54610396101</v>
      </c>
      <c r="L6" s="28">
        <v>3328573.4252681038</v>
      </c>
      <c r="M6" s="28">
        <v>343095.67619318853</v>
      </c>
      <c r="N6" s="28">
        <v>497691.84735114791</v>
      </c>
      <c r="O6" s="28">
        <v>145181.9086900877</v>
      </c>
      <c r="P6" s="28">
        <v>154171.1953806571</v>
      </c>
      <c r="Q6" s="28">
        <v>4682102.047231162</v>
      </c>
      <c r="R6" s="28">
        <v>125805.6792838183</v>
      </c>
      <c r="S6" s="28">
        <v>55190.542069052222</v>
      </c>
      <c r="T6" s="28">
        <v>45688.887498706899</v>
      </c>
      <c r="U6" s="28">
        <v>10527.697598991679</v>
      </c>
      <c r="V6" s="28">
        <v>2252286.488508414</v>
      </c>
      <c r="W6" s="28">
        <v>1671200.323977432</v>
      </c>
      <c r="X6" s="28">
        <v>315589.33562291809</v>
      </c>
      <c r="Y6" s="28">
        <v>470085.24409715732</v>
      </c>
      <c r="Z6" s="28">
        <v>778277.66108890367</v>
      </c>
      <c r="AA6" s="28">
        <v>109414.9050151027</v>
      </c>
      <c r="AB6" s="28">
        <v>292752.18269778078</v>
      </c>
      <c r="AC6" s="28">
        <v>3475105.1157966121</v>
      </c>
      <c r="AD6" s="28">
        <v>540857.83076031948</v>
      </c>
      <c r="AE6" s="28">
        <v>851553.17718518362</v>
      </c>
      <c r="AF6" s="28">
        <v>3938142.093135824</v>
      </c>
      <c r="AG6" s="28">
        <v>4224780.1189119089</v>
      </c>
      <c r="AH6" s="28">
        <v>21699506.508012719</v>
      </c>
      <c r="AI6" s="28">
        <v>1821419.569697357</v>
      </c>
      <c r="AJ6" s="28">
        <v>60074551.634297788</v>
      </c>
      <c r="AK6" s="28">
        <v>5180865.519463053</v>
      </c>
      <c r="AL6" s="28">
        <v>5016419.0484930957</v>
      </c>
      <c r="AM6" s="28">
        <v>3816200.766867057</v>
      </c>
      <c r="AN6" s="28">
        <v>11549394.09074733</v>
      </c>
      <c r="AO6" s="28">
        <v>548341.19542534626</v>
      </c>
      <c r="AP6" s="28">
        <v>4527416.195436758</v>
      </c>
      <c r="AQ6" s="28">
        <v>15496424.98378781</v>
      </c>
      <c r="AR6" s="28">
        <v>3354538.221046288</v>
      </c>
      <c r="AS6" s="28">
        <v>2499904.2107940819</v>
      </c>
      <c r="AT6" s="28">
        <v>6972790.9596696412</v>
      </c>
      <c r="AU6" s="28">
        <v>4563685.0287225023</v>
      </c>
      <c r="AV6" s="28">
        <v>2943438.6076612012</v>
      </c>
      <c r="AW6" s="28">
        <v>15781053.25770512</v>
      </c>
      <c r="AX6" s="28">
        <f t="shared" si="0"/>
        <v>207306370.87186792</v>
      </c>
    </row>
    <row r="7" spans="1:50" x14ac:dyDescent="0.3">
      <c r="A7" s="25" t="s">
        <v>16</v>
      </c>
      <c r="B7" s="28">
        <v>1730916.8966420209</v>
      </c>
      <c r="C7" s="28">
        <v>1622550.1493849291</v>
      </c>
      <c r="D7" s="28">
        <v>773542.45428147353</v>
      </c>
      <c r="E7" s="28">
        <v>43857.676025584762</v>
      </c>
      <c r="F7" s="28">
        <v>985689.69909485267</v>
      </c>
      <c r="G7" s="28">
        <v>16934026.663675599</v>
      </c>
      <c r="H7" s="28">
        <v>1087855.208762543</v>
      </c>
      <c r="I7" s="28">
        <v>194790.09560040029</v>
      </c>
      <c r="J7" s="28">
        <v>5305601.465143268</v>
      </c>
      <c r="K7" s="28">
        <v>914053.49091726355</v>
      </c>
      <c r="L7" s="28">
        <v>6730257.1985026896</v>
      </c>
      <c r="M7" s="28">
        <v>8403812.0513923317</v>
      </c>
      <c r="N7" s="28">
        <v>971880.62115042168</v>
      </c>
      <c r="O7" s="28">
        <v>607514.04824442067</v>
      </c>
      <c r="P7" s="28">
        <v>238717.4884608993</v>
      </c>
      <c r="Q7" s="28">
        <v>7678098.168334852</v>
      </c>
      <c r="R7" s="28">
        <v>160660.38787160159</v>
      </c>
      <c r="S7" s="28">
        <v>118170.0355176934</v>
      </c>
      <c r="T7" s="28">
        <v>196534.39273433259</v>
      </c>
      <c r="U7" s="28">
        <v>12187.43754853963</v>
      </c>
      <c r="V7" s="28">
        <v>1827126.0448949221</v>
      </c>
      <c r="W7" s="28">
        <v>3255595.4760115058</v>
      </c>
      <c r="X7" s="28">
        <v>2013742.2023030301</v>
      </c>
      <c r="Y7" s="28">
        <v>1167235.1824546631</v>
      </c>
      <c r="Z7" s="28">
        <v>1013497.691814105</v>
      </c>
      <c r="AA7" s="28">
        <v>379789.84853664611</v>
      </c>
      <c r="AB7" s="28">
        <v>537506.55451730499</v>
      </c>
      <c r="AC7" s="28">
        <v>6178055.8859811723</v>
      </c>
      <c r="AD7" s="28">
        <v>715192.45862151415</v>
      </c>
      <c r="AE7" s="28">
        <v>1555314.265287932</v>
      </c>
      <c r="AF7" s="28">
        <v>2210076.4543968118</v>
      </c>
      <c r="AG7" s="28">
        <v>1512655.1491184081</v>
      </c>
      <c r="AH7" s="28">
        <v>27013353.496781189</v>
      </c>
      <c r="AI7" s="28">
        <v>5463230.1085031759</v>
      </c>
      <c r="AJ7" s="28">
        <v>1791451672.0887311</v>
      </c>
      <c r="AK7" s="28">
        <v>6307002.493504745</v>
      </c>
      <c r="AL7" s="28">
        <v>2961954.041618675</v>
      </c>
      <c r="AM7" s="28">
        <v>4345635.172078453</v>
      </c>
      <c r="AN7" s="28">
        <v>7484130.5359243508</v>
      </c>
      <c r="AO7" s="28">
        <v>3253499.6027982188</v>
      </c>
      <c r="AP7" s="28">
        <v>2053530.0477706571</v>
      </c>
      <c r="AQ7" s="28">
        <v>5957992.8909313539</v>
      </c>
      <c r="AR7" s="28">
        <v>4416218.0704954173</v>
      </c>
      <c r="AS7" s="28">
        <v>3586379.4420993561</v>
      </c>
      <c r="AT7" s="28">
        <v>4469916.5163134616</v>
      </c>
      <c r="AU7" s="28">
        <v>4238349.0039960248</v>
      </c>
      <c r="AV7" s="28">
        <v>755264.51151739236</v>
      </c>
      <c r="AW7" s="28">
        <v>14695549.71671436</v>
      </c>
      <c r="AX7" s="28">
        <f t="shared" si="0"/>
        <v>1965530180.5830016</v>
      </c>
    </row>
    <row r="8" spans="1:50" x14ac:dyDescent="0.3">
      <c r="A8" s="25" t="s">
        <v>9</v>
      </c>
      <c r="B8" s="28">
        <v>4870155.7039297996</v>
      </c>
      <c r="C8" s="28">
        <v>6810690.0084617678</v>
      </c>
      <c r="D8" s="28">
        <v>2559835.534479565</v>
      </c>
      <c r="E8" s="28">
        <v>148160.7559354073</v>
      </c>
      <c r="F8" s="28">
        <v>5976985.4231804134</v>
      </c>
      <c r="G8" s="28">
        <v>46306466.663552761</v>
      </c>
      <c r="H8" s="28">
        <v>2388089.70774339</v>
      </c>
      <c r="I8" s="28">
        <v>362774.40065581421</v>
      </c>
      <c r="J8" s="28">
        <v>13334410.0054144</v>
      </c>
      <c r="K8" s="28">
        <v>2526094.5034786388</v>
      </c>
      <c r="L8" s="28">
        <v>22593805.845361959</v>
      </c>
      <c r="M8" s="28">
        <v>4678312.4736722866</v>
      </c>
      <c r="N8" s="28">
        <v>2744953.34256079</v>
      </c>
      <c r="O8" s="28">
        <v>1021482.885891675</v>
      </c>
      <c r="P8" s="28">
        <v>1037543.925544518</v>
      </c>
      <c r="Q8" s="28">
        <v>27530114.43447154</v>
      </c>
      <c r="R8" s="28">
        <v>835253.76278261258</v>
      </c>
      <c r="S8" s="28">
        <v>1182067.712232867</v>
      </c>
      <c r="T8" s="28">
        <v>679558.53234777926</v>
      </c>
      <c r="U8" s="28">
        <v>77859.092980737216</v>
      </c>
      <c r="V8" s="28">
        <v>10814439.951140599</v>
      </c>
      <c r="W8" s="28">
        <v>11653805.624473641</v>
      </c>
      <c r="X8" s="28">
        <v>2219489.292522877</v>
      </c>
      <c r="Y8" s="28">
        <v>3993518.8239539508</v>
      </c>
      <c r="Z8" s="28">
        <v>6090888.2920535151</v>
      </c>
      <c r="AA8" s="28">
        <v>1367756.2957378391</v>
      </c>
      <c r="AB8" s="28">
        <v>3636504.2226004978</v>
      </c>
      <c r="AC8" s="28">
        <v>17109083.204426341</v>
      </c>
      <c r="AD8" s="28">
        <v>3456109.508848656</v>
      </c>
      <c r="AE8" s="28">
        <v>6643810.5944456588</v>
      </c>
      <c r="AF8" s="28">
        <v>11134018.5935173</v>
      </c>
      <c r="AG8" s="28">
        <v>26229629.440237381</v>
      </c>
      <c r="AH8" s="28">
        <v>119316059.0855497</v>
      </c>
      <c r="AI8" s="28">
        <v>14677789.54128783</v>
      </c>
      <c r="AJ8" s="28">
        <v>636869551.95896447</v>
      </c>
      <c r="AK8" s="28">
        <v>81193915.925910741</v>
      </c>
      <c r="AL8" s="28">
        <v>114057064.732381</v>
      </c>
      <c r="AM8" s="28">
        <v>12463327.176308449</v>
      </c>
      <c r="AN8" s="28">
        <v>47236618.240126051</v>
      </c>
      <c r="AO8" s="28">
        <v>7774620.4625587873</v>
      </c>
      <c r="AP8" s="28">
        <v>22400531.178326171</v>
      </c>
      <c r="AQ8" s="28">
        <v>70608650.019171566</v>
      </c>
      <c r="AR8" s="28">
        <v>35056036.933518462</v>
      </c>
      <c r="AS8" s="28">
        <v>18507508.037432749</v>
      </c>
      <c r="AT8" s="28">
        <v>42153526.237131901</v>
      </c>
      <c r="AU8" s="28">
        <v>38291525.710200377</v>
      </c>
      <c r="AV8" s="28">
        <v>11311191.177281819</v>
      </c>
      <c r="AW8" s="28">
        <v>50118494.219021983</v>
      </c>
      <c r="AX8" s="28">
        <f t="shared" si="0"/>
        <v>1574050079.1938088</v>
      </c>
    </row>
    <row r="9" spans="1:50" x14ac:dyDescent="0.3">
      <c r="A9" s="25" t="s">
        <v>67</v>
      </c>
      <c r="B9" s="28">
        <v>609.4676516556666</v>
      </c>
      <c r="C9" s="28">
        <v>181.5658700866768</v>
      </c>
      <c r="D9" s="28">
        <v>27.04837962764714</v>
      </c>
      <c r="E9" s="28">
        <v>1.878604733974822</v>
      </c>
      <c r="F9" s="28">
        <v>468.41555336778339</v>
      </c>
      <c r="G9" s="28">
        <v>10628.958998721781</v>
      </c>
      <c r="H9" s="28">
        <v>74.668308722183724</v>
      </c>
      <c r="I9" s="28">
        <v>12.656900813807381</v>
      </c>
      <c r="J9" s="28">
        <v>333.44502335365792</v>
      </c>
      <c r="K9" s="28">
        <v>364.51394106610621</v>
      </c>
      <c r="L9" s="28">
        <v>666.06739512986383</v>
      </c>
      <c r="M9" s="28">
        <v>66.698680963029801</v>
      </c>
      <c r="N9" s="28">
        <v>124.1518689876501</v>
      </c>
      <c r="O9" s="28">
        <v>22.40527970201796</v>
      </c>
      <c r="P9" s="28">
        <v>41.477782191942467</v>
      </c>
      <c r="Q9" s="28">
        <v>486.84297641970829</v>
      </c>
      <c r="R9" s="28">
        <v>17.946000227637281</v>
      </c>
      <c r="S9" s="28">
        <v>14.10812133394146</v>
      </c>
      <c r="T9" s="28">
        <v>15.423538341462219</v>
      </c>
      <c r="U9" s="28">
        <v>1.8969566938601301</v>
      </c>
      <c r="V9" s="28">
        <v>201.07843651895561</v>
      </c>
      <c r="W9" s="28">
        <v>473.43676246374997</v>
      </c>
      <c r="X9" s="28">
        <v>90.387703086839267</v>
      </c>
      <c r="Y9" s="28">
        <v>93.774234008657956</v>
      </c>
      <c r="Z9" s="28">
        <v>437.36541319707339</v>
      </c>
      <c r="AA9" s="28">
        <v>37.326728608069928</v>
      </c>
      <c r="AB9" s="28">
        <v>88.948620921169692</v>
      </c>
      <c r="AC9" s="28">
        <v>608.92205905548872</v>
      </c>
      <c r="AD9" s="28">
        <v>124.1709246561514</v>
      </c>
      <c r="AE9" s="28">
        <v>1557.5048867288499</v>
      </c>
      <c r="AF9" s="28">
        <v>39.690380280911882</v>
      </c>
      <c r="AG9" s="28">
        <v>219.56480638269301</v>
      </c>
      <c r="AH9" s="28">
        <v>4538.1738657981414</v>
      </c>
      <c r="AI9" s="28">
        <v>2463.8438815498348</v>
      </c>
      <c r="AJ9" s="28">
        <v>3922.526169373883</v>
      </c>
      <c r="AK9" s="28">
        <v>399.97435860011001</v>
      </c>
      <c r="AL9" s="28">
        <v>674.96552976219732</v>
      </c>
      <c r="AM9" s="28">
        <v>773.08152900813707</v>
      </c>
      <c r="AN9" s="28">
        <v>899.2415935023613</v>
      </c>
      <c r="AO9" s="28">
        <v>126.55412507175269</v>
      </c>
      <c r="AP9" s="28">
        <v>184.29872392749331</v>
      </c>
      <c r="AQ9" s="28">
        <v>1285.319547600842</v>
      </c>
      <c r="AR9" s="28">
        <v>197.1472758750763</v>
      </c>
      <c r="AS9" s="28">
        <v>1287.2657545647101</v>
      </c>
      <c r="AT9" s="28">
        <v>1485.911122092991</v>
      </c>
      <c r="AU9" s="28">
        <v>367.97917338760129</v>
      </c>
      <c r="AV9" s="28">
        <v>103.22052636021709</v>
      </c>
      <c r="AW9" s="28">
        <v>1722.0495419498509</v>
      </c>
      <c r="AX9" s="28">
        <f t="shared" si="0"/>
        <v>38563.361506474197</v>
      </c>
    </row>
    <row r="10" spans="1:50" x14ac:dyDescent="0.3">
      <c r="A10" s="25" t="s">
        <v>10</v>
      </c>
      <c r="B10" s="28">
        <v>248523.94884556119</v>
      </c>
      <c r="C10" s="28">
        <v>247490.6260984664</v>
      </c>
      <c r="D10" s="28">
        <v>24899.533763775398</v>
      </c>
      <c r="E10" s="28">
        <v>4256.8424566072617</v>
      </c>
      <c r="F10" s="28">
        <v>129323.8376642837</v>
      </c>
      <c r="G10" s="28">
        <v>1504916.358411886</v>
      </c>
      <c r="H10" s="28">
        <v>98353.548178504832</v>
      </c>
      <c r="I10" s="28">
        <v>6260.4832166145034</v>
      </c>
      <c r="J10" s="28">
        <v>575823.29687869514</v>
      </c>
      <c r="K10" s="28">
        <v>124499.9409971256</v>
      </c>
      <c r="L10" s="28">
        <v>861729.08153017052</v>
      </c>
      <c r="M10" s="28">
        <v>71506.864285850548</v>
      </c>
      <c r="N10" s="28">
        <v>89658.537821853621</v>
      </c>
      <c r="O10" s="28">
        <v>91020.726253207176</v>
      </c>
      <c r="P10" s="28">
        <v>28820.007211002081</v>
      </c>
      <c r="Q10" s="28">
        <v>936154.78897482133</v>
      </c>
      <c r="R10" s="28">
        <v>11482.32999209919</v>
      </c>
      <c r="S10" s="28">
        <v>13175.97017842188</v>
      </c>
      <c r="T10" s="28">
        <v>10462.8371372198</v>
      </c>
      <c r="U10" s="28">
        <v>1974.1002595335219</v>
      </c>
      <c r="V10" s="28">
        <v>391634.91074340878</v>
      </c>
      <c r="W10" s="28">
        <v>296026.86834895401</v>
      </c>
      <c r="X10" s="28">
        <v>61191.724696658617</v>
      </c>
      <c r="Y10" s="28">
        <v>254645.43793262099</v>
      </c>
      <c r="Z10" s="28">
        <v>199349.40168125369</v>
      </c>
      <c r="AA10" s="28">
        <v>75920.227709674102</v>
      </c>
      <c r="AB10" s="28">
        <v>67019.14225259106</v>
      </c>
      <c r="AC10" s="28">
        <v>510429.91115136252</v>
      </c>
      <c r="AD10" s="28">
        <v>331102.32383421628</v>
      </c>
      <c r="AE10" s="28">
        <v>293022.15843101079</v>
      </c>
      <c r="AF10" s="28">
        <v>214644.17895277331</v>
      </c>
      <c r="AG10" s="28">
        <v>345790.9760477579</v>
      </c>
      <c r="AH10" s="28">
        <v>6313040.2191973031</v>
      </c>
      <c r="AI10" s="28">
        <v>570759.39781029639</v>
      </c>
      <c r="AJ10" s="28">
        <v>17648592.342870008</v>
      </c>
      <c r="AK10" s="28">
        <v>1747142.615234205</v>
      </c>
      <c r="AL10" s="28">
        <v>1672986.9648917851</v>
      </c>
      <c r="AM10" s="28">
        <v>1049607.61599567</v>
      </c>
      <c r="AN10" s="28">
        <v>856417.60053378099</v>
      </c>
      <c r="AO10" s="28">
        <v>184860.51860436419</v>
      </c>
      <c r="AP10" s="28">
        <v>919043.62553411804</v>
      </c>
      <c r="AQ10" s="28">
        <v>2370940.9263668428</v>
      </c>
      <c r="AR10" s="28">
        <v>1485046.6499469441</v>
      </c>
      <c r="AS10" s="28">
        <v>585313.48829437548</v>
      </c>
      <c r="AT10" s="28">
        <v>608361.7647688787</v>
      </c>
      <c r="AU10" s="28">
        <v>1101513.166906605</v>
      </c>
      <c r="AV10" s="28">
        <v>321162.8532812614</v>
      </c>
      <c r="AW10" s="28">
        <v>1868924.062903665</v>
      </c>
      <c r="AX10" s="28">
        <f t="shared" si="0"/>
        <v>47424824.735078074</v>
      </c>
    </row>
    <row r="11" spans="1:50" x14ac:dyDescent="0.3">
      <c r="A11" s="25" t="s">
        <v>68</v>
      </c>
      <c r="B11" s="28">
        <v>70796.213153920718</v>
      </c>
      <c r="C11" s="28">
        <v>205952.0806496958</v>
      </c>
      <c r="D11" s="28">
        <v>30156.774799350209</v>
      </c>
      <c r="E11" s="28">
        <v>170.2163696140035</v>
      </c>
      <c r="F11" s="28">
        <v>77340.203530445157</v>
      </c>
      <c r="G11" s="28">
        <v>471071.63625873998</v>
      </c>
      <c r="H11" s="28">
        <v>11401.474887116001</v>
      </c>
      <c r="I11" s="28">
        <v>40475.631776439848</v>
      </c>
      <c r="J11" s="28">
        <v>328493.92418143502</v>
      </c>
      <c r="K11" s="28">
        <v>6861.9377137936781</v>
      </c>
      <c r="L11" s="28">
        <v>366709.66613494552</v>
      </c>
      <c r="M11" s="28">
        <v>78691.561178714735</v>
      </c>
      <c r="N11" s="28">
        <v>18907.704220908421</v>
      </c>
      <c r="O11" s="28">
        <v>3183.9511672589392</v>
      </c>
      <c r="P11" s="28">
        <v>29126.031905683441</v>
      </c>
      <c r="Q11" s="28">
        <v>286150.27295218292</v>
      </c>
      <c r="R11" s="28">
        <v>2510.0632987876179</v>
      </c>
      <c r="S11" s="28">
        <v>1563.8852795937739</v>
      </c>
      <c r="T11" s="28">
        <v>886.69813779907679</v>
      </c>
      <c r="U11" s="28">
        <v>179.53804715831529</v>
      </c>
      <c r="V11" s="28">
        <v>132583.2127543214</v>
      </c>
      <c r="W11" s="28">
        <v>188663.804862869</v>
      </c>
      <c r="X11" s="28">
        <v>30449.22879882206</v>
      </c>
      <c r="Y11" s="28">
        <v>25797.796242054799</v>
      </c>
      <c r="Z11" s="28">
        <v>43310.01058239265</v>
      </c>
      <c r="AA11" s="28">
        <v>60309.118271790081</v>
      </c>
      <c r="AB11" s="28">
        <v>33244.897251214978</v>
      </c>
      <c r="AC11" s="28">
        <v>176359.85854352111</v>
      </c>
      <c r="AD11" s="28">
        <v>20265.056363382089</v>
      </c>
      <c r="AE11" s="28">
        <v>77921.263235218459</v>
      </c>
      <c r="AF11" s="28">
        <v>4441.4370306788796</v>
      </c>
      <c r="AG11" s="28">
        <v>93841.366562533542</v>
      </c>
      <c r="AH11" s="28">
        <v>2531710.0442592902</v>
      </c>
      <c r="AI11" s="28">
        <v>378340.94107511628</v>
      </c>
      <c r="AJ11" s="28">
        <v>6388580.0233994983</v>
      </c>
      <c r="AK11" s="28">
        <v>150750.50970385899</v>
      </c>
      <c r="AL11" s="28">
        <v>1655644.2873510169</v>
      </c>
      <c r="AM11" s="28">
        <v>95376.615916130875</v>
      </c>
      <c r="AN11" s="28">
        <v>364083.01029715838</v>
      </c>
      <c r="AO11" s="28">
        <v>97787.547641697587</v>
      </c>
      <c r="AP11" s="28">
        <v>164374.87597623249</v>
      </c>
      <c r="AQ11" s="28">
        <v>222996.2133778994</v>
      </c>
      <c r="AR11" s="28">
        <v>429607.11447812489</v>
      </c>
      <c r="AS11" s="28">
        <v>221226.05236331539</v>
      </c>
      <c r="AT11" s="28">
        <v>263782.71040108369</v>
      </c>
      <c r="AU11" s="28">
        <v>298515.38103095221</v>
      </c>
      <c r="AV11" s="28">
        <v>83678.036234428815</v>
      </c>
      <c r="AW11" s="28">
        <v>836371.15964445285</v>
      </c>
      <c r="AX11" s="28">
        <f t="shared" si="0"/>
        <v>17100641.039292641</v>
      </c>
    </row>
    <row r="12" spans="1:50" x14ac:dyDescent="0.3">
      <c r="A12" s="25" t="s">
        <v>11</v>
      </c>
      <c r="B12" s="28">
        <v>80901.859831245994</v>
      </c>
      <c r="C12" s="28">
        <v>199193.375081715</v>
      </c>
      <c r="D12" s="28">
        <v>177754.1292358069</v>
      </c>
      <c r="E12" s="28">
        <v>23488.385178319681</v>
      </c>
      <c r="F12" s="28">
        <v>31338.595462090769</v>
      </c>
      <c r="G12" s="28">
        <v>617068.64237760741</v>
      </c>
      <c r="H12" s="28">
        <v>15090.379904393671</v>
      </c>
      <c r="I12" s="28">
        <v>3720.1426227693601</v>
      </c>
      <c r="J12" s="28">
        <v>206340.16487195171</v>
      </c>
      <c r="K12" s="28">
        <v>106273.85880036261</v>
      </c>
      <c r="L12" s="28">
        <v>157969.71788705251</v>
      </c>
      <c r="M12" s="28">
        <v>14752.929662367869</v>
      </c>
      <c r="N12" s="28">
        <v>23591.648599761462</v>
      </c>
      <c r="O12" s="28">
        <v>5945.7978984955753</v>
      </c>
      <c r="P12" s="28">
        <v>7484.0495022046071</v>
      </c>
      <c r="Q12" s="28">
        <v>282205.60806033172</v>
      </c>
      <c r="R12" s="28">
        <v>4385.5735855561161</v>
      </c>
      <c r="S12" s="28">
        <v>16236.0538579684</v>
      </c>
      <c r="T12" s="28">
        <v>5708.9669410759097</v>
      </c>
      <c r="U12" s="28">
        <v>504.39952253426208</v>
      </c>
      <c r="V12" s="28">
        <v>95444.830512174754</v>
      </c>
      <c r="W12" s="28">
        <v>242258.06172173299</v>
      </c>
      <c r="X12" s="28">
        <v>22149.96996338731</v>
      </c>
      <c r="Y12" s="28">
        <v>29665.749197780089</v>
      </c>
      <c r="Z12" s="28">
        <v>118464.7778610221</v>
      </c>
      <c r="AA12" s="28">
        <v>6602.3717001716996</v>
      </c>
      <c r="AB12" s="28">
        <v>22415.884277686171</v>
      </c>
      <c r="AC12" s="28">
        <v>112180.561313029</v>
      </c>
      <c r="AD12" s="28">
        <v>34010.474363725923</v>
      </c>
      <c r="AE12" s="28">
        <v>81921.825733228092</v>
      </c>
      <c r="AF12" s="28">
        <v>16019.86272284436</v>
      </c>
      <c r="AG12" s="28">
        <v>137283.43979549891</v>
      </c>
      <c r="AH12" s="28">
        <v>884636.58643823722</v>
      </c>
      <c r="AI12" s="28">
        <v>222058.7539825298</v>
      </c>
      <c r="AJ12" s="28">
        <v>6537290.06300354</v>
      </c>
      <c r="AK12" s="28">
        <v>422945.54114664701</v>
      </c>
      <c r="AL12" s="28">
        <v>666986.58207769308</v>
      </c>
      <c r="AM12" s="28">
        <v>286349.12770062312</v>
      </c>
      <c r="AN12" s="28">
        <v>786044.66641286807</v>
      </c>
      <c r="AO12" s="28">
        <v>57744.566857384001</v>
      </c>
      <c r="AP12" s="28">
        <v>393939.91743309388</v>
      </c>
      <c r="AQ12" s="28">
        <v>481195.19678417628</v>
      </c>
      <c r="AR12" s="28">
        <v>210914.39529975629</v>
      </c>
      <c r="AS12" s="28">
        <v>214378.1033950698</v>
      </c>
      <c r="AT12" s="28">
        <v>1462265.8575641611</v>
      </c>
      <c r="AU12" s="28">
        <v>353127.82912088209</v>
      </c>
      <c r="AV12" s="28">
        <v>125804.4591525443</v>
      </c>
      <c r="AW12" s="28">
        <v>1140563.4056240709</v>
      </c>
      <c r="AX12" s="28">
        <f t="shared" si="0"/>
        <v>17144617.140039168</v>
      </c>
    </row>
    <row r="13" spans="1:50" x14ac:dyDescent="0.3">
      <c r="A13" s="25" t="s">
        <v>69</v>
      </c>
      <c r="B13" s="28">
        <v>71004.850770779274</v>
      </c>
      <c r="C13" s="28">
        <v>182227.28685544859</v>
      </c>
      <c r="D13" s="28">
        <v>31761.924733708009</v>
      </c>
      <c r="E13" s="28">
        <v>799.68211754277365</v>
      </c>
      <c r="F13" s="28">
        <v>206346.03078907021</v>
      </c>
      <c r="G13" s="28">
        <v>776824.30611896887</v>
      </c>
      <c r="H13" s="28">
        <v>189223.55362250051</v>
      </c>
      <c r="I13" s="28">
        <v>7704.4048709752751</v>
      </c>
      <c r="J13" s="28">
        <v>233419.49501797449</v>
      </c>
      <c r="K13" s="28">
        <v>352159.88758824399</v>
      </c>
      <c r="L13" s="28">
        <v>491770.51168842532</v>
      </c>
      <c r="M13" s="28">
        <v>81779.553174049259</v>
      </c>
      <c r="N13" s="28">
        <v>171963.82587545589</v>
      </c>
      <c r="O13" s="28">
        <v>13657.766329732311</v>
      </c>
      <c r="P13" s="28">
        <v>42118.116026727541</v>
      </c>
      <c r="Q13" s="28">
        <v>261736.63068526439</v>
      </c>
      <c r="R13" s="28">
        <v>8141.1730159625549</v>
      </c>
      <c r="S13" s="28">
        <v>14541.418281131049</v>
      </c>
      <c r="T13" s="28">
        <v>12303.93667480918</v>
      </c>
      <c r="U13" s="28">
        <v>2895.2400085632398</v>
      </c>
      <c r="V13" s="28">
        <v>158985.04664271549</v>
      </c>
      <c r="W13" s="28">
        <v>276698.52393532998</v>
      </c>
      <c r="X13" s="28">
        <v>101028.8639163355</v>
      </c>
      <c r="Y13" s="28">
        <v>194576.3543160772</v>
      </c>
      <c r="Z13" s="28">
        <v>158362.05775971169</v>
      </c>
      <c r="AA13" s="28">
        <v>126258.7011551833</v>
      </c>
      <c r="AB13" s="28">
        <v>127281.617598456</v>
      </c>
      <c r="AC13" s="28">
        <v>359777.52090978622</v>
      </c>
      <c r="AD13" s="28">
        <v>113635.97038993461</v>
      </c>
      <c r="AE13" s="28">
        <v>84435.983157481533</v>
      </c>
      <c r="AF13" s="28">
        <v>202936.21924450481</v>
      </c>
      <c r="AG13" s="28">
        <v>1505785.8844468161</v>
      </c>
      <c r="AH13" s="28">
        <v>1914964.7958201</v>
      </c>
      <c r="AI13" s="28">
        <v>549648.58197434549</v>
      </c>
      <c r="AJ13" s="28">
        <v>6105732.7902069427</v>
      </c>
      <c r="AK13" s="28">
        <v>449110.10971178499</v>
      </c>
      <c r="AL13" s="28">
        <v>8458415.9252608996</v>
      </c>
      <c r="AM13" s="28">
        <v>1318358.6896170441</v>
      </c>
      <c r="AN13" s="28">
        <v>688563.46938597551</v>
      </c>
      <c r="AO13" s="28">
        <v>4716621.2272294294</v>
      </c>
      <c r="AP13" s="28">
        <v>2435699.4315881189</v>
      </c>
      <c r="AQ13" s="28">
        <v>1735974.0530911069</v>
      </c>
      <c r="AR13" s="28">
        <v>1680237.48516624</v>
      </c>
      <c r="AS13" s="28">
        <v>532062.80600742961</v>
      </c>
      <c r="AT13" s="28">
        <v>400800.65642548079</v>
      </c>
      <c r="AU13" s="28">
        <v>703630.79938610666</v>
      </c>
      <c r="AV13" s="28">
        <v>585558.43909841357</v>
      </c>
      <c r="AW13" s="28">
        <v>2910107.2281314428</v>
      </c>
      <c r="AX13" s="28">
        <f t="shared" si="0"/>
        <v>41747628.825818524</v>
      </c>
    </row>
    <row r="14" spans="1:50" x14ac:dyDescent="0.3">
      <c r="A14" s="25" t="s">
        <v>5</v>
      </c>
      <c r="B14" s="28">
        <v>82651764.544545859</v>
      </c>
      <c r="C14" s="28">
        <v>90185526.208746135</v>
      </c>
      <c r="D14" s="28">
        <v>32961853.037555441</v>
      </c>
      <c r="E14" s="28">
        <v>11295380.57288499</v>
      </c>
      <c r="F14" s="28">
        <v>78209765.870819986</v>
      </c>
      <c r="G14" s="28">
        <v>580917505.38506842</v>
      </c>
      <c r="H14" s="28">
        <v>46657488.558082983</v>
      </c>
      <c r="I14" s="28">
        <v>11009348.264600329</v>
      </c>
      <c r="J14" s="28">
        <v>248740167.87963071</v>
      </c>
      <c r="K14" s="28">
        <v>61523617.41352623</v>
      </c>
      <c r="L14" s="28">
        <v>367351047.55141002</v>
      </c>
      <c r="M14" s="28">
        <v>59760770.333500311</v>
      </c>
      <c r="N14" s="28">
        <v>27304943.74098872</v>
      </c>
      <c r="O14" s="28">
        <v>15162265.532892579</v>
      </c>
      <c r="P14" s="28">
        <v>45846895.656073406</v>
      </c>
      <c r="Q14" s="28">
        <v>321141157.32106721</v>
      </c>
      <c r="R14" s="28">
        <v>12552651.218869319</v>
      </c>
      <c r="S14" s="28">
        <v>8286763.6974611888</v>
      </c>
      <c r="T14" s="28">
        <v>10952921.646427689</v>
      </c>
      <c r="U14" s="28">
        <v>1918053.2625143051</v>
      </c>
      <c r="V14" s="28">
        <v>93423165.417490199</v>
      </c>
      <c r="W14" s="28">
        <v>345513911.61136121</v>
      </c>
      <c r="X14" s="28">
        <v>98337754.744315177</v>
      </c>
      <c r="Y14" s="28">
        <v>87703866.358502418</v>
      </c>
      <c r="Z14" s="28">
        <v>86546432.098603234</v>
      </c>
      <c r="AA14" s="28">
        <v>10690939.3541412</v>
      </c>
      <c r="AB14" s="28">
        <v>31265540.382796381</v>
      </c>
      <c r="AC14" s="28">
        <v>297331460.84135509</v>
      </c>
      <c r="AD14" s="28">
        <v>62718828.147317529</v>
      </c>
      <c r="AE14" s="28">
        <v>53710982.341431729</v>
      </c>
      <c r="AF14" s="28">
        <v>113944485.91230869</v>
      </c>
      <c r="AG14" s="28">
        <v>316859980.99430799</v>
      </c>
      <c r="AH14" s="28">
        <v>1772590230.292382</v>
      </c>
      <c r="AI14" s="28">
        <v>320171916.86980462</v>
      </c>
      <c r="AJ14" s="28">
        <v>10984529898.03039</v>
      </c>
      <c r="AK14" s="28">
        <v>409648694.73669279</v>
      </c>
      <c r="AL14" s="28">
        <v>1238782754.371402</v>
      </c>
      <c r="AM14" s="28">
        <v>76625757.628558338</v>
      </c>
      <c r="AN14" s="28">
        <v>498600287.59115082</v>
      </c>
      <c r="AO14" s="28">
        <v>63045017.422444344</v>
      </c>
      <c r="AP14" s="28">
        <v>714454346.85079384</v>
      </c>
      <c r="AQ14" s="28">
        <v>1497335723.4567389</v>
      </c>
      <c r="AR14" s="28">
        <v>453047950.1106953</v>
      </c>
      <c r="AS14" s="28">
        <v>223672115.10010689</v>
      </c>
      <c r="AT14" s="28">
        <v>657987296.01944745</v>
      </c>
      <c r="AU14" s="28">
        <v>288621952.77026159</v>
      </c>
      <c r="AV14" s="28">
        <v>305822659.90277863</v>
      </c>
      <c r="AW14" s="28">
        <v>1604080125.230515</v>
      </c>
      <c r="AX14" s="28">
        <f t="shared" si="0"/>
        <v>24821493962.284752</v>
      </c>
    </row>
    <row r="15" spans="1:50" x14ac:dyDescent="0.3">
      <c r="A15" s="23" t="s">
        <v>122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3">
      <c r="A16" s="26" t="s">
        <v>65</v>
      </c>
      <c r="B16" s="48">
        <v>83756.935299999997</v>
      </c>
      <c r="C16" s="48">
        <v>195283.69639999999</v>
      </c>
      <c r="D16" s="48">
        <v>38843.691339999998</v>
      </c>
      <c r="E16" s="48">
        <v>2686.9922889999998</v>
      </c>
      <c r="F16" s="48">
        <v>63923.645250000001</v>
      </c>
      <c r="G16" s="48">
        <v>1321701.412</v>
      </c>
      <c r="H16" s="48">
        <v>46613.229299999999</v>
      </c>
      <c r="I16" s="48">
        <v>8681.9137159999991</v>
      </c>
      <c r="J16" s="48">
        <v>281901.47159999999</v>
      </c>
      <c r="K16" s="48">
        <v>39415.344299999997</v>
      </c>
      <c r="L16" s="48">
        <v>490781.84009999997</v>
      </c>
      <c r="M16" s="48">
        <v>145747.3034</v>
      </c>
      <c r="N16" s="48">
        <v>32189.678960000001</v>
      </c>
      <c r="O16" s="48">
        <v>24533.61406</v>
      </c>
      <c r="P16" s="48">
        <v>54776.401420000002</v>
      </c>
      <c r="Q16" s="48">
        <v>672343.08</v>
      </c>
      <c r="R16" s="48">
        <v>15116.396549999999</v>
      </c>
      <c r="S16" s="48">
        <v>3340.6790689999998</v>
      </c>
      <c r="T16" s="48">
        <v>6907.4495400000014</v>
      </c>
      <c r="U16" s="48">
        <v>1184.4025810000001</v>
      </c>
      <c r="V16" s="48">
        <v>239996.96950000001</v>
      </c>
      <c r="W16" s="48">
        <v>111065.75659999999</v>
      </c>
      <c r="X16" s="48">
        <v>84025.516069999998</v>
      </c>
      <c r="Y16" s="48">
        <v>49845.393409999997</v>
      </c>
      <c r="Z16" s="48">
        <v>60466.482839999997</v>
      </c>
      <c r="AA16" s="48">
        <v>13138.79212</v>
      </c>
      <c r="AB16" s="48">
        <v>30224.132600000001</v>
      </c>
      <c r="AC16" s="48">
        <v>742150.79240000003</v>
      </c>
      <c r="AD16" s="48">
        <v>63918.05055</v>
      </c>
      <c r="AE16" s="48">
        <v>61947.379220000003</v>
      </c>
      <c r="AF16" s="48">
        <v>97715.078120000006</v>
      </c>
      <c r="AG16" s="48">
        <v>5885208.443</v>
      </c>
      <c r="AH16" s="48">
        <v>3704357.2480000001</v>
      </c>
      <c r="AI16" s="48">
        <v>267199.14350000001</v>
      </c>
      <c r="AJ16" s="48">
        <v>10475541.859999999</v>
      </c>
      <c r="AK16" s="48">
        <v>781702.76569999999</v>
      </c>
      <c r="AL16" s="48">
        <v>2628499.088</v>
      </c>
      <c r="AM16" s="48">
        <v>437329.20500000002</v>
      </c>
      <c r="AN16" s="48">
        <v>613968.67929999996</v>
      </c>
      <c r="AO16" s="48">
        <v>87104.382100000003</v>
      </c>
      <c r="AP16" s="48">
        <v>796193.40839999996</v>
      </c>
      <c r="AQ16" s="48">
        <v>1204352.254</v>
      </c>
      <c r="AR16" s="48">
        <v>1444417.7339999999</v>
      </c>
      <c r="AS16" s="48">
        <v>337833.19429999997</v>
      </c>
      <c r="AT16" s="48">
        <v>910100.7733</v>
      </c>
      <c r="AU16" s="48">
        <v>372370.80829999998</v>
      </c>
      <c r="AV16" s="48">
        <v>213146.217</v>
      </c>
      <c r="AW16" s="48">
        <v>3243956.1669999999</v>
      </c>
      <c r="AX16" s="48">
        <f>SUM(B16:AW16)</f>
        <v>38487504.89150501</v>
      </c>
    </row>
    <row r="17" spans="1:50" x14ac:dyDescent="0.3">
      <c r="A17" s="26" t="s">
        <v>66</v>
      </c>
      <c r="B17" s="48">
        <v>1047445.19</v>
      </c>
      <c r="C17" s="48">
        <v>363878.60820000002</v>
      </c>
      <c r="D17" s="48">
        <v>119441.7597</v>
      </c>
      <c r="E17" s="48">
        <v>5792.1874379999999</v>
      </c>
      <c r="F17" s="48">
        <v>401509.64899999998</v>
      </c>
      <c r="G17" s="48">
        <v>5126872.449</v>
      </c>
      <c r="H17" s="48">
        <v>121608.9238</v>
      </c>
      <c r="I17" s="48">
        <v>75669.333899999998</v>
      </c>
      <c r="J17" s="48">
        <v>1895982.1440000001</v>
      </c>
      <c r="K17" s="48">
        <v>167355.6275</v>
      </c>
      <c r="L17" s="48">
        <v>1578308.8259999999</v>
      </c>
      <c r="M17" s="48">
        <v>102809.30039999999</v>
      </c>
      <c r="N17" s="48">
        <v>160604.60550000001</v>
      </c>
      <c r="O17" s="48">
        <v>58580.159670000008</v>
      </c>
      <c r="P17" s="48">
        <v>47616.702510000003</v>
      </c>
      <c r="Q17" s="48">
        <v>2521860.5639999998</v>
      </c>
      <c r="R17" s="48">
        <v>39799.766779999998</v>
      </c>
      <c r="S17" s="48">
        <v>11416.470160000001</v>
      </c>
      <c r="T17" s="48">
        <v>48715.68606</v>
      </c>
      <c r="U17" s="48">
        <v>3636.5112260000001</v>
      </c>
      <c r="V17" s="48">
        <v>334207.73599999998</v>
      </c>
      <c r="W17" s="48">
        <v>763638.47959999996</v>
      </c>
      <c r="X17" s="48">
        <v>499332.25819999998</v>
      </c>
      <c r="Y17" s="48">
        <v>186860.60829999999</v>
      </c>
      <c r="Z17" s="48">
        <v>629148.1899</v>
      </c>
      <c r="AA17" s="48">
        <v>102924.80499999999</v>
      </c>
      <c r="AB17" s="48">
        <v>110001.8679</v>
      </c>
      <c r="AC17" s="48">
        <v>2784290.253</v>
      </c>
      <c r="AD17" s="48">
        <v>440197.41389999999</v>
      </c>
      <c r="AE17" s="48">
        <v>397814.3394</v>
      </c>
      <c r="AF17" s="48">
        <v>1192679.794</v>
      </c>
      <c r="AG17" s="48">
        <v>272210.2317</v>
      </c>
      <c r="AH17" s="48">
        <v>11875728.460000001</v>
      </c>
      <c r="AI17" s="48">
        <v>1030576.942</v>
      </c>
      <c r="AJ17" s="48">
        <v>4991623.3430000003</v>
      </c>
      <c r="AK17" s="48">
        <v>554537.21310000005</v>
      </c>
      <c r="AL17" s="48">
        <v>1045413.0209999999</v>
      </c>
      <c r="AM17" s="48">
        <v>685836.32590000005</v>
      </c>
      <c r="AN17" s="48">
        <v>967063.41890000005</v>
      </c>
      <c r="AO17" s="48">
        <v>2667305.9739999999</v>
      </c>
      <c r="AP17" s="48">
        <v>663845.77890000003</v>
      </c>
      <c r="AQ17" s="48">
        <v>576754.93980000005</v>
      </c>
      <c r="AR17" s="48">
        <v>4913631.2520000003</v>
      </c>
      <c r="AS17" s="48">
        <v>1427782.9509999999</v>
      </c>
      <c r="AT17" s="48">
        <v>2427286.0240000002</v>
      </c>
      <c r="AU17" s="48">
        <v>1117073.1599999999</v>
      </c>
      <c r="AV17" s="48">
        <v>96457.787879999989</v>
      </c>
      <c r="AW17" s="48">
        <v>2171206.4219999998</v>
      </c>
      <c r="AX17" s="48">
        <f t="shared" ref="AX17:AX27" si="1">SUM(B17:AW17)</f>
        <v>58824333.455223985</v>
      </c>
    </row>
    <row r="18" spans="1:50" x14ac:dyDescent="0.3">
      <c r="A18" s="26" t="s">
        <v>13</v>
      </c>
      <c r="B18" s="48">
        <v>819063.39520000003</v>
      </c>
      <c r="C18" s="48">
        <v>451621.69130000001</v>
      </c>
      <c r="D18" s="48">
        <v>143329.02129999999</v>
      </c>
      <c r="E18" s="48">
        <v>8680.0779949999996</v>
      </c>
      <c r="F18" s="48">
        <v>388387.65429999999</v>
      </c>
      <c r="G18" s="48">
        <v>4104201.6869999999</v>
      </c>
      <c r="H18" s="48">
        <v>357499.91119999997</v>
      </c>
      <c r="I18" s="48">
        <v>53115.021650000002</v>
      </c>
      <c r="J18" s="48">
        <v>1329451.5449999999</v>
      </c>
      <c r="K18" s="48">
        <v>645895.94830000005</v>
      </c>
      <c r="L18" s="48">
        <v>2141311.3050000002</v>
      </c>
      <c r="M18" s="48">
        <v>191512.89449999999</v>
      </c>
      <c r="N18" s="48">
        <v>263410.6433</v>
      </c>
      <c r="O18" s="48">
        <v>162572.19289999999</v>
      </c>
      <c r="P18" s="48">
        <v>79608.381870000012</v>
      </c>
      <c r="Q18" s="48">
        <v>2197360.8679999998</v>
      </c>
      <c r="R18" s="48">
        <v>110803.9961</v>
      </c>
      <c r="S18" s="48">
        <v>29158.32317</v>
      </c>
      <c r="T18" s="48">
        <v>273066.66499999998</v>
      </c>
      <c r="U18" s="48">
        <v>4237.3262439999999</v>
      </c>
      <c r="V18" s="48">
        <v>467640.54340000002</v>
      </c>
      <c r="W18" s="48">
        <v>1276298.824</v>
      </c>
      <c r="X18" s="48">
        <v>248060.4382</v>
      </c>
      <c r="Y18" s="48">
        <v>447000.63990000001</v>
      </c>
      <c r="Z18" s="48">
        <v>733877.46120000002</v>
      </c>
      <c r="AA18" s="48">
        <v>229500.68960000001</v>
      </c>
      <c r="AB18" s="48">
        <v>331798.22810000001</v>
      </c>
      <c r="AC18" s="48">
        <v>1230952.3529999999</v>
      </c>
      <c r="AD18" s="48">
        <v>288671.25309999997</v>
      </c>
      <c r="AE18" s="48">
        <v>243311.70180000001</v>
      </c>
      <c r="AF18" s="48">
        <v>897649.35629999998</v>
      </c>
      <c r="AG18" s="48">
        <v>1756594.257</v>
      </c>
      <c r="AH18" s="48">
        <v>17504524.59</v>
      </c>
      <c r="AI18" s="48">
        <v>664959.76459999999</v>
      </c>
      <c r="AJ18" s="48">
        <v>51265290.469999999</v>
      </c>
      <c r="AK18" s="48">
        <v>1598138.746</v>
      </c>
      <c r="AL18" s="48">
        <v>3642454.898</v>
      </c>
      <c r="AM18" s="48">
        <v>1739570.35</v>
      </c>
      <c r="AN18" s="48">
        <v>1955506.99</v>
      </c>
      <c r="AO18" s="48">
        <v>580968.02879999997</v>
      </c>
      <c r="AP18" s="48">
        <v>643116.74439999997</v>
      </c>
      <c r="AQ18" s="48">
        <v>1140238.9979999999</v>
      </c>
      <c r="AR18" s="48">
        <v>2487666.6179999998</v>
      </c>
      <c r="AS18" s="48">
        <v>721380.84499999997</v>
      </c>
      <c r="AT18" s="48">
        <v>3012992.051</v>
      </c>
      <c r="AU18" s="48">
        <v>3558361.6579999998</v>
      </c>
      <c r="AV18" s="48">
        <v>1310972.973</v>
      </c>
      <c r="AW18" s="48">
        <v>2569995.8539999998</v>
      </c>
      <c r="AX18" s="48">
        <f t="shared" si="1"/>
        <v>116301783.87372901</v>
      </c>
    </row>
    <row r="19" spans="1:50" x14ac:dyDescent="0.3">
      <c r="A19" s="26" t="s">
        <v>14</v>
      </c>
      <c r="B19" s="48">
        <v>459157.96500000003</v>
      </c>
      <c r="C19" s="48">
        <v>978204.1</v>
      </c>
      <c r="D19" s="48">
        <v>187120.61660000001</v>
      </c>
      <c r="E19" s="48">
        <v>6685.9127909999997</v>
      </c>
      <c r="F19" s="48">
        <v>350144.39150000003</v>
      </c>
      <c r="G19" s="48">
        <v>4968170.8210000005</v>
      </c>
      <c r="H19" s="48">
        <v>117565.8985</v>
      </c>
      <c r="I19" s="48">
        <v>25567.78976</v>
      </c>
      <c r="J19" s="48">
        <v>1238334.895</v>
      </c>
      <c r="K19" s="48">
        <v>180406.7066</v>
      </c>
      <c r="L19" s="48">
        <v>2069402.466</v>
      </c>
      <c r="M19" s="48">
        <v>230784.4957</v>
      </c>
      <c r="N19" s="48">
        <v>311063.05349999998</v>
      </c>
      <c r="O19" s="48">
        <v>105683.5004</v>
      </c>
      <c r="P19" s="48">
        <v>86378.893909999999</v>
      </c>
      <c r="Q19" s="48">
        <v>3128950.5380000002</v>
      </c>
      <c r="R19" s="48">
        <v>77674.24132999999</v>
      </c>
      <c r="S19" s="48">
        <v>42250.735460000004</v>
      </c>
      <c r="T19" s="48">
        <v>25229.919119999999</v>
      </c>
      <c r="U19" s="48">
        <v>8764.5934359999992</v>
      </c>
      <c r="V19" s="48">
        <v>1597463.577</v>
      </c>
      <c r="W19" s="48">
        <v>657348.23899999994</v>
      </c>
      <c r="X19" s="48">
        <v>243730.79819999999</v>
      </c>
      <c r="Y19" s="48">
        <v>224346.6551</v>
      </c>
      <c r="Z19" s="48">
        <v>487605.96659999999</v>
      </c>
      <c r="AA19" s="48">
        <v>81270.388179999994</v>
      </c>
      <c r="AB19" s="48">
        <v>169604.01730000001</v>
      </c>
      <c r="AC19" s="48">
        <v>2383023.662</v>
      </c>
      <c r="AD19" s="48">
        <v>309641.68079999997</v>
      </c>
      <c r="AE19" s="48">
        <v>423443.3798</v>
      </c>
      <c r="AF19" s="48">
        <v>4402049.0410000002</v>
      </c>
      <c r="AG19" s="48">
        <v>1692687.459</v>
      </c>
      <c r="AH19" s="48">
        <v>15730889.23</v>
      </c>
      <c r="AI19" s="48">
        <v>1126063.0900000001</v>
      </c>
      <c r="AJ19" s="48">
        <v>21509380.829999998</v>
      </c>
      <c r="AK19" s="48">
        <v>2423923.5580000002</v>
      </c>
      <c r="AL19" s="48">
        <v>2635579.307</v>
      </c>
      <c r="AM19" s="48">
        <v>2214948.1159999999</v>
      </c>
      <c r="AN19" s="48">
        <v>8199726.0250000004</v>
      </c>
      <c r="AO19" s="48">
        <v>292407.41489999997</v>
      </c>
      <c r="AP19" s="48">
        <v>2462016.1630000002</v>
      </c>
      <c r="AQ19" s="48">
        <v>6885427.7249999996</v>
      </c>
      <c r="AR19" s="48">
        <v>2179455.9670000002</v>
      </c>
      <c r="AS19" s="48">
        <v>1873430.45</v>
      </c>
      <c r="AT19" s="48">
        <v>4579113.5089999996</v>
      </c>
      <c r="AU19" s="48">
        <v>1697106.1189999999</v>
      </c>
      <c r="AV19" s="48">
        <v>1508321.4539999999</v>
      </c>
      <c r="AW19" s="48">
        <v>7867588.4360000007</v>
      </c>
      <c r="AX19" s="48">
        <f t="shared" si="1"/>
        <v>110455133.79148699</v>
      </c>
    </row>
    <row r="20" spans="1:50" x14ac:dyDescent="0.3">
      <c r="A20" s="26" t="s">
        <v>16</v>
      </c>
      <c r="B20" s="48">
        <v>1273790.233</v>
      </c>
      <c r="C20" s="48">
        <v>958480.46779999998</v>
      </c>
      <c r="D20" s="48">
        <v>747854.57169999997</v>
      </c>
      <c r="E20" s="48">
        <v>23749.606779999998</v>
      </c>
      <c r="F20" s="48">
        <v>605189.50829999999</v>
      </c>
      <c r="G20" s="48">
        <v>11410531.539999999</v>
      </c>
      <c r="H20" s="48">
        <v>586155.40749999997</v>
      </c>
      <c r="I20" s="48">
        <v>64625.100020000013</v>
      </c>
      <c r="J20" s="48">
        <v>3075172.7379999999</v>
      </c>
      <c r="K20" s="48">
        <v>345364.55339999998</v>
      </c>
      <c r="L20" s="48">
        <v>4452117.3969999999</v>
      </c>
      <c r="M20" s="48">
        <v>6947623.2110000001</v>
      </c>
      <c r="N20" s="48">
        <v>622891.36780000001</v>
      </c>
      <c r="O20" s="48">
        <v>304873.81880000001</v>
      </c>
      <c r="P20" s="48">
        <v>116520.21249999999</v>
      </c>
      <c r="Q20" s="48">
        <v>5084145.7130000005</v>
      </c>
      <c r="R20" s="48">
        <v>75905.528449999998</v>
      </c>
      <c r="S20" s="48">
        <v>64282.411339999999</v>
      </c>
      <c r="T20" s="48">
        <v>86315.928420000011</v>
      </c>
      <c r="U20" s="48">
        <v>8591.2061470000008</v>
      </c>
      <c r="V20" s="48">
        <v>1269787.9809999999</v>
      </c>
      <c r="W20" s="48">
        <v>1509841.872</v>
      </c>
      <c r="X20" s="48">
        <v>1337111.1810000001</v>
      </c>
      <c r="Y20" s="48">
        <v>599973.53740000003</v>
      </c>
      <c r="Z20" s="48">
        <v>696256.58810000005</v>
      </c>
      <c r="AA20" s="48">
        <v>270898.16190000001</v>
      </c>
      <c r="AB20" s="48">
        <v>263640.23670000001</v>
      </c>
      <c r="AC20" s="48">
        <v>4522202.9510000004</v>
      </c>
      <c r="AD20" s="48">
        <v>448586.55660000001</v>
      </c>
      <c r="AE20" s="48">
        <v>883866.29980000004</v>
      </c>
      <c r="AF20" s="48">
        <v>1611762.808</v>
      </c>
      <c r="AG20" s="48">
        <v>671740.53769999999</v>
      </c>
      <c r="AH20" s="48">
        <v>19097800.02</v>
      </c>
      <c r="AI20" s="48">
        <v>2856441.4169999999</v>
      </c>
      <c r="AJ20" s="48">
        <v>278942974.30000001</v>
      </c>
      <c r="AK20" s="48">
        <v>2470876.642</v>
      </c>
      <c r="AL20" s="48">
        <v>923216.46589999995</v>
      </c>
      <c r="AM20" s="48">
        <v>2393235.452</v>
      </c>
      <c r="AN20" s="48">
        <v>4620713.2819999997</v>
      </c>
      <c r="AO20" s="48">
        <v>1150267.7490000001</v>
      </c>
      <c r="AP20" s="48">
        <v>795621.7426</v>
      </c>
      <c r="AQ20" s="48">
        <v>2335033.642</v>
      </c>
      <c r="AR20" s="48">
        <v>1512971.358</v>
      </c>
      <c r="AS20" s="48">
        <v>2212199.7250000001</v>
      </c>
      <c r="AT20" s="48">
        <v>2297069.5920000002</v>
      </c>
      <c r="AU20" s="48">
        <v>1714215.4040000001</v>
      </c>
      <c r="AV20" s="48">
        <v>229038.05720000001</v>
      </c>
      <c r="AW20" s="48">
        <v>6514905.835</v>
      </c>
      <c r="AX20" s="48">
        <f t="shared" si="1"/>
        <v>381006429.91585708</v>
      </c>
    </row>
    <row r="21" spans="1:50" x14ac:dyDescent="0.3">
      <c r="A21" s="26" t="s">
        <v>9</v>
      </c>
      <c r="B21" s="48">
        <v>3608737.6770000001</v>
      </c>
      <c r="C21" s="48">
        <v>4646838.9840000002</v>
      </c>
      <c r="D21" s="48">
        <v>1864608.152</v>
      </c>
      <c r="E21" s="48">
        <v>37476.731489999998</v>
      </c>
      <c r="F21" s="48">
        <v>4328022.301</v>
      </c>
      <c r="G21" s="48">
        <v>34288574.369999997</v>
      </c>
      <c r="H21" s="48">
        <v>1117979.08</v>
      </c>
      <c r="I21" s="48">
        <v>121447.9823</v>
      </c>
      <c r="J21" s="48">
        <v>8514697.5379999988</v>
      </c>
      <c r="K21" s="48">
        <v>1732657.22</v>
      </c>
      <c r="L21" s="48">
        <v>14582121.27</v>
      </c>
      <c r="M21" s="48">
        <v>2227157.9190000002</v>
      </c>
      <c r="N21" s="48">
        <v>1767165.7290000001</v>
      </c>
      <c r="O21" s="48">
        <v>467182.61700000003</v>
      </c>
      <c r="P21" s="48">
        <v>343336.84570000001</v>
      </c>
      <c r="Q21" s="48">
        <v>19227970.260000002</v>
      </c>
      <c r="R21" s="48">
        <v>213194.6476</v>
      </c>
      <c r="S21" s="48">
        <v>850547.24329999997</v>
      </c>
      <c r="T21" s="48">
        <v>288915.40909999999</v>
      </c>
      <c r="U21" s="48">
        <v>55401.800139999999</v>
      </c>
      <c r="V21" s="48">
        <v>8312845.4329999993</v>
      </c>
      <c r="W21" s="48">
        <v>4561136.42</v>
      </c>
      <c r="X21" s="48">
        <v>1561582.7590000001</v>
      </c>
      <c r="Y21" s="48">
        <v>1976107.5989999999</v>
      </c>
      <c r="Z21" s="48">
        <v>3871126.9330000002</v>
      </c>
      <c r="AA21" s="48">
        <v>471106.49459999998</v>
      </c>
      <c r="AB21" s="48">
        <v>2669529.5350000001</v>
      </c>
      <c r="AC21" s="48">
        <v>13810610.939999999</v>
      </c>
      <c r="AD21" s="48">
        <v>2226094.9279999998</v>
      </c>
      <c r="AE21" s="48">
        <v>2806452.3360000001</v>
      </c>
      <c r="AF21" s="48">
        <v>14391782.359999999</v>
      </c>
      <c r="AG21" s="48">
        <v>9559965.8049999997</v>
      </c>
      <c r="AH21" s="48">
        <v>80722770.549999997</v>
      </c>
      <c r="AI21" s="48">
        <v>8822502.3289999999</v>
      </c>
      <c r="AJ21" s="48">
        <v>160840186.69999999</v>
      </c>
      <c r="AK21" s="48">
        <v>24912941.079999998</v>
      </c>
      <c r="AL21" s="48">
        <v>39634277.159999996</v>
      </c>
      <c r="AM21" s="48">
        <v>6177626.2679999992</v>
      </c>
      <c r="AN21" s="48">
        <v>30785801.510000002</v>
      </c>
      <c r="AO21" s="48">
        <v>4250592.3269999996</v>
      </c>
      <c r="AP21" s="48">
        <v>8153540.0279999999</v>
      </c>
      <c r="AQ21" s="48">
        <v>31332307.27</v>
      </c>
      <c r="AR21" s="48">
        <v>19547859.780000001</v>
      </c>
      <c r="AS21" s="48">
        <v>12871105.65</v>
      </c>
      <c r="AT21" s="48">
        <v>18210830.289999999</v>
      </c>
      <c r="AU21" s="48">
        <v>19040764.809999999</v>
      </c>
      <c r="AV21" s="48">
        <v>2356973.4900000002</v>
      </c>
      <c r="AW21" s="48">
        <v>20855226.27</v>
      </c>
      <c r="AX21" s="48">
        <f t="shared" si="1"/>
        <v>655017680.83122981</v>
      </c>
    </row>
    <row r="22" spans="1:50" x14ac:dyDescent="0.3">
      <c r="A22" s="26" t="s">
        <v>67</v>
      </c>
      <c r="B22" s="48">
        <v>400.5094168</v>
      </c>
      <c r="C22" s="48">
        <v>124.394383</v>
      </c>
      <c r="D22" s="48">
        <v>15.326325689999999</v>
      </c>
      <c r="E22" s="48">
        <v>1.1833818490000001</v>
      </c>
      <c r="F22" s="48">
        <v>283.87441430000001</v>
      </c>
      <c r="G22" s="48">
        <v>8045.7397529999998</v>
      </c>
      <c r="H22" s="48">
        <v>51.905285550000002</v>
      </c>
      <c r="I22" s="48">
        <v>6.0348887029999991</v>
      </c>
      <c r="J22" s="48">
        <v>230.45347749999999</v>
      </c>
      <c r="K22" s="48">
        <v>201.7667945</v>
      </c>
      <c r="L22" s="48">
        <v>399.02685960000002</v>
      </c>
      <c r="M22" s="48">
        <v>41.839816880000001</v>
      </c>
      <c r="N22" s="48">
        <v>74.905856599999993</v>
      </c>
      <c r="O22" s="48">
        <v>16.367288500000001</v>
      </c>
      <c r="P22" s="48">
        <v>22.976897999999998</v>
      </c>
      <c r="Q22" s="48">
        <v>349.68593490000001</v>
      </c>
      <c r="R22" s="48">
        <v>8.3673668639999992</v>
      </c>
      <c r="S22" s="48">
        <v>9.614908852000001</v>
      </c>
      <c r="T22" s="48">
        <v>6.2413337350000004</v>
      </c>
      <c r="U22" s="48">
        <v>1.680074818</v>
      </c>
      <c r="V22" s="48">
        <v>147.72379770000001</v>
      </c>
      <c r="W22" s="48">
        <v>181.94493080000001</v>
      </c>
      <c r="X22" s="48">
        <v>62.752282809999997</v>
      </c>
      <c r="Y22" s="48">
        <v>40.530880850000003</v>
      </c>
      <c r="Z22" s="48">
        <v>253.14693449999999</v>
      </c>
      <c r="AA22" s="48">
        <v>25.201195139999999</v>
      </c>
      <c r="AB22" s="48">
        <v>44.55610239</v>
      </c>
      <c r="AC22" s="48">
        <v>468.024134</v>
      </c>
      <c r="AD22" s="48">
        <v>79.261077520000001</v>
      </c>
      <c r="AE22" s="48">
        <v>836.39518829999997</v>
      </c>
      <c r="AF22" s="48">
        <v>28.02614595</v>
      </c>
      <c r="AG22" s="48">
        <v>73.695933569999994</v>
      </c>
      <c r="AH22" s="48">
        <v>3074.4372159999998</v>
      </c>
      <c r="AI22" s="48">
        <v>1395.3820109999999</v>
      </c>
      <c r="AJ22" s="48">
        <v>954.49877370000002</v>
      </c>
      <c r="AK22" s="48">
        <v>198.7171836</v>
      </c>
      <c r="AL22" s="48">
        <v>262.00008919999999</v>
      </c>
      <c r="AM22" s="48">
        <v>417.5873545</v>
      </c>
      <c r="AN22" s="48">
        <v>702.74055610000005</v>
      </c>
      <c r="AO22" s="48">
        <v>67.754292050000004</v>
      </c>
      <c r="AP22" s="48">
        <v>77.46104871</v>
      </c>
      <c r="AQ22" s="48">
        <v>543.10637800000006</v>
      </c>
      <c r="AR22" s="48">
        <v>110.07407000000001</v>
      </c>
      <c r="AS22" s="48">
        <v>796.48414870000011</v>
      </c>
      <c r="AT22" s="48">
        <v>705.58669099999997</v>
      </c>
      <c r="AU22" s="48">
        <v>171.58278809999999</v>
      </c>
      <c r="AV22" s="48">
        <v>53.556819150000003</v>
      </c>
      <c r="AW22" s="48">
        <v>871.82441989999995</v>
      </c>
      <c r="AX22" s="48">
        <f t="shared" si="1"/>
        <v>22935.946902880998</v>
      </c>
    </row>
    <row r="23" spans="1:50" x14ac:dyDescent="0.3">
      <c r="A23" s="26" t="s">
        <v>10</v>
      </c>
      <c r="B23" s="48">
        <v>184027.60930000001</v>
      </c>
      <c r="C23" s="48">
        <v>170929.63039999999</v>
      </c>
      <c r="D23" s="48">
        <v>17582.87772</v>
      </c>
      <c r="E23" s="48">
        <v>1600.5970010000001</v>
      </c>
      <c r="F23" s="48">
        <v>83616.457699999999</v>
      </c>
      <c r="G23" s="48">
        <v>1144316.375</v>
      </c>
      <c r="H23" s="48">
        <v>67784.774999999994</v>
      </c>
      <c r="I23" s="48">
        <v>3386.492933</v>
      </c>
      <c r="J23" s="48">
        <v>414708.11249999999</v>
      </c>
      <c r="K23" s="48">
        <v>74580.8995</v>
      </c>
      <c r="L23" s="48">
        <v>587359.86569999997</v>
      </c>
      <c r="M23" s="48">
        <v>46504.275909999997</v>
      </c>
      <c r="N23" s="48">
        <v>69617.048760000005</v>
      </c>
      <c r="O23" s="48">
        <v>23945.801800000001</v>
      </c>
      <c r="P23" s="48">
        <v>18110.794399999999</v>
      </c>
      <c r="Q23" s="48">
        <v>698817.79359999998</v>
      </c>
      <c r="R23" s="48">
        <v>6146.9476439999999</v>
      </c>
      <c r="S23" s="48">
        <v>9282.4506189999993</v>
      </c>
      <c r="T23" s="48">
        <v>4861.8941789999999</v>
      </c>
      <c r="U23" s="48">
        <v>1611.4870510000001</v>
      </c>
      <c r="V23" s="48">
        <v>301669.15999999997</v>
      </c>
      <c r="W23" s="48">
        <v>154719.8064</v>
      </c>
      <c r="X23" s="48">
        <v>45041.492200000001</v>
      </c>
      <c r="Y23" s="48">
        <v>132650.37539999999</v>
      </c>
      <c r="Z23" s="48">
        <v>126349.83199999999</v>
      </c>
      <c r="AA23" s="48">
        <v>47583.307289999997</v>
      </c>
      <c r="AB23" s="48">
        <v>43844.643709999997</v>
      </c>
      <c r="AC23" s="48">
        <v>415063.64899999998</v>
      </c>
      <c r="AD23" s="48">
        <v>222121.4596</v>
      </c>
      <c r="AE23" s="48">
        <v>86951.809129999994</v>
      </c>
      <c r="AF23" s="48">
        <v>199636.01809999999</v>
      </c>
      <c r="AG23" s="48">
        <v>127573.83839999999</v>
      </c>
      <c r="AH23" s="48">
        <v>4246966.7699999996</v>
      </c>
      <c r="AI23" s="48">
        <v>344221.18119999999</v>
      </c>
      <c r="AJ23" s="48">
        <v>5083840.6119999997</v>
      </c>
      <c r="AK23" s="48">
        <v>897680.37860000005</v>
      </c>
      <c r="AL23" s="48">
        <v>724653.12009999994</v>
      </c>
      <c r="AM23" s="48">
        <v>561017.8125</v>
      </c>
      <c r="AN23" s="48">
        <v>692880.62529999996</v>
      </c>
      <c r="AO23" s="48">
        <v>120162.27220000001</v>
      </c>
      <c r="AP23" s="48">
        <v>440450.69459999999</v>
      </c>
      <c r="AQ23" s="48">
        <v>1088312.291</v>
      </c>
      <c r="AR23" s="48">
        <v>761843.99410000001</v>
      </c>
      <c r="AS23" s="48">
        <v>356141.33470000001</v>
      </c>
      <c r="AT23" s="48">
        <v>336960.22200000001</v>
      </c>
      <c r="AU23" s="48">
        <v>295091.64240000001</v>
      </c>
      <c r="AV23" s="48">
        <v>258455.0987</v>
      </c>
      <c r="AW23" s="48">
        <v>935559.56149999995</v>
      </c>
      <c r="AX23" s="48">
        <f t="shared" si="1"/>
        <v>22676235.188847005</v>
      </c>
    </row>
    <row r="24" spans="1:50" x14ac:dyDescent="0.3">
      <c r="A24" s="26" t="s">
        <v>68</v>
      </c>
      <c r="B24" s="48">
        <v>35426.445099999997</v>
      </c>
      <c r="C24" s="48">
        <v>87409.006229999999</v>
      </c>
      <c r="D24" s="48">
        <v>10510.864079999999</v>
      </c>
      <c r="E24" s="48">
        <v>89.585750739999995</v>
      </c>
      <c r="F24" s="48">
        <v>38101.616220000004</v>
      </c>
      <c r="G24" s="48">
        <v>271846.6507</v>
      </c>
      <c r="H24" s="48">
        <v>5592.3667919999998</v>
      </c>
      <c r="I24" s="48">
        <v>3615.2344050000002</v>
      </c>
      <c r="J24" s="48">
        <v>92476.287190000003</v>
      </c>
      <c r="K24" s="48">
        <v>4259.0030900000002</v>
      </c>
      <c r="L24" s="48">
        <v>69820.467950000006</v>
      </c>
      <c r="M24" s="48">
        <v>6216.2999259999997</v>
      </c>
      <c r="N24" s="48">
        <v>7132.1713360000003</v>
      </c>
      <c r="O24" s="48">
        <v>1723.085634</v>
      </c>
      <c r="P24" s="48">
        <v>21968.615949999999</v>
      </c>
      <c r="Q24" s="48">
        <v>146756.4871</v>
      </c>
      <c r="R24" s="48">
        <v>944.33972369999992</v>
      </c>
      <c r="S24" s="48">
        <v>969.69590769999991</v>
      </c>
      <c r="T24" s="48">
        <v>389.51919620000001</v>
      </c>
      <c r="U24" s="48">
        <v>152.5118822</v>
      </c>
      <c r="V24" s="48">
        <v>95754.568209999998</v>
      </c>
      <c r="W24" s="48">
        <v>51666.996740000002</v>
      </c>
      <c r="X24" s="48">
        <v>9497.723723000001</v>
      </c>
      <c r="Y24" s="48">
        <v>5049.7621150000004</v>
      </c>
      <c r="Z24" s="48">
        <v>20113.617490000001</v>
      </c>
      <c r="AA24" s="48">
        <v>28353.22118</v>
      </c>
      <c r="AB24" s="48">
        <v>16920.258839999999</v>
      </c>
      <c r="AC24" s="48">
        <v>121442.85030000001</v>
      </c>
      <c r="AD24" s="48">
        <v>10595.96976</v>
      </c>
      <c r="AE24" s="48">
        <v>12224.7747</v>
      </c>
      <c r="AF24" s="48">
        <v>3612.5607920000002</v>
      </c>
      <c r="AG24" s="48">
        <v>19759.052749999999</v>
      </c>
      <c r="AH24" s="48">
        <v>1682567.4339999999</v>
      </c>
      <c r="AI24" s="48">
        <v>245564.58809999999</v>
      </c>
      <c r="AJ24" s="48">
        <v>309694.4791</v>
      </c>
      <c r="AK24" s="48">
        <v>41471.792020000001</v>
      </c>
      <c r="AL24" s="48">
        <v>809257.54390000005</v>
      </c>
      <c r="AM24" s="48">
        <v>41937.465510000002</v>
      </c>
      <c r="AN24" s="48">
        <v>292574.59879999998</v>
      </c>
      <c r="AO24" s="48">
        <v>72018.821259999997</v>
      </c>
      <c r="AP24" s="48">
        <v>31746.720099999999</v>
      </c>
      <c r="AQ24" s="48">
        <v>62020.126459999999</v>
      </c>
      <c r="AR24" s="48">
        <v>169497.41440000001</v>
      </c>
      <c r="AS24" s="48">
        <v>194549.1863</v>
      </c>
      <c r="AT24" s="48">
        <v>77433.99106</v>
      </c>
      <c r="AU24" s="48">
        <v>122216.1038</v>
      </c>
      <c r="AV24" s="48">
        <v>4706.7276499999998</v>
      </c>
      <c r="AW24" s="48">
        <v>153774.17480000001</v>
      </c>
      <c r="AX24" s="48">
        <f t="shared" si="1"/>
        <v>5511422.7780235382</v>
      </c>
    </row>
    <row r="25" spans="1:50" x14ac:dyDescent="0.3">
      <c r="A25" s="26" t="s">
        <v>11</v>
      </c>
      <c r="B25" s="48">
        <v>52862.855029999999</v>
      </c>
      <c r="C25" s="48">
        <v>90191.556599999996</v>
      </c>
      <c r="D25" s="48">
        <v>10089.421630000001</v>
      </c>
      <c r="E25" s="48">
        <v>785.66292800000008</v>
      </c>
      <c r="F25" s="48">
        <v>17091.48603</v>
      </c>
      <c r="G25" s="48">
        <v>406567.56900000002</v>
      </c>
      <c r="H25" s="48">
        <v>9014.2530260000003</v>
      </c>
      <c r="I25" s="48">
        <v>1386.7776100000001</v>
      </c>
      <c r="J25" s="48">
        <v>109442.87360000001</v>
      </c>
      <c r="K25" s="48">
        <v>57855.377119999997</v>
      </c>
      <c r="L25" s="48">
        <v>91481.257809999996</v>
      </c>
      <c r="M25" s="48">
        <v>8650.3523669999995</v>
      </c>
      <c r="N25" s="48">
        <v>13726.18866</v>
      </c>
      <c r="O25" s="48">
        <v>3688.792390999999</v>
      </c>
      <c r="P25" s="48">
        <v>3049.8805309999998</v>
      </c>
      <c r="Q25" s="48">
        <v>180171.6225</v>
      </c>
      <c r="R25" s="48">
        <v>1765.226414</v>
      </c>
      <c r="S25" s="48">
        <v>1139.5300589999999</v>
      </c>
      <c r="T25" s="48">
        <v>1200.055267</v>
      </c>
      <c r="U25" s="48">
        <v>509.39244760000003</v>
      </c>
      <c r="V25" s="48">
        <v>40414.376409999997</v>
      </c>
      <c r="W25" s="48">
        <v>88023.469160000008</v>
      </c>
      <c r="X25" s="48">
        <v>12347.0126</v>
      </c>
      <c r="Y25" s="48">
        <v>8064.8623870000001</v>
      </c>
      <c r="Z25" s="48">
        <v>52950.38766</v>
      </c>
      <c r="AA25" s="48">
        <v>4431.7944749999997</v>
      </c>
      <c r="AB25" s="48">
        <v>11966.389719999999</v>
      </c>
      <c r="AC25" s="48">
        <v>86998.726620000001</v>
      </c>
      <c r="AD25" s="48">
        <v>21613.26497</v>
      </c>
      <c r="AE25" s="48">
        <v>20950.369719999999</v>
      </c>
      <c r="AF25" s="48">
        <v>13535.00346</v>
      </c>
      <c r="AG25" s="48">
        <v>35179.512880000002</v>
      </c>
      <c r="AH25" s="48">
        <v>577835.05989999999</v>
      </c>
      <c r="AI25" s="48">
        <v>120499.86350000001</v>
      </c>
      <c r="AJ25" s="48">
        <v>1252588.236</v>
      </c>
      <c r="AK25" s="48">
        <v>186594.9069</v>
      </c>
      <c r="AL25" s="48">
        <v>297047.69880000001</v>
      </c>
      <c r="AM25" s="48">
        <v>135520.35860000001</v>
      </c>
      <c r="AN25" s="48">
        <v>595843.30209999997</v>
      </c>
      <c r="AO25" s="48">
        <v>30640.615280000002</v>
      </c>
      <c r="AP25" s="48">
        <v>118310.5772</v>
      </c>
      <c r="AQ25" s="48">
        <v>136920.2605</v>
      </c>
      <c r="AR25" s="48">
        <v>121897.6808</v>
      </c>
      <c r="AS25" s="48">
        <v>84425.613570000001</v>
      </c>
      <c r="AT25" s="48">
        <v>209519.37340000001</v>
      </c>
      <c r="AU25" s="48">
        <v>148502.8456</v>
      </c>
      <c r="AV25" s="48">
        <v>17033.167130000002</v>
      </c>
      <c r="AW25" s="48">
        <v>370645.89899999998</v>
      </c>
      <c r="AX25" s="48">
        <f t="shared" si="1"/>
        <v>5860970.7593625989</v>
      </c>
    </row>
    <row r="26" spans="1:50" x14ac:dyDescent="0.3">
      <c r="A26" s="26" t="s">
        <v>69</v>
      </c>
      <c r="B26" s="48">
        <v>49630.28213</v>
      </c>
      <c r="C26" s="48">
        <v>108892.44929999999</v>
      </c>
      <c r="D26" s="48">
        <v>15601.51046</v>
      </c>
      <c r="E26" s="48">
        <v>460.8342255</v>
      </c>
      <c r="F26" s="48">
        <v>114846.48050000001</v>
      </c>
      <c r="G26" s="48">
        <v>560682.84680000006</v>
      </c>
      <c r="H26" s="48">
        <v>106309.3762</v>
      </c>
      <c r="I26" s="48">
        <v>3510.2249419999998</v>
      </c>
      <c r="J26" s="48">
        <v>157789.17819999999</v>
      </c>
      <c r="K26" s="48">
        <v>212467.86910000001</v>
      </c>
      <c r="L26" s="48">
        <v>292412.1385</v>
      </c>
      <c r="M26" s="48">
        <v>49496.296320000001</v>
      </c>
      <c r="N26" s="48">
        <v>109601.92110000001</v>
      </c>
      <c r="O26" s="48">
        <v>8382.4607969999997</v>
      </c>
      <c r="P26" s="48">
        <v>15069.448899999999</v>
      </c>
      <c r="Q26" s="48">
        <v>184750.807</v>
      </c>
      <c r="R26" s="48">
        <v>3664.3845099999999</v>
      </c>
      <c r="S26" s="48">
        <v>7033.5312409999997</v>
      </c>
      <c r="T26" s="48">
        <v>3948.757454999999</v>
      </c>
      <c r="U26" s="48">
        <v>2550.4676100000001</v>
      </c>
      <c r="V26" s="48">
        <v>102456.2127</v>
      </c>
      <c r="W26" s="48">
        <v>121385.2047</v>
      </c>
      <c r="X26" s="48">
        <v>62544.775860000002</v>
      </c>
      <c r="Y26" s="48">
        <v>67971.189529999989</v>
      </c>
      <c r="Z26" s="48">
        <v>96430.808579999997</v>
      </c>
      <c r="AA26" s="48">
        <v>89067.227740000002</v>
      </c>
      <c r="AB26" s="48">
        <v>76212.371159999995</v>
      </c>
      <c r="AC26" s="48">
        <v>281713.83610000001</v>
      </c>
      <c r="AD26" s="48">
        <v>76764.612689999994</v>
      </c>
      <c r="AE26" s="48">
        <v>41895.129029999996</v>
      </c>
      <c r="AF26" s="48">
        <v>177399.41219999999</v>
      </c>
      <c r="AG26" s="48">
        <v>475898.73009999999</v>
      </c>
      <c r="AH26" s="48">
        <v>1349801.0649999999</v>
      </c>
      <c r="AI26" s="48">
        <v>330528.58490000002</v>
      </c>
      <c r="AJ26" s="48">
        <v>1495884.3810000001</v>
      </c>
      <c r="AK26" s="48">
        <v>217959.63099999999</v>
      </c>
      <c r="AL26" s="48">
        <v>3555473.773</v>
      </c>
      <c r="AM26" s="48">
        <v>676966.85030000005</v>
      </c>
      <c r="AN26" s="48">
        <v>555457.04460000002</v>
      </c>
      <c r="AO26" s="48">
        <v>3004211.8429999999</v>
      </c>
      <c r="AP26" s="48">
        <v>1135069.7609999999</v>
      </c>
      <c r="AQ26" s="48">
        <v>702366.495</v>
      </c>
      <c r="AR26" s="48">
        <v>977230.9621</v>
      </c>
      <c r="AS26" s="48">
        <v>229739.58670000001</v>
      </c>
      <c r="AT26" s="48">
        <v>193766.98819999999</v>
      </c>
      <c r="AU26" s="48">
        <v>327985.8259</v>
      </c>
      <c r="AV26" s="48">
        <v>92334.658899999995</v>
      </c>
      <c r="AW26" s="48">
        <v>1186821.3</v>
      </c>
      <c r="AX26" s="48">
        <f t="shared" si="1"/>
        <v>19708439.526280504</v>
      </c>
    </row>
    <row r="27" spans="1:50" x14ac:dyDescent="0.3">
      <c r="A27" s="26" t="s">
        <v>5</v>
      </c>
      <c r="B27" s="48">
        <v>876358.33490000002</v>
      </c>
      <c r="C27" s="48">
        <v>1191486.371</v>
      </c>
      <c r="D27" s="48">
        <v>398170.0454</v>
      </c>
      <c r="E27" s="48">
        <v>67011.891360000009</v>
      </c>
      <c r="F27" s="48">
        <v>701881.25450000004</v>
      </c>
      <c r="G27" s="48">
        <v>8628482.9010000005</v>
      </c>
      <c r="H27" s="48">
        <v>315164.28019999998</v>
      </c>
      <c r="I27" s="48">
        <v>43830.953289999998</v>
      </c>
      <c r="J27" s="48">
        <v>3490988.61</v>
      </c>
      <c r="K27" s="48">
        <v>223545.79079999999</v>
      </c>
      <c r="L27" s="48">
        <v>2686701.9139999999</v>
      </c>
      <c r="M27" s="48">
        <v>671353.11629999999</v>
      </c>
      <c r="N27" s="48">
        <v>322166.70630000002</v>
      </c>
      <c r="O27" s="48">
        <v>96131.424639999997</v>
      </c>
      <c r="P27" s="48">
        <v>207821.22769999999</v>
      </c>
      <c r="Q27" s="48">
        <v>9360478.0839999989</v>
      </c>
      <c r="R27" s="48">
        <v>69023.10858</v>
      </c>
      <c r="S27" s="48">
        <v>24334.329750000001</v>
      </c>
      <c r="T27" s="48">
        <v>190427.0514</v>
      </c>
      <c r="U27" s="48">
        <v>17210.260129999999</v>
      </c>
      <c r="V27" s="48">
        <v>714138.58499999996</v>
      </c>
      <c r="W27" s="48">
        <v>1993620.267</v>
      </c>
      <c r="X27" s="48">
        <v>962267.92449999996</v>
      </c>
      <c r="Y27" s="48">
        <v>839523.29200000002</v>
      </c>
      <c r="Z27" s="48">
        <v>584499.10979999998</v>
      </c>
      <c r="AA27" s="48">
        <v>112680.65579999999</v>
      </c>
      <c r="AB27" s="48">
        <v>196348.291</v>
      </c>
      <c r="AC27" s="48">
        <v>3202948.6269999999</v>
      </c>
      <c r="AD27" s="48">
        <v>2362185.5040000002</v>
      </c>
      <c r="AE27" s="48">
        <v>306518.90580000001</v>
      </c>
      <c r="AF27" s="48">
        <v>1023358.645</v>
      </c>
      <c r="AG27" s="48">
        <v>3689472.7289999998</v>
      </c>
      <c r="AH27" s="48">
        <v>15863099.310000001</v>
      </c>
      <c r="AI27" s="48">
        <v>2463273.3259999999</v>
      </c>
      <c r="AJ27" s="48">
        <v>79185209.140000001</v>
      </c>
      <c r="AK27" s="48">
        <v>3805469.656</v>
      </c>
      <c r="AL27" s="48">
        <v>4010026.074</v>
      </c>
      <c r="AM27" s="48">
        <v>555322.87150000001</v>
      </c>
      <c r="AN27" s="48">
        <v>34991833.060000002</v>
      </c>
      <c r="AO27" s="48">
        <v>886784.51179999998</v>
      </c>
      <c r="AP27" s="48">
        <v>2871899.41</v>
      </c>
      <c r="AQ27" s="48">
        <v>5679621.3590000002</v>
      </c>
      <c r="AR27" s="48">
        <v>4321764.1780000003</v>
      </c>
      <c r="AS27" s="48">
        <v>865838.39299999992</v>
      </c>
      <c r="AT27" s="48">
        <v>14692068.42</v>
      </c>
      <c r="AU27" s="48">
        <v>2375275.835</v>
      </c>
      <c r="AV27" s="48">
        <v>762875.32050000003</v>
      </c>
      <c r="AW27" s="48">
        <v>9101552.8820000011</v>
      </c>
      <c r="AX27" s="48">
        <f t="shared" si="1"/>
        <v>228002043.93794996</v>
      </c>
    </row>
    <row r="28" spans="1:50" x14ac:dyDescent="0.3">
      <c r="A28" s="52" t="s">
        <v>116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 spans="1:50" x14ac:dyDescent="0.3">
      <c r="A29" s="27" t="str">
        <f t="shared" ref="A29:A40" si="2">A3</f>
        <v>Textile</v>
      </c>
      <c r="B29" s="20">
        <f>(B3-B16)/1000000000</f>
        <v>1.0863427216279364E-5</v>
      </c>
      <c r="C29" s="20">
        <f t="shared" ref="C29:AW34" si="3">(C3-C16)/1000000000</f>
        <v>5.9145753794343009E-5</v>
      </c>
      <c r="D29" s="20">
        <f t="shared" si="3"/>
        <v>1.2765684800934331E-5</v>
      </c>
      <c r="E29" s="20">
        <f t="shared" si="3"/>
        <v>2.5604132706387598E-7</v>
      </c>
      <c r="F29" s="20">
        <f t="shared" si="3"/>
        <v>2.0907265580194509E-5</v>
      </c>
      <c r="G29" s="20">
        <f t="shared" si="3"/>
        <v>1.661746506090979E-4</v>
      </c>
      <c r="H29" s="20">
        <f t="shared" si="3"/>
        <v>5.7846611001513883E-6</v>
      </c>
      <c r="I29" s="20">
        <f t="shared" si="3"/>
        <v>2.8399420373056599E-6</v>
      </c>
      <c r="J29" s="20">
        <f t="shared" si="3"/>
        <v>2.9538126333765512E-5</v>
      </c>
      <c r="K29" s="20">
        <f t="shared" si="3"/>
        <v>1.2103581445448705E-5</v>
      </c>
      <c r="L29" s="20">
        <f t="shared" si="3"/>
        <v>7.30554897941348E-5</v>
      </c>
      <c r="M29" s="20">
        <f t="shared" si="3"/>
        <v>1.1064203075859405E-5</v>
      </c>
      <c r="N29" s="20">
        <f t="shared" si="3"/>
        <v>6.1445152532220052E-6</v>
      </c>
      <c r="O29" s="20">
        <f t="shared" si="3"/>
        <v>4.8680278865614197E-6</v>
      </c>
      <c r="P29" s="20">
        <f t="shared" si="3"/>
        <v>8.8164021549490648E-6</v>
      </c>
      <c r="Q29" s="20">
        <f t="shared" si="3"/>
        <v>5.3416998565917134E-5</v>
      </c>
      <c r="R29" s="20">
        <f t="shared" si="3"/>
        <v>5.9599499151130605E-6</v>
      </c>
      <c r="S29" s="20">
        <f t="shared" si="3"/>
        <v>1.7839181635900932E-6</v>
      </c>
      <c r="T29" s="20">
        <f t="shared" si="3"/>
        <v>1.2846924908614236E-6</v>
      </c>
      <c r="U29" s="20">
        <f t="shared" si="3"/>
        <v>2.667971938351093E-8</v>
      </c>
      <c r="V29" s="20">
        <f t="shared" si="3"/>
        <v>7.4291520711201883E-6</v>
      </c>
      <c r="W29" s="20">
        <f t="shared" si="3"/>
        <v>7.2374538407325012E-5</v>
      </c>
      <c r="X29" s="20">
        <f t="shared" si="3"/>
        <v>6.7062341199880902E-6</v>
      </c>
      <c r="Y29" s="20">
        <f t="shared" si="3"/>
        <v>3.1658218410553926E-5</v>
      </c>
      <c r="Z29" s="20">
        <f t="shared" si="3"/>
        <v>2.0157783290285078E-5</v>
      </c>
      <c r="AA29" s="20">
        <f t="shared" si="3"/>
        <v>4.9580199517306412E-6</v>
      </c>
      <c r="AB29" s="20">
        <f t="shared" si="3"/>
        <v>1.683942746302165E-5</v>
      </c>
      <c r="AC29" s="20">
        <f t="shared" si="3"/>
        <v>9.0798251341574947E-5</v>
      </c>
      <c r="AD29" s="20">
        <f t="shared" si="3"/>
        <v>2.2995144475463879E-5</v>
      </c>
      <c r="AE29" s="20">
        <f t="shared" si="3"/>
        <v>3.1106450045186851E-5</v>
      </c>
      <c r="AF29" s="20">
        <f t="shared" si="3"/>
        <v>4.3914563041126804E-5</v>
      </c>
      <c r="AG29" s="20">
        <f t="shared" si="3"/>
        <v>3.1232879452018736E-3</v>
      </c>
      <c r="AH29" s="20">
        <f t="shared" si="3"/>
        <v>5.0059436394777658E-4</v>
      </c>
      <c r="AI29" s="20">
        <f t="shared" si="3"/>
        <v>5.3468050136969307E-5</v>
      </c>
      <c r="AJ29" s="20">
        <f t="shared" si="3"/>
        <v>1.1261461527908231E-2</v>
      </c>
      <c r="AK29" s="20">
        <f t="shared" si="3"/>
        <v>3.6529170249534598E-4</v>
      </c>
      <c r="AL29" s="20">
        <f t="shared" si="3"/>
        <v>3.6273492136856219E-3</v>
      </c>
      <c r="AM29" s="20">
        <f t="shared" si="3"/>
        <v>8.2687832898668888E-5</v>
      </c>
      <c r="AN29" s="20">
        <f t="shared" si="3"/>
        <v>1.2145686029527196E-4</v>
      </c>
      <c r="AO29" s="20">
        <f t="shared" si="3"/>
        <v>2.4836651734749204E-5</v>
      </c>
      <c r="AP29" s="20">
        <f t="shared" si="3"/>
        <v>4.4614789365798803E-4</v>
      </c>
      <c r="AQ29" s="20">
        <f t="shared" si="3"/>
        <v>7.3799729482005607E-4</v>
      </c>
      <c r="AR29" s="20">
        <f t="shared" si="3"/>
        <v>3.2136279648719098E-4</v>
      </c>
      <c r="AS29" s="20">
        <f t="shared" si="3"/>
        <v>1.5339442069959355E-4</v>
      </c>
      <c r="AT29" s="20">
        <f t="shared" si="3"/>
        <v>4.3115443859146301E-4</v>
      </c>
      <c r="AU29" s="20">
        <f t="shared" si="3"/>
        <v>2.5924732907803283E-4</v>
      </c>
      <c r="AV29" s="20">
        <f t="shared" si="3"/>
        <v>1.1599121668583912E-4</v>
      </c>
      <c r="AW29" s="20">
        <f t="shared" si="3"/>
        <v>1.7215032728983028E-3</v>
      </c>
      <c r="AX29" s="20">
        <f>SUM(B29:AW29)</f>
        <v>2.4182970605104527E-2</v>
      </c>
    </row>
    <row r="30" spans="1:50" x14ac:dyDescent="0.3">
      <c r="A30" s="27" t="str">
        <f t="shared" si="2"/>
        <v>Wood</v>
      </c>
      <c r="B30" s="20">
        <f t="shared" ref="B30:Q40" si="4">(B4-B17)/1000000000</f>
        <v>8.5286059194133474E-3</v>
      </c>
      <c r="C30" s="20">
        <f t="shared" si="4"/>
        <v>3.5798748929477837E-3</v>
      </c>
      <c r="D30" s="20">
        <f t="shared" si="4"/>
        <v>6.5954228385598076E-4</v>
      </c>
      <c r="E30" s="20">
        <f t="shared" si="4"/>
        <v>3.3142375472013482E-5</v>
      </c>
      <c r="F30" s="20">
        <f t="shared" si="4"/>
        <v>3.0766259089114044E-3</v>
      </c>
      <c r="G30" s="20">
        <f t="shared" si="4"/>
        <v>3.2656340048905871E-2</v>
      </c>
      <c r="H30" s="20">
        <f t="shared" si="4"/>
        <v>1.114326546145106E-3</v>
      </c>
      <c r="I30" s="20">
        <f t="shared" si="4"/>
        <v>2.6841657262124946E-4</v>
      </c>
      <c r="J30" s="20">
        <f t="shared" si="4"/>
        <v>6.8454447163748431E-3</v>
      </c>
      <c r="K30" s="20">
        <f t="shared" si="4"/>
        <v>1.4725791361245119E-2</v>
      </c>
      <c r="L30" s="20">
        <f t="shared" si="4"/>
        <v>2.212066981871336E-2</v>
      </c>
      <c r="M30" s="20">
        <f t="shared" si="4"/>
        <v>1.4354975740348268E-3</v>
      </c>
      <c r="N30" s="20">
        <f t="shared" si="4"/>
        <v>1.8520641294894578E-3</v>
      </c>
      <c r="O30" s="20">
        <f t="shared" si="4"/>
        <v>2.776219459277154E-3</v>
      </c>
      <c r="P30" s="20">
        <f t="shared" si="4"/>
        <v>8.1886691668913521E-4</v>
      </c>
      <c r="Q30" s="20">
        <f t="shared" si="4"/>
        <v>1.7818651155592429E-2</v>
      </c>
      <c r="R30" s="20">
        <f t="shared" si="3"/>
        <v>2.7296285428457268E-4</v>
      </c>
      <c r="S30" s="20">
        <f t="shared" si="3"/>
        <v>1.485377685800675E-4</v>
      </c>
      <c r="T30" s="20">
        <f t="shared" si="3"/>
        <v>4.717422183774074E-4</v>
      </c>
      <c r="U30" s="20">
        <f t="shared" si="3"/>
        <v>1.2906656178648921E-5</v>
      </c>
      <c r="V30" s="20">
        <f t="shared" si="3"/>
        <v>4.8642649727071788E-3</v>
      </c>
      <c r="W30" s="20">
        <f t="shared" si="3"/>
        <v>9.2605033444931109E-3</v>
      </c>
      <c r="X30" s="20">
        <f t="shared" si="3"/>
        <v>3.5859537041668622E-3</v>
      </c>
      <c r="Y30" s="20">
        <f t="shared" si="3"/>
        <v>6.2687356784071196E-3</v>
      </c>
      <c r="Z30" s="20">
        <f t="shared" si="3"/>
        <v>1.199432299718535E-2</v>
      </c>
      <c r="AA30" s="20">
        <f t="shared" si="3"/>
        <v>6.7013812328389842E-4</v>
      </c>
      <c r="AB30" s="20">
        <f t="shared" si="3"/>
        <v>1.7321941329641278E-3</v>
      </c>
      <c r="AC30" s="20">
        <f t="shared" si="3"/>
        <v>1.209071081317566E-2</v>
      </c>
      <c r="AD30" s="20">
        <f t="shared" si="3"/>
        <v>4.1679407724998551E-3</v>
      </c>
      <c r="AE30" s="20">
        <f t="shared" si="3"/>
        <v>3.561104705186426E-3</v>
      </c>
      <c r="AF30" s="20">
        <f t="shared" si="3"/>
        <v>5.9550433276045348E-3</v>
      </c>
      <c r="AG30" s="20">
        <f t="shared" si="3"/>
        <v>8.9981477766961117E-3</v>
      </c>
      <c r="AH30" s="20">
        <f t="shared" si="3"/>
        <v>0.14187228322284631</v>
      </c>
      <c r="AI30" s="20">
        <f t="shared" si="3"/>
        <v>4.7107835724646697E-2</v>
      </c>
      <c r="AJ30" s="20">
        <f t="shared" si="3"/>
        <v>0.20872099432986943</v>
      </c>
      <c r="AK30" s="20">
        <f t="shared" si="3"/>
        <v>2.2671611607204607E-2</v>
      </c>
      <c r="AL30" s="20">
        <f t="shared" si="3"/>
        <v>0.24932682644629742</v>
      </c>
      <c r="AM30" s="20">
        <f t="shared" si="3"/>
        <v>5.3427287238841112E-3</v>
      </c>
      <c r="AN30" s="20">
        <f t="shared" si="3"/>
        <v>4.7115315193906722E-2</v>
      </c>
      <c r="AO30" s="20">
        <f t="shared" si="3"/>
        <v>3.6446408452416222E-2</v>
      </c>
      <c r="AP30" s="20">
        <f t="shared" si="3"/>
        <v>0.1699975349216773</v>
      </c>
      <c r="AQ30" s="20">
        <f t="shared" si="3"/>
        <v>1.7255055549967528E-2</v>
      </c>
      <c r="AR30" s="20">
        <f t="shared" si="3"/>
        <v>4.0794120483675811E-2</v>
      </c>
      <c r="AS30" s="20">
        <f t="shared" si="3"/>
        <v>9.6699986161361308E-3</v>
      </c>
      <c r="AT30" s="20">
        <f t="shared" si="3"/>
        <v>2.2403279485285608E-2</v>
      </c>
      <c r="AU30" s="20">
        <f t="shared" si="3"/>
        <v>1.6437287620063717E-2</v>
      </c>
      <c r="AV30" s="20">
        <f t="shared" si="3"/>
        <v>5.2180646070355267E-2</v>
      </c>
      <c r="AW30" s="20">
        <f t="shared" si="3"/>
        <v>2.5994845371400281E-2</v>
      </c>
      <c r="AX30" s="20">
        <f t="shared" ref="AX30:AX40" si="5">SUM(B30:AW30)</f>
        <v>1.3057020613451136</v>
      </c>
    </row>
    <row r="31" spans="1:50" x14ac:dyDescent="0.3">
      <c r="A31" s="27" t="str">
        <f t="shared" si="2"/>
        <v>Paper</v>
      </c>
      <c r="B31" s="20">
        <f t="shared" si="4"/>
        <v>3.6034176482620592E-4</v>
      </c>
      <c r="C31" s="20">
        <f t="shared" si="3"/>
        <v>1.6029388415966865E-4</v>
      </c>
      <c r="D31" s="20">
        <f t="shared" si="3"/>
        <v>6.5208847895106506E-5</v>
      </c>
      <c r="E31" s="20">
        <f t="shared" si="3"/>
        <v>4.0586899012962315E-6</v>
      </c>
      <c r="F31" s="20">
        <f t="shared" si="3"/>
        <v>1.6745697112927733E-4</v>
      </c>
      <c r="G31" s="20">
        <f t="shared" si="3"/>
        <v>1.5984696570813107E-3</v>
      </c>
      <c r="H31" s="20">
        <f t="shared" si="3"/>
        <v>1.2582236116859166E-4</v>
      </c>
      <c r="I31" s="20">
        <f t="shared" si="3"/>
        <v>1.6538645866285174E-5</v>
      </c>
      <c r="J31" s="20">
        <f t="shared" si="3"/>
        <v>4.4098970821701805E-4</v>
      </c>
      <c r="K31" s="20">
        <f t="shared" si="3"/>
        <v>2.805171844799903E-4</v>
      </c>
      <c r="L31" s="20">
        <f t="shared" si="3"/>
        <v>8.1626179825261091E-4</v>
      </c>
      <c r="M31" s="20">
        <f t="shared" si="3"/>
        <v>6.5143017639552995E-5</v>
      </c>
      <c r="N31" s="20">
        <f t="shared" si="3"/>
        <v>9.4050184593643589E-5</v>
      </c>
      <c r="O31" s="20">
        <f t="shared" si="3"/>
        <v>7.3182271899492713E-5</v>
      </c>
      <c r="P31" s="20">
        <f t="shared" si="3"/>
        <v>4.3820630889877284E-5</v>
      </c>
      <c r="Q31" s="20">
        <f t="shared" si="3"/>
        <v>9.2712259375583612E-4</v>
      </c>
      <c r="R31" s="20">
        <f t="shared" si="3"/>
        <v>1.9437860043806097E-5</v>
      </c>
      <c r="S31" s="20">
        <f t="shared" si="3"/>
        <v>9.8039818387290472E-6</v>
      </c>
      <c r="T31" s="20">
        <f t="shared" si="3"/>
        <v>1.7785101743769162E-4</v>
      </c>
      <c r="U31" s="20">
        <f t="shared" si="3"/>
        <v>1.7886739089475196E-6</v>
      </c>
      <c r="V31" s="20">
        <f t="shared" si="3"/>
        <v>1.1497936228702876E-4</v>
      </c>
      <c r="W31" s="20">
        <f t="shared" si="3"/>
        <v>5.83682935247933E-4</v>
      </c>
      <c r="X31" s="20">
        <f t="shared" si="3"/>
        <v>9.4410103996293821E-5</v>
      </c>
      <c r="Y31" s="20">
        <f t="shared" si="3"/>
        <v>2.2603643211611203E-4</v>
      </c>
      <c r="Z31" s="20">
        <f t="shared" si="3"/>
        <v>3.0558103010887305E-4</v>
      </c>
      <c r="AA31" s="20">
        <f t="shared" si="3"/>
        <v>8.6945867009533017E-5</v>
      </c>
      <c r="AB31" s="20">
        <f t="shared" si="3"/>
        <v>1.3189957396578106E-4</v>
      </c>
      <c r="AC31" s="20">
        <f t="shared" si="3"/>
        <v>8.8575982779143313E-4</v>
      </c>
      <c r="AD31" s="20">
        <f t="shared" si="3"/>
        <v>1.0483730534058192E-4</v>
      </c>
      <c r="AE31" s="20">
        <f t="shared" si="3"/>
        <v>1.1868218980452118E-4</v>
      </c>
      <c r="AF31" s="20">
        <f t="shared" si="3"/>
        <v>2.5666727376846306E-4</v>
      </c>
      <c r="AG31" s="20">
        <f t="shared" si="3"/>
        <v>1.0033966304741761E-3</v>
      </c>
      <c r="AH31" s="20">
        <f t="shared" si="3"/>
        <v>7.2236844005561214E-3</v>
      </c>
      <c r="AI31" s="20">
        <f t="shared" si="3"/>
        <v>3.2513665922315768E-4</v>
      </c>
      <c r="AJ31" s="20">
        <f t="shared" si="3"/>
        <v>3.009502128857857E-2</v>
      </c>
      <c r="AK31" s="20">
        <f t="shared" si="3"/>
        <v>8.6121443987728489E-4</v>
      </c>
      <c r="AL31" s="20">
        <f t="shared" si="3"/>
        <v>2.4150957693950172E-3</v>
      </c>
      <c r="AM31" s="20">
        <f t="shared" si="3"/>
        <v>7.3213687133277393E-4</v>
      </c>
      <c r="AN31" s="20">
        <f t="shared" si="3"/>
        <v>6.6674831772589984E-4</v>
      </c>
      <c r="AO31" s="20">
        <f t="shared" si="3"/>
        <v>3.1182604558471229E-4</v>
      </c>
      <c r="AP31" s="20">
        <f t="shared" si="3"/>
        <v>3.7578860058600004E-4</v>
      </c>
      <c r="AQ31" s="20">
        <f t="shared" si="3"/>
        <v>6.7434453228614898E-4</v>
      </c>
      <c r="AR31" s="20">
        <f t="shared" si="3"/>
        <v>1.2984304612225102E-3</v>
      </c>
      <c r="AS31" s="20">
        <f t="shared" si="3"/>
        <v>3.6214852685793794E-4</v>
      </c>
      <c r="AT31" s="20">
        <f t="shared" si="3"/>
        <v>1.7285048475268558E-3</v>
      </c>
      <c r="AU31" s="20">
        <f t="shared" si="3"/>
        <v>2.1054440699050324E-3</v>
      </c>
      <c r="AV31" s="20">
        <f t="shared" si="3"/>
        <v>7.8134116183189095E-4</v>
      </c>
      <c r="AW31" s="20">
        <f t="shared" si="3"/>
        <v>1.4435625506337172E-3</v>
      </c>
      <c r="AX31" s="20">
        <f t="shared" si="5"/>
        <v>6.0761466820019296E-2</v>
      </c>
    </row>
    <row r="32" spans="1:50" x14ac:dyDescent="0.3">
      <c r="A32" s="27" t="str">
        <f t="shared" si="2"/>
        <v>Plastics</v>
      </c>
      <c r="B32" s="20">
        <f t="shared" si="4"/>
        <v>2.3816770440725546E-4</v>
      </c>
      <c r="C32" s="20">
        <f t="shared" si="3"/>
        <v>5.6016008703515998E-4</v>
      </c>
      <c r="D32" s="20">
        <f t="shared" si="3"/>
        <v>1.9342918749985013E-4</v>
      </c>
      <c r="E32" s="20">
        <f t="shared" si="3"/>
        <v>1.6910286258256337E-6</v>
      </c>
      <c r="F32" s="20">
        <f t="shared" si="3"/>
        <v>2.5128531262661461E-4</v>
      </c>
      <c r="G32" s="20">
        <f t="shared" si="3"/>
        <v>2.6369793711742235E-3</v>
      </c>
      <c r="H32" s="20">
        <f t="shared" si="3"/>
        <v>6.191324595479081E-5</v>
      </c>
      <c r="I32" s="20">
        <f t="shared" si="3"/>
        <v>3.2490018778353874E-5</v>
      </c>
      <c r="J32" s="20">
        <f t="shared" si="3"/>
        <v>4.1951579832127201E-4</v>
      </c>
      <c r="K32" s="20">
        <f t="shared" si="3"/>
        <v>2.4535683950396099E-4</v>
      </c>
      <c r="L32" s="20">
        <f t="shared" si="3"/>
        <v>1.2591709592681037E-3</v>
      </c>
      <c r="M32" s="20">
        <f t="shared" si="3"/>
        <v>1.1231118049318853E-4</v>
      </c>
      <c r="N32" s="20">
        <f t="shared" si="3"/>
        <v>1.8662879385114792E-4</v>
      </c>
      <c r="O32" s="20">
        <f t="shared" si="3"/>
        <v>3.94984082900877E-5</v>
      </c>
      <c r="P32" s="20">
        <f t="shared" si="3"/>
        <v>6.7792301470657104E-5</v>
      </c>
      <c r="Q32" s="20">
        <f t="shared" si="3"/>
        <v>1.5531515092311618E-3</v>
      </c>
      <c r="R32" s="20">
        <f t="shared" si="3"/>
        <v>4.8131437953818316E-5</v>
      </c>
      <c r="S32" s="20">
        <f t="shared" si="3"/>
        <v>1.2939806609052219E-5</v>
      </c>
      <c r="T32" s="20">
        <f t="shared" si="3"/>
        <v>2.04589683787069E-5</v>
      </c>
      <c r="U32" s="20">
        <f t="shared" si="3"/>
        <v>1.7631041629916799E-6</v>
      </c>
      <c r="V32" s="20">
        <f t="shared" si="3"/>
        <v>6.5482291150841399E-4</v>
      </c>
      <c r="W32" s="20">
        <f t="shared" si="3"/>
        <v>1.013852084977432E-3</v>
      </c>
      <c r="X32" s="20">
        <f t="shared" si="3"/>
        <v>7.18585374229181E-5</v>
      </c>
      <c r="Y32" s="20">
        <f t="shared" si="3"/>
        <v>2.4573858899715732E-4</v>
      </c>
      <c r="Z32" s="20">
        <f t="shared" si="3"/>
        <v>2.9067169448890366E-4</v>
      </c>
      <c r="AA32" s="20">
        <f t="shared" si="3"/>
        <v>2.814451683510271E-5</v>
      </c>
      <c r="AB32" s="20">
        <f t="shared" si="3"/>
        <v>1.2314816539778077E-4</v>
      </c>
      <c r="AC32" s="20">
        <f t="shared" si="3"/>
        <v>1.092081453796612E-3</v>
      </c>
      <c r="AD32" s="20">
        <f t="shared" si="3"/>
        <v>2.3121614996031952E-4</v>
      </c>
      <c r="AE32" s="20">
        <f t="shared" si="3"/>
        <v>4.2810979738518363E-4</v>
      </c>
      <c r="AF32" s="20">
        <f t="shared" si="3"/>
        <v>-4.6390694786417624E-4</v>
      </c>
      <c r="AG32" s="20">
        <f t="shared" si="3"/>
        <v>2.5320926599119091E-3</v>
      </c>
      <c r="AH32" s="20">
        <f t="shared" si="3"/>
        <v>5.9686172780127186E-3</v>
      </c>
      <c r="AI32" s="20">
        <f t="shared" si="3"/>
        <v>6.9535647969735698E-4</v>
      </c>
      <c r="AJ32" s="20">
        <f t="shared" si="3"/>
        <v>3.8565170804297791E-2</v>
      </c>
      <c r="AK32" s="20">
        <f t="shared" si="3"/>
        <v>2.7569419614630526E-3</v>
      </c>
      <c r="AL32" s="20">
        <f t="shared" si="3"/>
        <v>2.3808397414930957E-3</v>
      </c>
      <c r="AM32" s="20">
        <f t="shared" si="3"/>
        <v>1.6012526508670571E-3</v>
      </c>
      <c r="AN32" s="20">
        <f t="shared" si="3"/>
        <v>3.34966806574733E-3</v>
      </c>
      <c r="AO32" s="20">
        <f t="shared" si="3"/>
        <v>2.559337805253463E-4</v>
      </c>
      <c r="AP32" s="20">
        <f t="shared" si="3"/>
        <v>2.0654000324367579E-3</v>
      </c>
      <c r="AQ32" s="20">
        <f t="shared" si="3"/>
        <v>8.6109972587878111E-3</v>
      </c>
      <c r="AR32" s="20">
        <f t="shared" si="3"/>
        <v>1.1750822540462879E-3</v>
      </c>
      <c r="AS32" s="20">
        <f t="shared" si="3"/>
        <v>6.2647376079408193E-4</v>
      </c>
      <c r="AT32" s="20">
        <f t="shared" si="3"/>
        <v>2.3936774506696417E-3</v>
      </c>
      <c r="AU32" s="20">
        <f t="shared" si="3"/>
        <v>2.8665789097225025E-3</v>
      </c>
      <c r="AV32" s="20">
        <f t="shared" si="3"/>
        <v>1.4351171536612012E-3</v>
      </c>
      <c r="AW32" s="20">
        <f t="shared" si="3"/>
        <v>7.9134648217051191E-3</v>
      </c>
      <c r="AX32" s="20">
        <f t="shared" si="5"/>
        <v>9.6851237080380903E-2</v>
      </c>
    </row>
    <row r="33" spans="1:50" x14ac:dyDescent="0.3">
      <c r="A33" s="27" t="str">
        <f t="shared" si="2"/>
        <v>Glass</v>
      </c>
      <c r="B33" s="20">
        <f t="shared" si="4"/>
        <v>4.5712666364202092E-4</v>
      </c>
      <c r="C33" s="20">
        <f t="shared" si="3"/>
        <v>6.6406968158492911E-4</v>
      </c>
      <c r="D33" s="20">
        <f t="shared" si="3"/>
        <v>2.5687882581473562E-5</v>
      </c>
      <c r="E33" s="20">
        <f t="shared" si="3"/>
        <v>2.0108069245584765E-5</v>
      </c>
      <c r="F33" s="20">
        <f t="shared" si="3"/>
        <v>3.8050019079485266E-4</v>
      </c>
      <c r="G33" s="20">
        <f t="shared" si="3"/>
        <v>5.5234951236755999E-3</v>
      </c>
      <c r="H33" s="20">
        <f t="shared" si="3"/>
        <v>5.0169980126254306E-4</v>
      </c>
      <c r="I33" s="20">
        <f t="shared" si="3"/>
        <v>1.3016499558040029E-4</v>
      </c>
      <c r="J33" s="20">
        <f t="shared" si="3"/>
        <v>2.2304287271432679E-3</v>
      </c>
      <c r="K33" s="20">
        <f t="shared" si="3"/>
        <v>5.6868893751726361E-4</v>
      </c>
      <c r="L33" s="20">
        <f t="shared" si="3"/>
        <v>2.2781398015026895E-3</v>
      </c>
      <c r="M33" s="20">
        <f t="shared" si="3"/>
        <v>1.4561888403923316E-3</v>
      </c>
      <c r="N33" s="20">
        <f t="shared" si="3"/>
        <v>3.4898925335042166E-4</v>
      </c>
      <c r="O33" s="20">
        <f t="shared" si="3"/>
        <v>3.0264022944442067E-4</v>
      </c>
      <c r="P33" s="20">
        <f t="shared" si="3"/>
        <v>1.2219727596089931E-4</v>
      </c>
      <c r="Q33" s="20">
        <f t="shared" si="3"/>
        <v>2.5939524553348515E-3</v>
      </c>
      <c r="R33" s="20">
        <f t="shared" si="3"/>
        <v>8.4754859421601588E-5</v>
      </c>
      <c r="S33" s="20">
        <f t="shared" si="3"/>
        <v>5.3887624177693399E-5</v>
      </c>
      <c r="T33" s="20">
        <f t="shared" si="3"/>
        <v>1.1021846431433258E-4</v>
      </c>
      <c r="U33" s="20">
        <f t="shared" si="3"/>
        <v>3.5962314015396297E-6</v>
      </c>
      <c r="V33" s="20">
        <f t="shared" si="3"/>
        <v>5.5733806389492212E-4</v>
      </c>
      <c r="W33" s="20">
        <f t="shared" si="3"/>
        <v>1.7457536040115058E-3</v>
      </c>
      <c r="X33" s="20">
        <f t="shared" si="3"/>
        <v>6.7663102130303E-4</v>
      </c>
      <c r="Y33" s="20">
        <f t="shared" si="3"/>
        <v>5.6726164505466312E-4</v>
      </c>
      <c r="Z33" s="20">
        <f t="shared" si="3"/>
        <v>3.1724110371410497E-4</v>
      </c>
      <c r="AA33" s="20">
        <f t="shared" si="3"/>
        <v>1.088916866366461E-4</v>
      </c>
      <c r="AB33" s="20">
        <f t="shared" si="3"/>
        <v>2.7386631781730497E-4</v>
      </c>
      <c r="AC33" s="20">
        <f t="shared" si="3"/>
        <v>1.6558529349811719E-3</v>
      </c>
      <c r="AD33" s="20">
        <f t="shared" si="3"/>
        <v>2.6660590202151412E-4</v>
      </c>
      <c r="AE33" s="20">
        <f t="shared" si="3"/>
        <v>6.7144796548793194E-4</v>
      </c>
      <c r="AF33" s="20">
        <f t="shared" si="3"/>
        <v>5.9831364639681178E-4</v>
      </c>
      <c r="AG33" s="20">
        <f t="shared" si="3"/>
        <v>8.409146114184081E-4</v>
      </c>
      <c r="AH33" s="20">
        <f t="shared" si="3"/>
        <v>7.9155534767811897E-3</v>
      </c>
      <c r="AI33" s="20">
        <f t="shared" si="3"/>
        <v>2.606788691503176E-3</v>
      </c>
      <c r="AJ33" s="20">
        <f t="shared" si="3"/>
        <v>1.5125086977887312</v>
      </c>
      <c r="AK33" s="20">
        <f t="shared" si="3"/>
        <v>3.8361258515047449E-3</v>
      </c>
      <c r="AL33" s="20">
        <f t="shared" si="3"/>
        <v>2.0387375757186751E-3</v>
      </c>
      <c r="AM33" s="20">
        <f t="shared" si="3"/>
        <v>1.9523997200784529E-3</v>
      </c>
      <c r="AN33" s="20">
        <f t="shared" si="3"/>
        <v>2.8634172539243512E-3</v>
      </c>
      <c r="AO33" s="20">
        <f t="shared" si="3"/>
        <v>2.1032318537982189E-3</v>
      </c>
      <c r="AP33" s="20">
        <f t="shared" si="3"/>
        <v>1.257908305170657E-3</v>
      </c>
      <c r="AQ33" s="20">
        <f t="shared" si="3"/>
        <v>3.6229592489313541E-3</v>
      </c>
      <c r="AR33" s="20">
        <f t="shared" si="3"/>
        <v>2.9032467124954172E-3</v>
      </c>
      <c r="AS33" s="20">
        <f t="shared" si="3"/>
        <v>1.3741797170993559E-3</v>
      </c>
      <c r="AT33" s="20">
        <f t="shared" si="3"/>
        <v>2.1728469243134613E-3</v>
      </c>
      <c r="AU33" s="20">
        <f t="shared" si="3"/>
        <v>2.5241335999960247E-3</v>
      </c>
      <c r="AV33" s="20">
        <f t="shared" si="3"/>
        <v>5.2622645431739227E-4</v>
      </c>
      <c r="AW33" s="20">
        <f t="shared" si="3"/>
        <v>8.1806438817143591E-3</v>
      </c>
      <c r="AX33" s="20">
        <f t="shared" si="5"/>
        <v>1.5845237506671448</v>
      </c>
    </row>
    <row r="34" spans="1:50" x14ac:dyDescent="0.3">
      <c r="A34" s="27" t="str">
        <f t="shared" si="2"/>
        <v>Steel</v>
      </c>
      <c r="B34" s="20">
        <f t="shared" si="4"/>
        <v>1.2614180269297994E-3</v>
      </c>
      <c r="C34" s="20">
        <f t="shared" si="3"/>
        <v>2.1638510244617677E-3</v>
      </c>
      <c r="D34" s="20">
        <f t="shared" si="3"/>
        <v>6.9522738247956503E-4</v>
      </c>
      <c r="E34" s="20">
        <f t="shared" si="3"/>
        <v>1.106840244454073E-4</v>
      </c>
      <c r="F34" s="20">
        <f t="shared" si="3"/>
        <v>1.6489631221804134E-3</v>
      </c>
      <c r="G34" s="20">
        <f t="shared" si="3"/>
        <v>1.2017892293552764E-2</v>
      </c>
      <c r="H34" s="20">
        <f t="shared" si="3"/>
        <v>1.2701106277433899E-3</v>
      </c>
      <c r="I34" s="20">
        <f t="shared" si="3"/>
        <v>2.413264183558142E-4</v>
      </c>
      <c r="J34" s="20">
        <f t="shared" si="3"/>
        <v>4.8197124674144018E-3</v>
      </c>
      <c r="K34" s="20">
        <f t="shared" si="3"/>
        <v>7.9343728347863881E-4</v>
      </c>
      <c r="L34" s="20">
        <f t="shared" si="3"/>
        <v>8.0116845753619593E-3</v>
      </c>
      <c r="M34" s="20">
        <f t="shared" si="3"/>
        <v>2.4511545546722865E-3</v>
      </c>
      <c r="N34" s="20">
        <f t="shared" si="3"/>
        <v>9.7778761356078999E-4</v>
      </c>
      <c r="O34" s="20">
        <f t="shared" si="3"/>
        <v>5.5430026889167496E-4</v>
      </c>
      <c r="P34" s="20">
        <f t="shared" si="3"/>
        <v>6.9420707984451811E-4</v>
      </c>
      <c r="Q34" s="20">
        <f t="shared" si="3"/>
        <v>8.3021441744715388E-3</v>
      </c>
      <c r="R34" s="20">
        <f t="shared" si="3"/>
        <v>6.2205911518261258E-4</v>
      </c>
      <c r="S34" s="20">
        <f t="shared" si="3"/>
        <v>3.3152046893286706E-4</v>
      </c>
      <c r="T34" s="20">
        <f t="shared" si="3"/>
        <v>3.9064312324777926E-4</v>
      </c>
      <c r="U34" s="20">
        <f t="shared" si="3"/>
        <v>2.2457292840737216E-5</v>
      </c>
      <c r="V34" s="20">
        <f t="shared" si="3"/>
        <v>2.5015945181406001E-3</v>
      </c>
      <c r="W34" s="20">
        <f t="shared" si="3"/>
        <v>7.0926692044736405E-3</v>
      </c>
      <c r="X34" s="20">
        <f t="shared" si="3"/>
        <v>6.579065335228769E-4</v>
      </c>
      <c r="Y34" s="20">
        <f t="shared" si="3"/>
        <v>2.0174112249539506E-3</v>
      </c>
      <c r="Z34" s="20">
        <f t="shared" si="3"/>
        <v>2.219761359053515E-3</v>
      </c>
      <c r="AA34" s="20">
        <f t="shared" si="3"/>
        <v>8.9664980113783913E-4</v>
      </c>
      <c r="AB34" s="20">
        <f t="shared" si="3"/>
        <v>9.6697468760049759E-4</v>
      </c>
      <c r="AC34" s="20">
        <f t="shared" si="3"/>
        <v>3.2984722644263413E-3</v>
      </c>
      <c r="AD34" s="20">
        <f t="shared" si="3"/>
        <v>1.230014580848656E-3</v>
      </c>
      <c r="AE34" s="20">
        <f t="shared" si="3"/>
        <v>3.8373582584456589E-3</v>
      </c>
      <c r="AF34" s="20">
        <f t="shared" si="3"/>
        <v>-3.2577637664826997E-3</v>
      </c>
      <c r="AG34" s="20">
        <f t="shared" si="3"/>
        <v>1.6669663635237381E-2</v>
      </c>
      <c r="AH34" s="20">
        <f t="shared" si="3"/>
        <v>3.8593288535549698E-2</v>
      </c>
      <c r="AI34" s="20">
        <f t="shared" si="3"/>
        <v>5.8552872122878304E-3</v>
      </c>
      <c r="AJ34" s="20">
        <f t="shared" si="3"/>
        <v>0.4760293652589645</v>
      </c>
      <c r="AK34" s="20">
        <f t="shared" si="3"/>
        <v>5.6280974845910742E-2</v>
      </c>
      <c r="AL34" s="20">
        <f t="shared" ref="C34:AW40" si="6">(AL8-AL21)/1000000000</f>
        <v>7.4422787572381008E-2</v>
      </c>
      <c r="AM34" s="20">
        <f t="shared" si="6"/>
        <v>6.2857009083084501E-3</v>
      </c>
      <c r="AN34" s="20">
        <f t="shared" si="6"/>
        <v>1.645081673012605E-2</v>
      </c>
      <c r="AO34" s="20">
        <f t="shared" si="6"/>
        <v>3.5240281355587879E-3</v>
      </c>
      <c r="AP34" s="20">
        <f t="shared" si="6"/>
        <v>1.424699115032617E-2</v>
      </c>
      <c r="AQ34" s="20">
        <f t="shared" si="6"/>
        <v>3.9276342749171571E-2</v>
      </c>
      <c r="AR34" s="20">
        <f t="shared" si="6"/>
        <v>1.5508177153518462E-2</v>
      </c>
      <c r="AS34" s="20">
        <f t="shared" si="6"/>
        <v>5.6364023874327486E-3</v>
      </c>
      <c r="AT34" s="20">
        <f t="shared" si="6"/>
        <v>2.3942695947131901E-2</v>
      </c>
      <c r="AU34" s="20">
        <f t="shared" si="6"/>
        <v>1.9250760900200378E-2</v>
      </c>
      <c r="AV34" s="20">
        <f t="shared" si="6"/>
        <v>8.9542176872818187E-3</v>
      </c>
      <c r="AW34" s="20">
        <f t="shared" si="6"/>
        <v>2.9263267949021985E-2</v>
      </c>
      <c r="AX34" s="20">
        <f t="shared" si="5"/>
        <v>0.91903239836257911</v>
      </c>
    </row>
    <row r="35" spans="1:50" x14ac:dyDescent="0.3">
      <c r="A35" s="27" t="str">
        <f t="shared" si="2"/>
        <v>Precious metals</v>
      </c>
      <c r="B35" s="20">
        <f t="shared" si="4"/>
        <v>2.0895823485566661E-7</v>
      </c>
      <c r="C35" s="20">
        <f t="shared" si="6"/>
        <v>5.7171487086676791E-8</v>
      </c>
      <c r="D35" s="20">
        <f t="shared" si="6"/>
        <v>1.1722053937647142E-8</v>
      </c>
      <c r="E35" s="20">
        <f t="shared" si="6"/>
        <v>6.952228849748219E-10</v>
      </c>
      <c r="F35" s="20">
        <f t="shared" si="6"/>
        <v>1.8454113906778337E-7</v>
      </c>
      <c r="G35" s="20">
        <f t="shared" si="6"/>
        <v>2.5832192457217808E-6</v>
      </c>
      <c r="H35" s="20">
        <f t="shared" si="6"/>
        <v>2.2763023172183723E-8</v>
      </c>
      <c r="I35" s="20">
        <f t="shared" si="6"/>
        <v>6.6220121108073821E-9</v>
      </c>
      <c r="J35" s="20">
        <f t="shared" si="6"/>
        <v>1.0299154585365793E-7</v>
      </c>
      <c r="K35" s="20">
        <f t="shared" si="6"/>
        <v>1.6274714656610621E-7</v>
      </c>
      <c r="L35" s="20">
        <f t="shared" si="6"/>
        <v>2.6704053552986381E-7</v>
      </c>
      <c r="M35" s="20">
        <f t="shared" si="6"/>
        <v>2.48588640830298E-8</v>
      </c>
      <c r="N35" s="20">
        <f t="shared" si="6"/>
        <v>4.9246012387650114E-8</v>
      </c>
      <c r="O35" s="20">
        <f t="shared" si="6"/>
        <v>6.0379912020179598E-9</v>
      </c>
      <c r="P35" s="20">
        <f t="shared" si="6"/>
        <v>1.8500884191942468E-8</v>
      </c>
      <c r="Q35" s="20">
        <f t="shared" si="6"/>
        <v>1.3715704151970829E-7</v>
      </c>
      <c r="R35" s="20">
        <f t="shared" si="6"/>
        <v>9.5786333636372824E-9</v>
      </c>
      <c r="S35" s="20">
        <f t="shared" si="6"/>
        <v>4.4932124819414586E-9</v>
      </c>
      <c r="T35" s="20">
        <f t="shared" si="6"/>
        <v>9.1822046064622176E-9</v>
      </c>
      <c r="U35" s="20">
        <f t="shared" si="6"/>
        <v>2.1688187586013007E-10</v>
      </c>
      <c r="V35" s="20">
        <f t="shared" si="6"/>
        <v>5.3354638818955606E-8</v>
      </c>
      <c r="W35" s="20">
        <f t="shared" si="6"/>
        <v>2.9149183166374994E-7</v>
      </c>
      <c r="X35" s="20">
        <f t="shared" si="6"/>
        <v>2.7635420276839269E-8</v>
      </c>
      <c r="Y35" s="20">
        <f t="shared" si="6"/>
        <v>5.3243353158657952E-8</v>
      </c>
      <c r="Z35" s="20">
        <f t="shared" si="6"/>
        <v>1.8421847869707342E-7</v>
      </c>
      <c r="AA35" s="20">
        <f t="shared" si="6"/>
        <v>1.2125533468069929E-8</v>
      </c>
      <c r="AB35" s="20">
        <f t="shared" si="6"/>
        <v>4.4392518531169694E-8</v>
      </c>
      <c r="AC35" s="20">
        <f t="shared" si="6"/>
        <v>1.4089792505548872E-7</v>
      </c>
      <c r="AD35" s="20">
        <f t="shared" si="6"/>
        <v>4.4909847136151398E-8</v>
      </c>
      <c r="AE35" s="20">
        <f t="shared" si="6"/>
        <v>7.2110969842884992E-7</v>
      </c>
      <c r="AF35" s="20">
        <f t="shared" si="6"/>
        <v>1.1664234330911881E-8</v>
      </c>
      <c r="AG35" s="20">
        <f t="shared" si="6"/>
        <v>1.4586887281269302E-7</v>
      </c>
      <c r="AH35" s="20">
        <f t="shared" si="6"/>
        <v>1.4637366497981415E-6</v>
      </c>
      <c r="AI35" s="20">
        <f t="shared" si="6"/>
        <v>1.0684618705498349E-6</v>
      </c>
      <c r="AJ35" s="20">
        <f t="shared" si="6"/>
        <v>2.9680273956738831E-6</v>
      </c>
      <c r="AK35" s="20">
        <f t="shared" si="6"/>
        <v>2.0125717500011002E-7</v>
      </c>
      <c r="AL35" s="20">
        <f t="shared" si="6"/>
        <v>4.1296544056219731E-7</v>
      </c>
      <c r="AM35" s="20">
        <f t="shared" si="6"/>
        <v>3.5549417450813704E-7</v>
      </c>
      <c r="AN35" s="20">
        <f t="shared" si="6"/>
        <v>1.9650103740236124E-7</v>
      </c>
      <c r="AO35" s="20">
        <f t="shared" si="6"/>
        <v>5.8799833021752693E-8</v>
      </c>
      <c r="AP35" s="20">
        <f t="shared" si="6"/>
        <v>1.0683767521749332E-7</v>
      </c>
      <c r="AQ35" s="20">
        <f t="shared" si="6"/>
        <v>7.4221316960084196E-7</v>
      </c>
      <c r="AR35" s="20">
        <f t="shared" si="6"/>
        <v>8.7073205875076293E-8</v>
      </c>
      <c r="AS35" s="20">
        <f t="shared" si="6"/>
        <v>4.9078160586470989E-7</v>
      </c>
      <c r="AT35" s="20">
        <f t="shared" si="6"/>
        <v>7.8032443109299106E-7</v>
      </c>
      <c r="AU35" s="20">
        <f t="shared" si="6"/>
        <v>1.963963852876013E-7</v>
      </c>
      <c r="AV35" s="20">
        <f t="shared" si="6"/>
        <v>4.966370721021709E-8</v>
      </c>
      <c r="AW35" s="20">
        <f t="shared" si="6"/>
        <v>8.5022512204985096E-7</v>
      </c>
      <c r="AX35" s="20">
        <f t="shared" si="5"/>
        <v>1.5627414603593209E-5</v>
      </c>
    </row>
    <row r="36" spans="1:50" x14ac:dyDescent="0.3">
      <c r="A36" s="27" t="str">
        <f t="shared" si="2"/>
        <v>Aluminium</v>
      </c>
      <c r="B36" s="20">
        <f t="shared" si="4"/>
        <v>6.449633954556117E-5</v>
      </c>
      <c r="C36" s="20">
        <f t="shared" si="6"/>
        <v>7.6560995698466398E-5</v>
      </c>
      <c r="D36" s="20">
        <f t="shared" si="6"/>
        <v>7.3166560437753982E-6</v>
      </c>
      <c r="E36" s="20">
        <f t="shared" si="6"/>
        <v>2.6562454556072615E-6</v>
      </c>
      <c r="F36" s="20">
        <f t="shared" si="6"/>
        <v>4.5707379964283698E-5</v>
      </c>
      <c r="G36" s="20">
        <f t="shared" si="6"/>
        <v>3.6059998341188602E-4</v>
      </c>
      <c r="H36" s="20">
        <f t="shared" si="6"/>
        <v>3.0568773178504839E-5</v>
      </c>
      <c r="I36" s="20">
        <f t="shared" si="6"/>
        <v>2.8739902836145033E-6</v>
      </c>
      <c r="J36" s="20">
        <f t="shared" si="6"/>
        <v>1.6111518437869515E-4</v>
      </c>
      <c r="K36" s="20">
        <f t="shared" si="6"/>
        <v>4.9919041497125595E-5</v>
      </c>
      <c r="L36" s="20">
        <f t="shared" si="6"/>
        <v>2.7436921583017052E-4</v>
      </c>
      <c r="M36" s="20">
        <f t="shared" si="6"/>
        <v>2.5002588375850552E-5</v>
      </c>
      <c r="N36" s="20">
        <f t="shared" si="6"/>
        <v>2.0041489061853616E-5</v>
      </c>
      <c r="O36" s="20">
        <f t="shared" si="6"/>
        <v>6.707492445320717E-5</v>
      </c>
      <c r="P36" s="20">
        <f t="shared" si="6"/>
        <v>1.0709212811002082E-5</v>
      </c>
      <c r="Q36" s="20">
        <f t="shared" si="6"/>
        <v>2.3733699537482135E-4</v>
      </c>
      <c r="R36" s="20">
        <f t="shared" si="6"/>
        <v>5.3353823480991906E-6</v>
      </c>
      <c r="S36" s="20">
        <f t="shared" si="6"/>
        <v>3.8935195594218804E-6</v>
      </c>
      <c r="T36" s="20">
        <f t="shared" si="6"/>
        <v>5.6009429582198002E-6</v>
      </c>
      <c r="U36" s="20">
        <f t="shared" si="6"/>
        <v>3.6261320853352184E-7</v>
      </c>
      <c r="V36" s="20">
        <f t="shared" si="6"/>
        <v>8.9965750743408802E-5</v>
      </c>
      <c r="W36" s="20">
        <f t="shared" si="6"/>
        <v>1.4130706194895402E-4</v>
      </c>
      <c r="X36" s="20">
        <f t="shared" si="6"/>
        <v>1.6150232496658617E-5</v>
      </c>
      <c r="Y36" s="20">
        <f t="shared" si="6"/>
        <v>1.2199506253262099E-4</v>
      </c>
      <c r="Z36" s="20">
        <f t="shared" si="6"/>
        <v>7.2999569681253692E-5</v>
      </c>
      <c r="AA36" s="20">
        <f t="shared" si="6"/>
        <v>2.8336920419674106E-5</v>
      </c>
      <c r="AB36" s="20">
        <f t="shared" si="6"/>
        <v>2.3174498542591062E-5</v>
      </c>
      <c r="AC36" s="20">
        <f t="shared" si="6"/>
        <v>9.5366262151362543E-5</v>
      </c>
      <c r="AD36" s="20">
        <f t="shared" si="6"/>
        <v>1.0898086423421627E-4</v>
      </c>
      <c r="AE36" s="20">
        <f t="shared" si="6"/>
        <v>2.0607034930101079E-4</v>
      </c>
      <c r="AF36" s="20">
        <f t="shared" si="6"/>
        <v>1.5008160852773319E-5</v>
      </c>
      <c r="AG36" s="20">
        <f t="shared" si="6"/>
        <v>2.182171376477579E-4</v>
      </c>
      <c r="AH36" s="20">
        <f t="shared" si="6"/>
        <v>2.0660734491973034E-3</v>
      </c>
      <c r="AI36" s="20">
        <f t="shared" si="6"/>
        <v>2.2653821661029641E-4</v>
      </c>
      <c r="AJ36" s="20">
        <f t="shared" si="6"/>
        <v>1.2564751730870008E-2</v>
      </c>
      <c r="AK36" s="20">
        <f t="shared" si="6"/>
        <v>8.4946223663420501E-4</v>
      </c>
      <c r="AL36" s="20">
        <f t="shared" si="6"/>
        <v>9.4833384479178513E-4</v>
      </c>
      <c r="AM36" s="20">
        <f t="shared" si="6"/>
        <v>4.8858980349566995E-4</v>
      </c>
      <c r="AN36" s="20">
        <f t="shared" si="6"/>
        <v>1.6353697523378103E-4</v>
      </c>
      <c r="AO36" s="20">
        <f t="shared" si="6"/>
        <v>6.469824640436418E-5</v>
      </c>
      <c r="AP36" s="20">
        <f t="shared" si="6"/>
        <v>4.7859293093411806E-4</v>
      </c>
      <c r="AQ36" s="20">
        <f t="shared" si="6"/>
        <v>1.2826286353668428E-3</v>
      </c>
      <c r="AR36" s="20">
        <f t="shared" si="6"/>
        <v>7.2320265584694407E-4</v>
      </c>
      <c r="AS36" s="20">
        <f t="shared" si="6"/>
        <v>2.2917215359437548E-4</v>
      </c>
      <c r="AT36" s="20">
        <f t="shared" si="6"/>
        <v>2.7140154276887867E-4</v>
      </c>
      <c r="AU36" s="20">
        <f t="shared" si="6"/>
        <v>8.0642152450660501E-4</v>
      </c>
      <c r="AV36" s="20">
        <f t="shared" si="6"/>
        <v>6.2707754581261402E-5</v>
      </c>
      <c r="AW36" s="20">
        <f t="shared" si="6"/>
        <v>9.3336450140366501E-4</v>
      </c>
      <c r="AX36" s="20">
        <f t="shared" si="5"/>
        <v>2.4748589546231086E-2</v>
      </c>
    </row>
    <row r="37" spans="1:50" x14ac:dyDescent="0.3">
      <c r="A37" s="27" t="str">
        <f t="shared" si="2"/>
        <v>Lead</v>
      </c>
      <c r="B37" s="20">
        <f t="shared" si="4"/>
        <v>3.5369768053920722E-5</v>
      </c>
      <c r="C37" s="20">
        <f t="shared" si="6"/>
        <v>1.1854307441969579E-4</v>
      </c>
      <c r="D37" s="20">
        <f t="shared" si="6"/>
        <v>1.964591071935021E-5</v>
      </c>
      <c r="E37" s="20">
        <f t="shared" si="6"/>
        <v>8.0630618874003502E-8</v>
      </c>
      <c r="F37" s="20">
        <f t="shared" si="6"/>
        <v>3.9238587310445156E-5</v>
      </c>
      <c r="G37" s="20">
        <f t="shared" si="6"/>
        <v>1.9922498555873997E-4</v>
      </c>
      <c r="H37" s="20">
        <f t="shared" si="6"/>
        <v>5.8091080951160014E-6</v>
      </c>
      <c r="I37" s="20">
        <f t="shared" si="6"/>
        <v>3.6860397371439847E-5</v>
      </c>
      <c r="J37" s="20">
        <f t="shared" si="6"/>
        <v>2.3601763699143501E-4</v>
      </c>
      <c r="K37" s="20">
        <f t="shared" si="6"/>
        <v>2.6029346237936779E-6</v>
      </c>
      <c r="L37" s="20">
        <f t="shared" si="6"/>
        <v>2.968891981849455E-4</v>
      </c>
      <c r="M37" s="20">
        <f t="shared" si="6"/>
        <v>7.2475261252714733E-5</v>
      </c>
      <c r="N37" s="20">
        <f t="shared" si="6"/>
        <v>1.1775532884908422E-5</v>
      </c>
      <c r="O37" s="20">
        <f t="shared" si="6"/>
        <v>1.4608655332589391E-6</v>
      </c>
      <c r="P37" s="20">
        <f t="shared" si="6"/>
        <v>7.1574159556834419E-6</v>
      </c>
      <c r="Q37" s="20">
        <f t="shared" si="6"/>
        <v>1.3939378585218291E-4</v>
      </c>
      <c r="R37" s="20">
        <f t="shared" si="6"/>
        <v>1.5657235750876179E-6</v>
      </c>
      <c r="S37" s="20">
        <f t="shared" si="6"/>
        <v>5.9418937189377408E-7</v>
      </c>
      <c r="T37" s="20">
        <f t="shared" si="6"/>
        <v>4.9717894159907679E-7</v>
      </c>
      <c r="U37" s="20">
        <f t="shared" si="6"/>
        <v>2.7026164958315291E-8</v>
      </c>
      <c r="V37" s="20">
        <f t="shared" si="6"/>
        <v>3.6828644544321406E-5</v>
      </c>
      <c r="W37" s="20">
        <f t="shared" si="6"/>
        <v>1.3699680812286901E-4</v>
      </c>
      <c r="X37" s="20">
        <f t="shared" si="6"/>
        <v>2.0951505075822061E-5</v>
      </c>
      <c r="Y37" s="20">
        <f t="shared" si="6"/>
        <v>2.0748034127054798E-5</v>
      </c>
      <c r="Z37" s="20">
        <f t="shared" si="6"/>
        <v>2.3196393092392648E-5</v>
      </c>
      <c r="AA37" s="20">
        <f t="shared" si="6"/>
        <v>3.1955897091790083E-5</v>
      </c>
      <c r="AB37" s="20">
        <f t="shared" si="6"/>
        <v>1.632463841121498E-5</v>
      </c>
      <c r="AC37" s="20">
        <f t="shared" si="6"/>
        <v>5.491700824352111E-5</v>
      </c>
      <c r="AD37" s="20">
        <f t="shared" si="6"/>
        <v>9.669086603382089E-6</v>
      </c>
      <c r="AE37" s="20">
        <f t="shared" si="6"/>
        <v>6.5696488535218467E-5</v>
      </c>
      <c r="AF37" s="20">
        <f t="shared" si="6"/>
        <v>8.2887623867887944E-7</v>
      </c>
      <c r="AG37" s="20">
        <f t="shared" si="6"/>
        <v>7.4082313812533535E-5</v>
      </c>
      <c r="AH37" s="20">
        <f t="shared" si="6"/>
        <v>8.4914261025929036E-4</v>
      </c>
      <c r="AI37" s="20">
        <f t="shared" si="6"/>
        <v>1.3277635297511629E-4</v>
      </c>
      <c r="AJ37" s="20">
        <f t="shared" si="6"/>
        <v>6.0788855442994979E-3</v>
      </c>
      <c r="AK37" s="20">
        <f t="shared" si="6"/>
        <v>1.0927871768385899E-4</v>
      </c>
      <c r="AL37" s="20">
        <f t="shared" si="6"/>
        <v>8.4638674345101686E-4</v>
      </c>
      <c r="AM37" s="20">
        <f t="shared" si="6"/>
        <v>5.3439150406130877E-5</v>
      </c>
      <c r="AN37" s="20">
        <f t="shared" si="6"/>
        <v>7.1508411497158404E-5</v>
      </c>
      <c r="AO37" s="20">
        <f t="shared" si="6"/>
        <v>2.576872638169759E-5</v>
      </c>
      <c r="AP37" s="20">
        <f t="shared" si="6"/>
        <v>1.326281558762325E-4</v>
      </c>
      <c r="AQ37" s="20">
        <f t="shared" si="6"/>
        <v>1.609760869178994E-4</v>
      </c>
      <c r="AR37" s="20">
        <f t="shared" si="6"/>
        <v>2.6010970007812488E-4</v>
      </c>
      <c r="AS37" s="20">
        <f t="shared" si="6"/>
        <v>2.6676866063315393E-5</v>
      </c>
      <c r="AT37" s="20">
        <f t="shared" si="6"/>
        <v>1.8634871934108369E-4</v>
      </c>
      <c r="AU37" s="20">
        <f t="shared" si="6"/>
        <v>1.7629927723095224E-4</v>
      </c>
      <c r="AV37" s="20">
        <f t="shared" si="6"/>
        <v>7.8971308584428816E-5</v>
      </c>
      <c r="AW37" s="20">
        <f t="shared" si="6"/>
        <v>6.8259698484445278E-4</v>
      </c>
      <c r="AX37" s="20">
        <f t="shared" si="5"/>
        <v>1.1589218261269104E-2</v>
      </c>
    </row>
    <row r="38" spans="1:50" x14ac:dyDescent="0.3">
      <c r="A38" s="27" t="str">
        <f t="shared" si="2"/>
        <v>Copper</v>
      </c>
      <c r="B38" s="20">
        <f t="shared" si="4"/>
        <v>2.8039004801245996E-5</v>
      </c>
      <c r="C38" s="20">
        <f t="shared" si="6"/>
        <v>1.09001818481715E-4</v>
      </c>
      <c r="D38" s="20">
        <f t="shared" si="6"/>
        <v>1.6766470760580692E-4</v>
      </c>
      <c r="E38" s="20">
        <f t="shared" si="6"/>
        <v>2.2702722250319678E-5</v>
      </c>
      <c r="F38" s="20">
        <f t="shared" si="6"/>
        <v>1.4247109432090769E-5</v>
      </c>
      <c r="G38" s="20">
        <f t="shared" si="6"/>
        <v>2.1050107337760739E-4</v>
      </c>
      <c r="H38" s="20">
        <f t="shared" si="6"/>
        <v>6.07612687839367E-6</v>
      </c>
      <c r="I38" s="20">
        <f t="shared" si="6"/>
        <v>2.3333650127693601E-6</v>
      </c>
      <c r="J38" s="20">
        <f t="shared" si="6"/>
        <v>9.6897291271951698E-5</v>
      </c>
      <c r="K38" s="20">
        <f t="shared" si="6"/>
        <v>4.8418481680362612E-5</v>
      </c>
      <c r="L38" s="20">
        <f t="shared" si="6"/>
        <v>6.648846007705251E-5</v>
      </c>
      <c r="M38" s="20">
        <f t="shared" si="6"/>
        <v>6.1025772953678699E-6</v>
      </c>
      <c r="N38" s="20">
        <f t="shared" si="6"/>
        <v>9.8654599397614626E-6</v>
      </c>
      <c r="O38" s="20">
        <f t="shared" si="6"/>
        <v>2.2570055074955764E-6</v>
      </c>
      <c r="P38" s="20">
        <f t="shared" si="6"/>
        <v>4.4341689712046076E-6</v>
      </c>
      <c r="Q38" s="20">
        <f t="shared" si="6"/>
        <v>1.0203398556033173E-4</v>
      </c>
      <c r="R38" s="20">
        <f t="shared" si="6"/>
        <v>2.6203471715561163E-6</v>
      </c>
      <c r="S38" s="20">
        <f t="shared" si="6"/>
        <v>1.50965237989684E-5</v>
      </c>
      <c r="T38" s="20">
        <f t="shared" si="6"/>
        <v>4.5089116740759102E-6</v>
      </c>
      <c r="U38" s="20">
        <f t="shared" si="6"/>
        <v>-4.9929250657379496E-9</v>
      </c>
      <c r="V38" s="20">
        <f t="shared" si="6"/>
        <v>5.5030454102174761E-5</v>
      </c>
      <c r="W38" s="20">
        <f t="shared" si="6"/>
        <v>1.5423459256173297E-4</v>
      </c>
      <c r="X38" s="20">
        <f t="shared" si="6"/>
        <v>9.8029573633873105E-6</v>
      </c>
      <c r="Y38" s="20">
        <f t="shared" si="6"/>
        <v>2.160088681078009E-5</v>
      </c>
      <c r="Z38" s="20">
        <f t="shared" si="6"/>
        <v>6.5514390201022098E-5</v>
      </c>
      <c r="AA38" s="20">
        <f t="shared" si="6"/>
        <v>2.1705772251716998E-6</v>
      </c>
      <c r="AB38" s="20">
        <f t="shared" si="6"/>
        <v>1.0449494557686171E-5</v>
      </c>
      <c r="AC38" s="20">
        <f t="shared" si="6"/>
        <v>2.5181834693028998E-5</v>
      </c>
      <c r="AD38" s="20">
        <f t="shared" si="6"/>
        <v>1.2397209393725923E-5</v>
      </c>
      <c r="AE38" s="20">
        <f t="shared" si="6"/>
        <v>6.097145601322809E-5</v>
      </c>
      <c r="AF38" s="20">
        <f t="shared" si="6"/>
        <v>2.4848592628443601E-6</v>
      </c>
      <c r="AG38" s="20">
        <f t="shared" si="6"/>
        <v>1.0210392691549891E-4</v>
      </c>
      <c r="AH38" s="20">
        <f t="shared" si="6"/>
        <v>3.0680152653823721E-4</v>
      </c>
      <c r="AI38" s="20">
        <f t="shared" si="6"/>
        <v>1.0155889048252979E-4</v>
      </c>
      <c r="AJ38" s="20">
        <f t="shared" si="6"/>
        <v>5.2847018270035405E-3</v>
      </c>
      <c r="AK38" s="20">
        <f t="shared" si="6"/>
        <v>2.3635063424664701E-4</v>
      </c>
      <c r="AL38" s="20">
        <f t="shared" si="6"/>
        <v>3.6993888327769306E-4</v>
      </c>
      <c r="AM38" s="20">
        <f t="shared" si="6"/>
        <v>1.5082876910062313E-4</v>
      </c>
      <c r="AN38" s="20">
        <f t="shared" si="6"/>
        <v>1.902013643128681E-4</v>
      </c>
      <c r="AO38" s="20">
        <f t="shared" si="6"/>
        <v>2.7103951577383999E-5</v>
      </c>
      <c r="AP38" s="20">
        <f t="shared" si="6"/>
        <v>2.7562934023309387E-4</v>
      </c>
      <c r="AQ38" s="20">
        <f t="shared" si="6"/>
        <v>3.4427493628417632E-4</v>
      </c>
      <c r="AR38" s="20">
        <f t="shared" si="6"/>
        <v>8.9016714499756292E-5</v>
      </c>
      <c r="AS38" s="20">
        <f t="shared" si="6"/>
        <v>1.2995248982506979E-4</v>
      </c>
      <c r="AT38" s="20">
        <f t="shared" si="6"/>
        <v>1.2527464841641611E-3</v>
      </c>
      <c r="AU38" s="20">
        <f t="shared" si="6"/>
        <v>2.046249835208821E-4</v>
      </c>
      <c r="AV38" s="20">
        <f t="shared" si="6"/>
        <v>1.0877129202254429E-4</v>
      </c>
      <c r="AW38" s="20">
        <f t="shared" si="6"/>
        <v>7.6991750662407088E-4</v>
      </c>
      <c r="AX38" s="20">
        <f t="shared" si="5"/>
        <v>1.128364638067657E-2</v>
      </c>
    </row>
    <row r="39" spans="1:50" x14ac:dyDescent="0.3">
      <c r="A39" s="27" t="str">
        <f t="shared" si="2"/>
        <v>non-ferrous metals</v>
      </c>
      <c r="B39" s="20">
        <f t="shared" si="4"/>
        <v>2.1374568640779275E-5</v>
      </c>
      <c r="C39" s="20">
        <f t="shared" si="6"/>
        <v>7.3334837555448593E-5</v>
      </c>
      <c r="D39" s="20">
        <f t="shared" si="6"/>
        <v>1.6160414273708008E-5</v>
      </c>
      <c r="E39" s="20">
        <f t="shared" si="6"/>
        <v>3.3884789204277365E-7</v>
      </c>
      <c r="F39" s="20">
        <f t="shared" si="6"/>
        <v>9.1499550289070211E-5</v>
      </c>
      <c r="G39" s="20">
        <f t="shared" si="6"/>
        <v>2.1614145931896881E-4</v>
      </c>
      <c r="H39" s="20">
        <f t="shared" si="6"/>
        <v>8.2914177422500505E-5</v>
      </c>
      <c r="I39" s="20">
        <f t="shared" si="6"/>
        <v>4.194179928975275E-6</v>
      </c>
      <c r="J39" s="20">
        <f t="shared" si="6"/>
        <v>7.5630316817974503E-5</v>
      </c>
      <c r="K39" s="20">
        <f t="shared" si="6"/>
        <v>1.3969201848824397E-4</v>
      </c>
      <c r="L39" s="20">
        <f t="shared" si="6"/>
        <v>1.9935837318842532E-4</v>
      </c>
      <c r="M39" s="20">
        <f t="shared" si="6"/>
        <v>3.2283256854049256E-5</v>
      </c>
      <c r="N39" s="20">
        <f t="shared" si="6"/>
        <v>6.2361904775455886E-5</v>
      </c>
      <c r="O39" s="20">
        <f t="shared" si="6"/>
        <v>5.2753055327323111E-6</v>
      </c>
      <c r="P39" s="20">
        <f t="shared" si="6"/>
        <v>2.7048667126727541E-5</v>
      </c>
      <c r="Q39" s="20">
        <f t="shared" si="6"/>
        <v>7.6985823685264386E-5</v>
      </c>
      <c r="R39" s="20">
        <f t="shared" si="6"/>
        <v>4.4767885059625549E-6</v>
      </c>
      <c r="S39" s="20">
        <f t="shared" si="6"/>
        <v>7.5078870401310497E-6</v>
      </c>
      <c r="T39" s="20">
        <f t="shared" si="6"/>
        <v>8.3551792198091801E-6</v>
      </c>
      <c r="U39" s="20">
        <f t="shared" si="6"/>
        <v>3.4477239856323969E-7</v>
      </c>
      <c r="V39" s="20">
        <f t="shared" si="6"/>
        <v>5.6528833942715487E-5</v>
      </c>
      <c r="W39" s="20">
        <f t="shared" si="6"/>
        <v>1.5531331923532998E-4</v>
      </c>
      <c r="X39" s="20">
        <f t="shared" si="6"/>
        <v>3.8484088056335497E-5</v>
      </c>
      <c r="Y39" s="20">
        <f t="shared" si="6"/>
        <v>1.2660516478607721E-4</v>
      </c>
      <c r="Z39" s="20">
        <f t="shared" si="6"/>
        <v>6.1931249179711696E-5</v>
      </c>
      <c r="AA39" s="20">
        <f t="shared" si="6"/>
        <v>3.7191473415183293E-5</v>
      </c>
      <c r="AB39" s="20">
        <f t="shared" si="6"/>
        <v>5.1069246438456002E-5</v>
      </c>
      <c r="AC39" s="20">
        <f t="shared" si="6"/>
        <v>7.8063684809786204E-5</v>
      </c>
      <c r="AD39" s="20">
        <f t="shared" si="6"/>
        <v>3.6871357699934613E-5</v>
      </c>
      <c r="AE39" s="20">
        <f t="shared" si="6"/>
        <v>4.2540854127481534E-5</v>
      </c>
      <c r="AF39" s="20">
        <f t="shared" si="6"/>
        <v>2.553680704450482E-5</v>
      </c>
      <c r="AG39" s="20">
        <f t="shared" si="6"/>
        <v>1.0298871543468161E-3</v>
      </c>
      <c r="AH39" s="20">
        <f t="shared" si="6"/>
        <v>5.651637308201E-4</v>
      </c>
      <c r="AI39" s="20">
        <f t="shared" si="6"/>
        <v>2.1911999707434547E-4</v>
      </c>
      <c r="AJ39" s="20">
        <f t="shared" si="6"/>
        <v>4.6098484092069424E-3</v>
      </c>
      <c r="AK39" s="20">
        <f t="shared" si="6"/>
        <v>2.3115047871178498E-4</v>
      </c>
      <c r="AL39" s="20">
        <f t="shared" si="6"/>
        <v>4.9029421522608996E-3</v>
      </c>
      <c r="AM39" s="20">
        <f t="shared" si="6"/>
        <v>6.4139183931704398E-4</v>
      </c>
      <c r="AN39" s="20">
        <f t="shared" si="6"/>
        <v>1.3310642478597549E-4</v>
      </c>
      <c r="AO39" s="20">
        <f t="shared" si="6"/>
        <v>1.7124093842294295E-3</v>
      </c>
      <c r="AP39" s="20">
        <f t="shared" si="6"/>
        <v>1.3006296705881189E-3</v>
      </c>
      <c r="AQ39" s="20">
        <f t="shared" si="6"/>
        <v>1.0336075580911069E-3</v>
      </c>
      <c r="AR39" s="20">
        <f t="shared" si="6"/>
        <v>7.0300652306624E-4</v>
      </c>
      <c r="AS39" s="20">
        <f t="shared" si="6"/>
        <v>3.023232193074296E-4</v>
      </c>
      <c r="AT39" s="20">
        <f t="shared" si="6"/>
        <v>2.070336682254808E-4</v>
      </c>
      <c r="AU39" s="20">
        <f t="shared" si="6"/>
        <v>3.7564497348610668E-4</v>
      </c>
      <c r="AV39" s="20">
        <f t="shared" si="6"/>
        <v>4.9322378019841357E-4</v>
      </c>
      <c r="AW39" s="20">
        <f t="shared" si="6"/>
        <v>1.7232859281314428E-3</v>
      </c>
      <c r="AX39" s="20">
        <f t="shared" si="5"/>
        <v>2.2039189299538024E-2</v>
      </c>
    </row>
    <row r="40" spans="1:50" x14ac:dyDescent="0.3">
      <c r="A40" s="27" t="str">
        <f t="shared" si="2"/>
        <v>Non-metallic minerals</v>
      </c>
      <c r="B40" s="20">
        <f t="shared" si="4"/>
        <v>8.1775406209645851E-2</v>
      </c>
      <c r="C40" s="20">
        <f t="shared" si="6"/>
        <v>8.8994039837746133E-2</v>
      </c>
      <c r="D40" s="20">
        <f t="shared" si="6"/>
        <v>3.2563682992155438E-2</v>
      </c>
      <c r="E40" s="20">
        <f t="shared" si="6"/>
        <v>1.122836868152499E-2</v>
      </c>
      <c r="F40" s="20">
        <f t="shared" si="6"/>
        <v>7.750788461631998E-2</v>
      </c>
      <c r="G40" s="20">
        <f t="shared" si="6"/>
        <v>0.57228902248406843</v>
      </c>
      <c r="H40" s="20">
        <f t="shared" si="6"/>
        <v>4.6342324277882985E-2</v>
      </c>
      <c r="I40" s="20">
        <f t="shared" si="6"/>
        <v>1.0965517311310329E-2</v>
      </c>
      <c r="J40" s="20">
        <f t="shared" si="6"/>
        <v>0.24524917926963069</v>
      </c>
      <c r="K40" s="20">
        <f t="shared" ref="K40:AW40" si="7">(K14-K27)/1000000000</f>
        <v>6.1300071622726229E-2</v>
      </c>
      <c r="L40" s="20">
        <f t="shared" si="7"/>
        <v>0.36466434563741007</v>
      </c>
      <c r="M40" s="20">
        <f t="shared" si="7"/>
        <v>5.9089417217200312E-2</v>
      </c>
      <c r="N40" s="20">
        <f t="shared" si="7"/>
        <v>2.698277703468872E-2</v>
      </c>
      <c r="O40" s="20">
        <f t="shared" si="7"/>
        <v>1.5066134108252579E-2</v>
      </c>
      <c r="P40" s="20">
        <f t="shared" si="7"/>
        <v>4.5639074428373401E-2</v>
      </c>
      <c r="Q40" s="20">
        <f t="shared" si="7"/>
        <v>0.3117806792370672</v>
      </c>
      <c r="R40" s="20">
        <f t="shared" si="7"/>
        <v>1.2483628110289318E-2</v>
      </c>
      <c r="S40" s="20">
        <f t="shared" si="7"/>
        <v>8.2624293677111896E-3</v>
      </c>
      <c r="T40" s="20">
        <f t="shared" si="7"/>
        <v>1.076249459502769E-2</v>
      </c>
      <c r="U40" s="20">
        <f t="shared" si="7"/>
        <v>1.9008430023843049E-3</v>
      </c>
      <c r="V40" s="20">
        <f t="shared" si="7"/>
        <v>9.2709026832490202E-2</v>
      </c>
      <c r="W40" s="20">
        <f t="shared" si="7"/>
        <v>0.34352029134436118</v>
      </c>
      <c r="X40" s="20">
        <f t="shared" si="7"/>
        <v>9.7375486819815171E-2</v>
      </c>
      <c r="Y40" s="20">
        <f t="shared" si="7"/>
        <v>8.6864343066502425E-2</v>
      </c>
      <c r="Z40" s="20">
        <f t="shared" si="7"/>
        <v>8.5961932988803239E-2</v>
      </c>
      <c r="AA40" s="20">
        <f t="shared" si="7"/>
        <v>1.0578258698341201E-2</v>
      </c>
      <c r="AB40" s="20">
        <f t="shared" si="7"/>
        <v>3.1069192091796378E-2</v>
      </c>
      <c r="AC40" s="20">
        <f t="shared" si="7"/>
        <v>0.2941285122143551</v>
      </c>
      <c r="AD40" s="20">
        <f t="shared" si="7"/>
        <v>6.0356642643317526E-2</v>
      </c>
      <c r="AE40" s="20">
        <f t="shared" si="7"/>
        <v>5.3404463435631731E-2</v>
      </c>
      <c r="AF40" s="20">
        <f t="shared" si="7"/>
        <v>0.1129211272673087</v>
      </c>
      <c r="AG40" s="20">
        <f t="shared" si="7"/>
        <v>0.31317050826530801</v>
      </c>
      <c r="AH40" s="20">
        <f t="shared" si="7"/>
        <v>1.756727130982382</v>
      </c>
      <c r="AI40" s="20">
        <f t="shared" si="7"/>
        <v>0.31770864354380463</v>
      </c>
      <c r="AJ40" s="20">
        <f t="shared" si="7"/>
        <v>10.90534468889039</v>
      </c>
      <c r="AK40" s="20">
        <f t="shared" si="7"/>
        <v>0.40584322508069276</v>
      </c>
      <c r="AL40" s="20">
        <f t="shared" si="7"/>
        <v>1.2347727282974021</v>
      </c>
      <c r="AM40" s="20">
        <f t="shared" si="7"/>
        <v>7.6070434757058339E-2</v>
      </c>
      <c r="AN40" s="20">
        <f t="shared" si="7"/>
        <v>0.46360845453115079</v>
      </c>
      <c r="AO40" s="20">
        <f t="shared" si="7"/>
        <v>6.2158232910644345E-2</v>
      </c>
      <c r="AP40" s="20">
        <f t="shared" si="7"/>
        <v>0.71158244744079391</v>
      </c>
      <c r="AQ40" s="20">
        <f t="shared" si="7"/>
        <v>1.491656102097739</v>
      </c>
      <c r="AR40" s="20">
        <f t="shared" si="7"/>
        <v>0.44872618593269531</v>
      </c>
      <c r="AS40" s="20">
        <f t="shared" si="7"/>
        <v>0.2228062767071069</v>
      </c>
      <c r="AT40" s="20">
        <f t="shared" si="7"/>
        <v>0.64329522759944746</v>
      </c>
      <c r="AU40" s="20">
        <f t="shared" si="7"/>
        <v>0.28624667693526162</v>
      </c>
      <c r="AV40" s="20">
        <f t="shared" si="7"/>
        <v>0.30505978458227861</v>
      </c>
      <c r="AW40" s="20">
        <f t="shared" si="7"/>
        <v>1.594978572348515</v>
      </c>
      <c r="AX40" s="20">
        <f t="shared" si="5"/>
        <v>24.59349191834681</v>
      </c>
    </row>
    <row r="41" spans="1:50" s="6" customFormat="1" x14ac:dyDescent="0.3">
      <c r="A41" s="29" t="s">
        <v>117</v>
      </c>
      <c r="B41" s="4">
        <f>SUM(B29:B40)</f>
        <v>9.2781418355357123E-2</v>
      </c>
      <c r="C41" s="4">
        <f t="shared" ref="C41:AW41" si="8">SUM(C29:C40)</f>
        <v>9.6558933059372201E-2</v>
      </c>
      <c r="D41" s="4">
        <f t="shared" si="8"/>
        <v>3.4426343671964926E-2</v>
      </c>
      <c r="E41" s="4">
        <f t="shared" si="8"/>
        <v>1.1424088051981911E-2</v>
      </c>
      <c r="F41" s="4">
        <f t="shared" si="8"/>
        <v>8.3244500555677697E-2</v>
      </c>
      <c r="G41" s="4">
        <f t="shared" si="8"/>
        <v>0.62787742434998017</v>
      </c>
      <c r="H41" s="4">
        <f t="shared" si="8"/>
        <v>4.9547372469855244E-2</v>
      </c>
      <c r="I41" s="4">
        <f t="shared" si="8"/>
        <v>1.1703562459158648E-2</v>
      </c>
      <c r="J41" s="4">
        <f t="shared" si="8"/>
        <v>0.26060457223444117</v>
      </c>
      <c r="K41" s="4">
        <f t="shared" si="8"/>
        <v>7.8166762033832743E-2</v>
      </c>
      <c r="L41" s="4">
        <f t="shared" si="8"/>
        <v>0.40006070036811903</v>
      </c>
      <c r="M41" s="4">
        <f t="shared" si="8"/>
        <v>6.4756665130150423E-2</v>
      </c>
      <c r="N41" s="4">
        <f t="shared" si="8"/>
        <v>3.0552535157461772E-2</v>
      </c>
      <c r="O41" s="4">
        <f t="shared" si="8"/>
        <v>1.8892916912959867E-2</v>
      </c>
      <c r="P41" s="4">
        <f t="shared" si="8"/>
        <v>4.7444143001132248E-2</v>
      </c>
      <c r="Q41" s="4">
        <f t="shared" si="8"/>
        <v>0.34358500587153307</v>
      </c>
      <c r="R41" s="4">
        <f t="shared" si="8"/>
        <v>1.3550942007324911E-2</v>
      </c>
      <c r="S41" s="4">
        <f t="shared" si="8"/>
        <v>8.8479995489960852E-3</v>
      </c>
      <c r="T41" s="4">
        <f t="shared" si="8"/>
        <v>1.195366447427278E-2</v>
      </c>
      <c r="U41" s="4">
        <f t="shared" si="8"/>
        <v>1.9441112763254186E-3</v>
      </c>
      <c r="V41" s="4">
        <f t="shared" si="8"/>
        <v>0.1016478628510709</v>
      </c>
      <c r="W41" s="4">
        <f t="shared" si="8"/>
        <v>0.36387727032967265</v>
      </c>
      <c r="X41" s="4">
        <f t="shared" si="8"/>
        <v>0.10255436937275962</v>
      </c>
      <c r="Y41" s="4">
        <f t="shared" si="8"/>
        <v>9.6512187246051678E-2</v>
      </c>
      <c r="Z41" s="4">
        <f t="shared" si="8"/>
        <v>0.10133349477727735</v>
      </c>
      <c r="AA41" s="4">
        <f t="shared" si="8"/>
        <v>1.2473653706881239E-2</v>
      </c>
      <c r="AB41" s="4">
        <f t="shared" si="8"/>
        <v>3.4415176667473374E-2</v>
      </c>
      <c r="AC41" s="4">
        <f t="shared" si="8"/>
        <v>0.31349585744769065</v>
      </c>
      <c r="AD41" s="4">
        <f t="shared" si="8"/>
        <v>6.6548215926242313E-2</v>
      </c>
      <c r="AE41" s="4">
        <f t="shared" si="8"/>
        <v>6.2428273059662004E-2</v>
      </c>
      <c r="AF41" s="4">
        <f t="shared" si="8"/>
        <v>0.11609726573140589</v>
      </c>
      <c r="AG41" s="4">
        <f t="shared" si="8"/>
        <v>0.34776244792584332</v>
      </c>
      <c r="AH41" s="4">
        <f t="shared" si="8"/>
        <v>1.9625897973135404</v>
      </c>
      <c r="AI41" s="4">
        <f t="shared" si="8"/>
        <v>0.37503357828031264</v>
      </c>
      <c r="AJ41" s="4">
        <f t="shared" si="8"/>
        <v>13.211066555427514</v>
      </c>
      <c r="AK41" s="4">
        <f t="shared" si="8"/>
        <v>0.49404182881360004</v>
      </c>
      <c r="AL41" s="4">
        <f t="shared" si="8"/>
        <v>1.5760523792055949</v>
      </c>
      <c r="AM41" s="4">
        <f t="shared" si="8"/>
        <v>9.3401946520921833E-2</v>
      </c>
      <c r="AN41" s="4">
        <f t="shared" si="8"/>
        <v>0.53473442662974358</v>
      </c>
      <c r="AO41" s="4">
        <f t="shared" si="8"/>
        <v>0.10665453693868829</v>
      </c>
      <c r="AP41" s="4">
        <f t="shared" si="8"/>
        <v>0.90215980527995554</v>
      </c>
      <c r="AQ41" s="4">
        <f t="shared" si="8"/>
        <v>1.5646560281615332</v>
      </c>
      <c r="AR41" s="4">
        <f t="shared" si="8"/>
        <v>0.51250202846083792</v>
      </c>
      <c r="AS41" s="4">
        <f t="shared" si="8"/>
        <v>0.2413174896465228</v>
      </c>
      <c r="AT41" s="4">
        <f t="shared" si="8"/>
        <v>0.69828569743189706</v>
      </c>
      <c r="AU41" s="4">
        <f t="shared" si="8"/>
        <v>0.33125331651935713</v>
      </c>
      <c r="AV41" s="4">
        <f t="shared" si="8"/>
        <v>0.3697970481255059</v>
      </c>
      <c r="AW41" s="4">
        <f t="shared" si="8"/>
        <v>1.6736058753420144</v>
      </c>
      <c r="AX41" s="5"/>
    </row>
    <row r="42" spans="1:50" s="22" customFormat="1" x14ac:dyDescent="0.3">
      <c r="A42" s="51" t="s">
        <v>71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</row>
    <row r="43" spans="1:50" s="22" customFormat="1" x14ac:dyDescent="0.3">
      <c r="A43" s="30" t="s">
        <v>3</v>
      </c>
      <c r="B43" s="21">
        <f>+SUM(B29:B31)</f>
        <v>8.8998111114558329E-3</v>
      </c>
      <c r="C43" s="21">
        <f t="shared" ref="C43:AW43" si="9">+SUM(C29:C31)</f>
        <v>3.7993145309017954E-3</v>
      </c>
      <c r="D43" s="21">
        <f t="shared" si="9"/>
        <v>7.3751681655202165E-4</v>
      </c>
      <c r="E43" s="21">
        <f t="shared" si="9"/>
        <v>3.7457106700373584E-5</v>
      </c>
      <c r="F43" s="21">
        <f t="shared" si="9"/>
        <v>3.2649901456208762E-3</v>
      </c>
      <c r="G43" s="21">
        <f t="shared" si="9"/>
        <v>3.4420984356596282E-2</v>
      </c>
      <c r="H43" s="21">
        <f t="shared" si="9"/>
        <v>1.245933568413849E-3</v>
      </c>
      <c r="I43" s="21">
        <f t="shared" si="9"/>
        <v>2.8779516052484031E-4</v>
      </c>
      <c r="J43" s="21">
        <f t="shared" si="9"/>
        <v>7.3159725509256267E-3</v>
      </c>
      <c r="K43" s="21">
        <f t="shared" si="9"/>
        <v>1.5018412127170557E-2</v>
      </c>
      <c r="L43" s="21">
        <f t="shared" si="9"/>
        <v>2.3009987106760107E-2</v>
      </c>
      <c r="M43" s="21">
        <f t="shared" si="9"/>
        <v>1.5117047947502391E-3</v>
      </c>
      <c r="N43" s="21">
        <f t="shared" si="9"/>
        <v>1.9522588293363235E-3</v>
      </c>
      <c r="O43" s="21">
        <f t="shared" si="9"/>
        <v>2.8542697590632081E-3</v>
      </c>
      <c r="P43" s="21">
        <f t="shared" si="9"/>
        <v>8.7150394973396154E-4</v>
      </c>
      <c r="Q43" s="21">
        <f t="shared" si="9"/>
        <v>1.8799190747914182E-2</v>
      </c>
      <c r="R43" s="21">
        <f t="shared" si="9"/>
        <v>2.9836066424349187E-4</v>
      </c>
      <c r="S43" s="21">
        <f t="shared" si="9"/>
        <v>1.6012566858238664E-4</v>
      </c>
      <c r="T43" s="21">
        <f t="shared" si="9"/>
        <v>6.5087792830596043E-4</v>
      </c>
      <c r="U43" s="21">
        <f t="shared" si="9"/>
        <v>1.4722009806979951E-5</v>
      </c>
      <c r="V43" s="21">
        <f t="shared" si="9"/>
        <v>4.9866734870653278E-3</v>
      </c>
      <c r="W43" s="21">
        <f t="shared" si="9"/>
        <v>9.9165608181483698E-3</v>
      </c>
      <c r="X43" s="21">
        <f t="shared" si="9"/>
        <v>3.6870700422831442E-3</v>
      </c>
      <c r="Y43" s="21">
        <f t="shared" si="9"/>
        <v>6.5264303289337853E-3</v>
      </c>
      <c r="Z43" s="21">
        <f t="shared" si="9"/>
        <v>1.2320061810584508E-2</v>
      </c>
      <c r="AA43" s="21">
        <f t="shared" si="9"/>
        <v>7.6204201024516202E-4</v>
      </c>
      <c r="AB43" s="21">
        <f t="shared" si="9"/>
        <v>1.8809331343929306E-3</v>
      </c>
      <c r="AC43" s="21">
        <f t="shared" si="9"/>
        <v>1.3067268892308668E-2</v>
      </c>
      <c r="AD43" s="21">
        <f t="shared" si="9"/>
        <v>4.2957732223159011E-3</v>
      </c>
      <c r="AE43" s="21">
        <f t="shared" si="9"/>
        <v>3.710893345036134E-3</v>
      </c>
      <c r="AF43" s="21">
        <f t="shared" si="9"/>
        <v>6.2556251644141246E-3</v>
      </c>
      <c r="AG43" s="21">
        <f t="shared" si="9"/>
        <v>1.3124832352372162E-2</v>
      </c>
      <c r="AH43" s="21">
        <f t="shared" si="9"/>
        <v>0.14959656198735022</v>
      </c>
      <c r="AI43" s="21">
        <f t="shared" si="9"/>
        <v>4.7486440434006828E-2</v>
      </c>
      <c r="AJ43" s="21">
        <f t="shared" si="9"/>
        <v>0.2500774771463562</v>
      </c>
      <c r="AK43" s="21">
        <f t="shared" si="9"/>
        <v>2.3898117749577241E-2</v>
      </c>
      <c r="AL43" s="21">
        <f t="shared" si="9"/>
        <v>0.25536927142937804</v>
      </c>
      <c r="AM43" s="21">
        <f t="shared" si="9"/>
        <v>6.1575534281155539E-3</v>
      </c>
      <c r="AN43" s="21">
        <f t="shared" si="9"/>
        <v>4.7903520371927896E-2</v>
      </c>
      <c r="AO43" s="21">
        <f t="shared" si="9"/>
        <v>3.6783071149735683E-2</v>
      </c>
      <c r="AP43" s="21">
        <f t="shared" si="9"/>
        <v>0.1708194714159213</v>
      </c>
      <c r="AQ43" s="21">
        <f t="shared" si="9"/>
        <v>1.8667397377073732E-2</v>
      </c>
      <c r="AR43" s="21">
        <f t="shared" si="9"/>
        <v>4.2413913741385513E-2</v>
      </c>
      <c r="AS43" s="21">
        <f t="shared" si="9"/>
        <v>1.0185541563693662E-2</v>
      </c>
      <c r="AT43" s="21">
        <f t="shared" si="9"/>
        <v>2.4562938771403926E-2</v>
      </c>
      <c r="AU43" s="21">
        <f t="shared" si="9"/>
        <v>1.8801979019046781E-2</v>
      </c>
      <c r="AV43" s="21">
        <f t="shared" si="9"/>
        <v>5.3077978448872999E-2</v>
      </c>
      <c r="AW43" s="21">
        <f t="shared" si="9"/>
        <v>2.9159911194932303E-2</v>
      </c>
      <c r="AX43" s="21">
        <f>SUM(B43:AW43)</f>
        <v>1.3906464987702369</v>
      </c>
    </row>
    <row r="44" spans="1:50" s="22" customFormat="1" x14ac:dyDescent="0.3">
      <c r="A44" s="30" t="s">
        <v>8</v>
      </c>
      <c r="B44" s="21">
        <f>B32</f>
        <v>2.3816770440725546E-4</v>
      </c>
      <c r="C44" s="21">
        <f t="shared" ref="C44:AW44" si="10">C32</f>
        <v>5.6016008703515998E-4</v>
      </c>
      <c r="D44" s="21">
        <f t="shared" si="10"/>
        <v>1.9342918749985013E-4</v>
      </c>
      <c r="E44" s="21">
        <f t="shared" si="10"/>
        <v>1.6910286258256337E-6</v>
      </c>
      <c r="F44" s="21">
        <f t="shared" si="10"/>
        <v>2.5128531262661461E-4</v>
      </c>
      <c r="G44" s="21">
        <f t="shared" si="10"/>
        <v>2.6369793711742235E-3</v>
      </c>
      <c r="H44" s="21">
        <f t="shared" si="10"/>
        <v>6.191324595479081E-5</v>
      </c>
      <c r="I44" s="21">
        <f t="shared" si="10"/>
        <v>3.2490018778353874E-5</v>
      </c>
      <c r="J44" s="21">
        <f t="shared" si="10"/>
        <v>4.1951579832127201E-4</v>
      </c>
      <c r="K44" s="21">
        <f t="shared" si="10"/>
        <v>2.4535683950396099E-4</v>
      </c>
      <c r="L44" s="21">
        <f t="shared" si="10"/>
        <v>1.2591709592681037E-3</v>
      </c>
      <c r="M44" s="21">
        <f t="shared" si="10"/>
        <v>1.1231118049318853E-4</v>
      </c>
      <c r="N44" s="21">
        <f t="shared" si="10"/>
        <v>1.8662879385114792E-4</v>
      </c>
      <c r="O44" s="21">
        <f t="shared" si="10"/>
        <v>3.94984082900877E-5</v>
      </c>
      <c r="P44" s="21">
        <f t="shared" si="10"/>
        <v>6.7792301470657104E-5</v>
      </c>
      <c r="Q44" s="21">
        <f t="shared" si="10"/>
        <v>1.5531515092311618E-3</v>
      </c>
      <c r="R44" s="21">
        <f t="shared" si="10"/>
        <v>4.8131437953818316E-5</v>
      </c>
      <c r="S44" s="21">
        <f t="shared" si="10"/>
        <v>1.2939806609052219E-5</v>
      </c>
      <c r="T44" s="21">
        <f t="shared" si="10"/>
        <v>2.04589683787069E-5</v>
      </c>
      <c r="U44" s="21">
        <f t="shared" si="10"/>
        <v>1.7631041629916799E-6</v>
      </c>
      <c r="V44" s="21">
        <f t="shared" si="10"/>
        <v>6.5482291150841399E-4</v>
      </c>
      <c r="W44" s="21">
        <f t="shared" si="10"/>
        <v>1.013852084977432E-3</v>
      </c>
      <c r="X44" s="21">
        <f t="shared" si="10"/>
        <v>7.18585374229181E-5</v>
      </c>
      <c r="Y44" s="21">
        <f t="shared" si="10"/>
        <v>2.4573858899715732E-4</v>
      </c>
      <c r="Z44" s="21">
        <f t="shared" si="10"/>
        <v>2.9067169448890366E-4</v>
      </c>
      <c r="AA44" s="21">
        <f t="shared" si="10"/>
        <v>2.814451683510271E-5</v>
      </c>
      <c r="AB44" s="21">
        <f t="shared" si="10"/>
        <v>1.2314816539778077E-4</v>
      </c>
      <c r="AC44" s="21">
        <f t="shared" si="10"/>
        <v>1.092081453796612E-3</v>
      </c>
      <c r="AD44" s="21">
        <f t="shared" si="10"/>
        <v>2.3121614996031952E-4</v>
      </c>
      <c r="AE44" s="21">
        <f t="shared" si="10"/>
        <v>4.2810979738518363E-4</v>
      </c>
      <c r="AF44" s="21">
        <f t="shared" si="10"/>
        <v>-4.6390694786417624E-4</v>
      </c>
      <c r="AG44" s="21">
        <f t="shared" si="10"/>
        <v>2.5320926599119091E-3</v>
      </c>
      <c r="AH44" s="21">
        <f t="shared" si="10"/>
        <v>5.9686172780127186E-3</v>
      </c>
      <c r="AI44" s="21">
        <f t="shared" si="10"/>
        <v>6.9535647969735698E-4</v>
      </c>
      <c r="AJ44" s="21">
        <f t="shared" si="10"/>
        <v>3.8565170804297791E-2</v>
      </c>
      <c r="AK44" s="21">
        <f t="shared" si="10"/>
        <v>2.7569419614630526E-3</v>
      </c>
      <c r="AL44" s="21">
        <f t="shared" si="10"/>
        <v>2.3808397414930957E-3</v>
      </c>
      <c r="AM44" s="21">
        <f t="shared" si="10"/>
        <v>1.6012526508670571E-3</v>
      </c>
      <c r="AN44" s="21">
        <f t="shared" si="10"/>
        <v>3.34966806574733E-3</v>
      </c>
      <c r="AO44" s="21">
        <f t="shared" si="10"/>
        <v>2.559337805253463E-4</v>
      </c>
      <c r="AP44" s="21">
        <f t="shared" si="10"/>
        <v>2.0654000324367579E-3</v>
      </c>
      <c r="AQ44" s="21">
        <f t="shared" si="10"/>
        <v>8.6109972587878111E-3</v>
      </c>
      <c r="AR44" s="21">
        <f t="shared" si="10"/>
        <v>1.1750822540462879E-3</v>
      </c>
      <c r="AS44" s="21">
        <f t="shared" si="10"/>
        <v>6.2647376079408193E-4</v>
      </c>
      <c r="AT44" s="21">
        <f t="shared" si="10"/>
        <v>2.3936774506696417E-3</v>
      </c>
      <c r="AU44" s="21">
        <f t="shared" si="10"/>
        <v>2.8665789097225025E-3</v>
      </c>
      <c r="AV44" s="21">
        <f t="shared" si="10"/>
        <v>1.4351171536612012E-3</v>
      </c>
      <c r="AW44" s="21">
        <f t="shared" si="10"/>
        <v>7.9134648217051191E-3</v>
      </c>
      <c r="AX44" s="21">
        <f t="shared" ref="AX44:AX46" si="11">SUM(B44:AW44)</f>
        <v>9.6851237080380903E-2</v>
      </c>
    </row>
    <row r="45" spans="1:50" s="22" customFormat="1" x14ac:dyDescent="0.3">
      <c r="A45" s="30" t="s">
        <v>4</v>
      </c>
      <c r="B45" s="21">
        <f>SUM(B34:B39)</f>
        <v>1.4109066662061623E-3</v>
      </c>
      <c r="C45" s="21">
        <f t="shared" ref="C45:AW45" si="12">SUM(C34:C39)</f>
        <v>2.54134892210418E-3</v>
      </c>
      <c r="D45" s="21">
        <f t="shared" si="12"/>
        <v>9.0602679317614324E-4</v>
      </c>
      <c r="E45" s="21">
        <f t="shared" si="12"/>
        <v>1.36463165885136E-4</v>
      </c>
      <c r="F45" s="21">
        <f t="shared" si="12"/>
        <v>1.8398402903153711E-3</v>
      </c>
      <c r="G45" s="21">
        <f t="shared" si="12"/>
        <v>1.3006943014465689E-2</v>
      </c>
      <c r="H45" s="21">
        <f t="shared" si="12"/>
        <v>1.395501576341077E-3</v>
      </c>
      <c r="I45" s="21">
        <f t="shared" si="12"/>
        <v>2.8759497296472394E-4</v>
      </c>
      <c r="J45" s="21">
        <f t="shared" si="12"/>
        <v>5.3894758884203116E-3</v>
      </c>
      <c r="K45" s="21">
        <f t="shared" si="12"/>
        <v>1.0342325069147308E-3</v>
      </c>
      <c r="L45" s="21">
        <f t="shared" si="12"/>
        <v>8.8490568631780821E-3</v>
      </c>
      <c r="M45" s="21">
        <f>SUM(M34:M39)</f>
        <v>2.5870430973143521E-3</v>
      </c>
      <c r="N45" s="21">
        <f t="shared" si="12"/>
        <v>1.0818812462351569E-3</v>
      </c>
      <c r="O45" s="21">
        <f t="shared" si="12"/>
        <v>6.3037440790957087E-4</v>
      </c>
      <c r="P45" s="21">
        <f t="shared" si="12"/>
        <v>7.4357504559332784E-4</v>
      </c>
      <c r="Q45" s="21">
        <f t="shared" si="12"/>
        <v>8.8580319219856585E-3</v>
      </c>
      <c r="R45" s="21">
        <f t="shared" si="12"/>
        <v>6.3606693541668163E-4</v>
      </c>
      <c r="S45" s="21">
        <f t="shared" si="12"/>
        <v>3.5861708191576414E-4</v>
      </c>
      <c r="T45" s="21">
        <f t="shared" si="12"/>
        <v>4.0961451824608969E-4</v>
      </c>
      <c r="U45" s="21">
        <f t="shared" si="12"/>
        <v>2.3186928569602413E-5</v>
      </c>
      <c r="V45" s="21">
        <f t="shared" si="12"/>
        <v>2.7400015561120398E-3</v>
      </c>
      <c r="W45" s="21">
        <f t="shared" si="12"/>
        <v>7.6808124781741899E-3</v>
      </c>
      <c r="X45" s="21">
        <f t="shared" si="12"/>
        <v>7.4332295193535718E-4</v>
      </c>
      <c r="Y45" s="21">
        <f t="shared" si="12"/>
        <v>2.3084136165636426E-3</v>
      </c>
      <c r="Z45" s="21">
        <f t="shared" si="12"/>
        <v>2.4435871796865925E-3</v>
      </c>
      <c r="AA45" s="21">
        <f t="shared" si="12"/>
        <v>9.9631679482312628E-4</v>
      </c>
      <c r="AB45" s="21">
        <f t="shared" si="12"/>
        <v>1.0680369580689769E-3</v>
      </c>
      <c r="AC45" s="21">
        <f t="shared" si="12"/>
        <v>3.552141952249096E-3</v>
      </c>
      <c r="AD45" s="21">
        <f t="shared" si="12"/>
        <v>1.3979780086270514E-3</v>
      </c>
      <c r="AE45" s="21">
        <f t="shared" si="12"/>
        <v>4.2133585161210265E-3</v>
      </c>
      <c r="AF45" s="21">
        <f t="shared" si="12"/>
        <v>-3.2138933988495673E-3</v>
      </c>
      <c r="AG45" s="21">
        <f t="shared" si="12"/>
        <v>1.8094100036832803E-2</v>
      </c>
      <c r="AH45" s="21">
        <f t="shared" si="12"/>
        <v>4.2381933589014431E-2</v>
      </c>
      <c r="AI45" s="21">
        <f t="shared" si="12"/>
        <v>6.5363491313006677E-3</v>
      </c>
      <c r="AJ45" s="21">
        <f t="shared" si="12"/>
        <v>0.50457052079774012</v>
      </c>
      <c r="AK45" s="21">
        <f t="shared" si="12"/>
        <v>5.7707418170362242E-2</v>
      </c>
      <c r="AL45" s="21">
        <f t="shared" si="12"/>
        <v>8.1490802161602968E-2</v>
      </c>
      <c r="AM45" s="21">
        <f t="shared" si="12"/>
        <v>7.6203059648024263E-3</v>
      </c>
      <c r="AN45" s="21">
        <f t="shared" si="12"/>
        <v>1.7009366406993236E-2</v>
      </c>
      <c r="AO45" s="21">
        <f t="shared" si="12"/>
        <v>5.3540672439846846E-3</v>
      </c>
      <c r="AP45" s="21">
        <f t="shared" si="12"/>
        <v>1.643457808563295E-2</v>
      </c>
      <c r="AQ45" s="21">
        <f t="shared" si="12"/>
        <v>4.209857217900119E-2</v>
      </c>
      <c r="AR45" s="21">
        <f t="shared" si="12"/>
        <v>1.7283599820215399E-2</v>
      </c>
      <c r="AS45" s="21">
        <f t="shared" si="12"/>
        <v>6.3250178978288031E-3</v>
      </c>
      <c r="AT45" s="21">
        <f t="shared" si="12"/>
        <v>2.5861006686062598E-2</v>
      </c>
      <c r="AU45" s="21">
        <f t="shared" si="12"/>
        <v>2.0813948055330211E-2</v>
      </c>
      <c r="AV45" s="21">
        <f t="shared" si="12"/>
        <v>9.6979414863756774E-3</v>
      </c>
      <c r="AW45" s="21">
        <f t="shared" si="12"/>
        <v>3.3373283095147664E-2</v>
      </c>
      <c r="AX45" s="21">
        <f t="shared" si="11"/>
        <v>0.98870866926489753</v>
      </c>
    </row>
    <row r="46" spans="1:50" s="22" customFormat="1" x14ac:dyDescent="0.3">
      <c r="A46" s="30" t="s">
        <v>97</v>
      </c>
      <c r="B46" s="21">
        <f>B40+B33</f>
        <v>8.223253287328787E-2</v>
      </c>
      <c r="C46" s="21">
        <f t="shared" ref="C46:AW46" si="13">C40+C33</f>
        <v>8.9658109519331064E-2</v>
      </c>
      <c r="D46" s="21">
        <f t="shared" si="13"/>
        <v>3.2589370874736914E-2</v>
      </c>
      <c r="E46" s="21">
        <f t="shared" si="13"/>
        <v>1.1248476750770574E-2</v>
      </c>
      <c r="F46" s="21">
        <f t="shared" si="13"/>
        <v>7.7888384807114838E-2</v>
      </c>
      <c r="G46" s="21">
        <f t="shared" si="13"/>
        <v>0.57781251760774399</v>
      </c>
      <c r="H46" s="21">
        <f t="shared" si="13"/>
        <v>4.6844024079145528E-2</v>
      </c>
      <c r="I46" s="21">
        <f t="shared" si="13"/>
        <v>1.1095682306890729E-2</v>
      </c>
      <c r="J46" s="21">
        <f t="shared" si="13"/>
        <v>0.24747960799677396</v>
      </c>
      <c r="K46" s="21">
        <f t="shared" si="13"/>
        <v>6.1868760560243492E-2</v>
      </c>
      <c r="L46" s="21">
        <f t="shared" si="13"/>
        <v>0.36694248543891278</v>
      </c>
      <c r="M46" s="21">
        <f t="shared" si="13"/>
        <v>6.0545606057592641E-2</v>
      </c>
      <c r="N46" s="21">
        <f t="shared" si="13"/>
        <v>2.7331766288039142E-2</v>
      </c>
      <c r="O46" s="21">
        <f t="shared" si="13"/>
        <v>1.5368774337696999E-2</v>
      </c>
      <c r="P46" s="21">
        <f t="shared" si="13"/>
        <v>4.5761271704334298E-2</v>
      </c>
      <c r="Q46" s="21">
        <f t="shared" si="13"/>
        <v>0.31437463169240204</v>
      </c>
      <c r="R46" s="21">
        <f t="shared" si="13"/>
        <v>1.2568382969710919E-2</v>
      </c>
      <c r="S46" s="21">
        <f t="shared" si="13"/>
        <v>8.3163169918888825E-3</v>
      </c>
      <c r="T46" s="21">
        <f t="shared" si="13"/>
        <v>1.0872713059342022E-2</v>
      </c>
      <c r="U46" s="21">
        <f t="shared" si="13"/>
        <v>1.9044392337858446E-3</v>
      </c>
      <c r="V46" s="21">
        <f t="shared" si="13"/>
        <v>9.3266364896385123E-2</v>
      </c>
      <c r="W46" s="21">
        <f t="shared" si="13"/>
        <v>0.34526604494837271</v>
      </c>
      <c r="X46" s="21">
        <f t="shared" si="13"/>
        <v>9.8052117841118197E-2</v>
      </c>
      <c r="Y46" s="21">
        <f t="shared" si="13"/>
        <v>8.7431604711557087E-2</v>
      </c>
      <c r="Z46" s="21">
        <f t="shared" si="13"/>
        <v>8.6279174092517341E-2</v>
      </c>
      <c r="AA46" s="21">
        <f t="shared" si="13"/>
        <v>1.0687150384977848E-2</v>
      </c>
      <c r="AB46" s="21">
        <f t="shared" si="13"/>
        <v>3.1343058409613683E-2</v>
      </c>
      <c r="AC46" s="21">
        <f t="shared" si="13"/>
        <v>0.29578436514933626</v>
      </c>
      <c r="AD46" s="21">
        <f t="shared" si="13"/>
        <v>6.0623248545339042E-2</v>
      </c>
      <c r="AE46" s="21">
        <f t="shared" si="13"/>
        <v>5.4075911401119663E-2</v>
      </c>
      <c r="AF46" s="21">
        <f t="shared" si="13"/>
        <v>0.11351944091370551</v>
      </c>
      <c r="AG46" s="21">
        <f t="shared" si="13"/>
        <v>0.3140114228767264</v>
      </c>
      <c r="AH46" s="21">
        <f t="shared" si="13"/>
        <v>1.7646426844591632</v>
      </c>
      <c r="AI46" s="21">
        <f t="shared" si="13"/>
        <v>0.32031543223530778</v>
      </c>
      <c r="AJ46" s="21">
        <f t="shared" si="13"/>
        <v>12.41785338667912</v>
      </c>
      <c r="AK46" s="21">
        <f t="shared" si="13"/>
        <v>0.40967935093219748</v>
      </c>
      <c r="AL46" s="21">
        <f t="shared" si="13"/>
        <v>1.2368114658731209</v>
      </c>
      <c r="AM46" s="21">
        <f t="shared" si="13"/>
        <v>7.8022834477136788E-2</v>
      </c>
      <c r="AN46" s="21">
        <f t="shared" si="13"/>
        <v>0.46647187178507515</v>
      </c>
      <c r="AO46" s="21">
        <f t="shared" si="13"/>
        <v>6.4261464764442569E-2</v>
      </c>
      <c r="AP46" s="21">
        <f t="shared" si="13"/>
        <v>0.7128403557459646</v>
      </c>
      <c r="AQ46" s="21">
        <f t="shared" si="13"/>
        <v>1.4952790613466704</v>
      </c>
      <c r="AR46" s="21">
        <f t="shared" si="13"/>
        <v>0.45162943264519073</v>
      </c>
      <c r="AS46" s="21">
        <f t="shared" si="13"/>
        <v>0.22418045642420625</v>
      </c>
      <c r="AT46" s="21">
        <f t="shared" si="13"/>
        <v>0.64546807452376087</v>
      </c>
      <c r="AU46" s="21">
        <f t="shared" si="13"/>
        <v>0.28877081053525766</v>
      </c>
      <c r="AV46" s="21">
        <f t="shared" si="13"/>
        <v>0.30558601103659599</v>
      </c>
      <c r="AW46" s="21">
        <f t="shared" si="13"/>
        <v>1.6031592162302295</v>
      </c>
      <c r="AX46" s="21">
        <f t="shared" si="11"/>
        <v>26.178015669013952</v>
      </c>
    </row>
    <row r="47" spans="1:50" s="22" customFormat="1" x14ac:dyDescent="0.3">
      <c r="A47" s="30" t="s">
        <v>12</v>
      </c>
      <c r="B47" s="21">
        <f>+B30+B31</f>
        <v>8.8889476842395534E-3</v>
      </c>
      <c r="C47" s="21">
        <f t="shared" ref="C47:AW47" si="14">+C30+C31</f>
        <v>3.7401687771074525E-3</v>
      </c>
      <c r="D47" s="21">
        <f t="shared" si="14"/>
        <v>7.2475113175108729E-4</v>
      </c>
      <c r="E47" s="21">
        <f t="shared" si="14"/>
        <v>3.720106537330971E-5</v>
      </c>
      <c r="F47" s="21">
        <f t="shared" si="14"/>
        <v>3.2440828800406815E-3</v>
      </c>
      <c r="G47" s="21">
        <f t="shared" si="14"/>
        <v>3.4254809705987183E-2</v>
      </c>
      <c r="H47" s="21">
        <f t="shared" si="14"/>
        <v>1.2401489073136976E-3</v>
      </c>
      <c r="I47" s="21">
        <f t="shared" si="14"/>
        <v>2.8495521848753464E-4</v>
      </c>
      <c r="J47" s="21">
        <f t="shared" si="14"/>
        <v>7.2864344245918613E-3</v>
      </c>
      <c r="K47" s="21">
        <f t="shared" si="14"/>
        <v>1.5006308545725109E-2</v>
      </c>
      <c r="L47" s="21">
        <f t="shared" si="14"/>
        <v>2.2936931616965972E-2</v>
      </c>
      <c r="M47" s="21">
        <f t="shared" si="14"/>
        <v>1.5006405916743798E-3</v>
      </c>
      <c r="N47" s="21">
        <f t="shared" si="14"/>
        <v>1.9461143140831014E-3</v>
      </c>
      <c r="O47" s="21">
        <f t="shared" si="14"/>
        <v>2.8494017311766467E-3</v>
      </c>
      <c r="P47" s="21">
        <f t="shared" si="14"/>
        <v>8.6268754757901252E-4</v>
      </c>
      <c r="Q47" s="21">
        <f t="shared" si="14"/>
        <v>1.8745773749348264E-2</v>
      </c>
      <c r="R47" s="21">
        <f t="shared" si="14"/>
        <v>2.9240071432837879E-4</v>
      </c>
      <c r="S47" s="21">
        <f t="shared" si="14"/>
        <v>1.5834175041879654E-4</v>
      </c>
      <c r="T47" s="21">
        <f t="shared" si="14"/>
        <v>6.4959323581509896E-4</v>
      </c>
      <c r="U47" s="21">
        <f t="shared" si="14"/>
        <v>1.4695330087596441E-5</v>
      </c>
      <c r="V47" s="21">
        <f t="shared" si="14"/>
        <v>4.9792443349942076E-3</v>
      </c>
      <c r="W47" s="21">
        <f t="shared" si="14"/>
        <v>9.8441862797410441E-3</v>
      </c>
      <c r="X47" s="21">
        <f t="shared" si="14"/>
        <v>3.6803638081631561E-3</v>
      </c>
      <c r="Y47" s="21">
        <f t="shared" si="14"/>
        <v>6.4947721105232314E-3</v>
      </c>
      <c r="Z47" s="21">
        <f t="shared" si="14"/>
        <v>1.2299904027294223E-2</v>
      </c>
      <c r="AA47" s="21">
        <f t="shared" si="14"/>
        <v>7.5708399029343143E-4</v>
      </c>
      <c r="AB47" s="21">
        <f t="shared" si="14"/>
        <v>1.864093706929909E-3</v>
      </c>
      <c r="AC47" s="21">
        <f t="shared" si="14"/>
        <v>1.2976470640967092E-2</v>
      </c>
      <c r="AD47" s="21">
        <f t="shared" si="14"/>
        <v>4.2727780778404369E-3</v>
      </c>
      <c r="AE47" s="21">
        <f t="shared" si="14"/>
        <v>3.6797868949909472E-3</v>
      </c>
      <c r="AF47" s="21">
        <f t="shared" si="14"/>
        <v>6.2117106013729979E-3</v>
      </c>
      <c r="AG47" s="21">
        <f t="shared" si="14"/>
        <v>1.0001544407170288E-2</v>
      </c>
      <c r="AH47" s="21">
        <f t="shared" si="14"/>
        <v>0.14909596762340244</v>
      </c>
      <c r="AI47" s="21">
        <f t="shared" si="14"/>
        <v>4.7432972383869856E-2</v>
      </c>
      <c r="AJ47" s="21">
        <f t="shared" si="14"/>
        <v>0.23881601561844801</v>
      </c>
      <c r="AK47" s="21">
        <f t="shared" si="14"/>
        <v>2.3532826047081894E-2</v>
      </c>
      <c r="AL47" s="21">
        <f t="shared" si="14"/>
        <v>0.25174192221569242</v>
      </c>
      <c r="AM47" s="21">
        <f t="shared" si="14"/>
        <v>6.0748655952168849E-3</v>
      </c>
      <c r="AN47" s="21">
        <f t="shared" si="14"/>
        <v>4.7782063511632625E-2</v>
      </c>
      <c r="AO47" s="21">
        <f t="shared" si="14"/>
        <v>3.6758234498000933E-2</v>
      </c>
      <c r="AP47" s="21">
        <f t="shared" si="14"/>
        <v>0.17037332352226331</v>
      </c>
      <c r="AQ47" s="21">
        <f t="shared" si="14"/>
        <v>1.7929400082253678E-2</v>
      </c>
      <c r="AR47" s="21">
        <f t="shared" si="14"/>
        <v>4.2092550944898319E-2</v>
      </c>
      <c r="AS47" s="21">
        <f t="shared" si="14"/>
        <v>1.0032147142994068E-2</v>
      </c>
      <c r="AT47" s="21">
        <f t="shared" si="14"/>
        <v>2.4131784332812465E-2</v>
      </c>
      <c r="AU47" s="21">
        <f t="shared" si="14"/>
        <v>1.8542731689968749E-2</v>
      </c>
      <c r="AV47" s="21">
        <f t="shared" si="14"/>
        <v>5.296198723218716E-2</v>
      </c>
      <c r="AW47" s="21">
        <f t="shared" si="14"/>
        <v>2.7438407922033999E-2</v>
      </c>
      <c r="AX47" s="21">
        <f>SUM(B47:AW47)</f>
        <v>1.3664635281651323</v>
      </c>
    </row>
    <row r="48" spans="1:50" x14ac:dyDescent="0.3">
      <c r="A48" s="21" t="s">
        <v>118</v>
      </c>
      <c r="B48" s="21">
        <f>B35+B37+B39</f>
        <v>5.6953294929555667E-5</v>
      </c>
      <c r="C48" s="21">
        <f t="shared" ref="C48:AW48" si="15">C35+C37+C39</f>
        <v>1.9193508346223106E-4</v>
      </c>
      <c r="D48" s="21">
        <f t="shared" si="15"/>
        <v>3.5818047046995865E-5</v>
      </c>
      <c r="E48" s="21">
        <f t="shared" si="15"/>
        <v>4.2017373380175197E-7</v>
      </c>
      <c r="F48" s="21">
        <f t="shared" si="15"/>
        <v>1.3092267873858314E-4</v>
      </c>
      <c r="G48" s="21">
        <f t="shared" si="15"/>
        <v>4.1794966412343054E-4</v>
      </c>
      <c r="H48" s="21">
        <f t="shared" si="15"/>
        <v>8.8746048540788692E-5</v>
      </c>
      <c r="I48" s="21">
        <f t="shared" si="15"/>
        <v>4.1061199312525935E-5</v>
      </c>
      <c r="J48" s="21">
        <f t="shared" si="15"/>
        <v>3.1175094535526316E-4</v>
      </c>
      <c r="K48" s="21">
        <f t="shared" si="15"/>
        <v>1.4245770025860376E-4</v>
      </c>
      <c r="L48" s="21">
        <f t="shared" si="15"/>
        <v>4.965146119089007E-4</v>
      </c>
      <c r="M48" s="21">
        <f t="shared" si="15"/>
        <v>1.0478337697084701E-4</v>
      </c>
      <c r="N48" s="21">
        <f t="shared" si="15"/>
        <v>7.4186683672751953E-5</v>
      </c>
      <c r="O48" s="21">
        <f t="shared" si="15"/>
        <v>6.7422090571932681E-6</v>
      </c>
      <c r="P48" s="21">
        <f t="shared" si="15"/>
        <v>3.4224583966602928E-5</v>
      </c>
      <c r="Q48" s="21">
        <f t="shared" si="15"/>
        <v>2.1651676657896701E-4</v>
      </c>
      <c r="R48" s="21">
        <f t="shared" si="15"/>
        <v>6.0520907144138104E-6</v>
      </c>
      <c r="S48" s="21">
        <f t="shared" si="15"/>
        <v>8.1065696245067649E-6</v>
      </c>
      <c r="T48" s="21">
        <f t="shared" si="15"/>
        <v>8.8615403660147196E-6</v>
      </c>
      <c r="U48" s="21">
        <f t="shared" si="15"/>
        <v>3.7201544539741511E-7</v>
      </c>
      <c r="V48" s="21">
        <f t="shared" si="15"/>
        <v>9.3410833125855849E-5</v>
      </c>
      <c r="W48" s="21">
        <f t="shared" si="15"/>
        <v>2.9260161918986277E-4</v>
      </c>
      <c r="X48" s="21">
        <f t="shared" si="15"/>
        <v>5.9463228552434394E-5</v>
      </c>
      <c r="Y48" s="21">
        <f t="shared" si="15"/>
        <v>1.4740644226629067E-4</v>
      </c>
      <c r="Z48" s="21">
        <f t="shared" si="15"/>
        <v>8.5311860750801415E-5</v>
      </c>
      <c r="AA48" s="21">
        <f t="shared" si="15"/>
        <v>6.9159496040441449E-5</v>
      </c>
      <c r="AB48" s="21">
        <f t="shared" si="15"/>
        <v>6.7438277368202151E-5</v>
      </c>
      <c r="AC48" s="21">
        <f t="shared" si="15"/>
        <v>1.3312159097836281E-4</v>
      </c>
      <c r="AD48" s="21">
        <f t="shared" si="15"/>
        <v>4.6585354150452855E-5</v>
      </c>
      <c r="AE48" s="21">
        <f t="shared" si="15"/>
        <v>1.0895845236112884E-4</v>
      </c>
      <c r="AF48" s="21">
        <f t="shared" si="15"/>
        <v>2.6377347517514611E-5</v>
      </c>
      <c r="AG48" s="21">
        <f t="shared" si="15"/>
        <v>1.1041153370321623E-3</v>
      </c>
      <c r="AH48" s="21">
        <f t="shared" si="15"/>
        <v>1.4157700777291885E-3</v>
      </c>
      <c r="AI48" s="21">
        <f t="shared" si="15"/>
        <v>3.5296481192001157E-4</v>
      </c>
      <c r="AJ48" s="21">
        <f t="shared" si="15"/>
        <v>1.0691701980902114E-2</v>
      </c>
      <c r="AK48" s="21">
        <f t="shared" si="15"/>
        <v>3.4063045357064407E-4</v>
      </c>
      <c r="AL48" s="21">
        <f t="shared" si="15"/>
        <v>5.7497418611524784E-3</v>
      </c>
      <c r="AM48" s="21">
        <f t="shared" si="15"/>
        <v>6.9518648389768297E-4</v>
      </c>
      <c r="AN48" s="21">
        <f t="shared" si="15"/>
        <v>2.0481133732053625E-4</v>
      </c>
      <c r="AO48" s="21">
        <f t="shared" si="15"/>
        <v>1.7382369104441489E-3</v>
      </c>
      <c r="AP48" s="21">
        <f t="shared" si="15"/>
        <v>1.4333646641395688E-3</v>
      </c>
      <c r="AQ48" s="21">
        <f t="shared" si="15"/>
        <v>1.1953258581786073E-3</v>
      </c>
      <c r="AR48" s="21">
        <f t="shared" si="15"/>
        <v>9.6320329635023996E-4</v>
      </c>
      <c r="AS48" s="21">
        <f t="shared" si="15"/>
        <v>3.2949086697660969E-4</v>
      </c>
      <c r="AT48" s="21">
        <f t="shared" si="15"/>
        <v>3.9416271199765749E-4</v>
      </c>
      <c r="AU48" s="21">
        <f t="shared" si="15"/>
        <v>5.5214064710234654E-4</v>
      </c>
      <c r="AV48" s="21">
        <f t="shared" si="15"/>
        <v>5.7224475249005266E-4</v>
      </c>
      <c r="AW48" s="21">
        <f t="shared" si="15"/>
        <v>2.4067331380979453E-3</v>
      </c>
      <c r="AX48" s="21">
        <f>SUM(B48:AW48)</f>
        <v>3.3644034975410721E-2</v>
      </c>
    </row>
    <row r="49" ht="13.5" customHeight="1" x14ac:dyDescent="0.3"/>
  </sheetData>
  <mergeCells count="3">
    <mergeCell ref="A42:AX42"/>
    <mergeCell ref="A28:AX28"/>
    <mergeCell ref="A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global_nas</vt:lpstr>
      <vt:lpstr>country_nas</vt:lpstr>
      <vt:lpstr>steel_nas</vt:lpstr>
      <vt:lpstr>data_source_exio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2020-10-19T12:46:39Z</dcterms:modified>
</cp:coreProperties>
</file>