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lenn Aguilar\surfdrive\thesis_per_chapter\chap04_asa\results\asa_supplementary_information\"/>
    </mc:Choice>
  </mc:AlternateContent>
  <bookViews>
    <workbookView xWindow="240" yWindow="15" windowWidth="16095" windowHeight="9660" tabRatio="830"/>
  </bookViews>
  <sheets>
    <sheet name="Coversheet" sheetId="11" r:id="rId1"/>
    <sheet name="sa_all" sheetId="1" r:id="rId2"/>
    <sheet name="sa_all_tot" sheetId="2" r:id="rId3"/>
    <sheet name="sa_agg" sheetId="3" r:id="rId4"/>
    <sheet name="sa_agg_tot" sheetId="4" r:id="rId5"/>
    <sheet name="sa_agg_mat" sheetId="5" r:id="rId6"/>
    <sheet name="non-metallic" sheetId="6" r:id="rId7"/>
    <sheet name="glass" sheetId="7" r:id="rId8"/>
    <sheet name="steel" sheetId="8" r:id="rId9"/>
  </sheets>
  <calcPr calcId="152511"/>
</workbook>
</file>

<file path=xl/calcChain.xml><?xml version="1.0" encoding="utf-8"?>
<calcChain xmlns="http://schemas.openxmlformats.org/spreadsheetml/2006/main">
  <c r="B9" i="8" l="1"/>
  <c r="M9" i="8"/>
  <c r="L9" i="8"/>
  <c r="K9" i="8"/>
  <c r="J9" i="8"/>
  <c r="I9" i="8"/>
  <c r="H9" i="8"/>
  <c r="G9" i="8"/>
  <c r="F9" i="8"/>
  <c r="E9" i="8"/>
  <c r="D9" i="8"/>
  <c r="C9" i="8"/>
  <c r="M9" i="7"/>
  <c r="L9" i="7"/>
  <c r="K9" i="7"/>
  <c r="J9" i="7"/>
  <c r="I9" i="7"/>
  <c r="H9" i="7"/>
  <c r="G9" i="7"/>
  <c r="F9" i="7"/>
  <c r="E9" i="7"/>
  <c r="D9" i="7"/>
  <c r="C9" i="7"/>
  <c r="B9" i="7"/>
  <c r="C9" i="6"/>
  <c r="D9" i="6"/>
  <c r="E9" i="6"/>
  <c r="F9" i="6"/>
  <c r="G9" i="6"/>
  <c r="H9" i="6"/>
  <c r="I9" i="6"/>
  <c r="J9" i="6"/>
  <c r="K9" i="6"/>
  <c r="L9" i="6"/>
  <c r="M9" i="6"/>
  <c r="B9" i="6"/>
  <c r="M16" i="6"/>
  <c r="L16" i="6"/>
  <c r="K16" i="6"/>
  <c r="J16" i="6"/>
  <c r="I16" i="6"/>
  <c r="H16" i="6"/>
  <c r="G16" i="6"/>
  <c r="F16" i="6"/>
  <c r="E16" i="6"/>
  <c r="D16" i="6"/>
  <c r="C16" i="6"/>
  <c r="B16" i="6"/>
  <c r="M15" i="6"/>
  <c r="L15" i="6"/>
  <c r="K15" i="6"/>
  <c r="J15" i="6"/>
  <c r="I15" i="6"/>
  <c r="H15" i="6"/>
  <c r="G15" i="6"/>
  <c r="F15" i="6"/>
  <c r="E15" i="6"/>
  <c r="D15" i="6"/>
  <c r="C15" i="6"/>
  <c r="B15" i="6"/>
  <c r="M14" i="6"/>
  <c r="L14" i="6"/>
  <c r="K14" i="6"/>
  <c r="J14" i="6"/>
  <c r="I14" i="6"/>
  <c r="H14" i="6"/>
  <c r="G14" i="6"/>
  <c r="F14" i="6"/>
  <c r="E14" i="6"/>
  <c r="D14" i="6"/>
  <c r="C14" i="6"/>
  <c r="B14" i="6"/>
  <c r="M13" i="6"/>
  <c r="L13" i="6"/>
  <c r="K13" i="6"/>
  <c r="J13" i="6"/>
  <c r="I13" i="6"/>
  <c r="H13" i="6"/>
  <c r="G13" i="6"/>
  <c r="F13" i="6"/>
  <c r="E13" i="6"/>
  <c r="D13" i="6"/>
  <c r="C13" i="6"/>
  <c r="B13" i="6"/>
  <c r="B15" i="7"/>
  <c r="B13" i="7"/>
  <c r="M13" i="7"/>
  <c r="M16" i="7"/>
  <c r="L16" i="7"/>
  <c r="K16" i="7"/>
  <c r="J16" i="7"/>
  <c r="I16" i="7"/>
  <c r="H16" i="7"/>
  <c r="G16" i="7"/>
  <c r="F16" i="7"/>
  <c r="E16" i="7"/>
  <c r="D16" i="7"/>
  <c r="C16" i="7"/>
  <c r="B16" i="7"/>
  <c r="M15" i="7"/>
  <c r="L15" i="7"/>
  <c r="K15" i="7"/>
  <c r="J15" i="7"/>
  <c r="I15" i="7"/>
  <c r="H15" i="7"/>
  <c r="G15" i="7"/>
  <c r="F15" i="7"/>
  <c r="E15" i="7"/>
  <c r="D15" i="7"/>
  <c r="C15" i="7"/>
  <c r="M14" i="7"/>
  <c r="L14" i="7"/>
  <c r="K14" i="7"/>
  <c r="J14" i="7"/>
  <c r="I14" i="7"/>
  <c r="H14" i="7"/>
  <c r="G14" i="7"/>
  <c r="F14" i="7"/>
  <c r="E14" i="7"/>
  <c r="D14" i="7"/>
  <c r="C14" i="7"/>
  <c r="B14" i="7"/>
  <c r="L13" i="7"/>
  <c r="K13" i="7"/>
  <c r="J13" i="7"/>
  <c r="I13" i="7"/>
  <c r="H13" i="7"/>
  <c r="G13" i="7"/>
  <c r="F13" i="7"/>
  <c r="E13" i="7"/>
  <c r="D13" i="7"/>
  <c r="C13" i="7"/>
  <c r="M14" i="8"/>
  <c r="M15" i="8"/>
  <c r="M16" i="8"/>
  <c r="M13" i="8"/>
  <c r="M4" i="6" l="1"/>
  <c r="M3" i="6"/>
  <c r="M5" i="6"/>
  <c r="M5" i="7"/>
  <c r="B7" i="8"/>
  <c r="B13" i="8" s="1"/>
  <c r="M5" i="8"/>
  <c r="B15" i="8" l="1"/>
  <c r="M2" i="3"/>
  <c r="M3" i="3"/>
  <c r="M4" i="3"/>
  <c r="M5" i="3"/>
  <c r="M6" i="3"/>
  <c r="M8" i="3"/>
  <c r="M9" i="3"/>
  <c r="M10" i="3"/>
  <c r="M11" i="3"/>
  <c r="M12" i="3"/>
  <c r="M13" i="3"/>
  <c r="M7" i="3"/>
  <c r="M4" i="8" l="1"/>
  <c r="M6" i="8"/>
  <c r="M3" i="8"/>
  <c r="C7" i="8"/>
  <c r="D7" i="8"/>
  <c r="E7" i="8"/>
  <c r="F7" i="8"/>
  <c r="G7" i="8"/>
  <c r="H7" i="8"/>
  <c r="I7" i="8"/>
  <c r="J7" i="8"/>
  <c r="K7" i="8"/>
  <c r="L7" i="8"/>
  <c r="M4" i="7"/>
  <c r="M6" i="7"/>
  <c r="M3" i="7"/>
  <c r="C7" i="7"/>
  <c r="D7" i="7"/>
  <c r="E7" i="7"/>
  <c r="F7" i="7"/>
  <c r="G7" i="7"/>
  <c r="H7" i="7"/>
  <c r="I7" i="7"/>
  <c r="J7" i="7"/>
  <c r="K7" i="7"/>
  <c r="L7" i="7"/>
  <c r="B7" i="7"/>
  <c r="M6" i="6"/>
  <c r="C7" i="6"/>
  <c r="D7" i="6"/>
  <c r="E7" i="6"/>
  <c r="F7" i="6"/>
  <c r="G7" i="6"/>
  <c r="H7" i="6"/>
  <c r="I7" i="6"/>
  <c r="J7" i="6"/>
  <c r="K7" i="6"/>
  <c r="L7" i="6"/>
  <c r="B7" i="6"/>
  <c r="M7" i="6" l="1"/>
  <c r="J13" i="8"/>
  <c r="J15" i="8"/>
  <c r="F13" i="8"/>
  <c r="F15" i="8"/>
  <c r="K14" i="8"/>
  <c r="K15" i="8"/>
  <c r="G14" i="8"/>
  <c r="G15" i="8"/>
  <c r="C14" i="8"/>
  <c r="C15" i="8"/>
  <c r="I13" i="8"/>
  <c r="I15" i="8"/>
  <c r="E16" i="8"/>
  <c r="E15" i="8"/>
  <c r="L16" i="8"/>
  <c r="L15" i="8"/>
  <c r="H16" i="8"/>
  <c r="H15" i="8"/>
  <c r="D16" i="8"/>
  <c r="D15" i="8"/>
  <c r="M7" i="7"/>
  <c r="K13" i="8"/>
  <c r="D14" i="8"/>
  <c r="C13" i="8"/>
  <c r="H14" i="8"/>
  <c r="G13" i="8"/>
  <c r="L14" i="8"/>
  <c r="M7" i="8"/>
  <c r="I16" i="8"/>
  <c r="D13" i="8"/>
  <c r="H13" i="8"/>
  <c r="L13" i="8"/>
  <c r="E14" i="8"/>
  <c r="I14" i="8"/>
  <c r="B16" i="8"/>
  <c r="F16" i="8"/>
  <c r="J16" i="8"/>
  <c r="E13" i="8"/>
  <c r="B14" i="8"/>
  <c r="F14" i="8"/>
  <c r="J14" i="8"/>
  <c r="C16" i="8"/>
  <c r="G16" i="8"/>
  <c r="K16" i="8"/>
  <c r="B14" i="5"/>
  <c r="F14" i="5"/>
  <c r="K14" i="5"/>
  <c r="F15" i="5"/>
  <c r="K15" i="5"/>
  <c r="H16" i="5"/>
  <c r="K16" i="5"/>
  <c r="L16" i="5"/>
  <c r="F17" i="5"/>
  <c r="F18" i="5"/>
  <c r="K18" i="5"/>
  <c r="K13" i="5"/>
  <c r="J13" i="5"/>
  <c r="G9" i="5"/>
  <c r="G14" i="5" s="1"/>
  <c r="E9" i="5"/>
  <c r="E16" i="5" s="1"/>
  <c r="C9" i="5"/>
  <c r="C14" i="5" s="1"/>
  <c r="D9" i="5"/>
  <c r="D15" i="5" s="1"/>
  <c r="F9" i="5"/>
  <c r="F16" i="5" s="1"/>
  <c r="H9" i="5"/>
  <c r="H15" i="5" s="1"/>
  <c r="I9" i="5"/>
  <c r="I16" i="5" s="1"/>
  <c r="J9" i="5"/>
  <c r="J17" i="5" s="1"/>
  <c r="K9" i="5"/>
  <c r="K17" i="5" s="1"/>
  <c r="L9" i="5"/>
  <c r="L15" i="5" s="1"/>
  <c r="B9" i="5"/>
  <c r="B17" i="5" s="1"/>
  <c r="M4" i="5"/>
  <c r="M5" i="5"/>
  <c r="M6" i="5"/>
  <c r="M7" i="5"/>
  <c r="M8" i="5"/>
  <c r="M3" i="5"/>
  <c r="D13" i="5" l="1"/>
  <c r="M9" i="5"/>
  <c r="G13" i="5"/>
  <c r="J18" i="5"/>
  <c r="B18" i="5"/>
  <c r="I17" i="5"/>
  <c r="E17" i="5"/>
  <c r="D16" i="5"/>
  <c r="G15" i="5"/>
  <c r="C15" i="5"/>
  <c r="J14" i="5"/>
  <c r="B13" i="5"/>
  <c r="E13" i="5"/>
  <c r="H13" i="5"/>
  <c r="L13" i="5"/>
  <c r="I18" i="5"/>
  <c r="E18" i="5"/>
  <c r="L17" i="5"/>
  <c r="H17" i="5"/>
  <c r="D17" i="5"/>
  <c r="G16" i="5"/>
  <c r="C16" i="5"/>
  <c r="J15" i="5"/>
  <c r="B15" i="5"/>
  <c r="I14" i="5"/>
  <c r="E14" i="5"/>
  <c r="C13" i="5"/>
  <c r="F13" i="5"/>
  <c r="I13" i="5"/>
  <c r="L18" i="5"/>
  <c r="H18" i="5"/>
  <c r="D18" i="5"/>
  <c r="G17" i="5"/>
  <c r="C17" i="5"/>
  <c r="J16" i="5"/>
  <c r="B16" i="5"/>
  <c r="I15" i="5"/>
  <c r="E15" i="5"/>
  <c r="L14" i="5"/>
  <c r="H14" i="5"/>
  <c r="D14" i="5"/>
  <c r="G18" i="5"/>
  <c r="C18" i="5"/>
  <c r="L8" i="8"/>
  <c r="K8" i="8"/>
  <c r="J8" i="8"/>
  <c r="I8" i="8"/>
  <c r="H8" i="8"/>
  <c r="G8" i="8"/>
  <c r="F8" i="8"/>
  <c r="E8" i="8"/>
  <c r="D8" i="8"/>
  <c r="C8" i="8"/>
  <c r="B8" i="8"/>
  <c r="L8" i="7"/>
  <c r="K8" i="7"/>
  <c r="J8" i="7"/>
  <c r="I8" i="7"/>
  <c r="H8" i="7"/>
  <c r="G8" i="7"/>
  <c r="F8" i="7"/>
  <c r="E8" i="7"/>
  <c r="D8" i="7"/>
  <c r="C8" i="7"/>
  <c r="B8" i="7"/>
  <c r="C8" i="6"/>
  <c r="D8" i="6"/>
  <c r="E8" i="6"/>
  <c r="F8" i="6"/>
  <c r="G8" i="6"/>
  <c r="H8" i="6"/>
  <c r="I8" i="6"/>
  <c r="J8" i="6"/>
  <c r="K8" i="6"/>
  <c r="L8" i="6"/>
  <c r="B8" i="6"/>
  <c r="M8" i="6" l="1"/>
  <c r="M8" i="8"/>
  <c r="M8" i="7"/>
</calcChain>
</file>

<file path=xl/sharedStrings.xml><?xml version="1.0" encoding="utf-8"?>
<sst xmlns="http://schemas.openxmlformats.org/spreadsheetml/2006/main" count="378" uniqueCount="153">
  <si>
    <t>AT</t>
  </si>
  <si>
    <t>BE</t>
  </si>
  <si>
    <t>BG</t>
  </si>
  <si>
    <t>CY</t>
  </si>
  <si>
    <t>CZ</t>
  </si>
  <si>
    <t>DE</t>
  </si>
  <si>
    <t>DK</t>
  </si>
  <si>
    <t>EE</t>
  </si>
  <si>
    <t>ES</t>
  </si>
  <si>
    <t>FI</t>
  </si>
  <si>
    <t>FR</t>
  </si>
  <si>
    <t>GR</t>
  </si>
  <si>
    <t>HU</t>
  </si>
  <si>
    <t>HR</t>
  </si>
  <si>
    <t>IE</t>
  </si>
  <si>
    <t>IT</t>
  </si>
  <si>
    <t>LT</t>
  </si>
  <si>
    <t>LU</t>
  </si>
  <si>
    <t>LV</t>
  </si>
  <si>
    <t>MT</t>
  </si>
  <si>
    <t>NL</t>
  </si>
  <si>
    <t>PL</t>
  </si>
  <si>
    <t>PT</t>
  </si>
  <si>
    <t>RO</t>
  </si>
  <si>
    <t>SE</t>
  </si>
  <si>
    <t>SI</t>
  </si>
  <si>
    <t>SK</t>
  </si>
  <si>
    <t>GB</t>
  </si>
  <si>
    <t>NO</t>
  </si>
  <si>
    <t>CH</t>
  </si>
  <si>
    <t>WE</t>
  </si>
  <si>
    <t>TR</t>
  </si>
  <si>
    <t>US</t>
  </si>
  <si>
    <t>CA</t>
  </si>
  <si>
    <t>CN</t>
  </si>
  <si>
    <t>RU</t>
  </si>
  <si>
    <t>IN</t>
  </si>
  <si>
    <t>AU</t>
  </si>
  <si>
    <t>JP</t>
  </si>
  <si>
    <t>ZA</t>
  </si>
  <si>
    <t>WF</t>
  </si>
  <si>
    <t>WM</t>
  </si>
  <si>
    <t>BR</t>
  </si>
  <si>
    <t>MX</t>
  </si>
  <si>
    <t>WL</t>
  </si>
  <si>
    <t>KR</t>
  </si>
  <si>
    <t>ID</t>
  </si>
  <si>
    <t>WA</t>
  </si>
  <si>
    <t>Textile</t>
  </si>
  <si>
    <t>Wood</t>
  </si>
  <si>
    <t>Paper</t>
  </si>
  <si>
    <t>Plastics</t>
  </si>
  <si>
    <t>Glass</t>
  </si>
  <si>
    <t>Steel</t>
  </si>
  <si>
    <t>Precious metals</t>
  </si>
  <si>
    <t>Aluminium</t>
  </si>
  <si>
    <t>Lead</t>
  </si>
  <si>
    <t>Copper</t>
  </si>
  <si>
    <t>non-ferrous metals</t>
  </si>
  <si>
    <t>Non-metallic minerals</t>
  </si>
  <si>
    <t>Stock additions (tonnes)</t>
  </si>
  <si>
    <t>Population</t>
  </si>
  <si>
    <t>Stock additions per capita (tonnes/cap)</t>
  </si>
  <si>
    <t>China</t>
  </si>
  <si>
    <t>North America</t>
  </si>
  <si>
    <t>Europe</t>
  </si>
  <si>
    <t>Australia</t>
  </si>
  <si>
    <t>Japan</t>
  </si>
  <si>
    <t>Middle East</t>
  </si>
  <si>
    <t>Russia</t>
  </si>
  <si>
    <t>Latin America</t>
  </si>
  <si>
    <t>Asia and Pacific</t>
  </si>
  <si>
    <t>India</t>
  </si>
  <si>
    <t>Africa</t>
  </si>
  <si>
    <t>Textile/Wood/Paper</t>
  </si>
  <si>
    <t>Aluminium/Lead/Copper and other metals</t>
  </si>
  <si>
    <t>Construction</t>
  </si>
  <si>
    <t>Rest</t>
  </si>
  <si>
    <t>Per capita (tonnes/cap)</t>
  </si>
  <si>
    <t>Abbreviations</t>
  </si>
  <si>
    <t>country/region</t>
  </si>
  <si>
    <t>:</t>
  </si>
  <si>
    <t>Austria</t>
  </si>
  <si>
    <t>Belgium</t>
  </si>
  <si>
    <t>Brazil</t>
  </si>
  <si>
    <t>Bulgaria</t>
  </si>
  <si>
    <t>Canada</t>
  </si>
  <si>
    <t>Cyprus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</si>
  <si>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</si>
  <si>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</si>
  <si>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</si>
  <si>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</si>
  <si>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</si>
  <si>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</si>
  <si>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</si>
  <si>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</si>
  <si>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Croatia</t>
  </si>
  <si>
    <t>Indonesia</t>
  </si>
  <si>
    <t>Ireland</t>
  </si>
  <si>
    <t>Italy</t>
  </si>
  <si>
    <t>Latvia</t>
  </si>
  <si>
    <t>Lithuania</t>
  </si>
  <si>
    <t>Luxembourg</t>
  </si>
  <si>
    <t>Malta</t>
  </si>
  <si>
    <t>Mexico</t>
  </si>
  <si>
    <t>Netherlands</t>
  </si>
  <si>
    <t>Norway</t>
  </si>
  <si>
    <t>Poland</t>
  </si>
  <si>
    <t>Portugal</t>
  </si>
  <si>
    <t>Romania</t>
  </si>
  <si>
    <t>Russian Federation</t>
  </si>
  <si>
    <t>Slovak Republic</t>
  </si>
  <si>
    <t>Slovenia</t>
  </si>
  <si>
    <t>South Africa</t>
  </si>
  <si>
    <t>South Korea</t>
  </si>
  <si>
    <t>Spain</t>
  </si>
  <si>
    <t>Sweden</t>
  </si>
  <si>
    <t>Switzerland</t>
  </si>
  <si>
    <t>Turkey</t>
  </si>
  <si>
    <t>United Kingdom</t>
  </si>
  <si>
    <t>United States</t>
  </si>
  <si>
    <t>RoW Asia and Pacific</t>
  </si>
  <si>
    <t>RoW America</t>
  </si>
  <si>
    <t>RoW Europe</t>
  </si>
  <si>
    <t>RoW Africa</t>
  </si>
  <si>
    <t>RoW Middle East</t>
  </si>
  <si>
    <t>Latest Update:</t>
  </si>
  <si>
    <t>Guide to sheets in this Excel workbook</t>
  </si>
  <si>
    <t>Composition (%)</t>
  </si>
  <si>
    <t>Total (tonnes)</t>
  </si>
  <si>
    <t>SUM</t>
  </si>
  <si>
    <t>sa_all</t>
  </si>
  <si>
    <t>sa_all_tot</t>
  </si>
  <si>
    <t>sa_agg</t>
  </si>
  <si>
    <t>sa_agg_tot</t>
  </si>
  <si>
    <t>sa_agg_mat</t>
  </si>
  <si>
    <t>non-metallic</t>
  </si>
  <si>
    <t>glass</t>
  </si>
  <si>
    <t>steel</t>
  </si>
  <si>
    <t>Data of inflows to in-use stocks of 43 countries and 5 rest of the world regions for 2011 in tonnes</t>
  </si>
  <si>
    <t>Data of inflows to in-use stocks of 5 selected countries and 6 aggregated regions for 2011 in tonnes</t>
  </si>
  <si>
    <t xml:space="preserve">Data of sum of inflows to in-use stocks (in tonnes), population, and stock additions per capita of 43 countries and 5 rest of the world regions for 2011 </t>
  </si>
  <si>
    <t xml:space="preserve">Data of sum of inflows to in-use stocks (in tonnes), population, and stock additions per capita of 5 selected countries and 6 aggregated regions for 2011 </t>
  </si>
  <si>
    <t>Data of inflows to in-use stocks of 5 selected countries and 6 aggregated regions for 2011 in tonnes, and aggregated materials</t>
  </si>
  <si>
    <t xml:space="preserve">Non-metallic minerals stock additions in construction, transport and rest of sectors in tonnes </t>
  </si>
  <si>
    <t xml:space="preserve">Glass stock additions in construction, transport and rest of sectors in tonnes </t>
  </si>
  <si>
    <t xml:space="preserve">Steel stock additions in construction, transport and rest of sectors in tonnes </t>
  </si>
  <si>
    <t>World (total)</t>
  </si>
  <si>
    <r>
      <t xml:space="preserve">           </t>
    </r>
    <r>
      <rPr>
        <sz val="10.5"/>
        <color rgb="FF000000"/>
        <rFont val="Arial Rounded MT Bold"/>
        <family val="2"/>
      </rPr>
      <t>SUPPORTING INFORMATION FOR:</t>
    </r>
  </si>
  <si>
    <r>
      <t xml:space="preserve">Aguilar-Hernandez, G.A., Deetman, S., Rodrigues, J.F.D &amp; Tukker, A. (2020.) Global distribution of material inflows to capital formation and its implications for a circularity transition. </t>
    </r>
    <r>
      <rPr>
        <i/>
        <sz val="14"/>
        <color rgb="FF000000"/>
        <rFont val="Arial"/>
        <family val="2"/>
      </rPr>
      <t xml:space="preserve">Journal of Industrial Ecology. </t>
    </r>
  </si>
  <si>
    <t>This supporting information provides the results and graphs for the analysis of material inflows to in-use stocks of the world, per region and country. All spreesheets comes from save_result() function in main.py</t>
  </si>
  <si>
    <t>Transport and equipment</t>
  </si>
  <si>
    <t>Final demand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</si>
</sst>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10">
    <font>
      <sz val="11"/>
      <color theme="1"/>
      <name val="Calibri"/>
      <family val="2"/>
      <scheme val="minor"/>
    </font>
    <font>
      <sz val="12"/>
      <color rgb="FF000000"/>
      <name val="Calibri"/>
      <family val="2"/>
      <charset val="1"/>
    </font>
    <font>
      <sz val="10"/>
      <name val="Arial"/>
      <family val="2"/>
    </font>
    <font>
      <sz val="14"/>
      <color rgb="FF000000"/>
      <name val="Arial"/>
      <family val="2"/>
    </font>
    <font>
      <sz val="10.5"/>
      <color rgb="FF000000"/>
      <name val="Arial Rounded MT Bold"/>
      <family val="2"/>
    </font>
    <font>
      <i/>
      <sz val="14"/>
      <color rgb="FF000000"/>
      <name val="Arial"/>
      <family val="2"/>
    </font>
    <font>
      <sz val="11"/>
      <color rgb="FF000000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45">
    <xf numFmtId="0" fontId="0" fillId="0" borderId="0" xfId="0"/>
    <xf numFmtId="0" fontId="2" fillId="0" borderId="0" xfId="0" applyFont="1"/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6" fillId="0" borderId="0" xfId="0" applyFont="1" applyAlignment="1">
      <alignment vertical="top" wrapText="1"/>
    </xf>
    <xf numFmtId="0" fontId="7" fillId="0" borderId="0" xfId="0" applyFont="1"/>
    <xf numFmtId="0" fontId="8" fillId="0" borderId="0" xfId="0" applyFont="1"/>
    <xf numFmtId="14" fontId="8" fillId="0" borderId="0" xfId="0" applyNumberFormat="1" applyFont="1"/>
    <xf numFmtId="0" fontId="7" fillId="0" borderId="0" xfId="0" applyFont="1" applyAlignment="1">
      <alignment horizontal="right"/>
    </xf>
    <xf numFmtId="0" fontId="9" fillId="0" borderId="0" xfId="0" applyFont="1" applyAlignment="1">
      <alignment horizontal="left"/>
    </xf>
    <xf numFmtId="0" fontId="9" fillId="0" borderId="0" xfId="0" applyFont="1" applyAlignment="1">
      <alignment horizontal="right"/>
    </xf>
    <xf numFmtId="0" fontId="7" fillId="0" borderId="0" xfId="0" applyFont="1" applyAlignment="1">
      <alignment horizontal="left" vertical="center"/>
    </xf>
    <xf numFmtId="0" fontId="8" fillId="0" borderId="1" xfId="0" applyFont="1" applyBorder="1"/>
    <xf numFmtId="0" fontId="7" fillId="0" borderId="1" xfId="0" applyFont="1" applyBorder="1" applyAlignment="1">
      <alignment horizontal="center" vertical="top"/>
    </xf>
    <xf numFmtId="0" fontId="8" fillId="0" borderId="8" xfId="0" applyFont="1" applyBorder="1"/>
    <xf numFmtId="0" fontId="7" fillId="0" borderId="1" xfId="0" applyFont="1" applyBorder="1" applyAlignment="1">
      <alignment horizontal="left" vertical="top"/>
    </xf>
    <xf numFmtId="0" fontId="8" fillId="0" borderId="0" xfId="0" applyFont="1" applyBorder="1"/>
    <xf numFmtId="0" fontId="8" fillId="0" borderId="4" xfId="0" applyFont="1" applyBorder="1"/>
    <xf numFmtId="1" fontId="8" fillId="0" borderId="0" xfId="0" applyNumberFormat="1" applyFont="1"/>
    <xf numFmtId="0" fontId="7" fillId="0" borderId="5" xfId="0" applyFont="1" applyFill="1" applyBorder="1" applyAlignment="1">
      <alignment horizontal="left" vertical="top"/>
    </xf>
    <xf numFmtId="0" fontId="8" fillId="0" borderId="9" xfId="0" applyFont="1" applyBorder="1"/>
    <xf numFmtId="0" fontId="8" fillId="0" borderId="10" xfId="0" applyFont="1" applyBorder="1"/>
    <xf numFmtId="164" fontId="8" fillId="0" borderId="0" xfId="0" applyNumberFormat="1" applyFont="1" applyBorder="1"/>
    <xf numFmtId="164" fontId="8" fillId="0" borderId="4" xfId="0" applyNumberFormat="1" applyFont="1" applyBorder="1"/>
    <xf numFmtId="164" fontId="8" fillId="0" borderId="9" xfId="0" applyNumberFormat="1" applyFont="1" applyBorder="1"/>
    <xf numFmtId="164" fontId="8" fillId="0" borderId="10" xfId="0" applyNumberFormat="1" applyFont="1" applyBorder="1"/>
    <xf numFmtId="0" fontId="7" fillId="0" borderId="5" xfId="0" applyFont="1" applyBorder="1" applyAlignment="1">
      <alignment horizontal="center" vertical="top"/>
    </xf>
    <xf numFmtId="0" fontId="7" fillId="0" borderId="5" xfId="0" applyFont="1" applyFill="1" applyBorder="1" applyAlignment="1">
      <alignment horizontal="center" vertical="top"/>
    </xf>
    <xf numFmtId="0" fontId="7" fillId="0" borderId="1" xfId="0" applyFont="1" applyFill="1" applyBorder="1" applyAlignment="1">
      <alignment horizontal="center" vertical="top"/>
    </xf>
    <xf numFmtId="2" fontId="8" fillId="0" borderId="9" xfId="0" applyNumberFormat="1" applyFont="1" applyBorder="1"/>
    <xf numFmtId="0" fontId="7" fillId="0" borderId="10" xfId="0" applyFont="1" applyBorder="1" applyAlignment="1">
      <alignment horizontal="center" vertical="top"/>
    </xf>
    <xf numFmtId="165" fontId="8" fillId="0" borderId="9" xfId="0" applyNumberFormat="1" applyFont="1" applyBorder="1"/>
    <xf numFmtId="165" fontId="8" fillId="0" borderId="10" xfId="0" applyNumberFormat="1" applyFont="1" applyBorder="1"/>
    <xf numFmtId="2" fontId="8" fillId="0" borderId="10" xfId="0" applyNumberFormat="1" applyFont="1" applyBorder="1"/>
    <xf numFmtId="164" fontId="8" fillId="0" borderId="13" xfId="0" applyNumberFormat="1" applyFont="1" applyBorder="1"/>
    <xf numFmtId="2" fontId="8" fillId="0" borderId="13" xfId="0" applyNumberFormat="1" applyFont="1" applyBorder="1"/>
    <xf numFmtId="165" fontId="8" fillId="0" borderId="13" xfId="0" applyNumberFormat="1" applyFont="1" applyBorder="1"/>
    <xf numFmtId="0" fontId="3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top" wrapText="1"/>
    </xf>
    <xf numFmtId="0" fontId="7" fillId="0" borderId="7" xfId="0" applyFont="1" applyBorder="1" applyAlignment="1">
      <alignment horizontal="left"/>
    </xf>
    <xf numFmtId="0" fontId="7" fillId="0" borderId="6" xfId="0" applyFont="1" applyBorder="1" applyAlignment="1">
      <alignment horizontal="left"/>
    </xf>
    <xf numFmtId="0" fontId="7" fillId="0" borderId="3" xfId="0" applyFont="1" applyBorder="1" applyAlignment="1">
      <alignment horizontal="left"/>
    </xf>
    <xf numFmtId="0" fontId="7" fillId="0" borderId="11" xfId="0" applyFont="1" applyBorder="1" applyAlignment="1">
      <alignment horizontal="left"/>
    </xf>
    <xf numFmtId="0" fontId="7" fillId="0" borderId="12" xfId="0" applyFont="1" applyBorder="1" applyAlignment="1">
      <alignment horizontal="left"/>
    </xf>
    <xf numFmtId="0" fontId="7" fillId="0" borderId="2" xfId="0" applyFont="1" applyBorder="1" applyAlignment="1">
      <alignment horizontal="left"/>
    </xf>
  </cellXfs>
  <cellStyles count="3">
    <cellStyle name="Explanatory Text 2" xfId="2"/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1001668986627333E-2"/>
          <c:y val="1.68682541625302E-2"/>
          <c:w val="0.67872861538745655"/>
          <c:h val="0.89466461769998962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sa_agg_mat!$A$3</c:f>
              <c:strCache>
                <c:ptCount val="1"/>
                <c:pt idx="0">
                  <c:v>Textile/Wood/Paper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sa_agg_mat!$B$2:$M$2</c:f>
              <c:strCache>
                <c:ptCount val="12"/>
                <c:pt idx="0">
                  <c:v>China</c:v>
                </c:pt>
                <c:pt idx="1">
                  <c:v>North America</c:v>
                </c:pt>
                <c:pt idx="2">
                  <c:v>Europe</c:v>
                </c:pt>
                <c:pt idx="3">
                  <c:v>Australia</c:v>
                </c:pt>
                <c:pt idx="4">
                  <c:v>Japan</c:v>
                </c:pt>
                <c:pt idx="5">
                  <c:v>Middle East</c:v>
                </c:pt>
                <c:pt idx="6">
                  <c:v>Russia</c:v>
                </c:pt>
                <c:pt idx="7">
                  <c:v>Latin America</c:v>
                </c:pt>
                <c:pt idx="8">
                  <c:v>Asia and Pacific</c:v>
                </c:pt>
                <c:pt idx="9">
                  <c:v>India</c:v>
                </c:pt>
                <c:pt idx="10">
                  <c:v>Africa</c:v>
                </c:pt>
                <c:pt idx="11">
                  <c:v>World (total)</c:v>
                </c:pt>
              </c:strCache>
            </c:strRef>
          </c:cat>
          <c:val>
            <c:numRef>
              <c:f>sa_agg_mat!$B$3:$M$3</c:f>
              <c:numCache>
                <c:formatCode>General</c:formatCode>
                <c:ptCount val="12"/>
                <c:pt idx="0">
                  <c:v>151497262.3462421</c:v>
                </c:pt>
                <c:pt idx="1">
                  <c:v>98570813.73887369</c:v>
                </c:pt>
                <c:pt idx="2">
                  <c:v>148248654.5083698</c:v>
                </c:pt>
                <c:pt idx="3">
                  <c:v>6867860.5647388985</c:v>
                </c:pt>
                <c:pt idx="4">
                  <c:v>21204315.74982851</c:v>
                </c:pt>
                <c:pt idx="5">
                  <c:v>11271962.281568671</c:v>
                </c:pt>
                <c:pt idx="6">
                  <c:v>12889413.30884495</c:v>
                </c:pt>
                <c:pt idx="7">
                  <c:v>44580930.836303703</c:v>
                </c:pt>
                <c:pt idx="8">
                  <c:v>41162577.646424137</c:v>
                </c:pt>
                <c:pt idx="9">
                  <c:v>20022565.54997335</c:v>
                </c:pt>
                <c:pt idx="10">
                  <c:v>36340396.810315147</c:v>
                </c:pt>
                <c:pt idx="11">
                  <c:v>592656753.34148288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66-4E48-A505-7F7CE7526309}"/>
            </c:ext>
          </c:extLst>
        </c:ser>
        <c:ser>
          <c:idx val="1"/>
          <c:order val="1"/>
          <c:tx>
            <c:strRef>
              <c:f>sa_agg_mat!$A$4</c:f>
              <c:strCache>
                <c:ptCount val="1"/>
                <c:pt idx="0">
                  <c:v>Aluminium/Lead/Copper and other metals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sa_agg_mat!$B$2:$M$2</c:f>
              <c:strCache>
                <c:ptCount val="12"/>
                <c:pt idx="0">
                  <c:v>China</c:v>
                </c:pt>
                <c:pt idx="1">
                  <c:v>North America</c:v>
                </c:pt>
                <c:pt idx="2">
                  <c:v>Europe</c:v>
                </c:pt>
                <c:pt idx="3">
                  <c:v>Australia</c:v>
                </c:pt>
                <c:pt idx="4">
                  <c:v>Japan</c:v>
                </c:pt>
                <c:pt idx="5">
                  <c:v>Middle East</c:v>
                </c:pt>
                <c:pt idx="6">
                  <c:v>Russia</c:v>
                </c:pt>
                <c:pt idx="7">
                  <c:v>Latin America</c:v>
                </c:pt>
                <c:pt idx="8">
                  <c:v>Asia and Pacific</c:v>
                </c:pt>
                <c:pt idx="9">
                  <c:v>India</c:v>
                </c:pt>
                <c:pt idx="10">
                  <c:v>Africa</c:v>
                </c:pt>
                <c:pt idx="11">
                  <c:v>World (total)</c:v>
                </c:pt>
              </c:strCache>
            </c:strRef>
          </c:cat>
          <c:val>
            <c:numRef>
              <c:f>sa_agg_mat!$B$4:$M$4</c:f>
              <c:numCache>
                <c:formatCode>General</c:formatCode>
                <c:ptCount val="12"/>
                <c:pt idx="0">
                  <c:v>34545149.713472113</c:v>
                </c:pt>
                <c:pt idx="1">
                  <c:v>13556191.046399901</c:v>
                </c:pt>
                <c:pt idx="2">
                  <c:v>22366376.029037911</c:v>
                </c:pt>
                <c:pt idx="3">
                  <c:v>2205488.3148713429</c:v>
                </c:pt>
                <c:pt idx="4">
                  <c:v>2734143.3645594511</c:v>
                </c:pt>
                <c:pt idx="5">
                  <c:v>4421520.3553853342</c:v>
                </c:pt>
                <c:pt idx="6">
                  <c:v>3102330.8944276581</c:v>
                </c:pt>
                <c:pt idx="7">
                  <c:v>8352059.3967903759</c:v>
                </c:pt>
                <c:pt idx="8">
                  <c:v>10239685.040485371</c:v>
                </c:pt>
                <c:pt idx="9">
                  <c:v>2703408.1479776478</c:v>
                </c:pt>
                <c:pt idx="10">
                  <c:v>9146416.3297854066</c:v>
                </c:pt>
                <c:pt idx="11">
                  <c:v>113372768.63319251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66-4E48-A505-7F7CE7526309}"/>
            </c:ext>
          </c:extLst>
        </c:ser>
        <c:ser>
          <c:idx val="2"/>
          <c:order val="2"/>
          <c:tx>
            <c:strRef>
              <c:f>sa_agg_mat!$A$5</c:f>
              <c:strCache>
                <c:ptCount val="1"/>
                <c:pt idx="0">
                  <c:v>Plastics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sa_agg_mat!$B$2:$M$2</c:f>
              <c:strCache>
                <c:ptCount val="12"/>
                <c:pt idx="0">
                  <c:v>China</c:v>
                </c:pt>
                <c:pt idx="1">
                  <c:v>North America</c:v>
                </c:pt>
                <c:pt idx="2">
                  <c:v>Europe</c:v>
                </c:pt>
                <c:pt idx="3">
                  <c:v>Australia</c:v>
                </c:pt>
                <c:pt idx="4">
                  <c:v>Japan</c:v>
                </c:pt>
                <c:pt idx="5">
                  <c:v>Middle East</c:v>
                </c:pt>
                <c:pt idx="6">
                  <c:v>Russia</c:v>
                </c:pt>
                <c:pt idx="7">
                  <c:v>Latin America</c:v>
                </c:pt>
                <c:pt idx="8">
                  <c:v>Asia and Pacific</c:v>
                </c:pt>
                <c:pt idx="9">
                  <c:v>India</c:v>
                </c:pt>
                <c:pt idx="10">
                  <c:v>Africa</c:v>
                </c:pt>
                <c:pt idx="11">
                  <c:v>World (total)</c:v>
                </c:pt>
              </c:strCache>
            </c:strRef>
          </c:cat>
          <c:val>
            <c:numRef>
              <c:f>sa_agg_mat!$B$5:$M$5</c:f>
              <c:numCache>
                <c:formatCode>General</c:formatCode>
                <c:ptCount val="12"/>
                <c:pt idx="0">
                  <c:v>96494495.323652372</c:v>
                </c:pt>
                <c:pt idx="1">
                  <c:v>47693319.596593581</c:v>
                </c:pt>
                <c:pt idx="2">
                  <c:v>77256860.036839768</c:v>
                </c:pt>
                <c:pt idx="3">
                  <c:v>5967252.6967716878</c:v>
                </c:pt>
                <c:pt idx="4">
                  <c:v>17762574.397131979</c:v>
                </c:pt>
                <c:pt idx="5">
                  <c:v>20902813.784911878</c:v>
                </c:pt>
                <c:pt idx="6">
                  <c:v>15530192.164345341</c:v>
                </c:pt>
                <c:pt idx="7">
                  <c:v>23950161.279614359</c:v>
                </c:pt>
                <c:pt idx="8">
                  <c:v>39259129.963017747</c:v>
                </c:pt>
                <c:pt idx="9">
                  <c:v>12039424.57444589</c:v>
                </c:pt>
                <c:pt idx="10">
                  <c:v>8706169.1350362562</c:v>
                </c:pt>
                <c:pt idx="11">
                  <c:v>365562392.95236087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6466-4E48-A505-7F7CE7526309}"/>
            </c:ext>
          </c:extLst>
        </c:ser>
        <c:ser>
          <c:idx val="3"/>
          <c:order val="3"/>
          <c:tx>
            <c:strRef>
              <c:f>sa_agg_mat!$A$6</c:f>
              <c:strCache>
                <c:ptCount val="1"/>
                <c:pt idx="0">
                  <c:v>Glass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sa_agg_mat!$B$2:$M$2</c:f>
              <c:strCache>
                <c:ptCount val="12"/>
                <c:pt idx="0">
                  <c:v>China</c:v>
                </c:pt>
                <c:pt idx="1">
                  <c:v>North America</c:v>
                </c:pt>
                <c:pt idx="2">
                  <c:v>Europe</c:v>
                </c:pt>
                <c:pt idx="3">
                  <c:v>Australia</c:v>
                </c:pt>
                <c:pt idx="4">
                  <c:v>Japan</c:v>
                </c:pt>
                <c:pt idx="5">
                  <c:v>Middle East</c:v>
                </c:pt>
                <c:pt idx="6">
                  <c:v>Russia</c:v>
                </c:pt>
                <c:pt idx="7">
                  <c:v>Latin America</c:v>
                </c:pt>
                <c:pt idx="8">
                  <c:v>Asia and Pacific</c:v>
                </c:pt>
                <c:pt idx="9">
                  <c:v>India</c:v>
                </c:pt>
                <c:pt idx="10">
                  <c:v>Africa</c:v>
                </c:pt>
                <c:pt idx="11">
                  <c:v>World (total)</c:v>
                </c:pt>
              </c:strCache>
            </c:strRef>
          </c:cat>
          <c:val>
            <c:numRef>
              <c:f>sa_agg_mat!$B$6:$M$6</c:f>
              <c:numCache>
                <c:formatCode>General</c:formatCode>
                <c:ptCount val="12"/>
                <c:pt idx="0">
                  <c:v>1783996308.7511771</c:v>
                </c:pt>
                <c:pt idx="1">
                  <c:v>35565045.646062613</c:v>
                </c:pt>
                <c:pt idx="2">
                  <c:v>81884656.464985743</c:v>
                </c:pt>
                <c:pt idx="3">
                  <c:v>4156676.276521164</c:v>
                </c:pt>
                <c:pt idx="4">
                  <c:v>4749510.9637928614</c:v>
                </c:pt>
                <c:pt idx="5">
                  <c:v>6183404.3953309599</c:v>
                </c:pt>
                <c:pt idx="6">
                  <c:v>5994625.9896034785</c:v>
                </c:pt>
                <c:pt idx="7">
                  <c:v>13399467.883538</c:v>
                </c:pt>
                <c:pt idx="8">
                  <c:v>21893630.92644706</c:v>
                </c:pt>
                <c:pt idx="9">
                  <c:v>3243654.9491349519</c:v>
                </c:pt>
                <c:pt idx="10">
                  <c:v>5680809.9068103414</c:v>
                </c:pt>
                <c:pt idx="11">
                  <c:v>1966747792.1534045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6466-4E48-A505-7F7CE7526309}"/>
            </c:ext>
          </c:extLst>
        </c:ser>
        <c:ser>
          <c:idx val="4"/>
          <c:order val="4"/>
          <c:tx>
            <c:strRef>
              <c:f>sa_agg_mat!$A$7</c:f>
              <c:strCache>
                <c:ptCount val="1"/>
                <c:pt idx="0">
                  <c:v>Steel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sa_agg_mat!$B$2:$M$2</c:f>
              <c:strCache>
                <c:ptCount val="12"/>
                <c:pt idx="0">
                  <c:v>China</c:v>
                </c:pt>
                <c:pt idx="1">
                  <c:v>North America</c:v>
                </c:pt>
                <c:pt idx="2">
                  <c:v>Europe</c:v>
                </c:pt>
                <c:pt idx="3">
                  <c:v>Australia</c:v>
                </c:pt>
                <c:pt idx="4">
                  <c:v>Japan</c:v>
                </c:pt>
                <c:pt idx="5">
                  <c:v>Middle East</c:v>
                </c:pt>
                <c:pt idx="6">
                  <c:v>Russia</c:v>
                </c:pt>
                <c:pt idx="7">
                  <c:v>Latin America</c:v>
                </c:pt>
                <c:pt idx="8">
                  <c:v>Asia and Pacific</c:v>
                </c:pt>
                <c:pt idx="9">
                  <c:v>India</c:v>
                </c:pt>
                <c:pt idx="10">
                  <c:v>Africa</c:v>
                </c:pt>
                <c:pt idx="11">
                  <c:v>World (total)</c:v>
                </c:pt>
              </c:strCache>
            </c:strRef>
          </c:cat>
          <c:val>
            <c:numRef>
              <c:f>sa_agg_mat!$B$7:$M$7</c:f>
              <c:numCache>
                <c:formatCode>General</c:formatCode>
                <c:ptCount val="12"/>
                <c:pt idx="0">
                  <c:v>603781360.22925055</c:v>
                </c:pt>
                <c:pt idx="1">
                  <c:v>127130656.56807829</c:v>
                </c:pt>
                <c:pt idx="2">
                  <c:v>297992097.96332598</c:v>
                </c:pt>
                <c:pt idx="3">
                  <c:v>12106752.784987221</c:v>
                </c:pt>
                <c:pt idx="4">
                  <c:v>52493215.279592253</c:v>
                </c:pt>
                <c:pt idx="5">
                  <c:v>74749134.604982197</c:v>
                </c:pt>
                <c:pt idx="6">
                  <c:v>70588496.335915416</c:v>
                </c:pt>
                <c:pt idx="7">
                  <c:v>98702483.242269784</c:v>
                </c:pt>
                <c:pt idx="8">
                  <c:v>97613988.228552982</c:v>
                </c:pt>
                <c:pt idx="9">
                  <c:v>111558434.54454809</c:v>
                </c:pt>
                <c:pt idx="10">
                  <c:v>32858560.30069134</c:v>
                </c:pt>
                <c:pt idx="11">
                  <c:v>1579575180.0821939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6466-4E48-A505-7F7CE7526309}"/>
            </c:ext>
          </c:extLst>
        </c:ser>
        <c:ser>
          <c:idx val="5"/>
          <c:order val="5"/>
          <c:tx>
            <c:strRef>
              <c:f>sa_agg_mat!$A$8</c:f>
              <c:strCache>
                <c:ptCount val="1"/>
                <c:pt idx="0">
                  <c:v>Non-metallic minerals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hade val="51000"/>
                    <a:satMod val="130000"/>
                  </a:schemeClr>
                </a:gs>
                <a:gs pos="80000">
                  <a:schemeClr val="accent6">
                    <a:shade val="93000"/>
                    <a:satMod val="130000"/>
                  </a:schemeClr>
                </a:gs>
                <a:gs pos="100000">
                  <a:schemeClr val="accent6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sa_agg_mat!$B$2:$M$2</c:f>
              <c:strCache>
                <c:ptCount val="12"/>
                <c:pt idx="0">
                  <c:v>China</c:v>
                </c:pt>
                <c:pt idx="1">
                  <c:v>North America</c:v>
                </c:pt>
                <c:pt idx="2">
                  <c:v>Europe</c:v>
                </c:pt>
                <c:pt idx="3">
                  <c:v>Australia</c:v>
                </c:pt>
                <c:pt idx="4">
                  <c:v>Japan</c:v>
                </c:pt>
                <c:pt idx="5">
                  <c:v>Middle East</c:v>
                </c:pt>
                <c:pt idx="6">
                  <c:v>Russia</c:v>
                </c:pt>
                <c:pt idx="7">
                  <c:v>Latin America</c:v>
                </c:pt>
                <c:pt idx="8">
                  <c:v>Asia and Pacific</c:v>
                </c:pt>
                <c:pt idx="9">
                  <c:v>India</c:v>
                </c:pt>
                <c:pt idx="10">
                  <c:v>Africa</c:v>
                </c:pt>
                <c:pt idx="11">
                  <c:v>World (total)</c:v>
                </c:pt>
              </c:strCache>
            </c:strRef>
          </c:cat>
          <c:val>
            <c:numRef>
              <c:f>sa_agg_mat!$B$8:$M$8</c:f>
              <c:numCache>
                <c:formatCode>General</c:formatCode>
                <c:ptCount val="12"/>
                <c:pt idx="0">
                  <c:v>10981113379.7742</c:v>
                </c:pt>
                <c:pt idx="1">
                  <c:v>2089517750.681597</c:v>
                </c:pt>
                <c:pt idx="2">
                  <c:v>3706355147.135119</c:v>
                </c:pt>
                <c:pt idx="3">
                  <c:v>81356903.813817844</c:v>
                </c:pt>
                <c:pt idx="4">
                  <c:v>534354730.34436071</c:v>
                </c:pt>
                <c:pt idx="5">
                  <c:v>1498469159.036411</c:v>
                </c:pt>
                <c:pt idx="6">
                  <c:v>410028820.41688353</c:v>
                </c:pt>
                <c:pt idx="7">
                  <c:v>1347681755.499428</c:v>
                </c:pt>
                <c:pt idx="8">
                  <c:v>2243286805.6537628</c:v>
                </c:pt>
                <c:pt idx="9">
                  <c:v>1199246475.603766</c:v>
                </c:pt>
                <c:pt idx="10">
                  <c:v>769563533.25128651</c:v>
                </c:pt>
                <c:pt idx="11">
                  <c:v>24860974461.210636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6466-4E48-A505-7F7CE75263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472741280"/>
        <c:axId val="-472742912"/>
      </c:barChart>
      <c:catAx>
        <c:axId val="-472741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72742912"/>
        <c:crosses val="autoZero"/>
        <c:auto val="1"/>
        <c:lblAlgn val="ctr"/>
        <c:lblOffset val="100"/>
        <c:noMultiLvlLbl val="0"/>
      </c:catAx>
      <c:valAx>
        <c:axId val="-47274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72741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6192494407856015"/>
          <c:y val="0.27483877986754246"/>
          <c:w val="0.22666306553369484"/>
          <c:h val="0.3667501665918702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plotArea>
      <c:layout>
        <c:manualLayout>
          <c:layoutTarget val="inner"/>
          <c:xMode val="edge"/>
          <c:yMode val="edge"/>
          <c:x val="7.4929023494276242E-2"/>
          <c:y val="1.5710465570334783E-2"/>
          <c:w val="0.89536004478168041"/>
          <c:h val="0.81082027449117333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'non-metallic'!$A$3</c:f>
              <c:strCache>
                <c:ptCount val="1"/>
                <c:pt idx="0">
                  <c:v>Construction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'non-metallic'!$B$2:$M$2</c:f>
              <c:strCache>
                <c:ptCount val="12"/>
                <c:pt idx="0">
                  <c:v>China</c:v>
                </c:pt>
                <c:pt idx="1">
                  <c:v>North America</c:v>
                </c:pt>
                <c:pt idx="2">
                  <c:v>Europe</c:v>
                </c:pt>
                <c:pt idx="3">
                  <c:v>Australia</c:v>
                </c:pt>
                <c:pt idx="4">
                  <c:v>Japan</c:v>
                </c:pt>
                <c:pt idx="5">
                  <c:v>Middle East</c:v>
                </c:pt>
                <c:pt idx="6">
                  <c:v>Russia</c:v>
                </c:pt>
                <c:pt idx="7">
                  <c:v>Latin America</c:v>
                </c:pt>
                <c:pt idx="8">
                  <c:v>Asia and Pacific</c:v>
                </c:pt>
                <c:pt idx="9">
                  <c:v>India</c:v>
                </c:pt>
                <c:pt idx="10">
                  <c:v>Africa</c:v>
                </c:pt>
                <c:pt idx="11">
                  <c:v>World (total)</c:v>
                </c:pt>
              </c:strCache>
            </c:strRef>
          </c:cat>
          <c:val>
            <c:numRef>
              <c:f>'non-metallic'!$B$3:$M$3</c:f>
              <c:numCache>
                <c:formatCode>0.0</c:formatCode>
                <c:ptCount val="12"/>
                <c:pt idx="0">
                  <c:v>10119085134</c:v>
                </c:pt>
                <c:pt idx="1">
                  <c:v>2006658034.3</c:v>
                </c:pt>
                <c:pt idx="2">
                  <c:v>3468721041.5339999</c:v>
                </c:pt>
                <c:pt idx="3">
                  <c:v>78988299.909999996</c:v>
                </c:pt>
                <c:pt idx="4">
                  <c:v>417090446.19999999</c:v>
                </c:pt>
                <c:pt idx="5">
                  <c:v>1451076486</c:v>
                </c:pt>
                <c:pt idx="6">
                  <c:v>393569758.30000001</c:v>
                </c:pt>
                <c:pt idx="7">
                  <c:v>1296808008.0999999</c:v>
                </c:pt>
                <c:pt idx="8">
                  <c:v>2156449954.5999999</c:v>
                </c:pt>
                <c:pt idx="9">
                  <c:v>1156659399</c:v>
                </c:pt>
                <c:pt idx="10">
                  <c:v>728166288.26999998</c:v>
                </c:pt>
                <c:pt idx="11" formatCode="General">
                  <c:v>23273272850.213997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0F-4645-83AE-15AF4A946F3D}"/>
            </c:ext>
          </c:extLst>
        </c:ser>
        <c:ser>
          <c:idx val="1"/>
          <c:order val="1"/>
          <c:tx>
            <c:strRef>
              <c:f>'non-metallic'!$A$4</c:f>
              <c:strCache>
                <c:ptCount val="1"/>
                <c:pt idx="0">
                  <c:v>Transport and equipment</c:v>
                </c:pt>
              </c:strCache>
            </c:strRef>
          </c:tx>
          <c:spPr>
            <a:pattFill prst="ltHorz">
              <a:fgClr>
                <a:schemeClr val="tx1">
                  <a:lumMod val="65000"/>
                  <a:lumOff val="35000"/>
                </a:schemeClr>
              </a:fgClr>
              <a:bgClr>
                <a:schemeClr val="bg1"/>
              </a:bgClr>
            </a:patt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'non-metallic'!$B$2:$M$2</c:f>
              <c:strCache>
                <c:ptCount val="12"/>
                <c:pt idx="0">
                  <c:v>China</c:v>
                </c:pt>
                <c:pt idx="1">
                  <c:v>North America</c:v>
                </c:pt>
                <c:pt idx="2">
                  <c:v>Europe</c:v>
                </c:pt>
                <c:pt idx="3">
                  <c:v>Australia</c:v>
                </c:pt>
                <c:pt idx="4">
                  <c:v>Japan</c:v>
                </c:pt>
                <c:pt idx="5">
                  <c:v>Middle East</c:v>
                </c:pt>
                <c:pt idx="6">
                  <c:v>Russia</c:v>
                </c:pt>
                <c:pt idx="7">
                  <c:v>Latin America</c:v>
                </c:pt>
                <c:pt idx="8">
                  <c:v>Asia and Pacific</c:v>
                </c:pt>
                <c:pt idx="9">
                  <c:v>India</c:v>
                </c:pt>
                <c:pt idx="10">
                  <c:v>Africa</c:v>
                </c:pt>
                <c:pt idx="11">
                  <c:v>World (total)</c:v>
                </c:pt>
              </c:strCache>
            </c:strRef>
          </c:cat>
          <c:val>
            <c:numRef>
              <c:f>'non-metallic'!$B$4:$M$4</c:f>
              <c:numCache>
                <c:formatCode>0.0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General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0F-4645-83AE-15AF4A946F3D}"/>
            </c:ext>
          </c:extLst>
        </c:ser>
        <c:ser>
          <c:idx val="2"/>
          <c:order val="2"/>
          <c:tx>
            <c:strRef>
              <c:f>'non-metallic'!$A$5</c:f>
              <c:strCache>
                <c:ptCount val="1"/>
                <c:pt idx="0">
                  <c:v>Final demand</c:v>
                </c:pt>
              </c:strCache>
            </c:strRef>
          </c:tx>
          <c:spPr>
            <a:pattFill prst="dkDnDiag">
              <a:fgClr>
                <a:schemeClr val="tx1">
                  <a:lumMod val="65000"/>
                  <a:lumOff val="35000"/>
                </a:schemeClr>
              </a:fgClr>
              <a:bgClr>
                <a:schemeClr val="bg1"/>
              </a:bgClr>
            </a:patt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'non-metallic'!$B$2:$M$2</c:f>
              <c:strCache>
                <c:ptCount val="12"/>
                <c:pt idx="0">
                  <c:v>China</c:v>
                </c:pt>
                <c:pt idx="1">
                  <c:v>North America</c:v>
                </c:pt>
                <c:pt idx="2">
                  <c:v>Europe</c:v>
                </c:pt>
                <c:pt idx="3">
                  <c:v>Australia</c:v>
                </c:pt>
                <c:pt idx="4">
                  <c:v>Japan</c:v>
                </c:pt>
                <c:pt idx="5">
                  <c:v>Middle East</c:v>
                </c:pt>
                <c:pt idx="6">
                  <c:v>Russia</c:v>
                </c:pt>
                <c:pt idx="7">
                  <c:v>Latin America</c:v>
                </c:pt>
                <c:pt idx="8">
                  <c:v>Asia and Pacific</c:v>
                </c:pt>
                <c:pt idx="9">
                  <c:v>India</c:v>
                </c:pt>
                <c:pt idx="10">
                  <c:v>Africa</c:v>
                </c:pt>
                <c:pt idx="11">
                  <c:v>World (total)</c:v>
                </c:pt>
              </c:strCache>
            </c:strRef>
          </c:cat>
          <c:val>
            <c:numRef>
              <c:f>'non-metallic'!$B$5:$M$5</c:f>
              <c:numCache>
                <c:formatCode>0.0</c:formatCode>
                <c:ptCount val="12"/>
                <c:pt idx="0">
                  <c:v>15181485.4164837</c:v>
                </c:pt>
                <c:pt idx="1">
                  <c:v>13352178.601159999</c:v>
                </c:pt>
                <c:pt idx="2">
                  <c:v>44857495.395128563</c:v>
                </c:pt>
                <c:pt idx="3">
                  <c:v>222500.294629332</c:v>
                </c:pt>
                <c:pt idx="4">
                  <c:v>7699903.0466832006</c:v>
                </c:pt>
                <c:pt idx="5">
                  <c:v>5167608.2744260002</c:v>
                </c:pt>
                <c:pt idx="6">
                  <c:v>4097954.787941115</c:v>
                </c:pt>
                <c:pt idx="7">
                  <c:v>7767082.1392289996</c:v>
                </c:pt>
                <c:pt idx="8">
                  <c:v>8431372.5332577005</c:v>
                </c:pt>
                <c:pt idx="9">
                  <c:v>1562539.1411605999</c:v>
                </c:pt>
                <c:pt idx="10">
                  <c:v>4041495.7465570001</c:v>
                </c:pt>
                <c:pt idx="11" formatCode="General">
                  <c:v>112381615.37665623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480F-4645-83AE-15AF4A946F3D}"/>
            </c:ext>
          </c:extLst>
        </c:ser>
        <c:ser>
          <c:idx val="3"/>
          <c:order val="3"/>
          <c:tx>
            <c:strRef>
              <c:f>'non-metallic'!$A$6</c:f>
              <c:strCache>
                <c:ptCount val="1"/>
                <c:pt idx="0">
                  <c:v>Rest</c:v>
                </c:pt>
              </c:strCache>
            </c:strRef>
          </c:tx>
          <c:spPr>
            <a:pattFill prst="pct10">
              <a:fgClr>
                <a:schemeClr val="tx1">
                  <a:lumMod val="65000"/>
                  <a:lumOff val="35000"/>
                </a:schemeClr>
              </a:fgClr>
              <a:bgClr>
                <a:schemeClr val="bg1"/>
              </a:bgClr>
            </a:patt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'non-metallic'!$B$2:$M$2</c:f>
              <c:strCache>
                <c:ptCount val="12"/>
                <c:pt idx="0">
                  <c:v>China</c:v>
                </c:pt>
                <c:pt idx="1">
                  <c:v>North America</c:v>
                </c:pt>
                <c:pt idx="2">
                  <c:v>Europe</c:v>
                </c:pt>
                <c:pt idx="3">
                  <c:v>Australia</c:v>
                </c:pt>
                <c:pt idx="4">
                  <c:v>Japan</c:v>
                </c:pt>
                <c:pt idx="5">
                  <c:v>Middle East</c:v>
                </c:pt>
                <c:pt idx="6">
                  <c:v>Russia</c:v>
                </c:pt>
                <c:pt idx="7">
                  <c:v>Latin America</c:v>
                </c:pt>
                <c:pt idx="8">
                  <c:v>Asia and Pacific</c:v>
                </c:pt>
                <c:pt idx="9">
                  <c:v>India</c:v>
                </c:pt>
                <c:pt idx="10">
                  <c:v>Africa</c:v>
                </c:pt>
                <c:pt idx="11">
                  <c:v>World (total)</c:v>
                </c:pt>
              </c:strCache>
            </c:strRef>
          </c:cat>
          <c:val>
            <c:numRef>
              <c:f>'non-metallic'!$B$6:$M$6</c:f>
              <c:numCache>
                <c:formatCode>0.0</c:formatCode>
                <c:ptCount val="12"/>
                <c:pt idx="0">
                  <c:v>846846760.35771871</c:v>
                </c:pt>
                <c:pt idx="1">
                  <c:v>69507537.780437514</c:v>
                </c:pt>
                <c:pt idx="2">
                  <c:v>192776610.2059899</c:v>
                </c:pt>
                <c:pt idx="3">
                  <c:v>2146103.6091885152</c:v>
                </c:pt>
                <c:pt idx="4">
                  <c:v>109564381.0976775</c:v>
                </c:pt>
                <c:pt idx="5">
                  <c:v>42225064.76198481</c:v>
                </c:pt>
                <c:pt idx="6">
                  <c:v>12361107.328942399</c:v>
                </c:pt>
                <c:pt idx="7">
                  <c:v>43106665.260198563</c:v>
                </c:pt>
                <c:pt idx="8">
                  <c:v>78405478.520504847</c:v>
                </c:pt>
                <c:pt idx="9">
                  <c:v>41024537.462605841</c:v>
                </c:pt>
                <c:pt idx="10">
                  <c:v>37355749.234729484</c:v>
                </c:pt>
                <c:pt idx="11" formatCode="General">
                  <c:v>1475319995.6199782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472741824"/>
        <c:axId val="-472744544"/>
      </c:barChart>
      <c:catAx>
        <c:axId val="-472741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72744544"/>
        <c:crosses val="autoZero"/>
        <c:auto val="1"/>
        <c:lblAlgn val="ctr"/>
        <c:lblOffset val="100"/>
        <c:noMultiLvlLbl val="0"/>
      </c:catAx>
      <c:valAx>
        <c:axId val="-47274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72741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plotArea>
      <c:layout>
        <c:manualLayout>
          <c:layoutTarget val="inner"/>
          <c:xMode val="edge"/>
          <c:yMode val="edge"/>
          <c:x val="7.4929023494276242E-2"/>
          <c:y val="1.5710465570334783E-2"/>
          <c:w val="0.89536004478168041"/>
          <c:h val="0.81082027449117333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glass!$A$3</c:f>
              <c:strCache>
                <c:ptCount val="1"/>
                <c:pt idx="0">
                  <c:v>Construction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glass!$B$2:$M$2</c:f>
              <c:strCache>
                <c:ptCount val="12"/>
                <c:pt idx="0">
                  <c:v>China</c:v>
                </c:pt>
                <c:pt idx="1">
                  <c:v>North America</c:v>
                </c:pt>
                <c:pt idx="2">
                  <c:v>Europe</c:v>
                </c:pt>
                <c:pt idx="3">
                  <c:v>Australia</c:v>
                </c:pt>
                <c:pt idx="4">
                  <c:v>Japan</c:v>
                </c:pt>
                <c:pt idx="5">
                  <c:v>Middle East</c:v>
                </c:pt>
                <c:pt idx="6">
                  <c:v>Russia</c:v>
                </c:pt>
                <c:pt idx="7">
                  <c:v>Latin America</c:v>
                </c:pt>
                <c:pt idx="8">
                  <c:v>Asia and Pacific</c:v>
                </c:pt>
                <c:pt idx="9">
                  <c:v>India</c:v>
                </c:pt>
                <c:pt idx="10">
                  <c:v>Africa</c:v>
                </c:pt>
                <c:pt idx="11">
                  <c:v>World (total)</c:v>
                </c:pt>
              </c:strCache>
            </c:strRef>
          </c:cat>
          <c:val>
            <c:numRef>
              <c:f>glass!$B$3:$M$3</c:f>
              <c:numCache>
                <c:formatCode>General</c:formatCode>
                <c:ptCount val="12"/>
                <c:pt idx="0">
                  <c:v>1098095544</c:v>
                </c:pt>
                <c:pt idx="1">
                  <c:v>3005667.4849999999</c:v>
                </c:pt>
                <c:pt idx="2">
                  <c:v>10167715.149010001</c:v>
                </c:pt>
                <c:pt idx="3">
                  <c:v>123374.82829999999</c:v>
                </c:pt>
                <c:pt idx="4">
                  <c:v>998664.25009999995</c:v>
                </c:pt>
                <c:pt idx="5">
                  <c:v>1338969.895</c:v>
                </c:pt>
                <c:pt idx="6">
                  <c:v>1973352.121</c:v>
                </c:pt>
                <c:pt idx="7">
                  <c:v>2729538.699</c:v>
                </c:pt>
                <c:pt idx="8">
                  <c:v>3416487.9355000001</c:v>
                </c:pt>
                <c:pt idx="9">
                  <c:v>1031542.26</c:v>
                </c:pt>
                <c:pt idx="10">
                  <c:v>944478.65469999996</c:v>
                </c:pt>
                <c:pt idx="11">
                  <c:v>1123825335.2776096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0F-4645-83AE-15AF4A946F3D}"/>
            </c:ext>
          </c:extLst>
        </c:ser>
        <c:ser>
          <c:idx val="1"/>
          <c:order val="1"/>
          <c:tx>
            <c:strRef>
              <c:f>glass!$A$4</c:f>
              <c:strCache>
                <c:ptCount val="1"/>
                <c:pt idx="0">
                  <c:v>Transport and equipment</c:v>
                </c:pt>
              </c:strCache>
            </c:strRef>
          </c:tx>
          <c:spPr>
            <a:pattFill prst="ltHorz">
              <a:fgClr>
                <a:schemeClr val="tx1">
                  <a:lumMod val="65000"/>
                  <a:lumOff val="35000"/>
                </a:schemeClr>
              </a:fgClr>
              <a:bgClr>
                <a:schemeClr val="bg1"/>
              </a:bgClr>
            </a:patt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glass!$B$2:$M$2</c:f>
              <c:strCache>
                <c:ptCount val="12"/>
                <c:pt idx="0">
                  <c:v>China</c:v>
                </c:pt>
                <c:pt idx="1">
                  <c:v>North America</c:v>
                </c:pt>
                <c:pt idx="2">
                  <c:v>Europe</c:v>
                </c:pt>
                <c:pt idx="3">
                  <c:v>Australia</c:v>
                </c:pt>
                <c:pt idx="4">
                  <c:v>Japan</c:v>
                </c:pt>
                <c:pt idx="5">
                  <c:v>Middle East</c:v>
                </c:pt>
                <c:pt idx="6">
                  <c:v>Russia</c:v>
                </c:pt>
                <c:pt idx="7">
                  <c:v>Latin America</c:v>
                </c:pt>
                <c:pt idx="8">
                  <c:v>Asia and Pacific</c:v>
                </c:pt>
                <c:pt idx="9">
                  <c:v>India</c:v>
                </c:pt>
                <c:pt idx="10">
                  <c:v>Africa</c:v>
                </c:pt>
                <c:pt idx="11">
                  <c:v>World (total)</c:v>
                </c:pt>
              </c:strCache>
            </c:strRef>
          </c:cat>
          <c:val>
            <c:numRef>
              <c:f>glass!$B$4:$M$4</c:f>
              <c:numCache>
                <c:formatCode>General</c:formatCode>
                <c:ptCount val="12"/>
                <c:pt idx="0">
                  <c:v>749865.04935630504</c:v>
                </c:pt>
                <c:pt idx="1">
                  <c:v>221549.85520498641</c:v>
                </c:pt>
                <c:pt idx="2">
                  <c:v>265625.33100137819</c:v>
                </c:pt>
                <c:pt idx="3">
                  <c:v>14402.37946996515</c:v>
                </c:pt>
                <c:pt idx="4">
                  <c:v>19957.25430185486</c:v>
                </c:pt>
                <c:pt idx="5">
                  <c:v>43514.141139331499</c:v>
                </c:pt>
                <c:pt idx="6">
                  <c:v>12230.68438216335</c:v>
                </c:pt>
                <c:pt idx="7">
                  <c:v>99948.965450718082</c:v>
                </c:pt>
                <c:pt idx="8">
                  <c:v>90845.930442516197</c:v>
                </c:pt>
                <c:pt idx="9">
                  <c:v>17339.65709050552</c:v>
                </c:pt>
                <c:pt idx="10">
                  <c:v>29450.996852296888</c:v>
                </c:pt>
                <c:pt idx="11">
                  <c:v>1564730.2446920213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0F-4645-83AE-15AF4A946F3D}"/>
            </c:ext>
          </c:extLst>
        </c:ser>
        <c:ser>
          <c:idx val="2"/>
          <c:order val="2"/>
          <c:tx>
            <c:strRef>
              <c:f>glass!$A$5</c:f>
              <c:strCache>
                <c:ptCount val="1"/>
                <c:pt idx="0">
                  <c:v>Final demand</c:v>
                </c:pt>
              </c:strCache>
            </c:strRef>
          </c:tx>
          <c:spPr>
            <a:pattFill prst="dkDnDiag">
              <a:fgClr>
                <a:schemeClr val="tx1">
                  <a:lumMod val="65000"/>
                  <a:lumOff val="35000"/>
                </a:schemeClr>
              </a:fgClr>
              <a:bgClr>
                <a:schemeClr val="bg1"/>
              </a:bgClr>
            </a:patt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glass!$B$2:$M$2</c:f>
              <c:strCache>
                <c:ptCount val="12"/>
                <c:pt idx="0">
                  <c:v>China</c:v>
                </c:pt>
                <c:pt idx="1">
                  <c:v>North America</c:v>
                </c:pt>
                <c:pt idx="2">
                  <c:v>Europe</c:v>
                </c:pt>
                <c:pt idx="3">
                  <c:v>Australia</c:v>
                </c:pt>
                <c:pt idx="4">
                  <c:v>Japan</c:v>
                </c:pt>
                <c:pt idx="5">
                  <c:v>Middle East</c:v>
                </c:pt>
                <c:pt idx="6">
                  <c:v>Russia</c:v>
                </c:pt>
                <c:pt idx="7">
                  <c:v>Latin America</c:v>
                </c:pt>
                <c:pt idx="8">
                  <c:v>Asia and Pacific</c:v>
                </c:pt>
                <c:pt idx="9">
                  <c:v>India</c:v>
                </c:pt>
                <c:pt idx="10">
                  <c:v>Africa</c:v>
                </c:pt>
                <c:pt idx="11">
                  <c:v>World (total)</c:v>
                </c:pt>
              </c:strCache>
            </c:strRef>
          </c:cat>
          <c:val>
            <c:numRef>
              <c:f>glass!$B$5:$M$5</c:f>
              <c:numCache>
                <c:formatCode>General</c:formatCode>
                <c:ptCount val="12"/>
                <c:pt idx="0">
                  <c:v>96363714.257821232</c:v>
                </c:pt>
                <c:pt idx="1">
                  <c:v>21131111.153099999</c:v>
                </c:pt>
                <c:pt idx="2">
                  <c:v>15925646.235019701</c:v>
                </c:pt>
                <c:pt idx="3">
                  <c:v>2333795.3949000002</c:v>
                </c:pt>
                <c:pt idx="4">
                  <c:v>2904917.0307462001</c:v>
                </c:pt>
                <c:pt idx="5">
                  <c:v>3429299.8687546002</c:v>
                </c:pt>
                <c:pt idx="6">
                  <c:v>660438.42515000002</c:v>
                </c:pt>
                <c:pt idx="7">
                  <c:v>4868636.7376993997</c:v>
                </c:pt>
                <c:pt idx="8">
                  <c:v>11364828.395597</c:v>
                </c:pt>
                <c:pt idx="9">
                  <c:v>1239948.05446</c:v>
                </c:pt>
                <c:pt idx="10">
                  <c:v>3104724.6690962999</c:v>
                </c:pt>
                <c:pt idx="11">
                  <c:v>163327060.2223444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480F-4645-83AE-15AF4A946F3D}"/>
            </c:ext>
          </c:extLst>
        </c:ser>
        <c:ser>
          <c:idx val="3"/>
          <c:order val="3"/>
          <c:tx>
            <c:strRef>
              <c:f>glass!$A$6</c:f>
              <c:strCache>
                <c:ptCount val="1"/>
                <c:pt idx="0">
                  <c:v>Rest</c:v>
                </c:pt>
              </c:strCache>
            </c:strRef>
          </c:tx>
          <c:spPr>
            <a:pattFill prst="pct10">
              <a:fgClr>
                <a:schemeClr val="tx1">
                  <a:lumMod val="65000"/>
                  <a:lumOff val="35000"/>
                </a:schemeClr>
              </a:fgClr>
              <a:bgClr>
                <a:schemeClr val="bg1"/>
              </a:bgClr>
            </a:patt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glass!$B$2:$M$2</c:f>
              <c:strCache>
                <c:ptCount val="12"/>
                <c:pt idx="0">
                  <c:v>China</c:v>
                </c:pt>
                <c:pt idx="1">
                  <c:v>North America</c:v>
                </c:pt>
                <c:pt idx="2">
                  <c:v>Europe</c:v>
                </c:pt>
                <c:pt idx="3">
                  <c:v>Australia</c:v>
                </c:pt>
                <c:pt idx="4">
                  <c:v>Japan</c:v>
                </c:pt>
                <c:pt idx="5">
                  <c:v>Middle East</c:v>
                </c:pt>
                <c:pt idx="6">
                  <c:v>Russia</c:v>
                </c:pt>
                <c:pt idx="7">
                  <c:v>Latin America</c:v>
                </c:pt>
                <c:pt idx="8">
                  <c:v>Asia and Pacific</c:v>
                </c:pt>
                <c:pt idx="9">
                  <c:v>India</c:v>
                </c:pt>
                <c:pt idx="10">
                  <c:v>Africa</c:v>
                </c:pt>
                <c:pt idx="11">
                  <c:v>World (total)</c:v>
                </c:pt>
              </c:strCache>
            </c:strRef>
          </c:cat>
          <c:val>
            <c:numRef>
              <c:f>glass!$B$6:$M$6</c:f>
              <c:numCache>
                <c:formatCode>General</c:formatCode>
                <c:ptCount val="12"/>
                <c:pt idx="0">
                  <c:v>588787185.44399953</c:v>
                </c:pt>
                <c:pt idx="1">
                  <c:v>11206717.15275762</c:v>
                </c:pt>
                <c:pt idx="2">
                  <c:v>55525669.749954693</c:v>
                </c:pt>
                <c:pt idx="3">
                  <c:v>1685103.673851199</c:v>
                </c:pt>
                <c:pt idx="4">
                  <c:v>825972.42864480568</c:v>
                </c:pt>
                <c:pt idx="5">
                  <c:v>1371620.4904370289</c:v>
                </c:pt>
                <c:pt idx="6">
                  <c:v>3348604.7590713152</c:v>
                </c:pt>
                <c:pt idx="7">
                  <c:v>5701343.4813878797</c:v>
                </c:pt>
                <c:pt idx="8">
                  <c:v>7021468.6649075383</c:v>
                </c:pt>
                <c:pt idx="9">
                  <c:v>954824.97758444701</c:v>
                </c:pt>
                <c:pt idx="10">
                  <c:v>1602155.5861617441</c:v>
                </c:pt>
                <c:pt idx="11">
                  <c:v>678030666.40875793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472748352"/>
        <c:axId val="-472747808"/>
      </c:barChart>
      <c:catAx>
        <c:axId val="-472748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72747808"/>
        <c:crosses val="autoZero"/>
        <c:auto val="1"/>
        <c:lblAlgn val="ctr"/>
        <c:lblOffset val="100"/>
        <c:noMultiLvlLbl val="0"/>
      </c:catAx>
      <c:valAx>
        <c:axId val="-47274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72748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plotArea>
      <c:layout>
        <c:manualLayout>
          <c:layoutTarget val="inner"/>
          <c:xMode val="edge"/>
          <c:yMode val="edge"/>
          <c:x val="7.4929023494276242E-2"/>
          <c:y val="1.5710465570334783E-2"/>
          <c:w val="0.89536004478168041"/>
          <c:h val="0.81082027449117333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steel!$A$3</c:f>
              <c:strCache>
                <c:ptCount val="1"/>
                <c:pt idx="0">
                  <c:v>Construction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steel!$B$2:$M$2</c:f>
              <c:strCache>
                <c:ptCount val="12"/>
                <c:pt idx="0">
                  <c:v>China</c:v>
                </c:pt>
                <c:pt idx="1">
                  <c:v>North America</c:v>
                </c:pt>
                <c:pt idx="2">
                  <c:v>Europe</c:v>
                </c:pt>
                <c:pt idx="3">
                  <c:v>Australia</c:v>
                </c:pt>
                <c:pt idx="4">
                  <c:v>Japan</c:v>
                </c:pt>
                <c:pt idx="5">
                  <c:v>Middle East</c:v>
                </c:pt>
                <c:pt idx="6">
                  <c:v>Russia</c:v>
                </c:pt>
                <c:pt idx="7">
                  <c:v>Latin America</c:v>
                </c:pt>
                <c:pt idx="8">
                  <c:v>Asia and Pacific</c:v>
                </c:pt>
                <c:pt idx="9">
                  <c:v>India</c:v>
                </c:pt>
                <c:pt idx="10">
                  <c:v>Africa</c:v>
                </c:pt>
                <c:pt idx="11">
                  <c:v>World (total)</c:v>
                </c:pt>
              </c:strCache>
            </c:strRef>
          </c:cat>
          <c:val>
            <c:numRef>
              <c:f>steel!$B$3:$M$3</c:f>
              <c:numCache>
                <c:formatCode>General</c:formatCode>
                <c:ptCount val="12"/>
                <c:pt idx="0">
                  <c:v>151315321.59999999</c:v>
                </c:pt>
                <c:pt idx="1">
                  <c:v>18353876.673999999</c:v>
                </c:pt>
                <c:pt idx="2">
                  <c:v>53858347.683348998</c:v>
                </c:pt>
                <c:pt idx="3">
                  <c:v>1526321.003</c:v>
                </c:pt>
                <c:pt idx="4">
                  <c:v>15265299.48</c:v>
                </c:pt>
                <c:pt idx="5">
                  <c:v>14618280.109999999</c:v>
                </c:pt>
                <c:pt idx="6">
                  <c:v>26722664.399999999</c:v>
                </c:pt>
                <c:pt idx="7">
                  <c:v>17991023.696600001</c:v>
                </c:pt>
                <c:pt idx="8">
                  <c:v>29052815.675999999</c:v>
                </c:pt>
                <c:pt idx="9">
                  <c:v>34734859.270000003</c:v>
                </c:pt>
                <c:pt idx="10">
                  <c:v>11617546.273</c:v>
                </c:pt>
                <c:pt idx="11">
                  <c:v>375056355.86594898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0F-4645-83AE-15AF4A946F3D}"/>
            </c:ext>
          </c:extLst>
        </c:ser>
        <c:ser>
          <c:idx val="1"/>
          <c:order val="1"/>
          <c:tx>
            <c:strRef>
              <c:f>steel!$A$4</c:f>
              <c:strCache>
                <c:ptCount val="1"/>
                <c:pt idx="0">
                  <c:v>Transport and equipment</c:v>
                </c:pt>
              </c:strCache>
            </c:strRef>
          </c:tx>
          <c:spPr>
            <a:pattFill prst="ltHorz">
              <a:fgClr>
                <a:schemeClr val="tx1">
                  <a:lumMod val="65000"/>
                  <a:lumOff val="35000"/>
                </a:schemeClr>
              </a:fgClr>
              <a:bgClr>
                <a:schemeClr val="bg1"/>
              </a:bgClr>
            </a:patt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steel!$B$2:$M$2</c:f>
              <c:strCache>
                <c:ptCount val="12"/>
                <c:pt idx="0">
                  <c:v>China</c:v>
                </c:pt>
                <c:pt idx="1">
                  <c:v>North America</c:v>
                </c:pt>
                <c:pt idx="2">
                  <c:v>Europe</c:v>
                </c:pt>
                <c:pt idx="3">
                  <c:v>Australia</c:v>
                </c:pt>
                <c:pt idx="4">
                  <c:v>Japan</c:v>
                </c:pt>
                <c:pt idx="5">
                  <c:v>Middle East</c:v>
                </c:pt>
                <c:pt idx="6">
                  <c:v>Russia</c:v>
                </c:pt>
                <c:pt idx="7">
                  <c:v>Latin America</c:v>
                </c:pt>
                <c:pt idx="8">
                  <c:v>Asia and Pacific</c:v>
                </c:pt>
                <c:pt idx="9">
                  <c:v>India</c:v>
                </c:pt>
                <c:pt idx="10">
                  <c:v>Africa</c:v>
                </c:pt>
                <c:pt idx="11">
                  <c:v>World (total)</c:v>
                </c:pt>
              </c:strCache>
            </c:strRef>
          </c:cat>
          <c:val>
            <c:numRef>
              <c:f>steel!$B$4:$M$4</c:f>
              <c:numCache>
                <c:formatCode>General</c:formatCode>
                <c:ptCount val="12"/>
                <c:pt idx="0">
                  <c:v>56599945.549772337</c:v>
                </c:pt>
                <c:pt idx="1">
                  <c:v>14027907.527901139</c:v>
                </c:pt>
                <c:pt idx="2">
                  <c:v>23237273.434221089</c:v>
                </c:pt>
                <c:pt idx="3">
                  <c:v>1535051.610088588</c:v>
                </c:pt>
                <c:pt idx="4">
                  <c:v>5333380.07237841</c:v>
                </c:pt>
                <c:pt idx="5">
                  <c:v>8114963.3023083564</c:v>
                </c:pt>
                <c:pt idx="6">
                  <c:v>1505504.762536423</c:v>
                </c:pt>
                <c:pt idx="7">
                  <c:v>14580472.486287219</c:v>
                </c:pt>
                <c:pt idx="8">
                  <c:v>10754407.55672032</c:v>
                </c:pt>
                <c:pt idx="9">
                  <c:v>7809332.2398044514</c:v>
                </c:pt>
                <c:pt idx="10">
                  <c:v>2835158.0161730652</c:v>
                </c:pt>
                <c:pt idx="11">
                  <c:v>146333396.55819139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0F-4645-83AE-15AF4A946F3D}"/>
            </c:ext>
          </c:extLst>
        </c:ser>
        <c:ser>
          <c:idx val="2"/>
          <c:order val="2"/>
          <c:tx>
            <c:strRef>
              <c:f>steel!$A$5</c:f>
              <c:strCache>
                <c:ptCount val="1"/>
                <c:pt idx="0">
                  <c:v>Final demand</c:v>
                </c:pt>
              </c:strCache>
            </c:strRef>
          </c:tx>
          <c:spPr>
            <a:pattFill prst="dkDnDiag">
              <a:fgClr>
                <a:schemeClr val="tx1">
                  <a:lumMod val="65000"/>
                  <a:lumOff val="35000"/>
                </a:schemeClr>
              </a:fgClr>
              <a:bgClr>
                <a:schemeClr val="bg1"/>
              </a:bgClr>
            </a:patt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steel!$B$2:$M$2</c:f>
              <c:strCache>
                <c:ptCount val="12"/>
                <c:pt idx="0">
                  <c:v>China</c:v>
                </c:pt>
                <c:pt idx="1">
                  <c:v>North America</c:v>
                </c:pt>
                <c:pt idx="2">
                  <c:v>Europe</c:v>
                </c:pt>
                <c:pt idx="3">
                  <c:v>Australia</c:v>
                </c:pt>
                <c:pt idx="4">
                  <c:v>Japan</c:v>
                </c:pt>
                <c:pt idx="5">
                  <c:v>Middle East</c:v>
                </c:pt>
                <c:pt idx="6">
                  <c:v>Russia</c:v>
                </c:pt>
                <c:pt idx="7">
                  <c:v>Latin America</c:v>
                </c:pt>
                <c:pt idx="8">
                  <c:v>Asia and Pacific</c:v>
                </c:pt>
                <c:pt idx="9">
                  <c:v>India</c:v>
                </c:pt>
                <c:pt idx="10">
                  <c:v>Africa</c:v>
                </c:pt>
                <c:pt idx="11">
                  <c:v>World (total)</c:v>
                </c:pt>
              </c:strCache>
            </c:strRef>
          </c:cat>
          <c:val>
            <c:numRef>
              <c:f>steel!$B$5:$M$5</c:f>
              <c:numCache>
                <c:formatCode>General</c:formatCode>
                <c:ptCount val="12"/>
                <c:pt idx="0">
                  <c:v>184070141.76043499</c:v>
                </c:pt>
                <c:pt idx="1">
                  <c:v>63603197.538999997</c:v>
                </c:pt>
                <c:pt idx="2">
                  <c:v>119051112.06050549</c:v>
                </c:pt>
                <c:pt idx="3">
                  <c:v>7023874.5760000004</c:v>
                </c:pt>
                <c:pt idx="4">
                  <c:v>20163502.229281001</c:v>
                </c:pt>
                <c:pt idx="5">
                  <c:v>35107021.935493</c:v>
                </c:pt>
                <c:pt idx="6">
                  <c:v>24360691.998149998</c:v>
                </c:pt>
                <c:pt idx="7">
                  <c:v>49644123.548558697</c:v>
                </c:pt>
                <c:pt idx="8">
                  <c:v>35477520.063807003</c:v>
                </c:pt>
                <c:pt idx="9">
                  <c:v>40261201.748199999</c:v>
                </c:pt>
                <c:pt idx="10">
                  <c:v>14630057.346922301</c:v>
                </c:pt>
                <c:pt idx="11">
                  <c:v>593392444.8063525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480F-4645-83AE-15AF4A946F3D}"/>
            </c:ext>
          </c:extLst>
        </c:ser>
        <c:ser>
          <c:idx val="3"/>
          <c:order val="3"/>
          <c:tx>
            <c:strRef>
              <c:f>steel!$A$6</c:f>
              <c:strCache>
                <c:ptCount val="1"/>
                <c:pt idx="0">
                  <c:v>Rest</c:v>
                </c:pt>
              </c:strCache>
            </c:strRef>
          </c:tx>
          <c:spPr>
            <a:pattFill prst="pct10">
              <a:fgClr>
                <a:schemeClr val="tx1">
                  <a:lumMod val="65000"/>
                  <a:lumOff val="35000"/>
                </a:schemeClr>
              </a:fgClr>
              <a:bgClr>
                <a:schemeClr val="bg1"/>
              </a:bgClr>
            </a:patt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steel!$B$2:$M$2</c:f>
              <c:strCache>
                <c:ptCount val="12"/>
                <c:pt idx="0">
                  <c:v>China</c:v>
                </c:pt>
                <c:pt idx="1">
                  <c:v>North America</c:v>
                </c:pt>
                <c:pt idx="2">
                  <c:v>Europe</c:v>
                </c:pt>
                <c:pt idx="3">
                  <c:v>Australia</c:v>
                </c:pt>
                <c:pt idx="4">
                  <c:v>Japan</c:v>
                </c:pt>
                <c:pt idx="5">
                  <c:v>Middle East</c:v>
                </c:pt>
                <c:pt idx="6">
                  <c:v>Russia</c:v>
                </c:pt>
                <c:pt idx="7">
                  <c:v>Latin America</c:v>
                </c:pt>
                <c:pt idx="8">
                  <c:v>Asia and Pacific</c:v>
                </c:pt>
                <c:pt idx="9">
                  <c:v>India</c:v>
                </c:pt>
                <c:pt idx="10">
                  <c:v>Africa</c:v>
                </c:pt>
                <c:pt idx="11">
                  <c:v>World (total)</c:v>
                </c:pt>
              </c:strCache>
            </c:strRef>
          </c:cat>
          <c:val>
            <c:numRef>
              <c:f>steel!$B$6:$M$6</c:f>
              <c:numCache>
                <c:formatCode>General</c:formatCode>
                <c:ptCount val="12"/>
                <c:pt idx="0">
                  <c:v>211795951.31904301</c:v>
                </c:pt>
                <c:pt idx="1">
                  <c:v>31145674.827177159</c:v>
                </c:pt>
                <c:pt idx="2">
                  <c:v>101845364.7852504</c:v>
                </c:pt>
                <c:pt idx="3">
                  <c:v>2021505.5958986289</c:v>
                </c:pt>
                <c:pt idx="4">
                  <c:v>11731033.497932831</c:v>
                </c:pt>
                <c:pt idx="5">
                  <c:v>16908869.25718084</c:v>
                </c:pt>
                <c:pt idx="6">
                  <c:v>17999635.175229002</c:v>
                </c:pt>
                <c:pt idx="7">
                  <c:v>16486863.51082387</c:v>
                </c:pt>
                <c:pt idx="8">
                  <c:v>22329244.932025649</c:v>
                </c:pt>
                <c:pt idx="9">
                  <c:v>28753041.286543671</c:v>
                </c:pt>
                <c:pt idx="10">
                  <c:v>3775798.664595976</c:v>
                </c:pt>
                <c:pt idx="11">
                  <c:v>464792982.85170102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472747264"/>
        <c:axId val="-472746720"/>
      </c:barChart>
      <c:catAx>
        <c:axId val="-472747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72746720"/>
        <c:crosses val="autoZero"/>
        <c:auto val="1"/>
        <c:lblAlgn val="ctr"/>
        <c:lblOffset val="100"/>
        <c:noMultiLvlLbl val="0"/>
      </c:catAx>
      <c:valAx>
        <c:axId val="-47274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72747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3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4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30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7</xdr:row>
      <xdr:rowOff>139700</xdr:rowOff>
    </xdr:from>
    <xdr:to>
      <xdr:col>9</xdr:col>
      <xdr:colOff>114300</xdr:colOff>
      <xdr:row>9</xdr:row>
      <xdr:rowOff>25400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44900" y="2130425"/>
          <a:ext cx="29845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101600</xdr:rowOff>
    </xdr:from>
    <xdr:to>
      <xdr:col>7</xdr:col>
      <xdr:colOff>254000</xdr:colOff>
      <xdr:row>3</xdr:row>
      <xdr:rowOff>0</xdr:rowOff>
    </xdr:to>
    <xdr:pic>
      <xdr:nvPicPr>
        <xdr:cNvPr id="3" name="Picture 2" descr="esupp new graphic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2100"/>
          <a:ext cx="5321300" cy="546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5</xdr:row>
      <xdr:rowOff>114300</xdr:rowOff>
    </xdr:from>
    <xdr:to>
      <xdr:col>4</xdr:col>
      <xdr:colOff>342900</xdr:colOff>
      <xdr:row>6</xdr:row>
      <xdr:rowOff>25400</xdr:rowOff>
    </xdr:to>
    <xdr:pic>
      <xdr:nvPicPr>
        <xdr:cNvPr id="4" name="Object 5" hidden="1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600200"/>
          <a:ext cx="3238500" cy="1016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104775</xdr:colOff>
      <xdr:row>10</xdr:row>
      <xdr:rowOff>28575</xdr:rowOff>
    </xdr:from>
    <xdr:to>
      <xdr:col>30</xdr:col>
      <xdr:colOff>571500</xdr:colOff>
      <xdr:row>39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-1</xdr:colOff>
      <xdr:row>6</xdr:row>
      <xdr:rowOff>85725</xdr:rowOff>
    </xdr:from>
    <xdr:to>
      <xdr:col>29</xdr:col>
      <xdr:colOff>285750</xdr:colOff>
      <xdr:row>44</xdr:row>
      <xdr:rowOff>163285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11</xdr:row>
      <xdr:rowOff>0</xdr:rowOff>
    </xdr:from>
    <xdr:to>
      <xdr:col>29</xdr:col>
      <xdr:colOff>329293</xdr:colOff>
      <xdr:row>48</xdr:row>
      <xdr:rowOff>164646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52916</xdr:colOff>
      <xdr:row>9</xdr:row>
      <xdr:rowOff>10583</xdr:rowOff>
    </xdr:from>
    <xdr:to>
      <xdr:col>29</xdr:col>
      <xdr:colOff>314476</xdr:colOff>
      <xdr:row>44</xdr:row>
      <xdr:rowOff>29179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3"/>
  <sheetViews>
    <sheetView tabSelected="1" workbookViewId="0"/>
  </sheetViews>
  <sheetFormatPr defaultColWidth="10.85546875" defaultRowHeight="15"/>
  <cols>
    <col min="3" max="3" width="11.28515625" bestFit="1" customWidth="1"/>
  </cols>
  <sheetData>
    <row r="1" spans="1:1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18">
      <c r="A2" s="2" t="s">
        <v>148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ht="18">
      <c r="A3" s="2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3" ht="30" customHeight="1">
      <c r="A4" s="37" t="s">
        <v>149</v>
      </c>
      <c r="B4" s="37"/>
      <c r="C4" s="37"/>
      <c r="D4" s="37"/>
      <c r="E4" s="37"/>
      <c r="F4" s="37"/>
      <c r="G4" s="37"/>
      <c r="H4" s="37"/>
      <c r="I4" s="37"/>
      <c r="J4" s="3"/>
      <c r="K4" s="3"/>
      <c r="L4" s="3"/>
      <c r="M4" s="3"/>
    </row>
    <row r="5" spans="1:13" ht="25.5" customHeight="1">
      <c r="A5" s="37"/>
      <c r="B5" s="37"/>
      <c r="C5" s="37"/>
      <c r="D5" s="37"/>
      <c r="E5" s="37"/>
      <c r="F5" s="37"/>
      <c r="G5" s="37"/>
      <c r="H5" s="37"/>
      <c r="I5" s="37"/>
    </row>
    <row r="6" spans="1:13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spans="1:13" ht="19.5" customHeight="1">
      <c r="A7" s="38" t="s">
        <v>150</v>
      </c>
      <c r="B7" s="38"/>
      <c r="C7" s="38"/>
      <c r="D7" s="38"/>
      <c r="E7" s="38"/>
      <c r="F7" s="38"/>
      <c r="G7" s="38"/>
      <c r="H7" s="38"/>
      <c r="I7" s="4"/>
      <c r="J7" s="4"/>
      <c r="K7" s="4"/>
      <c r="L7" s="4"/>
      <c r="M7" s="4"/>
    </row>
    <row r="8" spans="1:13" ht="24.75" customHeight="1">
      <c r="A8" s="38"/>
      <c r="B8" s="38"/>
      <c r="C8" s="38"/>
      <c r="D8" s="38"/>
      <c r="E8" s="38"/>
      <c r="F8" s="38"/>
      <c r="G8" s="38"/>
      <c r="H8" s="38"/>
      <c r="I8" s="4"/>
      <c r="J8" s="4"/>
      <c r="K8" s="4"/>
      <c r="L8" s="4"/>
      <c r="M8" s="4"/>
    </row>
    <row r="9" spans="1:13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</row>
    <row r="10" spans="1:13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</row>
    <row r="12" spans="1:13" s="6" customFormat="1">
      <c r="A12" s="5" t="s">
        <v>126</v>
      </c>
      <c r="C12" s="7">
        <v>43978</v>
      </c>
    </row>
    <row r="13" spans="1:13" s="6" customFormat="1" ht="14.25"/>
    <row r="14" spans="1:13" s="6" customFormat="1">
      <c r="A14" s="5" t="s">
        <v>127</v>
      </c>
      <c r="B14" s="5"/>
      <c r="C14" s="5"/>
    </row>
    <row r="15" spans="1:13" s="6" customFormat="1">
      <c r="A15" s="5"/>
      <c r="B15" s="8" t="s">
        <v>131</v>
      </c>
      <c r="C15" s="5" t="s">
        <v>81</v>
      </c>
      <c r="D15" s="6" t="s">
        <v>139</v>
      </c>
    </row>
    <row r="16" spans="1:13" s="6" customFormat="1">
      <c r="A16" s="5"/>
      <c r="B16" s="8" t="s">
        <v>132</v>
      </c>
      <c r="C16" s="5" t="s">
        <v>81</v>
      </c>
      <c r="D16" s="6" t="s">
        <v>141</v>
      </c>
    </row>
    <row r="17" spans="1:5" s="6" customFormat="1">
      <c r="A17" s="5"/>
      <c r="B17" s="8" t="s">
        <v>133</v>
      </c>
      <c r="C17" s="5" t="s">
        <v>81</v>
      </c>
      <c r="D17" s="6" t="s">
        <v>140</v>
      </c>
    </row>
    <row r="18" spans="1:5" s="6" customFormat="1">
      <c r="A18" s="5"/>
      <c r="B18" s="8" t="s">
        <v>134</v>
      </c>
      <c r="C18" s="5" t="s">
        <v>81</v>
      </c>
      <c r="D18" s="6" t="s">
        <v>142</v>
      </c>
    </row>
    <row r="19" spans="1:5" s="6" customFormat="1">
      <c r="A19" s="5"/>
      <c r="B19" s="8" t="s">
        <v>135</v>
      </c>
      <c r="C19" s="5" t="s">
        <v>81</v>
      </c>
      <c r="D19" s="6" t="s">
        <v>143</v>
      </c>
    </row>
    <row r="20" spans="1:5" s="6" customFormat="1">
      <c r="A20" s="5"/>
      <c r="B20" s="8" t="s">
        <v>136</v>
      </c>
      <c r="C20" s="5" t="s">
        <v>81</v>
      </c>
      <c r="D20" s="6" t="s">
        <v>144</v>
      </c>
    </row>
    <row r="21" spans="1:5" s="6" customFormat="1">
      <c r="B21" s="8" t="s">
        <v>137</v>
      </c>
      <c r="C21" s="5" t="s">
        <v>81</v>
      </c>
      <c r="D21" s="6" t="s">
        <v>145</v>
      </c>
    </row>
    <row r="22" spans="1:5" s="6" customFormat="1">
      <c r="B22" s="8" t="s">
        <v>138</v>
      </c>
      <c r="C22" s="5" t="s">
        <v>81</v>
      </c>
      <c r="D22" s="6" t="s">
        <v>146</v>
      </c>
    </row>
    <row r="23" spans="1:5" s="6" customFormat="1">
      <c r="B23" s="8"/>
      <c r="C23" s="5"/>
    </row>
    <row r="24" spans="1:5" s="6" customFormat="1">
      <c r="A24" s="9" t="s">
        <v>79</v>
      </c>
    </row>
    <row r="25" spans="1:5" s="6" customFormat="1" ht="14.25"/>
    <row r="26" spans="1:5" s="6" customFormat="1">
      <c r="B26" s="10" t="s">
        <v>80</v>
      </c>
      <c r="C26" s="11" t="s">
        <v>81</v>
      </c>
      <c r="D26" s="12" t="s">
        <v>37</v>
      </c>
      <c r="E26" s="12" t="s">
        <v>66</v>
      </c>
    </row>
    <row r="27" spans="1:5" s="6" customFormat="1" ht="14.25">
      <c r="D27" s="12" t="s">
        <v>0</v>
      </c>
      <c r="E27" s="12" t="s">
        <v>82</v>
      </c>
    </row>
    <row r="28" spans="1:5" s="6" customFormat="1" ht="14.25">
      <c r="D28" s="12" t="s">
        <v>1</v>
      </c>
      <c r="E28" s="12" t="s">
        <v>83</v>
      </c>
    </row>
    <row r="29" spans="1:5" s="6" customFormat="1" ht="14.25">
      <c r="D29" s="12" t="s">
        <v>42</v>
      </c>
      <c r="E29" s="12" t="s">
        <v>84</v>
      </c>
    </row>
    <row r="30" spans="1:5" s="6" customFormat="1" ht="14.25">
      <c r="D30" s="12" t="s">
        <v>2</v>
      </c>
      <c r="E30" s="12" t="s">
        <v>85</v>
      </c>
    </row>
    <row r="31" spans="1:5" s="6" customFormat="1" ht="14.25">
      <c r="D31" s="12" t="s">
        <v>33</v>
      </c>
      <c r="E31" s="12" t="s">
        <v>86</v>
      </c>
    </row>
    <row r="32" spans="1:5" s="6" customFormat="1" ht="14.25">
      <c r="D32" s="12" t="s">
        <v>34</v>
      </c>
      <c r="E32" s="12" t="s">
        <v>63</v>
      </c>
    </row>
    <row r="33" spans="4:5" s="6" customFormat="1" ht="14.25">
      <c r="D33" s="12" t="s">
        <v>3</v>
      </c>
      <c r="E33" s="12" t="s">
        <v>87</v>
      </c>
    </row>
    <row r="34" spans="4:5" s="6" customFormat="1" ht="14.25">
      <c r="D34" s="12" t="s">
        <v>4</v>
      </c>
      <c r="E34" s="12" t="s">
        <v>88</v>
      </c>
    </row>
    <row r="35" spans="4:5" s="6" customFormat="1" ht="14.25">
      <c r="D35" s="12" t="s">
        <v>6</v>
      </c>
      <c r="E35" s="12" t="s">
        <v>89</v>
      </c>
    </row>
    <row r="36" spans="4:5" s="6" customFormat="1" ht="14.25">
      <c r="D36" s="12" t="s">
        <v>7</v>
      </c>
      <c r="E36" s="12" t="s">
        <v>90</v>
      </c>
    </row>
    <row r="37" spans="4:5" s="6" customFormat="1" ht="14.25">
      <c r="D37" s="12" t="s">
        <v>9</v>
      </c>
      <c r="E37" s="12" t="s">
        <v>91</v>
      </c>
    </row>
    <row r="38" spans="4:5" s="6" customFormat="1" ht="14.25">
      <c r="D38" s="12" t="s">
        <v>10</v>
      </c>
      <c r="E38" s="12" t="s">
        <v>92</v>
      </c>
    </row>
    <row r="39" spans="4:5" s="6" customFormat="1" ht="14.25">
      <c r="D39" s="12" t="s">
        <v>5</v>
      </c>
      <c r="E39" s="12" t="s">
        <v>93</v>
      </c>
    </row>
    <row r="40" spans="4:5" s="6" customFormat="1" ht="14.25">
      <c r="D40" s="12" t="s">
        <v>11</v>
      </c>
      <c r="E40" s="12" t="s">
        <v>94</v>
      </c>
    </row>
    <row r="41" spans="4:5" s="6" customFormat="1" ht="14.25">
      <c r="D41" s="12" t="s">
        <v>12</v>
      </c>
      <c r="E41" s="12" t="s">
        <v>95</v>
      </c>
    </row>
    <row r="42" spans="4:5" s="6" customFormat="1" ht="14.25">
      <c r="D42" s="12" t="s">
        <v>13</v>
      </c>
      <c r="E42" s="12" t="s">
        <v>96</v>
      </c>
    </row>
    <row r="43" spans="4:5" s="6" customFormat="1" ht="14.25">
      <c r="D43" s="12" t="s">
        <v>36</v>
      </c>
      <c r="E43" s="12" t="s">
        <v>72</v>
      </c>
    </row>
    <row r="44" spans="4:5" s="6" customFormat="1" ht="14.25">
      <c r="D44" s="12" t="s">
        <v>46</v>
      </c>
      <c r="E44" s="12" t="s">
        <v>97</v>
      </c>
    </row>
    <row r="45" spans="4:5" s="6" customFormat="1" ht="14.25">
      <c r="D45" s="12" t="s">
        <v>14</v>
      </c>
      <c r="E45" s="12" t="s">
        <v>98</v>
      </c>
    </row>
    <row r="46" spans="4:5" s="6" customFormat="1" ht="14.25">
      <c r="D46" s="12" t="s">
        <v>15</v>
      </c>
      <c r="E46" s="12" t="s">
        <v>99</v>
      </c>
    </row>
    <row r="47" spans="4:5" s="6" customFormat="1" ht="14.25">
      <c r="D47" s="12" t="s">
        <v>38</v>
      </c>
      <c r="E47" s="12" t="s">
        <v>67</v>
      </c>
    </row>
    <row r="48" spans="4:5" s="6" customFormat="1" ht="14.25">
      <c r="D48" s="12" t="s">
        <v>18</v>
      </c>
      <c r="E48" s="12" t="s">
        <v>100</v>
      </c>
    </row>
    <row r="49" spans="4:5" s="6" customFormat="1" ht="14.25">
      <c r="D49" s="12" t="s">
        <v>16</v>
      </c>
      <c r="E49" s="12" t="s">
        <v>101</v>
      </c>
    </row>
    <row r="50" spans="4:5" s="6" customFormat="1" ht="14.25">
      <c r="D50" s="12" t="s">
        <v>17</v>
      </c>
      <c r="E50" s="12" t="s">
        <v>102</v>
      </c>
    </row>
    <row r="51" spans="4:5" s="6" customFormat="1" ht="14.25">
      <c r="D51" s="12" t="s">
        <v>19</v>
      </c>
      <c r="E51" s="12" t="s">
        <v>103</v>
      </c>
    </row>
    <row r="52" spans="4:5" s="6" customFormat="1" ht="14.25">
      <c r="D52" s="12" t="s">
        <v>43</v>
      </c>
      <c r="E52" s="12" t="s">
        <v>104</v>
      </c>
    </row>
    <row r="53" spans="4:5" s="6" customFormat="1" ht="14.25">
      <c r="D53" s="12" t="s">
        <v>20</v>
      </c>
      <c r="E53" s="12" t="s">
        <v>105</v>
      </c>
    </row>
    <row r="54" spans="4:5" s="6" customFormat="1" ht="14.25">
      <c r="D54" s="12" t="s">
        <v>28</v>
      </c>
      <c r="E54" s="12" t="s">
        <v>106</v>
      </c>
    </row>
    <row r="55" spans="4:5" s="6" customFormat="1" ht="14.25">
      <c r="D55" s="12" t="s">
        <v>21</v>
      </c>
      <c r="E55" s="12" t="s">
        <v>107</v>
      </c>
    </row>
    <row r="56" spans="4:5" s="6" customFormat="1" ht="14.25">
      <c r="D56" s="12" t="s">
        <v>22</v>
      </c>
      <c r="E56" s="12" t="s">
        <v>108</v>
      </c>
    </row>
    <row r="57" spans="4:5" s="6" customFormat="1" ht="14.25">
      <c r="D57" s="12" t="s">
        <v>23</v>
      </c>
      <c r="E57" s="12" t="s">
        <v>109</v>
      </c>
    </row>
    <row r="58" spans="4:5" s="6" customFormat="1" ht="14.25">
      <c r="D58" s="12" t="s">
        <v>35</v>
      </c>
      <c r="E58" s="12" t="s">
        <v>110</v>
      </c>
    </row>
    <row r="59" spans="4:5" s="6" customFormat="1" ht="14.25">
      <c r="D59" s="12" t="s">
        <v>26</v>
      </c>
      <c r="E59" s="12" t="s">
        <v>111</v>
      </c>
    </row>
    <row r="60" spans="4:5" s="6" customFormat="1" ht="14.25">
      <c r="D60" s="12" t="s">
        <v>25</v>
      </c>
      <c r="E60" s="12" t="s">
        <v>112</v>
      </c>
    </row>
    <row r="61" spans="4:5" s="6" customFormat="1" ht="14.25">
      <c r="D61" s="12" t="s">
        <v>39</v>
      </c>
      <c r="E61" s="12" t="s">
        <v>113</v>
      </c>
    </row>
    <row r="62" spans="4:5" s="6" customFormat="1" ht="14.25">
      <c r="D62" s="12" t="s">
        <v>45</v>
      </c>
      <c r="E62" s="12" t="s">
        <v>114</v>
      </c>
    </row>
    <row r="63" spans="4:5" s="6" customFormat="1" ht="14.25">
      <c r="D63" s="12" t="s">
        <v>8</v>
      </c>
      <c r="E63" s="12" t="s">
        <v>115</v>
      </c>
    </row>
    <row r="64" spans="4:5" s="6" customFormat="1" ht="14.25">
      <c r="D64" s="12" t="s">
        <v>24</v>
      </c>
      <c r="E64" s="12" t="s">
        <v>116</v>
      </c>
    </row>
    <row r="65" spans="4:5" s="6" customFormat="1" ht="14.25">
      <c r="D65" s="12" t="s">
        <v>29</v>
      </c>
      <c r="E65" s="12" t="s">
        <v>117</v>
      </c>
    </row>
    <row r="66" spans="4:5" s="6" customFormat="1" ht="14.25">
      <c r="D66" s="12" t="s">
        <v>31</v>
      </c>
      <c r="E66" s="12" t="s">
        <v>118</v>
      </c>
    </row>
    <row r="67" spans="4:5" s="6" customFormat="1" ht="14.25">
      <c r="D67" s="12" t="s">
        <v>27</v>
      </c>
      <c r="E67" s="12" t="s">
        <v>119</v>
      </c>
    </row>
    <row r="68" spans="4:5" s="6" customFormat="1" ht="14.25">
      <c r="D68" s="12" t="s">
        <v>32</v>
      </c>
      <c r="E68" s="12" t="s">
        <v>120</v>
      </c>
    </row>
    <row r="69" spans="4:5" s="6" customFormat="1" ht="14.25">
      <c r="D69" s="12" t="s">
        <v>47</v>
      </c>
      <c r="E69" s="12" t="s">
        <v>121</v>
      </c>
    </row>
    <row r="70" spans="4:5" s="6" customFormat="1" ht="14.25">
      <c r="D70" s="12" t="s">
        <v>44</v>
      </c>
      <c r="E70" s="12" t="s">
        <v>122</v>
      </c>
    </row>
    <row r="71" spans="4:5" s="6" customFormat="1" ht="14.25">
      <c r="D71" s="12" t="s">
        <v>30</v>
      </c>
      <c r="E71" s="12" t="s">
        <v>123</v>
      </c>
    </row>
    <row r="72" spans="4:5" s="6" customFormat="1" ht="14.25">
      <c r="D72" s="12" t="s">
        <v>40</v>
      </c>
      <c r="E72" s="12" t="s">
        <v>124</v>
      </c>
    </row>
    <row r="73" spans="4:5" s="6" customFormat="1" ht="14.25">
      <c r="D73" s="12" t="s">
        <v>41</v>
      </c>
      <c r="E73" s="12" t="s">
        <v>125</v>
      </c>
    </row>
  </sheetData>
  <mergeCells count="2">
    <mergeCell ref="A4:I5"/>
    <mergeCell ref="A7:H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3"/>
  <sheetViews>
    <sheetView workbookViewId="0"/>
  </sheetViews>
  <sheetFormatPr defaultRowHeight="14.25"/>
  <cols>
    <col min="1" max="1" width="19.42578125" style="6" customWidth="1"/>
    <col min="2" max="6" width="12.42578125" style="6" bestFit="1" customWidth="1"/>
    <col min="7" max="7" width="11.28515625" style="6" bestFit="1" customWidth="1"/>
    <col min="8" max="9" width="12.42578125" style="6" bestFit="1" customWidth="1"/>
    <col min="10" max="10" width="13.7109375" style="6" bestFit="1" customWidth="1"/>
    <col min="11" max="11" width="12.42578125" style="6" bestFit="1" customWidth="1"/>
    <col min="12" max="12" width="13.7109375" style="6" bestFit="1" customWidth="1"/>
    <col min="13" max="16" width="12.42578125" style="6" bestFit="1" customWidth="1"/>
    <col min="17" max="17" width="13.7109375" style="6" bestFit="1" customWidth="1"/>
    <col min="18" max="18" width="12.42578125" style="6" bestFit="1" customWidth="1"/>
    <col min="19" max="19" width="9.28515625" style="6" bestFit="1" customWidth="1"/>
    <col min="20" max="20" width="12.42578125" style="6" bestFit="1" customWidth="1"/>
    <col min="21" max="21" width="9.28515625" style="6" bestFit="1" customWidth="1"/>
    <col min="22" max="22" width="12.42578125" style="6" bestFit="1" customWidth="1"/>
    <col min="23" max="23" width="11.28515625" style="6" bestFit="1" customWidth="1"/>
    <col min="24" max="25" width="12.42578125" style="6" bestFit="1" customWidth="1"/>
    <col min="26" max="26" width="13.7109375" style="6" bestFit="1" customWidth="1"/>
    <col min="27" max="28" width="12.42578125" style="6" bestFit="1" customWidth="1"/>
    <col min="29" max="29" width="13.7109375" style="6" bestFit="1" customWidth="1"/>
    <col min="30" max="31" width="12.42578125" style="6" bestFit="1" customWidth="1"/>
    <col min="32" max="33" width="13.7109375" style="6" bestFit="1" customWidth="1"/>
    <col min="34" max="34" width="12.42578125" style="6" bestFit="1" customWidth="1"/>
    <col min="35" max="37" width="13.7109375" style="6" bestFit="1" customWidth="1"/>
    <col min="38" max="39" width="12.42578125" style="6" bestFit="1" customWidth="1"/>
    <col min="40" max="40" width="13.7109375" style="6" bestFit="1" customWidth="1"/>
    <col min="41" max="41" width="12.42578125" style="6" bestFit="1" customWidth="1"/>
    <col min="42" max="42" width="13.7109375" style="6" bestFit="1" customWidth="1"/>
    <col min="43" max="43" width="12.42578125" style="6" bestFit="1" customWidth="1"/>
    <col min="44" max="46" width="13.7109375" style="6" bestFit="1" customWidth="1"/>
    <col min="47" max="47" width="11.28515625" style="6" bestFit="1" customWidth="1"/>
    <col min="48" max="48" width="13.7109375" style="6" bestFit="1" customWidth="1"/>
    <col min="49" max="49" width="12.42578125" style="6" bestFit="1" customWidth="1"/>
    <col min="50" max="16384" width="9.140625" style="6"/>
  </cols>
  <sheetData>
    <row r="1" spans="1:49" ht="15">
      <c r="B1" s="13" t="s">
        <v>0</v>
      </c>
      <c r="C1" s="13" t="s">
        <v>1</v>
      </c>
      <c r="D1" s="13" t="s">
        <v>2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3" t="s">
        <v>11</v>
      </c>
      <c r="N1" s="13" t="s">
        <v>12</v>
      </c>
      <c r="O1" s="13" t="s">
        <v>13</v>
      </c>
      <c r="P1" s="13" t="s">
        <v>14</v>
      </c>
      <c r="Q1" s="13" t="s">
        <v>15</v>
      </c>
      <c r="R1" s="13" t="s">
        <v>16</v>
      </c>
      <c r="S1" s="13" t="s">
        <v>17</v>
      </c>
      <c r="T1" s="13" t="s">
        <v>18</v>
      </c>
      <c r="U1" s="13" t="s">
        <v>19</v>
      </c>
      <c r="V1" s="13" t="s">
        <v>20</v>
      </c>
      <c r="W1" s="13" t="s">
        <v>21</v>
      </c>
      <c r="X1" s="13" t="s">
        <v>22</v>
      </c>
      <c r="Y1" s="13" t="s">
        <v>23</v>
      </c>
      <c r="Z1" s="13" t="s">
        <v>24</v>
      </c>
      <c r="AA1" s="13" t="s">
        <v>25</v>
      </c>
      <c r="AB1" s="13" t="s">
        <v>26</v>
      </c>
      <c r="AC1" s="13" t="s">
        <v>27</v>
      </c>
      <c r="AD1" s="13" t="s">
        <v>28</v>
      </c>
      <c r="AE1" s="13" t="s">
        <v>29</v>
      </c>
      <c r="AF1" s="13" t="s">
        <v>30</v>
      </c>
      <c r="AG1" s="13" t="s">
        <v>31</v>
      </c>
      <c r="AH1" s="13" t="s">
        <v>32</v>
      </c>
      <c r="AI1" s="13" t="s">
        <v>33</v>
      </c>
      <c r="AJ1" s="13" t="s">
        <v>34</v>
      </c>
      <c r="AK1" s="13" t="s">
        <v>35</v>
      </c>
      <c r="AL1" s="13" t="s">
        <v>36</v>
      </c>
      <c r="AM1" s="13" t="s">
        <v>37</v>
      </c>
      <c r="AN1" s="13" t="s">
        <v>38</v>
      </c>
      <c r="AO1" s="13" t="s">
        <v>39</v>
      </c>
      <c r="AP1" s="13" t="s">
        <v>40</v>
      </c>
      <c r="AQ1" s="13" t="s">
        <v>41</v>
      </c>
      <c r="AR1" s="13" t="s">
        <v>42</v>
      </c>
      <c r="AS1" s="13" t="s">
        <v>43</v>
      </c>
      <c r="AT1" s="13" t="s">
        <v>44</v>
      </c>
      <c r="AU1" s="13" t="s">
        <v>45</v>
      </c>
      <c r="AV1" s="13" t="s">
        <v>46</v>
      </c>
      <c r="AW1" s="13" t="s">
        <v>47</v>
      </c>
    </row>
    <row r="2" spans="1:49" ht="15">
      <c r="A2" s="13" t="s">
        <v>48</v>
      </c>
      <c r="B2" s="6">
        <v>113321.3972513849</v>
      </c>
      <c r="C2" s="6">
        <v>251341.69231382711</v>
      </c>
      <c r="D2" s="6">
        <v>73759.592400919675</v>
      </c>
      <c r="E2" s="6">
        <v>4793.7883065418337</v>
      </c>
      <c r="F2" s="6">
        <v>97876.273116094933</v>
      </c>
      <c r="G2" s="6">
        <v>1524618.6692538799</v>
      </c>
      <c r="H2" s="6">
        <v>83505.369913918097</v>
      </c>
      <c r="I2" s="6">
        <v>11613.163645271001</v>
      </c>
      <c r="J2" s="6">
        <v>344186.29186379857</v>
      </c>
      <c r="K2" s="6">
        <v>55605.90225919056</v>
      </c>
      <c r="L2" s="6">
        <v>566733.1381349446</v>
      </c>
      <c r="M2" s="6">
        <v>148294.6618828986</v>
      </c>
      <c r="N2" s="6">
        <v>38989.759631398541</v>
      </c>
      <c r="O2" s="6">
        <v>31547.00401771117</v>
      </c>
      <c r="P2" s="6">
        <v>65359.65682174571</v>
      </c>
      <c r="Q2" s="6">
        <v>767958.31120710727</v>
      </c>
      <c r="R2" s="6">
        <v>25285.324271088732</v>
      </c>
      <c r="S2" s="6">
        <v>7128.5924926748876</v>
      </c>
      <c r="T2" s="6">
        <v>9543.0643141462333</v>
      </c>
      <c r="U2" s="6">
        <v>1767.468819848807</v>
      </c>
      <c r="V2" s="6">
        <v>230729.84596764989</v>
      </c>
      <c r="W2" s="6">
        <v>205574.51582292019</v>
      </c>
      <c r="X2" s="6">
        <v>97019.833916806179</v>
      </c>
      <c r="Y2" s="6">
        <v>99559.366851935745</v>
      </c>
      <c r="Z2" s="6">
        <v>114381.8706031672</v>
      </c>
      <c r="AA2" s="6">
        <v>20873.194698359759</v>
      </c>
      <c r="AB2" s="6">
        <v>57415.802792480827</v>
      </c>
      <c r="AC2" s="6">
        <v>864359.95890729164</v>
      </c>
      <c r="AD2" s="6">
        <v>90262.007593328861</v>
      </c>
      <c r="AE2" s="6">
        <v>117905.59019939091</v>
      </c>
      <c r="AF2" s="6">
        <v>150268.6022808881</v>
      </c>
      <c r="AG2" s="6">
        <v>9824956.6881920677</v>
      </c>
      <c r="AH2" s="6">
        <v>4464080.3395762891</v>
      </c>
      <c r="AI2" s="6">
        <v>279974.83459483221</v>
      </c>
      <c r="AJ2" s="6">
        <v>21224341.70857304</v>
      </c>
      <c r="AK2" s="6">
        <v>1140383.897212887</v>
      </c>
      <c r="AL2" s="6">
        <v>6042899.3069387674</v>
      </c>
      <c r="AM2" s="6">
        <v>529304.29742017889</v>
      </c>
      <c r="AN2" s="6">
        <v>784910.63158071972</v>
      </c>
      <c r="AO2" s="6">
        <v>103163.4859987105</v>
      </c>
      <c r="AP2" s="6">
        <v>1105908.858737672</v>
      </c>
      <c r="AQ2" s="6">
        <v>2038017.055378688</v>
      </c>
      <c r="AR2" s="6">
        <v>1746139.0899023181</v>
      </c>
      <c r="AS2" s="6">
        <v>476863.17770726391</v>
      </c>
      <c r="AT2" s="6">
        <v>1261202.4632055571</v>
      </c>
      <c r="AU2" s="6">
        <v>652884.42108311644</v>
      </c>
      <c r="AV2" s="6">
        <v>310174.04285407072</v>
      </c>
      <c r="AW2" s="6">
        <v>4658313.7755535338</v>
      </c>
    </row>
    <row r="3" spans="1:49" ht="15">
      <c r="A3" s="13" t="s">
        <v>49</v>
      </c>
      <c r="B3" s="6">
        <v>2626113.1130468571</v>
      </c>
      <c r="C3" s="6">
        <v>2629608.6848910088</v>
      </c>
      <c r="D3" s="6">
        <v>414073.60912828217</v>
      </c>
      <c r="E3" s="6">
        <v>30791.38206860446</v>
      </c>
      <c r="F3" s="6">
        <v>2162032.003837069</v>
      </c>
      <c r="G3" s="6">
        <v>13401183.325968031</v>
      </c>
      <c r="H3" s="6">
        <v>1124480.341332146</v>
      </c>
      <c r="I3" s="6">
        <v>329098.46308500512</v>
      </c>
      <c r="J3" s="6">
        <v>6151870.1671423204</v>
      </c>
      <c r="K3" s="6">
        <v>5124045.6368277958</v>
      </c>
      <c r="L3" s="6">
        <v>11662369.491623219</v>
      </c>
      <c r="M3" s="6">
        <v>750072.18445799244</v>
      </c>
      <c r="N3" s="6">
        <v>891687.22677338659</v>
      </c>
      <c r="O3" s="6">
        <v>247206.5587777521</v>
      </c>
      <c r="P3" s="6">
        <v>547381.10448040254</v>
      </c>
      <c r="Q3" s="6">
        <v>6908951.4055615738</v>
      </c>
      <c r="R3" s="6">
        <v>296222.18472261517</v>
      </c>
      <c r="S3" s="6">
        <v>82987.287947021658</v>
      </c>
      <c r="T3" s="6">
        <v>421129.3047766285</v>
      </c>
      <c r="U3" s="6">
        <v>9247.0742013797681</v>
      </c>
      <c r="V3" s="6">
        <v>2061093.0868623101</v>
      </c>
      <c r="W3" s="6">
        <v>6458672.7242838666</v>
      </c>
      <c r="X3" s="6">
        <v>1324134.4667741379</v>
      </c>
      <c r="Y3" s="6">
        <v>2104053.3018339719</v>
      </c>
      <c r="Z3" s="6">
        <v>6135216.0314203426</v>
      </c>
      <c r="AA3" s="6">
        <v>262436.32760810282</v>
      </c>
      <c r="AB3" s="6">
        <v>860085.64144063694</v>
      </c>
      <c r="AC3" s="6">
        <v>10794347.156762481</v>
      </c>
      <c r="AD3" s="6">
        <v>2238768.2710276539</v>
      </c>
      <c r="AE3" s="6">
        <v>2571706.5452090311</v>
      </c>
      <c r="AF3" s="6">
        <v>4190517.989361343</v>
      </c>
      <c r="AG3" s="6">
        <v>6764601.392884586</v>
      </c>
      <c r="AH3" s="6">
        <v>50066337.86924383</v>
      </c>
      <c r="AI3" s="6">
        <v>18168086.472120691</v>
      </c>
      <c r="AJ3" s="6">
        <v>48122328.974323086</v>
      </c>
      <c r="AK3" s="6">
        <v>9296453.9204068501</v>
      </c>
      <c r="AL3" s="6">
        <v>7429428.4235830009</v>
      </c>
      <c r="AM3" s="6">
        <v>3984570.4542251001</v>
      </c>
      <c r="AN3" s="6">
        <v>18492927.46667508</v>
      </c>
      <c r="AO3" s="6">
        <v>29627583.51021909</v>
      </c>
      <c r="AP3" s="6">
        <v>3387341.2300961819</v>
      </c>
      <c r="AQ3" s="6">
        <v>7444051.3192233928</v>
      </c>
      <c r="AR3" s="6">
        <v>16756040.994433319</v>
      </c>
      <c r="AS3" s="6">
        <v>7108340.1078980509</v>
      </c>
      <c r="AT3" s="6">
        <v>7896054.8269553781</v>
      </c>
      <c r="AU3" s="6">
        <v>6596825.7055488424</v>
      </c>
      <c r="AV3" s="6">
        <v>3331822.6045880392</v>
      </c>
      <c r="AW3" s="6">
        <v>13739243.279097769</v>
      </c>
    </row>
    <row r="4" spans="1:49" ht="15">
      <c r="A4" s="13" t="s">
        <v>50</v>
      </c>
      <c r="B4" s="6">
        <v>1148302.9701558161</v>
      </c>
      <c r="C4" s="6">
        <v>490872.2204306015</v>
      </c>
      <c r="D4" s="6">
        <v>169517.42168792259</v>
      </c>
      <c r="E4" s="6">
        <v>13053.40796576247</v>
      </c>
      <c r="F4" s="6">
        <v>519927.11436546571</v>
      </c>
      <c r="G4" s="6">
        <v>5437422.0010650326</v>
      </c>
      <c r="H4" s="6">
        <v>467236.53073136759</v>
      </c>
      <c r="I4" s="6">
        <v>46725.141970421901</v>
      </c>
      <c r="J4" s="6">
        <v>1809084.2626409391</v>
      </c>
      <c r="K4" s="6">
        <v>934775.07119816123</v>
      </c>
      <c r="L4" s="6">
        <v>2824599.9212035821</v>
      </c>
      <c r="M4" s="6">
        <v>190191.5095104354</v>
      </c>
      <c r="N4" s="6">
        <v>337283.82625965151</v>
      </c>
      <c r="O4" s="6">
        <v>245603.73476208741</v>
      </c>
      <c r="P4" s="6">
        <v>149163.81929334291</v>
      </c>
      <c r="Q4" s="6">
        <v>3113279.4797166698</v>
      </c>
      <c r="R4" s="6">
        <v>127328.24212941081</v>
      </c>
      <c r="S4" s="6">
        <v>50786.770853636663</v>
      </c>
      <c r="T4" s="6">
        <v>343444.69742298062</v>
      </c>
      <c r="U4" s="6">
        <v>7711.2036782716768</v>
      </c>
      <c r="V4" s="6">
        <v>486035.88778247702</v>
      </c>
      <c r="W4" s="6">
        <v>1815696.517838063</v>
      </c>
      <c r="X4" s="6">
        <v>337486.96905169729</v>
      </c>
      <c r="Y4" s="6">
        <v>665732.61045798787</v>
      </c>
      <c r="Z4" s="6">
        <v>1025697.57843902</v>
      </c>
      <c r="AA4" s="6">
        <v>295685.58704243199</v>
      </c>
      <c r="AB4" s="6">
        <v>428690.46945430181</v>
      </c>
      <c r="AC4" s="6">
        <v>2187044.9895019522</v>
      </c>
      <c r="AD4" s="6">
        <v>390626.7347083558</v>
      </c>
      <c r="AE4" s="6">
        <v>527779.69342913933</v>
      </c>
      <c r="AF4" s="6">
        <v>1162611.851503667</v>
      </c>
      <c r="AG4" s="6">
        <v>2826536.3862568918</v>
      </c>
      <c r="AH4" s="6">
        <v>24517369.013051622</v>
      </c>
      <c r="AI4" s="6">
        <v>1074965.210286434</v>
      </c>
      <c r="AJ4" s="6">
        <v>82150591.663345918</v>
      </c>
      <c r="AK4" s="6">
        <v>2452575.4912252142</v>
      </c>
      <c r="AL4" s="6">
        <v>6550237.8194515798</v>
      </c>
      <c r="AM4" s="6">
        <v>2353985.8130936199</v>
      </c>
      <c r="AN4" s="6">
        <v>1926477.651572709</v>
      </c>
      <c r="AO4" s="6">
        <v>886602.72093976836</v>
      </c>
      <c r="AP4" s="6">
        <v>1229797.0043237349</v>
      </c>
      <c r="AQ4" s="6">
        <v>1789893.906966584</v>
      </c>
      <c r="AR4" s="6">
        <v>3810837.355915118</v>
      </c>
      <c r="AS4" s="6">
        <v>1178477.910150595</v>
      </c>
      <c r="AT4" s="6">
        <v>4346974.9101360897</v>
      </c>
      <c r="AU4" s="6">
        <v>5575862.7662869953</v>
      </c>
      <c r="AV4" s="6">
        <v>2072317.398866636</v>
      </c>
      <c r="AW4" s="6">
        <v>4225133.6525451411</v>
      </c>
    </row>
    <row r="5" spans="1:49" ht="15">
      <c r="A5" s="13" t="s">
        <v>51</v>
      </c>
      <c r="B5" s="6">
        <v>1069491.6051937039</v>
      </c>
      <c r="C5" s="6">
        <v>3428293.3215334448</v>
      </c>
      <c r="D5" s="6">
        <v>1638727.9850449611</v>
      </c>
      <c r="E5" s="6">
        <v>25050.123892400079</v>
      </c>
      <c r="F5" s="6">
        <v>1842449.9032464989</v>
      </c>
      <c r="G5" s="6">
        <v>14630937.810655771</v>
      </c>
      <c r="H5" s="6">
        <v>403870.38495541201</v>
      </c>
      <c r="I5" s="6">
        <v>121013.7258807404</v>
      </c>
      <c r="J5" s="6">
        <v>4884035.5214555794</v>
      </c>
      <c r="K5" s="6">
        <v>885123.71962312481</v>
      </c>
      <c r="L5" s="6">
        <v>7425060.5065836105</v>
      </c>
      <c r="M5" s="6">
        <v>603692.45541663433</v>
      </c>
      <c r="N5" s="6">
        <v>990135.28139805887</v>
      </c>
      <c r="O5" s="6">
        <v>347624.41120593878</v>
      </c>
      <c r="P5" s="6">
        <v>503241.10432989377</v>
      </c>
      <c r="Q5" s="6">
        <v>8510623.5018413775</v>
      </c>
      <c r="R5" s="6">
        <v>305220.6966367354</v>
      </c>
      <c r="S5" s="6">
        <v>238733.08717070351</v>
      </c>
      <c r="T5" s="6">
        <v>174729.61791380771</v>
      </c>
      <c r="U5" s="6">
        <v>24920.47308249741</v>
      </c>
      <c r="V5" s="6">
        <v>4142265.273960731</v>
      </c>
      <c r="W5" s="6">
        <v>2464809.6486993688</v>
      </c>
      <c r="X5" s="6">
        <v>982690.94318857137</v>
      </c>
      <c r="Y5" s="6">
        <v>1164431.8364519789</v>
      </c>
      <c r="Z5" s="6">
        <v>1640922.18077476</v>
      </c>
      <c r="AA5" s="6">
        <v>204725.303814051</v>
      </c>
      <c r="AB5" s="6">
        <v>615762.43802023958</v>
      </c>
      <c r="AC5" s="6">
        <v>5131040.572943327</v>
      </c>
      <c r="AD5" s="6">
        <v>1060531.8891795869</v>
      </c>
      <c r="AE5" s="6">
        <v>1876371.839061297</v>
      </c>
      <c r="AF5" s="6">
        <v>3769916.0555321388</v>
      </c>
      <c r="AG5" s="6">
        <v>6150416.8181528179</v>
      </c>
      <c r="AH5" s="6">
        <v>39685562.84035261</v>
      </c>
      <c r="AI5" s="6">
        <v>8007756.7562409714</v>
      </c>
      <c r="AJ5" s="6">
        <v>96494495.323652372</v>
      </c>
      <c r="AK5" s="6">
        <v>15530192.164345341</v>
      </c>
      <c r="AL5" s="6">
        <v>12039424.57444589</v>
      </c>
      <c r="AM5" s="6">
        <v>5967252.6967716878</v>
      </c>
      <c r="AN5" s="6">
        <v>17762574.397131979</v>
      </c>
      <c r="AO5" s="6">
        <v>1871167.6700440201</v>
      </c>
      <c r="AP5" s="6">
        <v>6835001.4649922363</v>
      </c>
      <c r="AQ5" s="6">
        <v>20902813.784911878</v>
      </c>
      <c r="AR5" s="6">
        <v>7212527.8565697009</v>
      </c>
      <c r="AS5" s="6">
        <v>4361468.8714307845</v>
      </c>
      <c r="AT5" s="6">
        <v>12376164.551613869</v>
      </c>
      <c r="AU5" s="6">
        <v>10521579.342206329</v>
      </c>
      <c r="AV5" s="6">
        <v>4364622.7863185946</v>
      </c>
      <c r="AW5" s="6">
        <v>24372927.834492821</v>
      </c>
    </row>
    <row r="6" spans="1:49" ht="15">
      <c r="A6" s="13" t="s">
        <v>52</v>
      </c>
      <c r="B6" s="6">
        <v>1430737.7572011689</v>
      </c>
      <c r="C6" s="6">
        <v>1593564.120028507</v>
      </c>
      <c r="D6" s="6">
        <v>888497.37195508904</v>
      </c>
      <c r="E6" s="6">
        <v>66777.157553130965</v>
      </c>
      <c r="F6" s="6">
        <v>1110554.9228904049</v>
      </c>
      <c r="G6" s="6">
        <v>16191788.34222769</v>
      </c>
      <c r="H6" s="6">
        <v>1076941.9511706349</v>
      </c>
      <c r="I6" s="6">
        <v>245719.37984754049</v>
      </c>
      <c r="J6" s="6">
        <v>5143281.9218501942</v>
      </c>
      <c r="K6" s="6">
        <v>874670.32364738989</v>
      </c>
      <c r="L6" s="6">
        <v>6720084.0324568264</v>
      </c>
      <c r="M6" s="6">
        <v>14024821.89592663</v>
      </c>
      <c r="N6" s="6">
        <v>1167553.9865674151</v>
      </c>
      <c r="O6" s="6">
        <v>611208.39779054839</v>
      </c>
      <c r="P6" s="6">
        <v>312241.40406182222</v>
      </c>
      <c r="Q6" s="6">
        <v>7486553.4919626135</v>
      </c>
      <c r="R6" s="6">
        <v>162015.55523153211</v>
      </c>
      <c r="S6" s="6">
        <v>114465.91849687981</v>
      </c>
      <c r="T6" s="6">
        <v>328865.54052313161</v>
      </c>
      <c r="U6" s="6">
        <v>13790.34519723644</v>
      </c>
      <c r="V6" s="6">
        <v>1732803.6156595349</v>
      </c>
      <c r="W6" s="6">
        <v>3059241.5660268599</v>
      </c>
      <c r="X6" s="6">
        <v>2049589.8323439891</v>
      </c>
      <c r="Y6" s="6">
        <v>972231.75961258181</v>
      </c>
      <c r="Z6" s="6">
        <v>1037820.010844595</v>
      </c>
      <c r="AA6" s="6">
        <v>556056.07031654788</v>
      </c>
      <c r="AB6" s="6">
        <v>477877.65397367388</v>
      </c>
      <c r="AC6" s="6">
        <v>6006552.6870633867</v>
      </c>
      <c r="AD6" s="6">
        <v>737761.31586628384</v>
      </c>
      <c r="AE6" s="6">
        <v>1452969.7397815429</v>
      </c>
      <c r="AF6" s="6">
        <v>2520392.43952255</v>
      </c>
      <c r="AG6" s="6">
        <v>1717225.957387839</v>
      </c>
      <c r="AH6" s="6">
        <v>30324751.266956691</v>
      </c>
      <c r="AI6" s="6">
        <v>5240294.3791059135</v>
      </c>
      <c r="AJ6" s="6">
        <v>1783996308.7511771</v>
      </c>
      <c r="AK6" s="6">
        <v>5994625.9896034785</v>
      </c>
      <c r="AL6" s="6">
        <v>3243654.9491349519</v>
      </c>
      <c r="AM6" s="6">
        <v>4156676.276521164</v>
      </c>
      <c r="AN6" s="6">
        <v>4749510.9637928614</v>
      </c>
      <c r="AO6" s="6">
        <v>3168977.8607861982</v>
      </c>
      <c r="AP6" s="6">
        <v>2511832.0460241442</v>
      </c>
      <c r="AQ6" s="6">
        <v>6183404.3953309599</v>
      </c>
      <c r="AR6" s="6">
        <v>4550897.3798508234</v>
      </c>
      <c r="AS6" s="6">
        <v>3603978.5697014532</v>
      </c>
      <c r="AT6" s="6">
        <v>5244591.9339857204</v>
      </c>
      <c r="AU6" s="6">
        <v>4519040.7261150545</v>
      </c>
      <c r="AV6" s="6">
        <v>838927.22716665256</v>
      </c>
      <c r="AW6" s="6">
        <v>16535662.97316535</v>
      </c>
    </row>
    <row r="7" spans="1:49" ht="15">
      <c r="A7" s="13" t="s">
        <v>53</v>
      </c>
      <c r="B7" s="6">
        <v>3854904.9665842229</v>
      </c>
      <c r="C7" s="6">
        <v>7692741.3740269784</v>
      </c>
      <c r="D7" s="6">
        <v>3341118.7163300342</v>
      </c>
      <c r="E7" s="6">
        <v>169519.16872194939</v>
      </c>
      <c r="F7" s="6">
        <v>6946454.9046429833</v>
      </c>
      <c r="G7" s="6">
        <v>48944119.970119767</v>
      </c>
      <c r="H7" s="6">
        <v>2575311.190369077</v>
      </c>
      <c r="I7" s="6">
        <v>504469.11326894799</v>
      </c>
      <c r="J7" s="6">
        <v>11544493.047712971</v>
      </c>
      <c r="K7" s="6">
        <v>3290149.2724691648</v>
      </c>
      <c r="L7" s="6">
        <v>23420727.416360442</v>
      </c>
      <c r="M7" s="6">
        <v>8701269.7008241992</v>
      </c>
      <c r="N7" s="6">
        <v>3342518.94565822</v>
      </c>
      <c r="O7" s="6">
        <v>2745315.3823888311</v>
      </c>
      <c r="P7" s="6">
        <v>1277956.684979948</v>
      </c>
      <c r="Q7" s="6">
        <v>27426000.578945048</v>
      </c>
      <c r="R7" s="6">
        <v>948097.8933675118</v>
      </c>
      <c r="S7" s="6">
        <v>1068689.2941621609</v>
      </c>
      <c r="T7" s="6">
        <v>828933.81147868012</v>
      </c>
      <c r="U7" s="6">
        <v>78054.677562623678</v>
      </c>
      <c r="V7" s="6">
        <v>11702095.666767471</v>
      </c>
      <c r="W7" s="6">
        <v>13912840.368458381</v>
      </c>
      <c r="X7" s="6">
        <v>2516549.402012283</v>
      </c>
      <c r="Y7" s="6">
        <v>5757218.1197553063</v>
      </c>
      <c r="Z7" s="6">
        <v>6577213.3724305648</v>
      </c>
      <c r="AA7" s="6">
        <v>2949164.8700551032</v>
      </c>
      <c r="AB7" s="6">
        <v>4131417.8127412042</v>
      </c>
      <c r="AC7" s="6">
        <v>18227494.171915941</v>
      </c>
      <c r="AD7" s="6">
        <v>3297471.663967791</v>
      </c>
      <c r="AE7" s="6">
        <v>3868702.0608843891</v>
      </c>
      <c r="AF7" s="6">
        <v>36436344.72183308</v>
      </c>
      <c r="AG7" s="6">
        <v>29914739.62253074</v>
      </c>
      <c r="AH7" s="6">
        <v>115243520.05823889</v>
      </c>
      <c r="AI7" s="6">
        <v>11887136.509839371</v>
      </c>
      <c r="AJ7" s="6">
        <v>603781360.22925055</v>
      </c>
      <c r="AK7" s="6">
        <v>70588496.335915416</v>
      </c>
      <c r="AL7" s="6">
        <v>111558434.54454809</v>
      </c>
      <c r="AM7" s="6">
        <v>12106752.784987221</v>
      </c>
      <c r="AN7" s="6">
        <v>52493215.279592253</v>
      </c>
      <c r="AO7" s="6">
        <v>9633924.1876795478</v>
      </c>
      <c r="AP7" s="6">
        <v>23224636.113011789</v>
      </c>
      <c r="AQ7" s="6">
        <v>74749134.604982197</v>
      </c>
      <c r="AR7" s="6">
        <v>38022043.568780333</v>
      </c>
      <c r="AS7" s="6">
        <v>18202976.332683641</v>
      </c>
      <c r="AT7" s="6">
        <v>42477463.340805814</v>
      </c>
      <c r="AU7" s="6">
        <v>39399452.659923993</v>
      </c>
      <c r="AV7" s="6">
        <v>11290222.910480591</v>
      </c>
      <c r="AW7" s="6">
        <v>46924312.658148393</v>
      </c>
    </row>
    <row r="8" spans="1:49" ht="15">
      <c r="A8" s="13" t="s">
        <v>54</v>
      </c>
      <c r="B8" s="6">
        <v>8.6417609263335393</v>
      </c>
      <c r="C8" s="6">
        <v>16.19987973476222</v>
      </c>
      <c r="D8" s="6">
        <v>12.91605172092285</v>
      </c>
      <c r="E8" s="6">
        <v>1.0650601948776171</v>
      </c>
      <c r="F8" s="6">
        <v>15.706392387600671</v>
      </c>
      <c r="G8" s="6">
        <v>173.31358722852369</v>
      </c>
      <c r="H8" s="6">
        <v>16.5515123727413</v>
      </c>
      <c r="I8" s="6">
        <v>2.2983661457499158</v>
      </c>
      <c r="J8" s="6">
        <v>48.7975032981469</v>
      </c>
      <c r="K8" s="6">
        <v>69.26707334698996</v>
      </c>
      <c r="L8" s="6">
        <v>89.893996315957224</v>
      </c>
      <c r="M8" s="6">
        <v>16.0020752404068</v>
      </c>
      <c r="N8" s="6">
        <v>13.53822778314427</v>
      </c>
      <c r="O8" s="6">
        <v>1.937252580710815</v>
      </c>
      <c r="P8" s="6">
        <v>10.857920599242551</v>
      </c>
      <c r="Q8" s="6">
        <v>39.985462887116149</v>
      </c>
      <c r="R8" s="6">
        <v>3.054384831053071</v>
      </c>
      <c r="S8" s="6">
        <v>1.8430854582508709</v>
      </c>
      <c r="T8" s="6">
        <v>2.3402025485541271</v>
      </c>
      <c r="U8" s="6">
        <v>0.43578874473941143</v>
      </c>
      <c r="V8" s="6">
        <v>49.844905235393568</v>
      </c>
      <c r="W8" s="6">
        <v>224.14185852079399</v>
      </c>
      <c r="X8" s="6">
        <v>22.880829489210999</v>
      </c>
      <c r="Y8" s="6">
        <v>12.403963624453951</v>
      </c>
      <c r="Z8" s="6">
        <v>117.09986117067029</v>
      </c>
      <c r="AA8" s="6">
        <v>2.375004657907887</v>
      </c>
      <c r="AB8" s="6">
        <v>6.1054059852207239</v>
      </c>
      <c r="AC8" s="6">
        <v>93.106674416217501</v>
      </c>
      <c r="AD8" s="6">
        <v>29.32105148650647</v>
      </c>
      <c r="AE8" s="6">
        <v>76.661179776998821</v>
      </c>
      <c r="AF8" s="6">
        <v>9.3137934355912506</v>
      </c>
      <c r="AG8" s="6">
        <v>181.28346082783571</v>
      </c>
      <c r="AH8" s="6">
        <v>2148.2167867811472</v>
      </c>
      <c r="AI8" s="6">
        <v>373.76453431770369</v>
      </c>
      <c r="AJ8" s="6">
        <v>2232.9492252678911</v>
      </c>
      <c r="AK8" s="6">
        <v>109.26607543679999</v>
      </c>
      <c r="AL8" s="6">
        <v>251.15096507861651</v>
      </c>
      <c r="AM8" s="6">
        <v>315.79884498590388</v>
      </c>
      <c r="AN8" s="6">
        <v>211.2940504849729</v>
      </c>
      <c r="AO8" s="6">
        <v>22.436545173782871</v>
      </c>
      <c r="AP8" s="6">
        <v>151.65331818585861</v>
      </c>
      <c r="AQ8" s="6">
        <v>434.08438239245112</v>
      </c>
      <c r="AR8" s="6">
        <v>69.046732861287751</v>
      </c>
      <c r="AS8" s="6">
        <v>1296.1625172936019</v>
      </c>
      <c r="AT8" s="6">
        <v>1586.9535803723229</v>
      </c>
      <c r="AU8" s="6">
        <v>75.742767775147158</v>
      </c>
      <c r="AV8" s="6">
        <v>75.356106537355245</v>
      </c>
      <c r="AW8" s="6">
        <v>1578.8656897073779</v>
      </c>
    </row>
    <row r="9" spans="1:49" ht="15">
      <c r="A9" s="13" t="s">
        <v>55</v>
      </c>
      <c r="B9" s="6">
        <v>225221.81057819459</v>
      </c>
      <c r="C9" s="6">
        <v>262403.27446796419</v>
      </c>
      <c r="D9" s="6">
        <v>39539.857802137398</v>
      </c>
      <c r="E9" s="6">
        <v>6582.4189576532744</v>
      </c>
      <c r="F9" s="6">
        <v>141124.07129321489</v>
      </c>
      <c r="G9" s="6">
        <v>1570220.867212615</v>
      </c>
      <c r="H9" s="6">
        <v>105742.7220060898</v>
      </c>
      <c r="I9" s="6">
        <v>7271.2221087623757</v>
      </c>
      <c r="J9" s="6">
        <v>663937.32043035061</v>
      </c>
      <c r="K9" s="6">
        <v>77763.299380093435</v>
      </c>
      <c r="L9" s="6">
        <v>1019776.106616481</v>
      </c>
      <c r="M9" s="6">
        <v>87663.215271370616</v>
      </c>
      <c r="N9" s="6">
        <v>130804.5756312509</v>
      </c>
      <c r="O9" s="6">
        <v>73159.484880337026</v>
      </c>
      <c r="P9" s="6">
        <v>107715.63872149411</v>
      </c>
      <c r="Q9" s="6">
        <v>932811.41621357494</v>
      </c>
      <c r="R9" s="6">
        <v>12217.39216316823</v>
      </c>
      <c r="S9" s="6">
        <v>14875.262752902539</v>
      </c>
      <c r="T9" s="6">
        <v>11431.02751275578</v>
      </c>
      <c r="U9" s="6">
        <v>2371.6403017122229</v>
      </c>
      <c r="V9" s="6">
        <v>407476.19075741147</v>
      </c>
      <c r="W9" s="6">
        <v>314445.66899663612</v>
      </c>
      <c r="X9" s="6">
        <v>94327.116351585253</v>
      </c>
      <c r="Y9" s="6">
        <v>418607.87013030372</v>
      </c>
      <c r="Z9" s="6">
        <v>214017.02804899341</v>
      </c>
      <c r="AA9" s="6">
        <v>32586.5483591435</v>
      </c>
      <c r="AB9" s="6">
        <v>71576.386084361642</v>
      </c>
      <c r="AC9" s="6">
        <v>584788.071155285</v>
      </c>
      <c r="AD9" s="6">
        <v>378117.64431898447</v>
      </c>
      <c r="AE9" s="6">
        <v>322823.77307419683</v>
      </c>
      <c r="AF9" s="6">
        <v>141953.7918012804</v>
      </c>
      <c r="AG9" s="6">
        <v>598476.07399346132</v>
      </c>
      <c r="AH9" s="6">
        <v>6624677.2472169008</v>
      </c>
      <c r="AI9" s="6">
        <v>556314.12453432765</v>
      </c>
      <c r="AJ9" s="6">
        <v>17371202.864385229</v>
      </c>
      <c r="AK9" s="6">
        <v>2012793.00347449</v>
      </c>
      <c r="AL9" s="6">
        <v>1347066.203394515</v>
      </c>
      <c r="AM9" s="6">
        <v>1015896.409907059</v>
      </c>
      <c r="AN9" s="6">
        <v>998080.19565148291</v>
      </c>
      <c r="AO9" s="6">
        <v>205487.1708042018</v>
      </c>
      <c r="AP9" s="6">
        <v>819698.21186060295</v>
      </c>
      <c r="AQ9" s="6">
        <v>1965973.547581177</v>
      </c>
      <c r="AR9" s="6">
        <v>1609409.1051719419</v>
      </c>
      <c r="AS9" s="6">
        <v>589473.12859895872</v>
      </c>
      <c r="AT9" s="6">
        <v>700159.39493920503</v>
      </c>
      <c r="AU9" s="6">
        <v>1053059.696353209</v>
      </c>
      <c r="AV9" s="6">
        <v>276817.89607388561</v>
      </c>
      <c r="AW9" s="6">
        <v>1851633.6009918391</v>
      </c>
    </row>
    <row r="10" spans="1:49" ht="15">
      <c r="A10" s="13" t="s">
        <v>56</v>
      </c>
      <c r="B10" s="6">
        <v>39180.349633667713</v>
      </c>
      <c r="C10" s="6">
        <v>173518.86723673661</v>
      </c>
      <c r="D10" s="6">
        <v>41975.319700923799</v>
      </c>
      <c r="E10" s="6">
        <v>255.6493932747604</v>
      </c>
      <c r="F10" s="6">
        <v>62437.105127648378</v>
      </c>
      <c r="G10" s="6">
        <v>406101.60214762017</v>
      </c>
      <c r="H10" s="6">
        <v>14119.650707437841</v>
      </c>
      <c r="I10" s="6">
        <v>59570.744803406451</v>
      </c>
      <c r="J10" s="6">
        <v>872070.52710933099</v>
      </c>
      <c r="K10" s="6">
        <v>34782.270499860861</v>
      </c>
      <c r="L10" s="6">
        <v>341902.13189389202</v>
      </c>
      <c r="M10" s="6">
        <v>53418.227298278813</v>
      </c>
      <c r="N10" s="6">
        <v>20319.913669544851</v>
      </c>
      <c r="O10" s="6">
        <v>3469.2039590174149</v>
      </c>
      <c r="P10" s="6">
        <v>24113.909648544319</v>
      </c>
      <c r="Q10" s="6">
        <v>295025.34784747311</v>
      </c>
      <c r="R10" s="6">
        <v>3343.5058197166841</v>
      </c>
      <c r="S10" s="6">
        <v>9344.2069752591669</v>
      </c>
      <c r="T10" s="6">
        <v>1368.1684899445049</v>
      </c>
      <c r="U10" s="6">
        <v>232.08745742862391</v>
      </c>
      <c r="V10" s="6">
        <v>139600.95422833721</v>
      </c>
      <c r="W10" s="6">
        <v>187146.144311932</v>
      </c>
      <c r="X10" s="6">
        <v>37425.502772017957</v>
      </c>
      <c r="Y10" s="6">
        <v>29783.684417764161</v>
      </c>
      <c r="Z10" s="6">
        <v>50039.945497753753</v>
      </c>
      <c r="AA10" s="6">
        <v>43693.709395981583</v>
      </c>
      <c r="AB10" s="6">
        <v>21183.031683230522</v>
      </c>
      <c r="AC10" s="6">
        <v>257256.61076097819</v>
      </c>
      <c r="AD10" s="6">
        <v>17592.77260792887</v>
      </c>
      <c r="AE10" s="6">
        <v>82232.353662201203</v>
      </c>
      <c r="AF10" s="6">
        <v>6757.3145504567674</v>
      </c>
      <c r="AG10" s="6">
        <v>104351.6709983092</v>
      </c>
      <c r="AH10" s="6">
        <v>2398017.103156711</v>
      </c>
      <c r="AI10" s="6">
        <v>313221.12092160783</v>
      </c>
      <c r="AJ10" s="6">
        <v>4960402.5013202662</v>
      </c>
      <c r="AK10" s="6">
        <v>173434.89076284799</v>
      </c>
      <c r="AL10" s="6">
        <v>103180.86891160339</v>
      </c>
      <c r="AM10" s="6">
        <v>86534.915054450903</v>
      </c>
      <c r="AN10" s="6">
        <v>190804.15461022349</v>
      </c>
      <c r="AO10" s="6">
        <v>28700.437918304069</v>
      </c>
      <c r="AP10" s="6">
        <v>162523.34423027121</v>
      </c>
      <c r="AQ10" s="6">
        <v>265683.62870398723</v>
      </c>
      <c r="AR10" s="6">
        <v>369152.25980634301</v>
      </c>
      <c r="AS10" s="6">
        <v>302493.28578697052</v>
      </c>
      <c r="AT10" s="6">
        <v>434004.64950505481</v>
      </c>
      <c r="AU10" s="6">
        <v>479903.13048389298</v>
      </c>
      <c r="AV10" s="6">
        <v>92786.863547406174</v>
      </c>
      <c r="AW10" s="6">
        <v>1001316.124650007</v>
      </c>
    </row>
    <row r="11" spans="1:49" ht="15">
      <c r="A11" s="13" t="s">
        <v>57</v>
      </c>
      <c r="B11" s="6">
        <v>76997.530963403609</v>
      </c>
      <c r="C11" s="6">
        <v>195994.5548916668</v>
      </c>
      <c r="D11" s="6">
        <v>154267.26129565021</v>
      </c>
      <c r="E11" s="6">
        <v>16625.370837588609</v>
      </c>
      <c r="F11" s="6">
        <v>40335.125298565923</v>
      </c>
      <c r="G11" s="6">
        <v>611820.77095253184</v>
      </c>
      <c r="H11" s="6">
        <v>18427.099250846051</v>
      </c>
      <c r="I11" s="6">
        <v>4266.8477217307409</v>
      </c>
      <c r="J11" s="6">
        <v>284485.40504066291</v>
      </c>
      <c r="K11" s="6">
        <v>70278.06576711555</v>
      </c>
      <c r="L11" s="6">
        <v>164194.45060097711</v>
      </c>
      <c r="M11" s="6">
        <v>16677.405497369531</v>
      </c>
      <c r="N11" s="6">
        <v>28659.038019255309</v>
      </c>
      <c r="O11" s="6">
        <v>6382.8142190567551</v>
      </c>
      <c r="P11" s="6">
        <v>9555.9229829919241</v>
      </c>
      <c r="Q11" s="6">
        <v>288044.19765153428</v>
      </c>
      <c r="R11" s="6">
        <v>5011.6853261106753</v>
      </c>
      <c r="S11" s="6">
        <v>15183.880152410349</v>
      </c>
      <c r="T11" s="6">
        <v>6467.5220391152534</v>
      </c>
      <c r="U11" s="6">
        <v>745.11795174304439</v>
      </c>
      <c r="V11" s="6">
        <v>91770.670128100755</v>
      </c>
      <c r="W11" s="6">
        <v>243267.903693467</v>
      </c>
      <c r="X11" s="6">
        <v>28870.889183808409</v>
      </c>
      <c r="Y11" s="6">
        <v>35711.764695366131</v>
      </c>
      <c r="Z11" s="6">
        <v>135499.88961268021</v>
      </c>
      <c r="AA11" s="6">
        <v>7308.7533628757801</v>
      </c>
      <c r="AB11" s="6">
        <v>21711.529936347841</v>
      </c>
      <c r="AC11" s="6">
        <v>109201.52202535491</v>
      </c>
      <c r="AD11" s="6">
        <v>31350.12261311775</v>
      </c>
      <c r="AE11" s="6">
        <v>124809.8566226181</v>
      </c>
      <c r="AF11" s="6">
        <v>19589.502396963719</v>
      </c>
      <c r="AG11" s="6">
        <v>179415.1608447739</v>
      </c>
      <c r="AH11" s="6">
        <v>956776.63557809067</v>
      </c>
      <c r="AI11" s="6">
        <v>235732.74744062961</v>
      </c>
      <c r="AJ11" s="6">
        <v>6469829.2553045554</v>
      </c>
      <c r="AK11" s="6">
        <v>520410.08107589203</v>
      </c>
      <c r="AL11" s="6">
        <v>504042.3194751686</v>
      </c>
      <c r="AM11" s="6">
        <v>272385.5988013508</v>
      </c>
      <c r="AN11" s="6">
        <v>927642.01969912276</v>
      </c>
      <c r="AO11" s="6">
        <v>76602.027982076848</v>
      </c>
      <c r="AP11" s="6">
        <v>365754.99047648569</v>
      </c>
      <c r="AQ11" s="6">
        <v>534320.49094136897</v>
      </c>
      <c r="AR11" s="6">
        <v>230196.5022404643</v>
      </c>
      <c r="AS11" s="6">
        <v>220020.37285768081</v>
      </c>
      <c r="AT11" s="6">
        <v>1473489.968826168</v>
      </c>
      <c r="AU11" s="6">
        <v>326624.10381082079</v>
      </c>
      <c r="AV11" s="6">
        <v>108721.0110202254</v>
      </c>
      <c r="AW11" s="6">
        <v>1076322.4000077969</v>
      </c>
    </row>
    <row r="12" spans="1:49" ht="15">
      <c r="A12" s="13" t="s">
        <v>58</v>
      </c>
      <c r="B12" s="6">
        <v>71232.207416344245</v>
      </c>
      <c r="C12" s="6">
        <v>186014.39558596909</v>
      </c>
      <c r="D12" s="6">
        <v>41742.472191597153</v>
      </c>
      <c r="E12" s="6">
        <v>1159.8285798900949</v>
      </c>
      <c r="F12" s="6">
        <v>185759.48159760481</v>
      </c>
      <c r="G12" s="6">
        <v>796320.66352641676</v>
      </c>
      <c r="H12" s="6">
        <v>288571.17732150882</v>
      </c>
      <c r="I12" s="6">
        <v>7363.1314666873341</v>
      </c>
      <c r="J12" s="6">
        <v>243538.04681999431</v>
      </c>
      <c r="K12" s="6">
        <v>217481.1783436448</v>
      </c>
      <c r="L12" s="6">
        <v>474356.63416712772</v>
      </c>
      <c r="M12" s="6">
        <v>72688.28150026557</v>
      </c>
      <c r="N12" s="6">
        <v>192232.70550593201</v>
      </c>
      <c r="O12" s="6">
        <v>10721.437345352029</v>
      </c>
      <c r="P12" s="6">
        <v>54151.073828902881</v>
      </c>
      <c r="Q12" s="6">
        <v>263679.76106221142</v>
      </c>
      <c r="R12" s="6">
        <v>7300.1414672442224</v>
      </c>
      <c r="S12" s="6">
        <v>25097.505290159861</v>
      </c>
      <c r="T12" s="6">
        <v>10368.07163582358</v>
      </c>
      <c r="U12" s="6">
        <v>3179.2791212328202</v>
      </c>
      <c r="V12" s="6">
        <v>184761.96306361069</v>
      </c>
      <c r="W12" s="6">
        <v>331047.27195783198</v>
      </c>
      <c r="X12" s="6">
        <v>103350.8940441204</v>
      </c>
      <c r="Y12" s="6">
        <v>260613.33112276299</v>
      </c>
      <c r="Z12" s="6">
        <v>153910.32736842331</v>
      </c>
      <c r="AA12" s="6">
        <v>186990.46885481989</v>
      </c>
      <c r="AB12" s="6">
        <v>84231.824982630205</v>
      </c>
      <c r="AC12" s="6">
        <v>331807.70448780508</v>
      </c>
      <c r="AD12" s="6">
        <v>99972.901693222841</v>
      </c>
      <c r="AE12" s="6">
        <v>138526.86167640029</v>
      </c>
      <c r="AF12" s="6">
        <v>82116.478646581818</v>
      </c>
      <c r="AG12" s="6">
        <v>1706350.44053735</v>
      </c>
      <c r="AH12" s="6">
        <v>1929406.7261826789</v>
      </c>
      <c r="AI12" s="6">
        <v>539523.36004785937</v>
      </c>
      <c r="AJ12" s="6">
        <v>5741482.1432367871</v>
      </c>
      <c r="AK12" s="6">
        <v>395583.65303899097</v>
      </c>
      <c r="AL12" s="6">
        <v>748867.60523128218</v>
      </c>
      <c r="AM12" s="6">
        <v>830355.59226349648</v>
      </c>
      <c r="AN12" s="6">
        <v>617405.70054813731</v>
      </c>
      <c r="AO12" s="6">
        <v>5101433.0532942349</v>
      </c>
      <c r="AP12" s="6">
        <v>2386043.00335587</v>
      </c>
      <c r="AQ12" s="6">
        <v>1655108.6037764091</v>
      </c>
      <c r="AR12" s="6">
        <v>1697264.2791955741</v>
      </c>
      <c r="AS12" s="6">
        <v>352047.70757459197</v>
      </c>
      <c r="AT12" s="6">
        <v>371396.57945689547</v>
      </c>
      <c r="AU12" s="6">
        <v>640612.94122229319</v>
      </c>
      <c r="AV12" s="6">
        <v>571605.72764401941</v>
      </c>
      <c r="AW12" s="6">
        <v>2758551.5801159488</v>
      </c>
    </row>
    <row r="13" spans="1:49" ht="15">
      <c r="A13" s="13" t="s">
        <v>59</v>
      </c>
      <c r="B13" s="6">
        <v>81893647.837968916</v>
      </c>
      <c r="C13" s="6">
        <v>89316587.879265487</v>
      </c>
      <c r="D13" s="6">
        <v>32926073.183000579</v>
      </c>
      <c r="E13" s="6">
        <v>11270006.191785241</v>
      </c>
      <c r="F13" s="6">
        <v>77132400.481288388</v>
      </c>
      <c r="G13" s="6">
        <v>585826822.03462982</v>
      </c>
      <c r="H13" s="6">
        <v>46313728.392563753</v>
      </c>
      <c r="I13" s="6">
        <v>11435615.854544129</v>
      </c>
      <c r="J13" s="6">
        <v>250873631.78931719</v>
      </c>
      <c r="K13" s="6">
        <v>57677670.742594764</v>
      </c>
      <c r="L13" s="6">
        <v>368741199.31557631</v>
      </c>
      <c r="M13" s="6">
        <v>61098098.513624214</v>
      </c>
      <c r="N13" s="6">
        <v>27238420.772134859</v>
      </c>
      <c r="O13" s="6">
        <v>14511807.841434181</v>
      </c>
      <c r="P13" s="6">
        <v>45677826.899571143</v>
      </c>
      <c r="Q13" s="6">
        <v>324192233.91437173</v>
      </c>
      <c r="R13" s="6">
        <v>12600124.69714801</v>
      </c>
      <c r="S13" s="6">
        <v>8674951.7312696595</v>
      </c>
      <c r="T13" s="6">
        <v>10876354.053495791</v>
      </c>
      <c r="U13" s="6">
        <v>1913435.021920596</v>
      </c>
      <c r="V13" s="6">
        <v>94457053.584627166</v>
      </c>
      <c r="W13" s="6">
        <v>344783876.98464268</v>
      </c>
      <c r="X13" s="6">
        <v>99074958.935451165</v>
      </c>
      <c r="Y13" s="6">
        <v>89597368.63828069</v>
      </c>
      <c r="Z13" s="6">
        <v>85222144.968493506</v>
      </c>
      <c r="AA13" s="6">
        <v>10797835.189270969</v>
      </c>
      <c r="AB13" s="6">
        <v>31374271.859699059</v>
      </c>
      <c r="AC13" s="6">
        <v>299441728.08581507</v>
      </c>
      <c r="AD13" s="6">
        <v>60906407.263504833</v>
      </c>
      <c r="AE13" s="6">
        <v>52873651.528363243</v>
      </c>
      <c r="AF13" s="6">
        <v>120122325.29618751</v>
      </c>
      <c r="AG13" s="6">
        <v>297512887.65327781</v>
      </c>
      <c r="AH13" s="6">
        <v>1767080088.826267</v>
      </c>
      <c r="AI13" s="6">
        <v>322437661.855331</v>
      </c>
      <c r="AJ13" s="6">
        <v>10981113379.7742</v>
      </c>
      <c r="AK13" s="6">
        <v>410028820.41688353</v>
      </c>
      <c r="AL13" s="6">
        <v>1199246475.603766</v>
      </c>
      <c r="AM13" s="6">
        <v>81356903.813817844</v>
      </c>
      <c r="AN13" s="6">
        <v>534354730.34436071</v>
      </c>
      <c r="AO13" s="6">
        <v>62928996.497268297</v>
      </c>
      <c r="AP13" s="6">
        <v>706634536.75401819</v>
      </c>
      <c r="AQ13" s="6">
        <v>1498469159.036411</v>
      </c>
      <c r="AR13" s="6">
        <v>458906350.34353268</v>
      </c>
      <c r="AS13" s="6">
        <v>226425823.53734851</v>
      </c>
      <c r="AT13" s="6">
        <v>662349581.61854625</v>
      </c>
      <c r="AU13" s="6">
        <v>291206617.97015637</v>
      </c>
      <c r="AV13" s="6">
        <v>311795819.78119642</v>
      </c>
      <c r="AW13" s="6">
        <v>1640284367.90241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"/>
  <sheetViews>
    <sheetView workbookViewId="0"/>
  </sheetViews>
  <sheetFormatPr defaultRowHeight="14.25"/>
  <cols>
    <col min="1" max="1" width="9.140625" style="6"/>
    <col min="2" max="2" width="12.42578125" style="6" bestFit="1" customWidth="1"/>
    <col min="3" max="4" width="13.7109375" style="6" bestFit="1" customWidth="1"/>
    <col min="5" max="5" width="12.42578125" style="6" bestFit="1" customWidth="1"/>
    <col min="6" max="7" width="13.7109375" style="6" bestFit="1" customWidth="1"/>
    <col min="8" max="8" width="12.42578125" style="6" bestFit="1" customWidth="1"/>
    <col min="9" max="9" width="13.7109375" style="6" bestFit="1" customWidth="1"/>
    <col min="10" max="11" width="12.42578125" style="6" bestFit="1" customWidth="1"/>
    <col min="12" max="12" width="13.7109375" style="6" bestFit="1" customWidth="1"/>
    <col min="13" max="14" width="12.42578125" style="6" bestFit="1" customWidth="1"/>
    <col min="15" max="15" width="13.7109375" style="6" bestFit="1" customWidth="1"/>
    <col min="16" max="16" width="12.42578125" style="6" bestFit="1" customWidth="1"/>
    <col min="17" max="17" width="11.28515625" style="6" bestFit="1" customWidth="1"/>
    <col min="18" max="18" width="13.7109375" style="6" bestFit="1" customWidth="1"/>
    <col min="19" max="21" width="12.42578125" style="6" bestFit="1" customWidth="1"/>
    <col min="22" max="22" width="13.7109375" style="6" bestFit="1" customWidth="1"/>
    <col min="23" max="24" width="12.42578125" style="6" bestFit="1" customWidth="1"/>
    <col min="25" max="27" width="13.7109375" style="6" bestFit="1" customWidth="1"/>
    <col min="28" max="30" width="12.42578125" style="6" bestFit="1" customWidth="1"/>
    <col min="31" max="31" width="9.28515625" style="6" bestFit="1" customWidth="1"/>
    <col min="32" max="33" width="13.7109375" style="6" bestFit="1" customWidth="1"/>
    <col min="34" max="34" width="12.42578125" style="6" bestFit="1" customWidth="1"/>
    <col min="35" max="39" width="13.7109375" style="6" bestFit="1" customWidth="1"/>
    <col min="40" max="41" width="12.42578125" style="6" bestFit="1" customWidth="1"/>
    <col min="42" max="42" width="13.7109375" style="6" bestFit="1" customWidth="1"/>
    <col min="43" max="44" width="12.42578125" style="6" bestFit="1" customWidth="1"/>
    <col min="45" max="45" width="13.7109375" style="6" bestFit="1" customWidth="1"/>
    <col min="46" max="46" width="11.28515625" style="6" bestFit="1" customWidth="1"/>
    <col min="47" max="47" width="13.7109375" style="6" bestFit="1" customWidth="1"/>
    <col min="48" max="48" width="12.42578125" style="6" bestFit="1" customWidth="1"/>
    <col min="49" max="49" width="13.7109375" style="6" bestFit="1" customWidth="1"/>
    <col min="50" max="16384" width="9.140625" style="6"/>
  </cols>
  <sheetData>
    <row r="1" spans="1:49" ht="15">
      <c r="B1" s="13" t="s">
        <v>0</v>
      </c>
      <c r="C1" s="13" t="s">
        <v>37</v>
      </c>
      <c r="D1" s="13" t="s">
        <v>1</v>
      </c>
      <c r="E1" s="13" t="s">
        <v>2</v>
      </c>
      <c r="F1" s="13" t="s">
        <v>42</v>
      </c>
      <c r="G1" s="13" t="s">
        <v>33</v>
      </c>
      <c r="H1" s="13" t="s">
        <v>29</v>
      </c>
      <c r="I1" s="13" t="s">
        <v>34</v>
      </c>
      <c r="J1" s="13" t="s">
        <v>3</v>
      </c>
      <c r="K1" s="13" t="s">
        <v>4</v>
      </c>
      <c r="L1" s="13" t="s">
        <v>5</v>
      </c>
      <c r="M1" s="13" t="s">
        <v>6</v>
      </c>
      <c r="N1" s="13" t="s">
        <v>7</v>
      </c>
      <c r="O1" s="13" t="s">
        <v>8</v>
      </c>
      <c r="P1" s="13" t="s">
        <v>9</v>
      </c>
      <c r="Q1" s="13" t="s">
        <v>10</v>
      </c>
      <c r="R1" s="13" t="s">
        <v>27</v>
      </c>
      <c r="S1" s="13" t="s">
        <v>11</v>
      </c>
      <c r="T1" s="13" t="s">
        <v>13</v>
      </c>
      <c r="U1" s="13" t="s">
        <v>12</v>
      </c>
      <c r="V1" s="13" t="s">
        <v>46</v>
      </c>
      <c r="W1" s="13" t="s">
        <v>14</v>
      </c>
      <c r="X1" s="13" t="s">
        <v>36</v>
      </c>
      <c r="Y1" s="13" t="s">
        <v>15</v>
      </c>
      <c r="Z1" s="13" t="s">
        <v>38</v>
      </c>
      <c r="AA1" s="13" t="s">
        <v>45</v>
      </c>
      <c r="AB1" s="13" t="s">
        <v>16</v>
      </c>
      <c r="AC1" s="13" t="s">
        <v>17</v>
      </c>
      <c r="AD1" s="13" t="s">
        <v>18</v>
      </c>
      <c r="AE1" s="13" t="s">
        <v>19</v>
      </c>
      <c r="AF1" s="13" t="s">
        <v>43</v>
      </c>
      <c r="AG1" s="13" t="s">
        <v>20</v>
      </c>
      <c r="AH1" s="13" t="s">
        <v>28</v>
      </c>
      <c r="AI1" s="13" t="s">
        <v>21</v>
      </c>
      <c r="AJ1" s="13" t="s">
        <v>22</v>
      </c>
      <c r="AK1" s="13" t="s">
        <v>23</v>
      </c>
      <c r="AL1" s="13" t="s">
        <v>35</v>
      </c>
      <c r="AM1" s="13" t="s">
        <v>24</v>
      </c>
      <c r="AN1" s="13" t="s">
        <v>25</v>
      </c>
      <c r="AO1" s="13" t="s">
        <v>26</v>
      </c>
      <c r="AP1" s="13" t="s">
        <v>31</v>
      </c>
      <c r="AQ1" s="13" t="s">
        <v>32</v>
      </c>
      <c r="AR1" s="13" t="s">
        <v>47</v>
      </c>
      <c r="AS1" s="13" t="s">
        <v>30</v>
      </c>
      <c r="AT1" s="13" t="s">
        <v>40</v>
      </c>
      <c r="AU1" s="13" t="s">
        <v>44</v>
      </c>
      <c r="AV1" s="13" t="s">
        <v>41</v>
      </c>
      <c r="AW1" s="13" t="s">
        <v>39</v>
      </c>
    </row>
    <row r="2" spans="1:49" ht="15">
      <c r="A2" s="13" t="s">
        <v>60</v>
      </c>
      <c r="B2" s="6">
        <v>92549160.187754601</v>
      </c>
      <c r="C2" s="6">
        <v>112660934.4517082</v>
      </c>
      <c r="D2" s="6">
        <v>106220956.5845519</v>
      </c>
      <c r="E2" s="6">
        <v>39729305.706589818</v>
      </c>
      <c r="F2" s="6">
        <v>534910927.78213161</v>
      </c>
      <c r="G2" s="6">
        <v>368741041.13499802</v>
      </c>
      <c r="H2" s="6">
        <v>63957556.503143221</v>
      </c>
      <c r="I2" s="6">
        <v>13651427956.138</v>
      </c>
      <c r="J2" s="6">
        <v>11604615.553122239</v>
      </c>
      <c r="K2" s="6">
        <v>90241367.093096316</v>
      </c>
      <c r="L2" s="6">
        <v>689341529.37134647</v>
      </c>
      <c r="M2" s="6">
        <v>52471951.361834563</v>
      </c>
      <c r="N2" s="6">
        <v>12772729.08670879</v>
      </c>
      <c r="O2" s="6">
        <v>282814663.09888661</v>
      </c>
      <c r="P2" s="6">
        <v>69242414.749683648</v>
      </c>
      <c r="Q2" s="6">
        <v>423361093.03921372</v>
      </c>
      <c r="R2" s="6">
        <v>343935714.6380133</v>
      </c>
      <c r="S2" s="6">
        <v>85746904.053285509</v>
      </c>
      <c r="T2" s="6">
        <v>18834048.20803339</v>
      </c>
      <c r="U2" s="6">
        <v>34378619.569476753</v>
      </c>
      <c r="V2" s="6">
        <v>335053913.60586298</v>
      </c>
      <c r="W2" s="6">
        <v>48728718.076640829</v>
      </c>
      <c r="X2" s="6">
        <v>1348813963.3698461</v>
      </c>
      <c r="Y2" s="6">
        <v>380185201.39184368</v>
      </c>
      <c r="Z2" s="6">
        <v>633298490.09926581</v>
      </c>
      <c r="AA2" s="6">
        <v>360972539.20595872</v>
      </c>
      <c r="AB2" s="6">
        <v>14492170.37266797</v>
      </c>
      <c r="AC2" s="6">
        <v>10302245.38064893</v>
      </c>
      <c r="AD2" s="6">
        <v>13012637.219805351</v>
      </c>
      <c r="AE2" s="6">
        <v>2055454.8250833149</v>
      </c>
      <c r="AF2" s="6">
        <v>262823259.1642558</v>
      </c>
      <c r="AG2" s="6">
        <v>115635736.58471</v>
      </c>
      <c r="AH2" s="6">
        <v>69248891.908132568</v>
      </c>
      <c r="AI2" s="6">
        <v>373776843.45659059</v>
      </c>
      <c r="AJ2" s="6">
        <v>106646427.66591971</v>
      </c>
      <c r="AK2" s="6">
        <v>101105324.6875743</v>
      </c>
      <c r="AL2" s="6">
        <v>518133879.11002028</v>
      </c>
      <c r="AM2" s="6">
        <v>102306980.303395</v>
      </c>
      <c r="AN2" s="6">
        <v>15357358.397783039</v>
      </c>
      <c r="AO2" s="6">
        <v>38144230.556214146</v>
      </c>
      <c r="AP2" s="6">
        <v>357300139.14851749</v>
      </c>
      <c r="AQ2" s="6">
        <v>2043292736.1426079</v>
      </c>
      <c r="AR2" s="6">
        <v>1757429364.646868</v>
      </c>
      <c r="AS2" s="6">
        <v>168602803.35740989</v>
      </c>
      <c r="AT2" s="6">
        <v>748663224.67444539</v>
      </c>
      <c r="AU2" s="6">
        <v>738932671.19155633</v>
      </c>
      <c r="AV2" s="6">
        <v>1615997994.45859</v>
      </c>
      <c r="AW2" s="6">
        <v>113632661.05947959</v>
      </c>
    </row>
    <row r="3" spans="1:49" ht="15">
      <c r="A3" s="13" t="s">
        <v>61</v>
      </c>
      <c r="B3" s="6">
        <v>8391643</v>
      </c>
      <c r="C3" s="6">
        <v>22340024</v>
      </c>
      <c r="D3" s="6">
        <v>11047744</v>
      </c>
      <c r="E3" s="6">
        <v>7348328</v>
      </c>
      <c r="F3" s="6">
        <v>198686688</v>
      </c>
      <c r="G3" s="6">
        <v>34342780</v>
      </c>
      <c r="H3" s="6">
        <v>7912398</v>
      </c>
      <c r="I3" s="6">
        <v>1344130000</v>
      </c>
      <c r="J3" s="6">
        <v>1124835</v>
      </c>
      <c r="K3" s="6">
        <v>10496088</v>
      </c>
      <c r="L3" s="6">
        <v>80274983</v>
      </c>
      <c r="M3" s="6">
        <v>5570572</v>
      </c>
      <c r="N3" s="6">
        <v>1327439</v>
      </c>
      <c r="O3" s="6">
        <v>46742697</v>
      </c>
      <c r="P3" s="6">
        <v>5388272</v>
      </c>
      <c r="Q3" s="6">
        <v>65342776</v>
      </c>
      <c r="R3" s="6">
        <v>63258918</v>
      </c>
      <c r="S3" s="6">
        <v>11104899</v>
      </c>
      <c r="T3" s="6">
        <v>4280622</v>
      </c>
      <c r="U3" s="6">
        <v>9971727</v>
      </c>
      <c r="V3" s="6">
        <v>245707511</v>
      </c>
      <c r="W3" s="6">
        <v>4576794</v>
      </c>
      <c r="X3" s="6">
        <v>1247236029</v>
      </c>
      <c r="Y3" s="6">
        <v>59379449</v>
      </c>
      <c r="Z3" s="6">
        <v>127833000</v>
      </c>
      <c r="AA3" s="6">
        <v>49936638</v>
      </c>
      <c r="AB3" s="6">
        <v>3028115</v>
      </c>
      <c r="AC3" s="6">
        <v>518347</v>
      </c>
      <c r="AD3" s="6">
        <v>2059709</v>
      </c>
      <c r="AE3" s="6">
        <v>416268</v>
      </c>
      <c r="AF3" s="6">
        <v>119090017</v>
      </c>
      <c r="AG3" s="6">
        <v>16693074</v>
      </c>
      <c r="AH3" s="6">
        <v>4953088</v>
      </c>
      <c r="AI3" s="6">
        <v>38063255</v>
      </c>
      <c r="AJ3" s="6">
        <v>10557560</v>
      </c>
      <c r="AK3" s="6">
        <v>20147528</v>
      </c>
      <c r="AL3" s="6">
        <v>142960868</v>
      </c>
      <c r="AM3" s="6">
        <v>9449213</v>
      </c>
      <c r="AN3" s="6">
        <v>2052843</v>
      </c>
      <c r="AO3" s="6">
        <v>5398384</v>
      </c>
      <c r="AP3" s="6">
        <v>73409455</v>
      </c>
      <c r="AQ3" s="6">
        <v>311663358</v>
      </c>
      <c r="AR3" s="6">
        <v>813751154</v>
      </c>
      <c r="AS3" s="6">
        <v>158263341</v>
      </c>
      <c r="AT3" s="6">
        <v>849726410</v>
      </c>
      <c r="AU3" s="6">
        <v>285822469</v>
      </c>
      <c r="AV3" s="6">
        <v>396156980</v>
      </c>
      <c r="AW3" s="6">
        <v>51729345.359999999</v>
      </c>
    </row>
    <row r="4" spans="1:49" ht="15">
      <c r="A4" s="13" t="s">
        <v>62</v>
      </c>
      <c r="B4" s="6">
        <v>11.02872943805577</v>
      </c>
      <c r="C4" s="6">
        <v>5.0430086579901694</v>
      </c>
      <c r="D4" s="6">
        <v>9.6147192209153225</v>
      </c>
      <c r="E4" s="6">
        <v>5.4065776196421584</v>
      </c>
      <c r="F4" s="6">
        <v>2.692233350742308</v>
      </c>
      <c r="G4" s="6">
        <v>10.737076064750671</v>
      </c>
      <c r="H4" s="6">
        <v>8.0832077080985076</v>
      </c>
      <c r="I4" s="6">
        <v>10.15633008424631</v>
      </c>
      <c r="J4" s="6">
        <v>10.316726944949471</v>
      </c>
      <c r="K4" s="6">
        <v>8.5976191408738494</v>
      </c>
      <c r="L4" s="6">
        <v>8.5872522622813445</v>
      </c>
      <c r="M4" s="6">
        <v>9.4194907384438356</v>
      </c>
      <c r="N4" s="6">
        <v>9.6220836412888193</v>
      </c>
      <c r="O4" s="6">
        <v>6.0504566755933364</v>
      </c>
      <c r="P4" s="6">
        <v>12.85057895178336</v>
      </c>
      <c r="Q4" s="6">
        <v>6.4790803047488179</v>
      </c>
      <c r="R4" s="6">
        <v>5.4369522197330866</v>
      </c>
      <c r="S4" s="6">
        <v>7.7215383996995834</v>
      </c>
      <c r="T4" s="6">
        <v>4.3998391374041876</v>
      </c>
      <c r="U4" s="6">
        <v>3.4476093829561072</v>
      </c>
      <c r="V4" s="6">
        <v>1.363629106176828</v>
      </c>
      <c r="W4" s="6">
        <v>10.64691093298952</v>
      </c>
      <c r="X4" s="6">
        <v>1.081442431110083</v>
      </c>
      <c r="Y4" s="6">
        <v>6.402639428194151</v>
      </c>
      <c r="Z4" s="6">
        <v>4.9541080167035574</v>
      </c>
      <c r="AA4" s="6">
        <v>7.2286111693374053</v>
      </c>
      <c r="AB4" s="6">
        <v>4.7858718617582143</v>
      </c>
      <c r="AC4" s="6">
        <v>19.87519052034434</v>
      </c>
      <c r="AD4" s="6">
        <v>6.3177066371052204</v>
      </c>
      <c r="AE4" s="6">
        <v>4.9378160826278137</v>
      </c>
      <c r="AF4" s="6">
        <v>2.206929394965623</v>
      </c>
      <c r="AG4" s="6">
        <v>6.9271685122051236</v>
      </c>
      <c r="AH4" s="6">
        <v>13.98095327765882</v>
      </c>
      <c r="AI4" s="6">
        <v>9.8198864878106349</v>
      </c>
      <c r="AJ4" s="6">
        <v>10.10142757094629</v>
      </c>
      <c r="AK4" s="6">
        <v>5.018249617897256</v>
      </c>
      <c r="AL4" s="6">
        <v>3.6243056324337668</v>
      </c>
      <c r="AM4" s="6">
        <v>10.82703716207847</v>
      </c>
      <c r="AN4" s="6">
        <v>7.4810194436608359</v>
      </c>
      <c r="AO4" s="6">
        <v>7.0658609236049426</v>
      </c>
      <c r="AP4" s="6">
        <v>4.8672223373476546</v>
      </c>
      <c r="AQ4" s="6">
        <v>6.5560890739764401</v>
      </c>
      <c r="AR4" s="6">
        <v>2.1596643593169862</v>
      </c>
      <c r="AS4" s="6">
        <v>1.0653307474243821</v>
      </c>
      <c r="AT4" s="6">
        <v>0.881063852863471</v>
      </c>
      <c r="AU4" s="6">
        <v>2.5852854528086682</v>
      </c>
      <c r="AV4" s="6">
        <v>4.079185969305879</v>
      </c>
      <c r="AW4" s="6">
        <v>2.1966769590582662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workbookViewId="0">
      <selection activeCell="M6" sqref="M6"/>
    </sheetView>
  </sheetViews>
  <sheetFormatPr defaultRowHeight="14.25"/>
  <cols>
    <col min="1" max="1" width="18" style="6" customWidth="1"/>
    <col min="2" max="2" width="13.7109375" style="6" bestFit="1" customWidth="1"/>
    <col min="3" max="5" width="12.42578125" style="6" bestFit="1" customWidth="1"/>
    <col min="6" max="6" width="13.7109375" style="6" bestFit="1" customWidth="1"/>
    <col min="7" max="7" width="12.42578125" style="6" bestFit="1" customWidth="1"/>
    <col min="8" max="8" width="13.7109375" style="6" bestFit="1" customWidth="1"/>
    <col min="9" max="11" width="12.42578125" style="6" bestFit="1" customWidth="1"/>
    <col min="12" max="12" width="13.7109375" style="6" bestFit="1" customWidth="1"/>
    <col min="13" max="13" width="9.28515625" style="6" bestFit="1" customWidth="1"/>
    <col min="14" max="16384" width="9.140625" style="6"/>
  </cols>
  <sheetData>
    <row r="1" spans="1:13" ht="15">
      <c r="B1" s="13" t="s">
        <v>63</v>
      </c>
      <c r="C1" s="13" t="s">
        <v>64</v>
      </c>
      <c r="D1" s="13" t="s">
        <v>65</v>
      </c>
      <c r="E1" s="13" t="s">
        <v>66</v>
      </c>
      <c r="F1" s="13" t="s">
        <v>67</v>
      </c>
      <c r="G1" s="13" t="s">
        <v>68</v>
      </c>
      <c r="H1" s="13" t="s">
        <v>69</v>
      </c>
      <c r="I1" s="13" t="s">
        <v>70</v>
      </c>
      <c r="J1" s="13" t="s">
        <v>71</v>
      </c>
      <c r="K1" s="13" t="s">
        <v>72</v>
      </c>
      <c r="L1" s="13" t="s">
        <v>73</v>
      </c>
    </row>
    <row r="2" spans="1:13" ht="15">
      <c r="A2" s="13" t="s">
        <v>48</v>
      </c>
      <c r="B2" s="6">
        <v>21224341.70857304</v>
      </c>
      <c r="C2" s="6">
        <v>4744055.1741711209</v>
      </c>
      <c r="D2" s="6">
        <v>16096536.39974468</v>
      </c>
      <c r="E2" s="6">
        <v>529304.29742017889</v>
      </c>
      <c r="F2" s="6">
        <v>784910.63158071972</v>
      </c>
      <c r="G2" s="6">
        <v>2038017.055378688</v>
      </c>
      <c r="H2" s="6">
        <v>1140383.897212887</v>
      </c>
      <c r="I2" s="6">
        <v>3484204.7308151391</v>
      </c>
      <c r="J2" s="6">
        <v>5621372.2394907214</v>
      </c>
      <c r="K2" s="6">
        <v>6042899.3069387674</v>
      </c>
      <c r="L2" s="6">
        <v>1209072.3447363831</v>
      </c>
      <c r="M2" s="6">
        <f t="shared" ref="M2:M7" si="0">+SUM(B2:L2)/1000000000</f>
        <v>6.2915097786062329E-2</v>
      </c>
    </row>
    <row r="3" spans="1:13" ht="15">
      <c r="A3" s="13" t="s">
        <v>49</v>
      </c>
      <c r="B3" s="6">
        <v>48122328.974323086</v>
      </c>
      <c r="C3" s="6">
        <v>68234424.341364518</v>
      </c>
      <c r="D3" s="6">
        <v>101576183.4861176</v>
      </c>
      <c r="E3" s="6">
        <v>3984570.4542251001</v>
      </c>
      <c r="F3" s="6">
        <v>18492927.46667508</v>
      </c>
      <c r="G3" s="6">
        <v>7444051.3192233928</v>
      </c>
      <c r="H3" s="6">
        <v>9296453.9204068501</v>
      </c>
      <c r="I3" s="6">
        <v>31760435.929286759</v>
      </c>
      <c r="J3" s="6">
        <v>23667891.58923465</v>
      </c>
      <c r="K3" s="6">
        <v>7429428.4235830009</v>
      </c>
      <c r="L3" s="6">
        <v>33014924.74031527</v>
      </c>
      <c r="M3" s="6">
        <f t="shared" si="0"/>
        <v>0.35302362064475529</v>
      </c>
    </row>
    <row r="4" spans="1:13" ht="15">
      <c r="A4" s="13" t="s">
        <v>50</v>
      </c>
      <c r="B4" s="6">
        <v>82150591.663345918</v>
      </c>
      <c r="C4" s="6">
        <v>25592334.223338049</v>
      </c>
      <c r="D4" s="6">
        <v>30575934.62250755</v>
      </c>
      <c r="E4" s="6">
        <v>2353985.8130936199</v>
      </c>
      <c r="F4" s="6">
        <v>1926477.651572709</v>
      </c>
      <c r="G4" s="6">
        <v>1789893.906966584</v>
      </c>
      <c r="H4" s="6">
        <v>2452575.4912252142</v>
      </c>
      <c r="I4" s="6">
        <v>9336290.1762018017</v>
      </c>
      <c r="J4" s="6">
        <v>11873313.817698769</v>
      </c>
      <c r="K4" s="6">
        <v>6550237.8194515798</v>
      </c>
      <c r="L4" s="6">
        <v>2116399.7252635038</v>
      </c>
      <c r="M4" s="6">
        <f t="shared" si="0"/>
        <v>0.17671803491066532</v>
      </c>
    </row>
    <row r="5" spans="1:13" ht="15">
      <c r="A5" s="13" t="s">
        <v>51</v>
      </c>
      <c r="B5" s="6">
        <v>96494495.323652372</v>
      </c>
      <c r="C5" s="6">
        <v>47693319.596593581</v>
      </c>
      <c r="D5" s="6">
        <v>77256860.036839768</v>
      </c>
      <c r="E5" s="6">
        <v>5967252.6967716878</v>
      </c>
      <c r="F5" s="6">
        <v>17762574.397131979</v>
      </c>
      <c r="G5" s="6">
        <v>20902813.784911878</v>
      </c>
      <c r="H5" s="6">
        <v>15530192.164345341</v>
      </c>
      <c r="I5" s="6">
        <v>23950161.279614359</v>
      </c>
      <c r="J5" s="6">
        <v>39259129.963017747</v>
      </c>
      <c r="K5" s="6">
        <v>12039424.57444589</v>
      </c>
      <c r="L5" s="6">
        <v>8706169.1350362562</v>
      </c>
      <c r="M5" s="6">
        <f t="shared" si="0"/>
        <v>0.36556239295236087</v>
      </c>
    </row>
    <row r="6" spans="1:13" ht="15">
      <c r="A6" s="13" t="s">
        <v>52</v>
      </c>
      <c r="B6" s="6">
        <v>1783996308.7511771</v>
      </c>
      <c r="C6" s="6">
        <v>35565045.646062613</v>
      </c>
      <c r="D6" s="6">
        <v>81884656.464985743</v>
      </c>
      <c r="E6" s="6">
        <v>4156676.276521164</v>
      </c>
      <c r="F6" s="6">
        <v>4749510.9637928614</v>
      </c>
      <c r="G6" s="6">
        <v>6183404.3953309599</v>
      </c>
      <c r="H6" s="6">
        <v>5994625.9896034785</v>
      </c>
      <c r="I6" s="6">
        <v>13399467.883538</v>
      </c>
      <c r="J6" s="6">
        <v>21893630.92644706</v>
      </c>
      <c r="K6" s="6">
        <v>3243654.9491349519</v>
      </c>
      <c r="L6" s="6">
        <v>5680809.9068103414</v>
      </c>
      <c r="M6" s="6">
        <f t="shared" si="0"/>
        <v>1.9667477921534045</v>
      </c>
    </row>
    <row r="7" spans="1:13" ht="15">
      <c r="A7" s="13" t="s">
        <v>53</v>
      </c>
      <c r="B7" s="6">
        <v>603781360.22925055</v>
      </c>
      <c r="C7" s="6">
        <v>127130656.56807829</v>
      </c>
      <c r="D7" s="6">
        <v>297992097.96332598</v>
      </c>
      <c r="E7" s="6">
        <v>12106752.784987221</v>
      </c>
      <c r="F7" s="6">
        <v>52493215.279592253</v>
      </c>
      <c r="G7" s="6">
        <v>74749134.604982197</v>
      </c>
      <c r="H7" s="6">
        <v>70588496.335915416</v>
      </c>
      <c r="I7" s="6">
        <v>98702483.242269784</v>
      </c>
      <c r="J7" s="6">
        <v>97613988.228552982</v>
      </c>
      <c r="K7" s="6">
        <v>111558434.54454809</v>
      </c>
      <c r="L7" s="6">
        <v>32858560.30069134</v>
      </c>
      <c r="M7" s="6">
        <f t="shared" si="0"/>
        <v>1.5795751800821938</v>
      </c>
    </row>
    <row r="8" spans="1:13" ht="15">
      <c r="A8" s="13" t="s">
        <v>54</v>
      </c>
      <c r="B8" s="6">
        <v>2232.9492252678911</v>
      </c>
      <c r="C8" s="6">
        <v>2521.98132109885</v>
      </c>
      <c r="D8" s="6">
        <v>1369.1835729726249</v>
      </c>
      <c r="E8" s="6">
        <v>315.79884498590388</v>
      </c>
      <c r="F8" s="6">
        <v>211.2940504849729</v>
      </c>
      <c r="G8" s="6">
        <v>434.08438239245112</v>
      </c>
      <c r="H8" s="6">
        <v>109.26607543679999</v>
      </c>
      <c r="I8" s="6">
        <v>2952.1628305272129</v>
      </c>
      <c r="J8" s="6">
        <v>1729.964564019881</v>
      </c>
      <c r="K8" s="6">
        <v>251.15096507861651</v>
      </c>
      <c r="L8" s="6">
        <v>174.08986335964141</v>
      </c>
      <c r="M8" s="6">
        <f t="shared" ref="M8:M13" si="1">+SUM(B8:L8)/1000000000</f>
        <v>1.2301925695624844E-5</v>
      </c>
    </row>
    <row r="9" spans="1:13" ht="15">
      <c r="A9" s="13" t="s">
        <v>55</v>
      </c>
      <c r="B9" s="6">
        <v>17371202.864385229</v>
      </c>
      <c r="C9" s="6">
        <v>7180991.3717512283</v>
      </c>
      <c r="D9" s="6">
        <v>9071828.7873737663</v>
      </c>
      <c r="E9" s="6">
        <v>1015896.409907059</v>
      </c>
      <c r="F9" s="6">
        <v>998080.19565148291</v>
      </c>
      <c r="G9" s="6">
        <v>1965973.547581177</v>
      </c>
      <c r="H9" s="6">
        <v>2012793.00347449</v>
      </c>
      <c r="I9" s="6">
        <v>2899041.628710106</v>
      </c>
      <c r="J9" s="6">
        <v>3181511.193418934</v>
      </c>
      <c r="K9" s="6">
        <v>1347066.203394515</v>
      </c>
      <c r="L9" s="6">
        <v>1025185.382664805</v>
      </c>
      <c r="M9" s="6">
        <f t="shared" si="1"/>
        <v>4.80695705883128E-2</v>
      </c>
    </row>
    <row r="10" spans="1:13" ht="15">
      <c r="A10" s="13" t="s">
        <v>56</v>
      </c>
      <c r="B10" s="6">
        <v>4960402.5013202662</v>
      </c>
      <c r="C10" s="6">
        <v>2711238.224078319</v>
      </c>
      <c r="D10" s="6">
        <v>3433612.4843058982</v>
      </c>
      <c r="E10" s="6">
        <v>86534.915054450903</v>
      </c>
      <c r="F10" s="6">
        <v>190804.15461022349</v>
      </c>
      <c r="G10" s="6">
        <v>265683.62870398723</v>
      </c>
      <c r="H10" s="6">
        <v>173434.89076284799</v>
      </c>
      <c r="I10" s="6">
        <v>1105650.195098368</v>
      </c>
      <c r="J10" s="6">
        <v>1574006.118681307</v>
      </c>
      <c r="K10" s="6">
        <v>103180.86891160339</v>
      </c>
      <c r="L10" s="6">
        <v>191223.78214857529</v>
      </c>
      <c r="M10" s="6">
        <f t="shared" si="1"/>
        <v>1.4795771763675849E-2</v>
      </c>
    </row>
    <row r="11" spans="1:13" ht="15">
      <c r="A11" s="13" t="s">
        <v>57</v>
      </c>
      <c r="B11" s="6">
        <v>6469829.2553045554</v>
      </c>
      <c r="C11" s="6">
        <v>1192509.38301872</v>
      </c>
      <c r="D11" s="6">
        <v>3042927.6315758</v>
      </c>
      <c r="E11" s="6">
        <v>272385.5988013508</v>
      </c>
      <c r="F11" s="6">
        <v>927642.01969912276</v>
      </c>
      <c r="G11" s="6">
        <v>534320.49094136897</v>
      </c>
      <c r="H11" s="6">
        <v>520410.08107589203</v>
      </c>
      <c r="I11" s="6">
        <v>1923706.8439243131</v>
      </c>
      <c r="J11" s="6">
        <v>1511667.5148388429</v>
      </c>
      <c r="K11" s="6">
        <v>504042.3194751686</v>
      </c>
      <c r="L11" s="6">
        <v>442357.01845856261</v>
      </c>
      <c r="M11" s="6">
        <f t="shared" si="1"/>
        <v>1.7341798157113699E-2</v>
      </c>
    </row>
    <row r="12" spans="1:13" ht="15">
      <c r="A12" s="13" t="s">
        <v>58</v>
      </c>
      <c r="B12" s="6">
        <v>5741482.1432367871</v>
      </c>
      <c r="C12" s="6">
        <v>2468930.0862305379</v>
      </c>
      <c r="D12" s="6">
        <v>6816637.9422094701</v>
      </c>
      <c r="E12" s="6">
        <v>830355.59226349648</v>
      </c>
      <c r="F12" s="6">
        <v>617405.70054813731</v>
      </c>
      <c r="G12" s="6">
        <v>1655108.6037764091</v>
      </c>
      <c r="H12" s="6">
        <v>395583.65303899097</v>
      </c>
      <c r="I12" s="6">
        <v>2420708.5662270621</v>
      </c>
      <c r="J12" s="6">
        <v>3970770.2489822619</v>
      </c>
      <c r="K12" s="6">
        <v>748867.60523128218</v>
      </c>
      <c r="L12" s="6">
        <v>7487476.0566501049</v>
      </c>
      <c r="M12" s="6">
        <f t="shared" si="1"/>
        <v>3.3153326198394541E-2</v>
      </c>
    </row>
    <row r="13" spans="1:13" ht="15">
      <c r="A13" s="13" t="s">
        <v>59</v>
      </c>
      <c r="B13" s="6">
        <v>10981113379.7742</v>
      </c>
      <c r="C13" s="6">
        <v>2089517750.681597</v>
      </c>
      <c r="D13" s="6">
        <v>3706355147.135119</v>
      </c>
      <c r="E13" s="6">
        <v>81356903.813817844</v>
      </c>
      <c r="F13" s="6">
        <v>534354730.34436071</v>
      </c>
      <c r="G13" s="6">
        <v>1498469159.036411</v>
      </c>
      <c r="H13" s="6">
        <v>410028820.41688353</v>
      </c>
      <c r="I13" s="6">
        <v>1347681755.499428</v>
      </c>
      <c r="J13" s="6">
        <v>2243286805.6537628</v>
      </c>
      <c r="K13" s="6">
        <v>1199246475.603766</v>
      </c>
      <c r="L13" s="6">
        <v>769563533.25128651</v>
      </c>
      <c r="M13" s="6">
        <f t="shared" si="1"/>
        <v>24.860974461210635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workbookViewId="0"/>
  </sheetViews>
  <sheetFormatPr defaultRowHeight="14.25"/>
  <cols>
    <col min="1" max="1" width="9.140625" style="6"/>
    <col min="2" max="2" width="13.7109375" style="6" bestFit="1" customWidth="1"/>
    <col min="3" max="4" width="12.42578125" style="6" bestFit="1" customWidth="1"/>
    <col min="5" max="6" width="13.7109375" style="6" bestFit="1" customWidth="1"/>
    <col min="7" max="7" width="12.42578125" style="6" bestFit="1" customWidth="1"/>
    <col min="8" max="8" width="13.7109375" style="6" bestFit="1" customWidth="1"/>
    <col min="9" max="11" width="12.42578125" style="6" bestFit="1" customWidth="1"/>
    <col min="12" max="12" width="13.7109375" style="6" bestFit="1" customWidth="1"/>
    <col min="13" max="16384" width="9.140625" style="6"/>
  </cols>
  <sheetData>
    <row r="1" spans="1:12" ht="15">
      <c r="B1" s="13" t="s">
        <v>63</v>
      </c>
      <c r="C1" s="13" t="s">
        <v>64</v>
      </c>
      <c r="D1" s="13" t="s">
        <v>65</v>
      </c>
      <c r="E1" s="13" t="s">
        <v>66</v>
      </c>
      <c r="F1" s="13" t="s">
        <v>67</v>
      </c>
      <c r="G1" s="13" t="s">
        <v>68</v>
      </c>
      <c r="H1" s="13" t="s">
        <v>69</v>
      </c>
      <c r="I1" s="13" t="s">
        <v>70</v>
      </c>
      <c r="J1" s="13" t="s">
        <v>71</v>
      </c>
      <c r="K1" s="13" t="s">
        <v>72</v>
      </c>
      <c r="L1" s="13" t="s">
        <v>73</v>
      </c>
    </row>
    <row r="2" spans="1:12" ht="15">
      <c r="A2" s="13" t="s">
        <v>60</v>
      </c>
      <c r="B2" s="6">
        <v>13651427956.138</v>
      </c>
      <c r="C2" s="6">
        <v>2412033777.277606</v>
      </c>
      <c r="D2" s="6">
        <v>4334103792.1376781</v>
      </c>
      <c r="E2" s="6">
        <v>112660934.4517082</v>
      </c>
      <c r="F2" s="6">
        <v>633298490.09926581</v>
      </c>
      <c r="G2" s="6">
        <v>1615997994.45859</v>
      </c>
      <c r="H2" s="6">
        <v>518133879.11002028</v>
      </c>
      <c r="I2" s="6">
        <v>1536666858.137944</v>
      </c>
      <c r="J2" s="6">
        <v>2453455817.4586902</v>
      </c>
      <c r="K2" s="6">
        <v>1348813963.3698461</v>
      </c>
      <c r="L2" s="6">
        <v>862295885.73392498</v>
      </c>
    </row>
    <row r="3" spans="1:12" ht="15">
      <c r="A3" s="13" t="s">
        <v>61</v>
      </c>
      <c r="B3" s="6">
        <v>1344130000</v>
      </c>
      <c r="C3" s="6">
        <v>346006138</v>
      </c>
      <c r="D3" s="6">
        <v>748550364</v>
      </c>
      <c r="E3" s="6">
        <v>22340024</v>
      </c>
      <c r="F3" s="6">
        <v>127833000</v>
      </c>
      <c r="G3" s="6">
        <v>396156980</v>
      </c>
      <c r="H3" s="6">
        <v>142960868</v>
      </c>
      <c r="I3" s="6">
        <v>603599174</v>
      </c>
      <c r="J3" s="6">
        <v>1109395303</v>
      </c>
      <c r="K3" s="6">
        <v>1247236029</v>
      </c>
      <c r="L3" s="6">
        <v>901455755.36000001</v>
      </c>
    </row>
    <row r="4" spans="1:12" ht="15">
      <c r="A4" s="13" t="s">
        <v>62</v>
      </c>
      <c r="B4" s="6">
        <v>10.15633008424631</v>
      </c>
      <c r="C4" s="6">
        <v>6.9710722220702497</v>
      </c>
      <c r="D4" s="6">
        <v>5.7899962388338082</v>
      </c>
      <c r="E4" s="6">
        <v>5.0430086579901694</v>
      </c>
      <c r="F4" s="6">
        <v>4.9541080167035574</v>
      </c>
      <c r="G4" s="6">
        <v>4.079185969305879</v>
      </c>
      <c r="H4" s="6">
        <v>3.6243056324337668</v>
      </c>
      <c r="I4" s="6">
        <v>2.5458398956290549</v>
      </c>
      <c r="J4" s="6">
        <v>2.2115253335074652</v>
      </c>
      <c r="K4" s="6">
        <v>1.081442431110083</v>
      </c>
      <c r="L4" s="6">
        <v>0.95655929934083528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"/>
  <sheetViews>
    <sheetView workbookViewId="0">
      <selection sqref="A1:M1"/>
    </sheetView>
  </sheetViews>
  <sheetFormatPr defaultRowHeight="14.25"/>
  <cols>
    <col min="1" max="1" width="26.5703125" style="6" customWidth="1"/>
    <col min="2" max="2" width="13.7109375" style="6" bestFit="1" customWidth="1"/>
    <col min="3" max="4" width="12.7109375" style="6" bestFit="1" customWidth="1"/>
    <col min="5" max="5" width="13.7109375" style="6" bestFit="1" customWidth="1"/>
    <col min="6" max="12" width="12.7109375" style="6" bestFit="1" customWidth="1"/>
    <col min="13" max="13" width="13.7109375" style="6" bestFit="1" customWidth="1"/>
    <col min="14" max="16384" width="9.140625" style="6"/>
  </cols>
  <sheetData>
    <row r="1" spans="1:15" ht="15">
      <c r="A1" s="39" t="s">
        <v>129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1"/>
    </row>
    <row r="2" spans="1:15" ht="15">
      <c r="A2" s="14"/>
      <c r="B2" s="13" t="s">
        <v>63</v>
      </c>
      <c r="C2" s="13" t="s">
        <v>64</v>
      </c>
      <c r="D2" s="13" t="s">
        <v>65</v>
      </c>
      <c r="E2" s="13" t="s">
        <v>66</v>
      </c>
      <c r="F2" s="13" t="s">
        <v>67</v>
      </c>
      <c r="G2" s="13" t="s">
        <v>68</v>
      </c>
      <c r="H2" s="13" t="s">
        <v>69</v>
      </c>
      <c r="I2" s="13" t="s">
        <v>70</v>
      </c>
      <c r="J2" s="13" t="s">
        <v>71</v>
      </c>
      <c r="K2" s="13" t="s">
        <v>72</v>
      </c>
      <c r="L2" s="13" t="s">
        <v>73</v>
      </c>
      <c r="M2" s="13" t="s">
        <v>147</v>
      </c>
    </row>
    <row r="3" spans="1:15" ht="15">
      <c r="A3" s="15" t="s">
        <v>74</v>
      </c>
      <c r="B3" s="16">
        <v>151497262.3462421</v>
      </c>
      <c r="C3" s="16">
        <v>98570813.73887369</v>
      </c>
      <c r="D3" s="16">
        <v>148248654.5083698</v>
      </c>
      <c r="E3" s="16">
        <v>6867860.5647388985</v>
      </c>
      <c r="F3" s="16">
        <v>21204315.74982851</v>
      </c>
      <c r="G3" s="16">
        <v>11271962.281568671</v>
      </c>
      <c r="H3" s="16">
        <v>12889413.30884495</v>
      </c>
      <c r="I3" s="16">
        <v>44580930.836303703</v>
      </c>
      <c r="J3" s="16">
        <v>41162577.646424137</v>
      </c>
      <c r="K3" s="16">
        <v>20022565.54997335</v>
      </c>
      <c r="L3" s="16">
        <v>36340396.810315147</v>
      </c>
      <c r="M3" s="17">
        <f t="shared" ref="M3:M8" si="0">+SUM(B3:L3)</f>
        <v>592656753.34148288</v>
      </c>
      <c r="N3" s="18"/>
    </row>
    <row r="4" spans="1:15" ht="15">
      <c r="A4" s="15" t="s">
        <v>75</v>
      </c>
      <c r="B4" s="16">
        <v>34545149.713472113</v>
      </c>
      <c r="C4" s="16">
        <v>13556191.046399901</v>
      </c>
      <c r="D4" s="16">
        <v>22366376.029037911</v>
      </c>
      <c r="E4" s="16">
        <v>2205488.3148713429</v>
      </c>
      <c r="F4" s="16">
        <v>2734143.3645594511</v>
      </c>
      <c r="G4" s="16">
        <v>4421520.3553853342</v>
      </c>
      <c r="H4" s="16">
        <v>3102330.8944276581</v>
      </c>
      <c r="I4" s="16">
        <v>8352059.3967903759</v>
      </c>
      <c r="J4" s="16">
        <v>10239685.040485371</v>
      </c>
      <c r="K4" s="16">
        <v>2703408.1479776478</v>
      </c>
      <c r="L4" s="16">
        <v>9146416.3297854066</v>
      </c>
      <c r="M4" s="17">
        <f t="shared" si="0"/>
        <v>113372768.63319251</v>
      </c>
      <c r="N4" s="18"/>
    </row>
    <row r="5" spans="1:15" ht="15">
      <c r="A5" s="15" t="s">
        <v>51</v>
      </c>
      <c r="B5" s="16">
        <v>96494495.323652372</v>
      </c>
      <c r="C5" s="16">
        <v>47693319.596593581</v>
      </c>
      <c r="D5" s="16">
        <v>77256860.036839768</v>
      </c>
      <c r="E5" s="16">
        <v>5967252.6967716878</v>
      </c>
      <c r="F5" s="16">
        <v>17762574.397131979</v>
      </c>
      <c r="G5" s="16">
        <v>20902813.784911878</v>
      </c>
      <c r="H5" s="16">
        <v>15530192.164345341</v>
      </c>
      <c r="I5" s="16">
        <v>23950161.279614359</v>
      </c>
      <c r="J5" s="16">
        <v>39259129.963017747</v>
      </c>
      <c r="K5" s="16">
        <v>12039424.57444589</v>
      </c>
      <c r="L5" s="16">
        <v>8706169.1350362562</v>
      </c>
      <c r="M5" s="17">
        <f t="shared" si="0"/>
        <v>365562392.95236087</v>
      </c>
      <c r="N5" s="18"/>
    </row>
    <row r="6" spans="1:15" ht="15">
      <c r="A6" s="15" t="s">
        <v>52</v>
      </c>
      <c r="B6" s="16">
        <v>1783996308.7511771</v>
      </c>
      <c r="C6" s="16">
        <v>35565045.646062613</v>
      </c>
      <c r="D6" s="16">
        <v>81884656.464985743</v>
      </c>
      <c r="E6" s="16">
        <v>4156676.276521164</v>
      </c>
      <c r="F6" s="16">
        <v>4749510.9637928614</v>
      </c>
      <c r="G6" s="16">
        <v>6183404.3953309599</v>
      </c>
      <c r="H6" s="16">
        <v>5994625.9896034785</v>
      </c>
      <c r="I6" s="16">
        <v>13399467.883538</v>
      </c>
      <c r="J6" s="16">
        <v>21893630.92644706</v>
      </c>
      <c r="K6" s="16">
        <v>3243654.9491349519</v>
      </c>
      <c r="L6" s="16">
        <v>5680809.9068103414</v>
      </c>
      <c r="M6" s="17">
        <f t="shared" si="0"/>
        <v>1966747792.1534045</v>
      </c>
      <c r="N6" s="18"/>
    </row>
    <row r="7" spans="1:15" ht="15">
      <c r="A7" s="15" t="s">
        <v>53</v>
      </c>
      <c r="B7" s="16">
        <v>603781360.22925055</v>
      </c>
      <c r="C7" s="16">
        <v>127130656.56807829</v>
      </c>
      <c r="D7" s="16">
        <v>297992097.96332598</v>
      </c>
      <c r="E7" s="16">
        <v>12106752.784987221</v>
      </c>
      <c r="F7" s="16">
        <v>52493215.279592253</v>
      </c>
      <c r="G7" s="16">
        <v>74749134.604982197</v>
      </c>
      <c r="H7" s="16">
        <v>70588496.335915416</v>
      </c>
      <c r="I7" s="16">
        <v>98702483.242269784</v>
      </c>
      <c r="J7" s="16">
        <v>97613988.228552982</v>
      </c>
      <c r="K7" s="16">
        <v>111558434.54454809</v>
      </c>
      <c r="L7" s="16">
        <v>32858560.30069134</v>
      </c>
      <c r="M7" s="17">
        <f t="shared" si="0"/>
        <v>1579575180.0821939</v>
      </c>
      <c r="N7" s="18"/>
      <c r="O7" s="18"/>
    </row>
    <row r="8" spans="1:15" ht="15">
      <c r="A8" s="15" t="s">
        <v>59</v>
      </c>
      <c r="B8" s="16">
        <v>10981113379.7742</v>
      </c>
      <c r="C8" s="16">
        <v>2089517750.681597</v>
      </c>
      <c r="D8" s="16">
        <v>3706355147.135119</v>
      </c>
      <c r="E8" s="16">
        <v>81356903.813817844</v>
      </c>
      <c r="F8" s="16">
        <v>534354730.34436071</v>
      </c>
      <c r="G8" s="16">
        <v>1498469159.036411</v>
      </c>
      <c r="H8" s="16">
        <v>410028820.41688353</v>
      </c>
      <c r="I8" s="16">
        <v>1347681755.499428</v>
      </c>
      <c r="J8" s="16">
        <v>2243286805.6537628</v>
      </c>
      <c r="K8" s="16">
        <v>1199246475.603766</v>
      </c>
      <c r="L8" s="16">
        <v>769563533.25128651</v>
      </c>
      <c r="M8" s="17">
        <f t="shared" si="0"/>
        <v>24860974461.210636</v>
      </c>
      <c r="N8" s="18"/>
      <c r="O8" s="18"/>
    </row>
    <row r="9" spans="1:15" ht="15">
      <c r="A9" s="19" t="s">
        <v>130</v>
      </c>
      <c r="B9" s="20">
        <f>+SUM(B3:B8)</f>
        <v>13651427956.137995</v>
      </c>
      <c r="C9" s="20">
        <f t="shared" ref="C9:L9" si="1">+SUM(C3:C8)</f>
        <v>2412033777.2776051</v>
      </c>
      <c r="D9" s="20">
        <f t="shared" si="1"/>
        <v>4334103792.1376781</v>
      </c>
      <c r="E9" s="20">
        <f>+SUM(E3:E8)</f>
        <v>112660934.45170817</v>
      </c>
      <c r="F9" s="20">
        <f t="shared" si="1"/>
        <v>633298490.09926581</v>
      </c>
      <c r="G9" s="20">
        <f>+SUM(G3:G8)</f>
        <v>1615997994.45859</v>
      </c>
      <c r="H9" s="20">
        <f t="shared" si="1"/>
        <v>518133879.1100204</v>
      </c>
      <c r="I9" s="20">
        <f t="shared" si="1"/>
        <v>1536666858.1379442</v>
      </c>
      <c r="J9" s="20">
        <f t="shared" si="1"/>
        <v>2453455817.4586902</v>
      </c>
      <c r="K9" s="20">
        <f t="shared" si="1"/>
        <v>1348813963.3698459</v>
      </c>
      <c r="L9" s="20">
        <f t="shared" si="1"/>
        <v>862295885.73392498</v>
      </c>
      <c r="M9" s="21">
        <f>+SUM(M3:M8)</f>
        <v>29478889348.373268</v>
      </c>
    </row>
    <row r="12" spans="1:15" ht="15">
      <c r="A12" s="39" t="s">
        <v>128</v>
      </c>
      <c r="B12" s="40"/>
      <c r="C12" s="40"/>
      <c r="D12" s="40"/>
      <c r="E12" s="40"/>
      <c r="F12" s="40"/>
      <c r="G12" s="40"/>
      <c r="H12" s="40"/>
      <c r="I12" s="40"/>
      <c r="J12" s="40"/>
      <c r="K12" s="40"/>
      <c r="L12" s="41"/>
    </row>
    <row r="13" spans="1:15" ht="15">
      <c r="A13" s="15" t="s">
        <v>74</v>
      </c>
      <c r="B13" s="22">
        <f t="shared" ref="B13:B18" si="2">+B3/$B$9*100</f>
        <v>1.1097539600472746</v>
      </c>
      <c r="C13" s="22">
        <f t="shared" ref="C13:C18" si="3">+C3/$C$9*100</f>
        <v>4.0866265915284075</v>
      </c>
      <c r="D13" s="22">
        <f t="shared" ref="D13:D18" si="4">+D3/$D$9*100</f>
        <v>3.4205146350510036</v>
      </c>
      <c r="E13" s="22">
        <f t="shared" ref="E13:E18" si="5">+E3/$E$9*100</f>
        <v>6.0960443814557479</v>
      </c>
      <c r="F13" s="22">
        <f t="shared" ref="F13:F18" si="6">+F3/$F$9*100</f>
        <v>3.3482340604514715</v>
      </c>
      <c r="G13" s="22">
        <f t="shared" ref="G13:G18" si="7">+G3/$G$9*100</f>
        <v>0.69752328407716435</v>
      </c>
      <c r="H13" s="22">
        <f t="shared" ref="H13:H18" si="8">+H3/$H$9*100</f>
        <v>2.4876607819941485</v>
      </c>
      <c r="I13" s="22">
        <f t="shared" ref="I13:I18" si="9">+I3/$I$9*100</f>
        <v>2.9011448122415184</v>
      </c>
      <c r="J13" s="22">
        <f t="shared" ref="J13:J18" si="10">+J3/$J$9*100</f>
        <v>1.6777386963120726</v>
      </c>
      <c r="K13" s="22">
        <f t="shared" ref="K13:K18" si="11">+K3/$K$9*100</f>
        <v>1.4844571670914075</v>
      </c>
      <c r="L13" s="23">
        <f t="shared" ref="L13:L18" si="12">+L3/$L$9*100</f>
        <v>4.2143766903613118</v>
      </c>
    </row>
    <row r="14" spans="1:15" ht="15">
      <c r="A14" s="15" t="s">
        <v>75</v>
      </c>
      <c r="B14" s="22">
        <f t="shared" si="2"/>
        <v>0.25305154760707521</v>
      </c>
      <c r="C14" s="22">
        <f t="shared" si="3"/>
        <v>0.56202326742291286</v>
      </c>
      <c r="D14" s="22">
        <f t="shared" si="4"/>
        <v>0.51605538542043794</v>
      </c>
      <c r="E14" s="22">
        <f t="shared" si="5"/>
        <v>1.9576336070749705</v>
      </c>
      <c r="F14" s="22">
        <f t="shared" si="6"/>
        <v>0.43173059896777743</v>
      </c>
      <c r="G14" s="22">
        <f t="shared" si="7"/>
        <v>0.27360927244632394</v>
      </c>
      <c r="H14" s="22">
        <f t="shared" si="8"/>
        <v>0.59875082859982409</v>
      </c>
      <c r="I14" s="22">
        <f t="shared" si="9"/>
        <v>0.54351789736071898</v>
      </c>
      <c r="J14" s="22">
        <f t="shared" si="10"/>
        <v>0.41735762949632899</v>
      </c>
      <c r="K14" s="22">
        <f t="shared" si="11"/>
        <v>0.20042854102900262</v>
      </c>
      <c r="L14" s="23">
        <f t="shared" si="12"/>
        <v>1.060705087558272</v>
      </c>
    </row>
    <row r="15" spans="1:15" ht="15">
      <c r="A15" s="15" t="s">
        <v>51</v>
      </c>
      <c r="B15" s="22">
        <f t="shared" si="2"/>
        <v>0.70684543502473851</v>
      </c>
      <c r="C15" s="22">
        <f t="shared" si="3"/>
        <v>1.9773072850755717</v>
      </c>
      <c r="D15" s="22">
        <f t="shared" si="4"/>
        <v>1.7825336849797715</v>
      </c>
      <c r="E15" s="22">
        <f t="shared" si="5"/>
        <v>5.2966476141998768</v>
      </c>
      <c r="F15" s="22">
        <f t="shared" si="6"/>
        <v>2.8047713163421251</v>
      </c>
      <c r="G15" s="22">
        <f t="shared" si="7"/>
        <v>1.2934925573292544</v>
      </c>
      <c r="H15" s="22">
        <f t="shared" si="8"/>
        <v>2.9973319233671774</v>
      </c>
      <c r="I15" s="22">
        <f t="shared" si="9"/>
        <v>1.5585786309360483</v>
      </c>
      <c r="J15" s="22">
        <f t="shared" si="10"/>
        <v>1.6001563869074551</v>
      </c>
      <c r="K15" s="22">
        <f t="shared" si="11"/>
        <v>0.89259341179764096</v>
      </c>
      <c r="L15" s="23">
        <f t="shared" si="12"/>
        <v>1.0096498521068766</v>
      </c>
    </row>
    <row r="16" spans="1:15" ht="15">
      <c r="A16" s="15" t="s">
        <v>52</v>
      </c>
      <c r="B16" s="22">
        <f t="shared" si="2"/>
        <v>13.068202934397434</v>
      </c>
      <c r="C16" s="22">
        <f t="shared" si="3"/>
        <v>1.4744837315754293</v>
      </c>
      <c r="D16" s="22">
        <f t="shared" si="4"/>
        <v>1.8893100025322278</v>
      </c>
      <c r="E16" s="22">
        <f t="shared" si="5"/>
        <v>3.6895453572710362</v>
      </c>
      <c r="F16" s="22">
        <f t="shared" si="6"/>
        <v>0.74996404350315182</v>
      </c>
      <c r="G16" s="22">
        <f t="shared" si="7"/>
        <v>0.3826368854747616</v>
      </c>
      <c r="H16" s="22">
        <f t="shared" si="8"/>
        <v>1.1569646825450264</v>
      </c>
      <c r="I16" s="22">
        <f t="shared" si="9"/>
        <v>0.87198261695933255</v>
      </c>
      <c r="J16" s="22">
        <f t="shared" si="10"/>
        <v>0.8923588829541127</v>
      </c>
      <c r="K16" s="22">
        <f t="shared" si="11"/>
        <v>0.24048201139844957</v>
      </c>
      <c r="L16" s="23">
        <f t="shared" si="12"/>
        <v>0.65880053480427314</v>
      </c>
    </row>
    <row r="17" spans="1:12" ht="15">
      <c r="A17" s="15" t="s">
        <v>53</v>
      </c>
      <c r="B17" s="22">
        <f t="shared" si="2"/>
        <v>4.4228439850336434</v>
      </c>
      <c r="C17" s="22">
        <f t="shared" si="3"/>
        <v>5.2706830959708659</v>
      </c>
      <c r="D17" s="22">
        <f t="shared" si="4"/>
        <v>6.8755182675574442</v>
      </c>
      <c r="E17" s="22">
        <f t="shared" si="5"/>
        <v>10.746185307185385</v>
      </c>
      <c r="F17" s="22">
        <f t="shared" si="6"/>
        <v>8.2888584293583651</v>
      </c>
      <c r="G17" s="22">
        <f t="shared" si="7"/>
        <v>4.6255710007873807</v>
      </c>
      <c r="H17" s="22">
        <f t="shared" si="8"/>
        <v>13.623601772029016</v>
      </c>
      <c r="I17" s="22">
        <f t="shared" si="9"/>
        <v>6.4231542913519002</v>
      </c>
      <c r="J17" s="22">
        <f t="shared" si="10"/>
        <v>3.9786324063362328</v>
      </c>
      <c r="K17" s="22">
        <f t="shared" si="11"/>
        <v>8.2708540669191368</v>
      </c>
      <c r="L17" s="23">
        <f t="shared" si="12"/>
        <v>3.8105899430013483</v>
      </c>
    </row>
    <row r="18" spans="1:12" ht="15">
      <c r="A18" s="15" t="s">
        <v>59</v>
      </c>
      <c r="B18" s="24">
        <f t="shared" si="2"/>
        <v>80.43930213788984</v>
      </c>
      <c r="C18" s="24">
        <f t="shared" si="3"/>
        <v>86.628876028426816</v>
      </c>
      <c r="D18" s="24">
        <f t="shared" si="4"/>
        <v>85.516068024459116</v>
      </c>
      <c r="E18" s="24">
        <f t="shared" si="5"/>
        <v>72.213943732812979</v>
      </c>
      <c r="F18" s="24">
        <f t="shared" si="6"/>
        <v>84.376441551377098</v>
      </c>
      <c r="G18" s="24">
        <f t="shared" si="7"/>
        <v>92.727166999885114</v>
      </c>
      <c r="H18" s="24">
        <f t="shared" si="8"/>
        <v>79.135690011464803</v>
      </c>
      <c r="I18" s="24">
        <f t="shared" si="9"/>
        <v>87.701621751150483</v>
      </c>
      <c r="J18" s="24">
        <f t="shared" si="10"/>
        <v>91.433755997993799</v>
      </c>
      <c r="K18" s="24">
        <f t="shared" si="11"/>
        <v>88.911184801764364</v>
      </c>
      <c r="L18" s="25">
        <f t="shared" si="12"/>
        <v>89.245877892167925</v>
      </c>
    </row>
  </sheetData>
  <mergeCells count="2">
    <mergeCell ref="A12:L12"/>
    <mergeCell ref="A1:M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zoomScaleNormal="100" workbookViewId="0">
      <selection sqref="A1:M1"/>
    </sheetView>
  </sheetViews>
  <sheetFormatPr defaultRowHeight="14.25"/>
  <cols>
    <col min="1" max="1" width="21.85546875" style="6" customWidth="1"/>
    <col min="2" max="2" width="15.42578125" style="6" bestFit="1" customWidth="1"/>
    <col min="3" max="4" width="14.28515625" style="6" bestFit="1" customWidth="1"/>
    <col min="5" max="6" width="13.85546875" style="6" bestFit="1" customWidth="1"/>
    <col min="7" max="7" width="14.28515625" style="6" bestFit="1" customWidth="1"/>
    <col min="8" max="8" width="13.85546875" style="6" bestFit="1" customWidth="1"/>
    <col min="9" max="11" width="14.28515625" style="6" bestFit="1" customWidth="1"/>
    <col min="12" max="12" width="13.85546875" style="6" bestFit="1" customWidth="1"/>
    <col min="13" max="13" width="13.7109375" style="6" bestFit="1" customWidth="1"/>
    <col min="14" max="16384" width="9.140625" style="6"/>
  </cols>
  <sheetData>
    <row r="1" spans="1:13" ht="15">
      <c r="A1" s="42" t="s">
        <v>129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4"/>
    </row>
    <row r="2" spans="1:13" ht="15">
      <c r="A2" s="14"/>
      <c r="B2" s="26" t="s">
        <v>63</v>
      </c>
      <c r="C2" s="26" t="s">
        <v>64</v>
      </c>
      <c r="D2" s="26" t="s">
        <v>65</v>
      </c>
      <c r="E2" s="26" t="s">
        <v>66</v>
      </c>
      <c r="F2" s="26" t="s">
        <v>67</v>
      </c>
      <c r="G2" s="26" t="s">
        <v>68</v>
      </c>
      <c r="H2" s="26" t="s">
        <v>69</v>
      </c>
      <c r="I2" s="26" t="s">
        <v>70</v>
      </c>
      <c r="J2" s="26" t="s">
        <v>71</v>
      </c>
      <c r="K2" s="26" t="s">
        <v>72</v>
      </c>
      <c r="L2" s="26" t="s">
        <v>73</v>
      </c>
      <c r="M2" s="27" t="s">
        <v>147</v>
      </c>
    </row>
    <row r="3" spans="1:13" ht="15">
      <c r="A3" s="28" t="s">
        <v>76</v>
      </c>
      <c r="B3" s="22">
        <v>10119085134</v>
      </c>
      <c r="C3" s="22">
        <v>2006658034.3</v>
      </c>
      <c r="D3" s="22">
        <v>3468721041.5339999</v>
      </c>
      <c r="E3" s="22">
        <v>78988299.909999996</v>
      </c>
      <c r="F3" s="22">
        <v>417090446.19999999</v>
      </c>
      <c r="G3" s="22">
        <v>1451076486</v>
      </c>
      <c r="H3" s="22">
        <v>393569758.30000001</v>
      </c>
      <c r="I3" s="22">
        <v>1296808008.0999999</v>
      </c>
      <c r="J3" s="22">
        <v>2156449954.5999999</v>
      </c>
      <c r="K3" s="22">
        <v>1156659399</v>
      </c>
      <c r="L3" s="22">
        <v>728166288.26999998</v>
      </c>
      <c r="M3" s="17">
        <f t="shared" ref="M3:M5" si="0">+SUM(B3:L3)</f>
        <v>23273272850.213997</v>
      </c>
    </row>
    <row r="4" spans="1:13" ht="15">
      <c r="A4" s="28" t="s">
        <v>151</v>
      </c>
      <c r="B4" s="22">
        <v>0</v>
      </c>
      <c r="C4" s="22">
        <v>0</v>
      </c>
      <c r="D4" s="22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2">
        <v>0</v>
      </c>
      <c r="L4" s="22">
        <v>0</v>
      </c>
      <c r="M4" s="17">
        <f t="shared" si="0"/>
        <v>0</v>
      </c>
    </row>
    <row r="5" spans="1:13" ht="15">
      <c r="A5" s="28" t="s">
        <v>152</v>
      </c>
      <c r="B5" s="22">
        <v>15181485.4164837</v>
      </c>
      <c r="C5" s="22">
        <v>13352178.601159999</v>
      </c>
      <c r="D5" s="22">
        <v>44857495.395128563</v>
      </c>
      <c r="E5" s="22">
        <v>222500.294629332</v>
      </c>
      <c r="F5" s="22">
        <v>7699903.0466832006</v>
      </c>
      <c r="G5" s="22">
        <v>5167608.2744260002</v>
      </c>
      <c r="H5" s="22">
        <v>4097954.787941115</v>
      </c>
      <c r="I5" s="22">
        <v>7767082.1392289996</v>
      </c>
      <c r="J5" s="22">
        <v>8431372.5332577005</v>
      </c>
      <c r="K5" s="22">
        <v>1562539.1411605999</v>
      </c>
      <c r="L5" s="22">
        <v>4041495.7465570001</v>
      </c>
      <c r="M5" s="17">
        <f t="shared" si="0"/>
        <v>112381615.37665623</v>
      </c>
    </row>
    <row r="6" spans="1:13" ht="15">
      <c r="A6" s="28" t="s">
        <v>77</v>
      </c>
      <c r="B6" s="22">
        <v>846846760.35771871</v>
      </c>
      <c r="C6" s="22">
        <v>69507537.780437514</v>
      </c>
      <c r="D6" s="22">
        <v>192776610.2059899</v>
      </c>
      <c r="E6" s="22">
        <v>2146103.6091885152</v>
      </c>
      <c r="F6" s="22">
        <v>109564381.0976775</v>
      </c>
      <c r="G6" s="22">
        <v>42225064.76198481</v>
      </c>
      <c r="H6" s="22">
        <v>12361107.328942399</v>
      </c>
      <c r="I6" s="22">
        <v>43106665.260198563</v>
      </c>
      <c r="J6" s="22">
        <v>78405478.520504847</v>
      </c>
      <c r="K6" s="22">
        <v>41024537.462605841</v>
      </c>
      <c r="L6" s="22">
        <v>37355749.234729484</v>
      </c>
      <c r="M6" s="17">
        <f>+SUM(B6:L6)</f>
        <v>1475319995.6199782</v>
      </c>
    </row>
    <row r="7" spans="1:13" ht="15">
      <c r="A7" s="28" t="s">
        <v>130</v>
      </c>
      <c r="B7" s="22">
        <f>+SUM(B3:B6)</f>
        <v>10981113379.774202</v>
      </c>
      <c r="C7" s="22">
        <f t="shared" ref="C7:L7" si="1">+SUM(C3:C6)</f>
        <v>2089517750.6815975</v>
      </c>
      <c r="D7" s="22">
        <f t="shared" si="1"/>
        <v>3706355147.1351185</v>
      </c>
      <c r="E7" s="22">
        <f t="shared" si="1"/>
        <v>81356903.813817844</v>
      </c>
      <c r="F7" s="22">
        <f t="shared" si="1"/>
        <v>534354730.34436071</v>
      </c>
      <c r="G7" s="22">
        <f t="shared" si="1"/>
        <v>1498469159.0364108</v>
      </c>
      <c r="H7" s="22">
        <f t="shared" si="1"/>
        <v>410028820.41688353</v>
      </c>
      <c r="I7" s="22">
        <f t="shared" si="1"/>
        <v>1347681755.4994276</v>
      </c>
      <c r="J7" s="22">
        <f t="shared" si="1"/>
        <v>2243286805.6537623</v>
      </c>
      <c r="K7" s="22">
        <f t="shared" si="1"/>
        <v>1199246475.6037664</v>
      </c>
      <c r="L7" s="22">
        <f t="shared" si="1"/>
        <v>769563533.25128651</v>
      </c>
      <c r="M7" s="17">
        <f>+SUM(B7:L7)</f>
        <v>24860974461.210636</v>
      </c>
    </row>
    <row r="8" spans="1:13" ht="15">
      <c r="A8" s="28" t="s">
        <v>61</v>
      </c>
      <c r="B8" s="16">
        <f>+sa_agg_tot!B3</f>
        <v>1344130000</v>
      </c>
      <c r="C8" s="16">
        <f>+sa_agg_tot!C3</f>
        <v>346006138</v>
      </c>
      <c r="D8" s="16">
        <f>+sa_agg_tot!D3</f>
        <v>748550364</v>
      </c>
      <c r="E8" s="16">
        <f>+sa_agg_tot!E3</f>
        <v>22340024</v>
      </c>
      <c r="F8" s="16">
        <f>+sa_agg_tot!F3</f>
        <v>127833000</v>
      </c>
      <c r="G8" s="16">
        <f>+sa_agg_tot!G3</f>
        <v>396156980</v>
      </c>
      <c r="H8" s="16">
        <f>+sa_agg_tot!H3</f>
        <v>142960868</v>
      </c>
      <c r="I8" s="16">
        <f>+sa_agg_tot!I3</f>
        <v>603599174</v>
      </c>
      <c r="J8" s="16">
        <f>+sa_agg_tot!J3</f>
        <v>1109395303</v>
      </c>
      <c r="K8" s="16">
        <f>+sa_agg_tot!K3</f>
        <v>1247236029</v>
      </c>
      <c r="L8" s="16">
        <f>+sa_agg_tot!L3</f>
        <v>901455755.36000001</v>
      </c>
      <c r="M8" s="17">
        <f>+SUM(B8:L8)</f>
        <v>6989663635.3599997</v>
      </c>
    </row>
    <row r="9" spans="1:13" ht="15">
      <c r="A9" s="28" t="s">
        <v>78</v>
      </c>
      <c r="B9" s="34">
        <f>B7/B8</f>
        <v>8.1696810425882926</v>
      </c>
      <c r="C9" s="24">
        <f t="shared" ref="C9:M9" si="2">C7/C8</f>
        <v>6.038961513109335</v>
      </c>
      <c r="D9" s="24">
        <f t="shared" si="2"/>
        <v>4.9513771222147431</v>
      </c>
      <c r="E9" s="24">
        <f t="shared" si="2"/>
        <v>3.6417554347219072</v>
      </c>
      <c r="F9" s="24">
        <f t="shared" si="2"/>
        <v>4.1801000551059637</v>
      </c>
      <c r="G9" s="24">
        <f t="shared" si="2"/>
        <v>3.782513585994145</v>
      </c>
      <c r="H9" s="24">
        <f t="shared" si="2"/>
        <v>2.8681192703508454</v>
      </c>
      <c r="I9" s="24">
        <f t="shared" si="2"/>
        <v>2.2327428756544778</v>
      </c>
      <c r="J9" s="24">
        <f t="shared" si="2"/>
        <v>2.0220806772730335</v>
      </c>
      <c r="K9" s="24">
        <f t="shared" si="2"/>
        <v>0.96152327844897945</v>
      </c>
      <c r="L9" s="24">
        <f t="shared" si="2"/>
        <v>0.85368974425589883</v>
      </c>
      <c r="M9" s="25">
        <f t="shared" si="2"/>
        <v>3.5568198640405937</v>
      </c>
    </row>
    <row r="12" spans="1:13" ht="15">
      <c r="A12" s="42" t="s">
        <v>128</v>
      </c>
      <c r="B12" s="43"/>
      <c r="C12" s="43"/>
      <c r="D12" s="43"/>
      <c r="E12" s="43"/>
      <c r="F12" s="43"/>
      <c r="G12" s="43"/>
      <c r="H12" s="43"/>
      <c r="I12" s="43"/>
      <c r="J12" s="43"/>
      <c r="K12" s="43"/>
      <c r="L12" s="43"/>
      <c r="M12" s="44"/>
    </row>
    <row r="13" spans="1:13" ht="15">
      <c r="A13" s="28" t="s">
        <v>76</v>
      </c>
      <c r="B13" s="22">
        <f>+B3/$B$7*100</f>
        <v>92.149901235316008</v>
      </c>
      <c r="C13" s="22">
        <f>+C3/$C$7*100</f>
        <v>96.034505265410218</v>
      </c>
      <c r="D13" s="22">
        <f>+D3/$D$7*100</f>
        <v>93.588469097873656</v>
      </c>
      <c r="E13" s="22">
        <f>+E3/$E$7*100</f>
        <v>97.088625804592681</v>
      </c>
      <c r="F13" s="22">
        <f>+F3/$F$7*100</f>
        <v>78.054974067733866</v>
      </c>
      <c r="G13" s="22">
        <f>+G3/$G$7*100</f>
        <v>96.837260696984472</v>
      </c>
      <c r="H13" s="22">
        <f>+H3/$H$7*100</f>
        <v>95.985876773210904</v>
      </c>
      <c r="I13" s="22">
        <f>+I3/$I$7*100</f>
        <v>96.225091926055299</v>
      </c>
      <c r="J13" s="22">
        <f>+J3/$J$7*100</f>
        <v>96.129034823594239</v>
      </c>
      <c r="K13" s="22">
        <f>+K3/$K$7*100</f>
        <v>96.448847049366918</v>
      </c>
      <c r="L13" s="22">
        <f>+L3/$L$7*100</f>
        <v>94.620685207576088</v>
      </c>
      <c r="M13" s="23">
        <f>+M3/$M$7*100</f>
        <v>93.613679087785357</v>
      </c>
    </row>
    <row r="14" spans="1:13" ht="15">
      <c r="A14" s="28" t="s">
        <v>151</v>
      </c>
      <c r="B14" s="22">
        <f>+B4/$B$7*100</f>
        <v>0</v>
      </c>
      <c r="C14" s="22">
        <f>+C4/$C$7*100</f>
        <v>0</v>
      </c>
      <c r="D14" s="22">
        <f>+D4/$D$7*100</f>
        <v>0</v>
      </c>
      <c r="E14" s="22">
        <f>+E4/$E$7*100</f>
        <v>0</v>
      </c>
      <c r="F14" s="22">
        <f>+F4/$F$7*100</f>
        <v>0</v>
      </c>
      <c r="G14" s="22">
        <f>+G4/$G$7*100</f>
        <v>0</v>
      </c>
      <c r="H14" s="22">
        <f>+H4/$H$7*100</f>
        <v>0</v>
      </c>
      <c r="I14" s="22">
        <f>+I4/$I$7*100</f>
        <v>0</v>
      </c>
      <c r="J14" s="22">
        <f>+J4/$J$7*100</f>
        <v>0</v>
      </c>
      <c r="K14" s="22">
        <f>+K4/$K$7*100</f>
        <v>0</v>
      </c>
      <c r="L14" s="22">
        <f>+L4/$L$7*100</f>
        <v>0</v>
      </c>
      <c r="M14" s="23">
        <f t="shared" ref="M14:M16" si="3">+M4/$M$7*100</f>
        <v>0</v>
      </c>
    </row>
    <row r="15" spans="1:13" ht="15">
      <c r="A15" s="28" t="s">
        <v>152</v>
      </c>
      <c r="B15" s="22">
        <f>+B5/$B$7*100</f>
        <v>0.13825087576680561</v>
      </c>
      <c r="C15" s="22">
        <f>+C5/$C$7*100</f>
        <v>0.63900766561109801</v>
      </c>
      <c r="D15" s="22">
        <f>+D5/$D$7*100</f>
        <v>1.2102859443947735</v>
      </c>
      <c r="E15" s="22">
        <f>+E5/$E$7*100</f>
        <v>0.27348667930937415</v>
      </c>
      <c r="F15" s="22">
        <f>+F5/$F$7*100</f>
        <v>1.4409721874682495</v>
      </c>
      <c r="G15" s="22">
        <f>+G5/$G$7*100</f>
        <v>0.34485916798908467</v>
      </c>
      <c r="H15" s="22">
        <f>+H5/$H$7*100</f>
        <v>0.99943091409395379</v>
      </c>
      <c r="I15" s="22">
        <f>+I5/$I$7*100</f>
        <v>0.57632910051161546</v>
      </c>
      <c r="J15" s="22">
        <f>+J5/$J$7*100</f>
        <v>0.37584906718160549</v>
      </c>
      <c r="K15" s="22">
        <f>+K5/$K$7*100</f>
        <v>0.13029341115002502</v>
      </c>
      <c r="L15" s="22">
        <f>+L5/$L$7*100</f>
        <v>0.52516726325145735</v>
      </c>
      <c r="M15" s="23">
        <f t="shared" si="3"/>
        <v>0.45204026717456214</v>
      </c>
    </row>
    <row r="16" spans="1:13" ht="15">
      <c r="A16" s="28" t="s">
        <v>77</v>
      </c>
      <c r="B16" s="24">
        <f>+B6/$B$7*100</f>
        <v>7.7118478889171795</v>
      </c>
      <c r="C16" s="24">
        <f>+C6/$C$7*100</f>
        <v>3.3264870689786799</v>
      </c>
      <c r="D16" s="24">
        <f>+D6/$D$7*100</f>
        <v>5.2012449577315714</v>
      </c>
      <c r="E16" s="24">
        <f>+E6/$E$7*100</f>
        <v>2.6378875160979467</v>
      </c>
      <c r="F16" s="24">
        <f>+F6/$F$7*100</f>
        <v>20.504053744797879</v>
      </c>
      <c r="G16" s="24">
        <f>+G6/$G$7*100</f>
        <v>2.8178801350264426</v>
      </c>
      <c r="H16" s="24">
        <f>+H6/$H$7*100</f>
        <v>3.0146923126951526</v>
      </c>
      <c r="I16" s="24">
        <f>+I6/$I$7*100</f>
        <v>3.1985789734330847</v>
      </c>
      <c r="J16" s="24">
        <f>+J6/$J$7*100</f>
        <v>3.4951161092241652</v>
      </c>
      <c r="K16" s="24">
        <f>+K6/$K$7*100</f>
        <v>3.4208595394830605</v>
      </c>
      <c r="L16" s="24">
        <f>+L6/$L$7*100</f>
        <v>4.8541475291724439</v>
      </c>
      <c r="M16" s="25">
        <f t="shared" si="3"/>
        <v>5.9342806450400722</v>
      </c>
    </row>
  </sheetData>
  <mergeCells count="2">
    <mergeCell ref="A1:M1"/>
    <mergeCell ref="A12:M12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sqref="A1:M1"/>
    </sheetView>
  </sheetViews>
  <sheetFormatPr defaultRowHeight="14.25"/>
  <cols>
    <col min="1" max="1" width="22.28515625" style="6" customWidth="1"/>
    <col min="2" max="2" width="14.42578125" style="6" bestFit="1" customWidth="1"/>
    <col min="3" max="4" width="12" style="6" bestFit="1" customWidth="1"/>
    <col min="5" max="8" width="11.85546875" style="6" bestFit="1" customWidth="1"/>
    <col min="9" max="9" width="12" style="6" bestFit="1" customWidth="1"/>
    <col min="10" max="11" width="12.5703125" style="6" bestFit="1" customWidth="1"/>
    <col min="12" max="12" width="13.85546875" style="6" bestFit="1" customWidth="1"/>
    <col min="13" max="13" width="12.5703125" style="6" bestFit="1" customWidth="1"/>
    <col min="14" max="16384" width="9.140625" style="6"/>
  </cols>
  <sheetData>
    <row r="1" spans="1:13" ht="15">
      <c r="A1" s="42" t="s">
        <v>129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4"/>
    </row>
    <row r="2" spans="1:13" ht="15">
      <c r="A2" s="14"/>
      <c r="B2" s="26" t="s">
        <v>63</v>
      </c>
      <c r="C2" s="26" t="s">
        <v>64</v>
      </c>
      <c r="D2" s="26" t="s">
        <v>65</v>
      </c>
      <c r="E2" s="26" t="s">
        <v>66</v>
      </c>
      <c r="F2" s="26" t="s">
        <v>67</v>
      </c>
      <c r="G2" s="26" t="s">
        <v>68</v>
      </c>
      <c r="H2" s="26" t="s">
        <v>69</v>
      </c>
      <c r="I2" s="26" t="s">
        <v>70</v>
      </c>
      <c r="J2" s="26" t="s">
        <v>71</v>
      </c>
      <c r="K2" s="26" t="s">
        <v>72</v>
      </c>
      <c r="L2" s="26" t="s">
        <v>73</v>
      </c>
      <c r="M2" s="27" t="s">
        <v>147</v>
      </c>
    </row>
    <row r="3" spans="1:13" ht="15">
      <c r="A3" s="13" t="s">
        <v>76</v>
      </c>
      <c r="B3" s="16">
        <v>1098095544</v>
      </c>
      <c r="C3" s="16">
        <v>3005667.4849999999</v>
      </c>
      <c r="D3" s="16">
        <v>10167715.149010001</v>
      </c>
      <c r="E3" s="16">
        <v>123374.82829999999</v>
      </c>
      <c r="F3" s="16">
        <v>998664.25009999995</v>
      </c>
      <c r="G3" s="16">
        <v>1338969.895</v>
      </c>
      <c r="H3" s="16">
        <v>1973352.121</v>
      </c>
      <c r="I3" s="16">
        <v>2729538.699</v>
      </c>
      <c r="J3" s="16">
        <v>3416487.9355000001</v>
      </c>
      <c r="K3" s="16">
        <v>1031542.26</v>
      </c>
      <c r="L3" s="16">
        <v>944478.65469999996</v>
      </c>
      <c r="M3" s="17">
        <f t="shared" ref="M3:M8" si="0">+SUM(B3:L3)</f>
        <v>1123825335.2776096</v>
      </c>
    </row>
    <row r="4" spans="1:13" ht="15">
      <c r="A4" s="28" t="s">
        <v>151</v>
      </c>
      <c r="B4" s="16">
        <v>749865.04935630504</v>
      </c>
      <c r="C4" s="16">
        <v>221549.85520498641</v>
      </c>
      <c r="D4" s="16">
        <v>265625.33100137819</v>
      </c>
      <c r="E4" s="16">
        <v>14402.37946996515</v>
      </c>
      <c r="F4" s="16">
        <v>19957.25430185486</v>
      </c>
      <c r="G4" s="16">
        <v>43514.141139331499</v>
      </c>
      <c r="H4" s="16">
        <v>12230.68438216335</v>
      </c>
      <c r="I4" s="16">
        <v>99948.965450718082</v>
      </c>
      <c r="J4" s="16">
        <v>90845.930442516197</v>
      </c>
      <c r="K4" s="16">
        <v>17339.65709050552</v>
      </c>
      <c r="L4" s="16">
        <v>29450.996852296888</v>
      </c>
      <c r="M4" s="17">
        <f t="shared" si="0"/>
        <v>1564730.2446920213</v>
      </c>
    </row>
    <row r="5" spans="1:13" ht="15">
      <c r="A5" s="13" t="s">
        <v>152</v>
      </c>
      <c r="B5" s="16">
        <v>96363714.257821232</v>
      </c>
      <c r="C5" s="16">
        <v>21131111.153099999</v>
      </c>
      <c r="D5" s="16">
        <v>15925646.235019701</v>
      </c>
      <c r="E5" s="16">
        <v>2333795.3949000002</v>
      </c>
      <c r="F5" s="16">
        <v>2904917.0307462001</v>
      </c>
      <c r="G5" s="16">
        <v>3429299.8687546002</v>
      </c>
      <c r="H5" s="16">
        <v>660438.42515000002</v>
      </c>
      <c r="I5" s="16">
        <v>4868636.7376993997</v>
      </c>
      <c r="J5" s="16">
        <v>11364828.395597</v>
      </c>
      <c r="K5" s="16">
        <v>1239948.05446</v>
      </c>
      <c r="L5" s="16">
        <v>3104724.6690962999</v>
      </c>
      <c r="M5" s="17">
        <f t="shared" si="0"/>
        <v>163327060.2223444</v>
      </c>
    </row>
    <row r="6" spans="1:13" ht="15">
      <c r="A6" s="13" t="s">
        <v>77</v>
      </c>
      <c r="B6" s="16">
        <v>588787185.44399953</v>
      </c>
      <c r="C6" s="16">
        <v>11206717.15275762</v>
      </c>
      <c r="D6" s="16">
        <v>55525669.749954693</v>
      </c>
      <c r="E6" s="16">
        <v>1685103.673851199</v>
      </c>
      <c r="F6" s="16">
        <v>825972.42864480568</v>
      </c>
      <c r="G6" s="16">
        <v>1371620.4904370289</v>
      </c>
      <c r="H6" s="16">
        <v>3348604.7590713152</v>
      </c>
      <c r="I6" s="16">
        <v>5701343.4813878797</v>
      </c>
      <c r="J6" s="16">
        <v>7021468.6649075383</v>
      </c>
      <c r="K6" s="16">
        <v>954824.97758444701</v>
      </c>
      <c r="L6" s="16">
        <v>1602155.5861617441</v>
      </c>
      <c r="M6" s="17">
        <f t="shared" si="0"/>
        <v>678030666.40875793</v>
      </c>
    </row>
    <row r="7" spans="1:13" ht="15">
      <c r="A7" s="13" t="s">
        <v>130</v>
      </c>
      <c r="B7" s="16">
        <f>+SUM(B3:B6)</f>
        <v>1783996308.7511771</v>
      </c>
      <c r="C7" s="16">
        <f t="shared" ref="C7:L7" si="1">+SUM(C3:C6)</f>
        <v>35565045.646062605</v>
      </c>
      <c r="D7" s="16">
        <f t="shared" si="1"/>
        <v>81884656.464985773</v>
      </c>
      <c r="E7" s="16">
        <f t="shared" si="1"/>
        <v>4156676.2765211645</v>
      </c>
      <c r="F7" s="16">
        <f t="shared" si="1"/>
        <v>4749510.9637928605</v>
      </c>
      <c r="G7" s="16">
        <f t="shared" si="1"/>
        <v>6183404.3953309609</v>
      </c>
      <c r="H7" s="16">
        <f t="shared" si="1"/>
        <v>5994625.9896034785</v>
      </c>
      <c r="I7" s="16">
        <f t="shared" si="1"/>
        <v>13399467.883537997</v>
      </c>
      <c r="J7" s="16">
        <f t="shared" si="1"/>
        <v>21893630.926447053</v>
      </c>
      <c r="K7" s="16">
        <f t="shared" si="1"/>
        <v>3243654.9491349524</v>
      </c>
      <c r="L7" s="16">
        <f t="shared" si="1"/>
        <v>5680809.9068103405</v>
      </c>
      <c r="M7" s="17">
        <f t="shared" si="0"/>
        <v>1966747792.1534045</v>
      </c>
    </row>
    <row r="8" spans="1:13" ht="15">
      <c r="A8" s="13" t="s">
        <v>61</v>
      </c>
      <c r="B8" s="16">
        <f>+sa_agg_tot!B3</f>
        <v>1344130000</v>
      </c>
      <c r="C8" s="16">
        <f>+sa_agg_tot!C3</f>
        <v>346006138</v>
      </c>
      <c r="D8" s="16">
        <f>+sa_agg_tot!D3</f>
        <v>748550364</v>
      </c>
      <c r="E8" s="16">
        <f>+sa_agg_tot!E3</f>
        <v>22340024</v>
      </c>
      <c r="F8" s="16">
        <f>+sa_agg_tot!F3</f>
        <v>127833000</v>
      </c>
      <c r="G8" s="16">
        <f>+sa_agg_tot!G3</f>
        <v>396156980</v>
      </c>
      <c r="H8" s="16">
        <f>+sa_agg_tot!H3</f>
        <v>142960868</v>
      </c>
      <c r="I8" s="16">
        <f>+sa_agg_tot!I3</f>
        <v>603599174</v>
      </c>
      <c r="J8" s="16">
        <f>+sa_agg_tot!J3</f>
        <v>1109395303</v>
      </c>
      <c r="K8" s="16">
        <f>+sa_agg_tot!K3</f>
        <v>1247236029</v>
      </c>
      <c r="L8" s="16">
        <f>+sa_agg_tot!L3</f>
        <v>901455755.36000001</v>
      </c>
      <c r="M8" s="17">
        <f t="shared" si="0"/>
        <v>6989663635.3599997</v>
      </c>
    </row>
    <row r="9" spans="1:13" ht="15">
      <c r="A9" s="28" t="s">
        <v>78</v>
      </c>
      <c r="B9" s="36">
        <f>B7/B8</f>
        <v>1.3272498260965659</v>
      </c>
      <c r="C9" s="31">
        <f t="shared" ref="C9:M9" si="2">C7/C8</f>
        <v>0.10278732583079958</v>
      </c>
      <c r="D9" s="31">
        <f t="shared" si="2"/>
        <v>0.10939097808652695</v>
      </c>
      <c r="E9" s="31">
        <f t="shared" si="2"/>
        <v>0.18606409180765268</v>
      </c>
      <c r="F9" s="31">
        <f t="shared" si="2"/>
        <v>3.7154028801583791E-2</v>
      </c>
      <c r="G9" s="31">
        <f t="shared" si="2"/>
        <v>1.5608470145675487E-2</v>
      </c>
      <c r="H9" s="31">
        <f t="shared" si="2"/>
        <v>4.1931936154748856E-2</v>
      </c>
      <c r="I9" s="31">
        <f t="shared" si="2"/>
        <v>2.2199281345500973E-2</v>
      </c>
      <c r="J9" s="31">
        <f t="shared" si="2"/>
        <v>1.9734742762334421E-2</v>
      </c>
      <c r="K9" s="31">
        <f t="shared" si="2"/>
        <v>2.6006745104498199E-3</v>
      </c>
      <c r="L9" s="31">
        <f t="shared" si="2"/>
        <v>6.3018177797774287E-3</v>
      </c>
      <c r="M9" s="32">
        <f t="shared" si="2"/>
        <v>0.28137946183902568</v>
      </c>
    </row>
    <row r="12" spans="1:13" ht="15">
      <c r="A12" s="42" t="s">
        <v>128</v>
      </c>
      <c r="B12" s="43"/>
      <c r="C12" s="43"/>
      <c r="D12" s="43"/>
      <c r="E12" s="43"/>
      <c r="F12" s="43"/>
      <c r="G12" s="43"/>
      <c r="H12" s="43"/>
      <c r="I12" s="43"/>
      <c r="J12" s="43"/>
      <c r="K12" s="43"/>
      <c r="L12" s="43"/>
      <c r="M12" s="44"/>
    </row>
    <row r="13" spans="1:13" ht="15">
      <c r="A13" s="28" t="s">
        <v>76</v>
      </c>
      <c r="B13" s="22">
        <f>+B3/$B$7*100</f>
        <v>61.552568164711211</v>
      </c>
      <c r="C13" s="22">
        <f>+C3/$C$7*100</f>
        <v>8.4511841061920769</v>
      </c>
      <c r="D13" s="22">
        <f>+D3/$D$7*100</f>
        <v>12.417118893767062</v>
      </c>
      <c r="E13" s="22">
        <f>+E3/$E$7*100</f>
        <v>2.968112503657748</v>
      </c>
      <c r="F13" s="22">
        <f>+F3/$F$7*100</f>
        <v>21.026675329589882</v>
      </c>
      <c r="G13" s="22">
        <f>+G3/$G$7*100</f>
        <v>21.654250787980896</v>
      </c>
      <c r="H13" s="22">
        <f>+H3/$H$7*100</f>
        <v>32.918686243685571</v>
      </c>
      <c r="I13" s="22">
        <f>+I3/$I$7*100</f>
        <v>20.370500699907588</v>
      </c>
      <c r="J13" s="22">
        <f>+J3/$J$7*100</f>
        <v>15.604939842906337</v>
      </c>
      <c r="K13" s="22">
        <f>+K3/$K$7*100</f>
        <v>31.801849338971806</v>
      </c>
      <c r="L13" s="22">
        <f>+L3/$L$7*100</f>
        <v>16.625774672863603</v>
      </c>
      <c r="M13" s="23">
        <f>+M3/$M$7*100</f>
        <v>57.141304022877591</v>
      </c>
    </row>
    <row r="14" spans="1:13" ht="15">
      <c r="A14" s="28" t="s">
        <v>151</v>
      </c>
      <c r="B14" s="22">
        <f>+B4/$B$7*100</f>
        <v>4.2032881216061559E-2</v>
      </c>
      <c r="C14" s="22">
        <f>+C4/$C$7*100</f>
        <v>0.62294269887859433</v>
      </c>
      <c r="D14" s="22">
        <f>+D4/$D$7*100</f>
        <v>0.3243896261749119</v>
      </c>
      <c r="E14" s="22">
        <f>+E4/$E$7*100</f>
        <v>0.34648787906136613</v>
      </c>
      <c r="F14" s="22">
        <f>+F4/$F$7*100</f>
        <v>0.42019598341799413</v>
      </c>
      <c r="G14" s="22">
        <f>+G4/$G$7*100</f>
        <v>0.70372465323776456</v>
      </c>
      <c r="H14" s="22">
        <f>+H4/$H$7*100</f>
        <v>0.20402748066977178</v>
      </c>
      <c r="I14" s="22">
        <f>+I4/$I$7*100</f>
        <v>0.74591742238892211</v>
      </c>
      <c r="J14" s="22">
        <f>+J4/$J$7*100</f>
        <v>0.41494227589621141</v>
      </c>
      <c r="K14" s="22">
        <f>+K4/$K$7*100</f>
        <v>0.53457156702595066</v>
      </c>
      <c r="L14" s="22">
        <f>+L4/$L$7*100</f>
        <v>0.518429543241538</v>
      </c>
      <c r="M14" s="23">
        <f t="shared" ref="M14:M16" si="3">+M4/$M$7*100</f>
        <v>7.9559272975147893E-2</v>
      </c>
    </row>
    <row r="15" spans="1:13" ht="15">
      <c r="A15" s="28" t="s">
        <v>152</v>
      </c>
      <c r="B15" s="22">
        <f>+B5/$B$7*100</f>
        <v>5.4015646660881949</v>
      </c>
      <c r="C15" s="22">
        <f>+C5/$C$7*100</f>
        <v>59.41539162747965</v>
      </c>
      <c r="D15" s="22">
        <f>+D5/$D$7*100</f>
        <v>19.448877143216169</v>
      </c>
      <c r="E15" s="22">
        <f>+E5/$E$7*100</f>
        <v>56.145709688347857</v>
      </c>
      <c r="F15" s="22">
        <f>+F5/$F$7*100</f>
        <v>61.162444994682019</v>
      </c>
      <c r="G15" s="22">
        <f>+G5/$G$7*100</f>
        <v>55.459737864533608</v>
      </c>
      <c r="H15" s="22">
        <f>+H5/$H$7*100</f>
        <v>11.017174821171546</v>
      </c>
      <c r="I15" s="22">
        <f>+I5/$I$7*100</f>
        <v>36.33455283460021</v>
      </c>
      <c r="J15" s="22">
        <f>+J5/$J$7*100</f>
        <v>51.90929012084753</v>
      </c>
      <c r="K15" s="22">
        <f>+K5/$K$7*100</f>
        <v>38.226879057856657</v>
      </c>
      <c r="L15" s="22">
        <f>+L5/$L$7*100</f>
        <v>54.652852674655684</v>
      </c>
      <c r="M15" s="23">
        <f t="shared" si="3"/>
        <v>8.3044232145046202</v>
      </c>
    </row>
    <row r="16" spans="1:13" ht="15">
      <c r="A16" s="28" t="s">
        <v>77</v>
      </c>
      <c r="B16" s="24">
        <f>+B6/$B$7*100</f>
        <v>33.003834287984539</v>
      </c>
      <c r="C16" s="24">
        <f>+C6/$C$7*100</f>
        <v>31.510481567449677</v>
      </c>
      <c r="D16" s="24">
        <f>+D6/$D$7*100</f>
        <v>67.809614336841847</v>
      </c>
      <c r="E16" s="24">
        <f>+E6/$E$7*100</f>
        <v>40.539689928933029</v>
      </c>
      <c r="F16" s="24">
        <f>+F6/$F$7*100</f>
        <v>17.390683692310109</v>
      </c>
      <c r="G16" s="24">
        <f>+G6/$G$7*100</f>
        <v>22.182286694247725</v>
      </c>
      <c r="H16" s="24">
        <f>+H6/$H$7*100</f>
        <v>55.860111454473113</v>
      </c>
      <c r="I16" s="24">
        <f>+I6/$I$7*100</f>
        <v>42.549029043103289</v>
      </c>
      <c r="J16" s="24">
        <f>+J6/$J$7*100</f>
        <v>32.070827760349928</v>
      </c>
      <c r="K16" s="24">
        <f>+K6/$K$7*100</f>
        <v>29.436700036145595</v>
      </c>
      <c r="L16" s="24">
        <f>+L6/$L$7*100</f>
        <v>28.202943109239186</v>
      </c>
      <c r="M16" s="25">
        <f t="shared" si="3"/>
        <v>34.47471348964261</v>
      </c>
    </row>
  </sheetData>
  <mergeCells count="2">
    <mergeCell ref="A1:M1"/>
    <mergeCell ref="A12:M12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zoomScaleNormal="100" workbookViewId="0">
      <selection sqref="A1:M1"/>
    </sheetView>
  </sheetViews>
  <sheetFormatPr defaultRowHeight="14.25"/>
  <cols>
    <col min="1" max="1" width="13.7109375" style="6" customWidth="1"/>
    <col min="2" max="4" width="13.140625" style="6" bestFit="1" customWidth="1"/>
    <col min="5" max="9" width="11.85546875" style="6" bestFit="1" customWidth="1"/>
    <col min="10" max="10" width="12.42578125" style="6" bestFit="1" customWidth="1"/>
    <col min="11" max="11" width="13.140625" style="6" bestFit="1" customWidth="1"/>
    <col min="12" max="12" width="13.7109375" style="6" bestFit="1" customWidth="1"/>
    <col min="13" max="13" width="12.42578125" style="6" bestFit="1" customWidth="1"/>
    <col min="14" max="16384" width="9.140625" style="6"/>
  </cols>
  <sheetData>
    <row r="1" spans="1:13" ht="15">
      <c r="A1" s="42" t="s">
        <v>129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4"/>
    </row>
    <row r="2" spans="1:13" ht="15">
      <c r="A2" s="12"/>
      <c r="B2" s="30" t="s">
        <v>63</v>
      </c>
      <c r="C2" s="26" t="s">
        <v>64</v>
      </c>
      <c r="D2" s="26" t="s">
        <v>65</v>
      </c>
      <c r="E2" s="26" t="s">
        <v>66</v>
      </c>
      <c r="F2" s="26" t="s">
        <v>67</v>
      </c>
      <c r="G2" s="26" t="s">
        <v>68</v>
      </c>
      <c r="H2" s="26" t="s">
        <v>69</v>
      </c>
      <c r="I2" s="26" t="s">
        <v>70</v>
      </c>
      <c r="J2" s="26" t="s">
        <v>71</v>
      </c>
      <c r="K2" s="26" t="s">
        <v>72</v>
      </c>
      <c r="L2" s="26" t="s">
        <v>73</v>
      </c>
      <c r="M2" s="27" t="s">
        <v>147</v>
      </c>
    </row>
    <row r="3" spans="1:13" ht="15">
      <c r="A3" s="28" t="s">
        <v>76</v>
      </c>
      <c r="B3" s="16">
        <v>151315321.59999999</v>
      </c>
      <c r="C3" s="16">
        <v>18353876.673999999</v>
      </c>
      <c r="D3" s="16">
        <v>53858347.683348998</v>
      </c>
      <c r="E3" s="16">
        <v>1526321.003</v>
      </c>
      <c r="F3" s="16">
        <v>15265299.48</v>
      </c>
      <c r="G3" s="16">
        <v>14618280.109999999</v>
      </c>
      <c r="H3" s="16">
        <v>26722664.399999999</v>
      </c>
      <c r="I3" s="16">
        <v>17991023.696600001</v>
      </c>
      <c r="J3" s="16">
        <v>29052815.675999999</v>
      </c>
      <c r="K3" s="16">
        <v>34734859.270000003</v>
      </c>
      <c r="L3" s="16">
        <v>11617546.273</v>
      </c>
      <c r="M3" s="17">
        <f t="shared" ref="M3:M8" si="0">+SUM(B3:L3)</f>
        <v>375056355.86594898</v>
      </c>
    </row>
    <row r="4" spans="1:13" ht="15">
      <c r="A4" s="28" t="s">
        <v>151</v>
      </c>
      <c r="B4" s="16">
        <v>56599945.549772337</v>
      </c>
      <c r="C4" s="16">
        <v>14027907.527901139</v>
      </c>
      <c r="D4" s="16">
        <v>23237273.434221089</v>
      </c>
      <c r="E4" s="16">
        <v>1535051.610088588</v>
      </c>
      <c r="F4" s="16">
        <v>5333380.07237841</v>
      </c>
      <c r="G4" s="16">
        <v>8114963.3023083564</v>
      </c>
      <c r="H4" s="16">
        <v>1505504.762536423</v>
      </c>
      <c r="I4" s="16">
        <v>14580472.486287219</v>
      </c>
      <c r="J4" s="16">
        <v>10754407.55672032</v>
      </c>
      <c r="K4" s="16">
        <v>7809332.2398044514</v>
      </c>
      <c r="L4" s="16">
        <v>2835158.0161730652</v>
      </c>
      <c r="M4" s="17">
        <f t="shared" si="0"/>
        <v>146333396.55819139</v>
      </c>
    </row>
    <row r="5" spans="1:13" ht="15">
      <c r="A5" s="28" t="s">
        <v>152</v>
      </c>
      <c r="B5" s="16">
        <v>184070141.76043499</v>
      </c>
      <c r="C5" s="16">
        <v>63603197.538999997</v>
      </c>
      <c r="D5" s="16">
        <v>119051112.06050549</v>
      </c>
      <c r="E5" s="16">
        <v>7023874.5760000004</v>
      </c>
      <c r="F5" s="16">
        <v>20163502.229281001</v>
      </c>
      <c r="G5" s="16">
        <v>35107021.935493</v>
      </c>
      <c r="H5" s="16">
        <v>24360691.998149998</v>
      </c>
      <c r="I5" s="16">
        <v>49644123.548558697</v>
      </c>
      <c r="J5" s="16">
        <v>35477520.063807003</v>
      </c>
      <c r="K5" s="16">
        <v>40261201.748199999</v>
      </c>
      <c r="L5" s="16">
        <v>14630057.346922301</v>
      </c>
      <c r="M5" s="17">
        <f t="shared" si="0"/>
        <v>593392444.8063525</v>
      </c>
    </row>
    <row r="6" spans="1:13" ht="15">
      <c r="A6" s="28" t="s">
        <v>77</v>
      </c>
      <c r="B6" s="16">
        <v>211795951.31904301</v>
      </c>
      <c r="C6" s="16">
        <v>31145674.827177159</v>
      </c>
      <c r="D6" s="16">
        <v>101845364.7852504</v>
      </c>
      <c r="E6" s="16">
        <v>2021505.5958986289</v>
      </c>
      <c r="F6" s="16">
        <v>11731033.497932831</v>
      </c>
      <c r="G6" s="16">
        <v>16908869.25718084</v>
      </c>
      <c r="H6" s="16">
        <v>17999635.175229002</v>
      </c>
      <c r="I6" s="16">
        <v>16486863.51082387</v>
      </c>
      <c r="J6" s="16">
        <v>22329244.932025649</v>
      </c>
      <c r="K6" s="16">
        <v>28753041.286543671</v>
      </c>
      <c r="L6" s="16">
        <v>3775798.664595976</v>
      </c>
      <c r="M6" s="17">
        <f t="shared" si="0"/>
        <v>464792982.85170102</v>
      </c>
    </row>
    <row r="7" spans="1:13" ht="15">
      <c r="A7" s="28" t="s">
        <v>130</v>
      </c>
      <c r="B7" s="22">
        <f>+SUM(B3:B6)</f>
        <v>603781360.22925031</v>
      </c>
      <c r="C7" s="22">
        <f t="shared" ref="C7:L7" si="1">+SUM(C3:C6)</f>
        <v>127130656.56807831</v>
      </c>
      <c r="D7" s="22">
        <f t="shared" si="1"/>
        <v>297992097.96332598</v>
      </c>
      <c r="E7" s="22">
        <f t="shared" si="1"/>
        <v>12106752.784987217</v>
      </c>
      <c r="F7" s="22">
        <f t="shared" si="1"/>
        <v>52493215.279592238</v>
      </c>
      <c r="G7" s="22">
        <f t="shared" si="1"/>
        <v>74749134.604982197</v>
      </c>
      <c r="H7" s="22">
        <f t="shared" si="1"/>
        <v>70588496.335915416</v>
      </c>
      <c r="I7" s="22">
        <f t="shared" si="1"/>
        <v>98702483.242269784</v>
      </c>
      <c r="J7" s="22">
        <f t="shared" si="1"/>
        <v>97613988.228552967</v>
      </c>
      <c r="K7" s="22">
        <f t="shared" si="1"/>
        <v>111558434.54454812</v>
      </c>
      <c r="L7" s="22">
        <f t="shared" si="1"/>
        <v>32858560.300691344</v>
      </c>
      <c r="M7" s="17">
        <f t="shared" si="0"/>
        <v>1579575180.0821936</v>
      </c>
    </row>
    <row r="8" spans="1:13" ht="15">
      <c r="A8" s="28" t="s">
        <v>61</v>
      </c>
      <c r="B8" s="16">
        <f>+sa_agg_tot!B3</f>
        <v>1344130000</v>
      </c>
      <c r="C8" s="16">
        <f>+sa_agg_tot!C3</f>
        <v>346006138</v>
      </c>
      <c r="D8" s="16">
        <f>+sa_agg_tot!D3</f>
        <v>748550364</v>
      </c>
      <c r="E8" s="16">
        <f>+sa_agg_tot!E3</f>
        <v>22340024</v>
      </c>
      <c r="F8" s="16">
        <f>+sa_agg_tot!F3</f>
        <v>127833000</v>
      </c>
      <c r="G8" s="16">
        <f>+sa_agg_tot!G3</f>
        <v>396156980</v>
      </c>
      <c r="H8" s="16">
        <f>+sa_agg_tot!H3</f>
        <v>142960868</v>
      </c>
      <c r="I8" s="16">
        <f>+sa_agg_tot!I3</f>
        <v>603599174</v>
      </c>
      <c r="J8" s="16">
        <f>+sa_agg_tot!J3</f>
        <v>1109395303</v>
      </c>
      <c r="K8" s="16">
        <f>+sa_agg_tot!K3</f>
        <v>1247236029</v>
      </c>
      <c r="L8" s="16">
        <f>+sa_agg_tot!L3</f>
        <v>901455755.36000001</v>
      </c>
      <c r="M8" s="17">
        <f t="shared" si="0"/>
        <v>6989663635.3599997</v>
      </c>
    </row>
    <row r="9" spans="1:13" ht="15">
      <c r="A9" s="28" t="s">
        <v>78</v>
      </c>
      <c r="B9" s="35">
        <f>B7/B8</f>
        <v>0.44919863423125017</v>
      </c>
      <c r="C9" s="29">
        <f t="shared" ref="C9:M9" si="2">C7/C8</f>
        <v>0.36742312521657727</v>
      </c>
      <c r="D9" s="29">
        <f t="shared" si="2"/>
        <v>0.39809224909190744</v>
      </c>
      <c r="E9" s="29">
        <f t="shared" si="2"/>
        <v>0.54193105544502629</v>
      </c>
      <c r="F9" s="29">
        <f t="shared" si="2"/>
        <v>0.41063899994205127</v>
      </c>
      <c r="G9" s="29">
        <f t="shared" si="2"/>
        <v>0.18868564326440038</v>
      </c>
      <c r="H9" s="29">
        <f t="shared" si="2"/>
        <v>0.49376096636399419</v>
      </c>
      <c r="I9" s="29">
        <f t="shared" si="2"/>
        <v>0.16352322450704643</v>
      </c>
      <c r="J9" s="29">
        <f t="shared" si="2"/>
        <v>8.7988463593263441E-2</v>
      </c>
      <c r="K9" s="29">
        <f t="shared" si="2"/>
        <v>8.9444525294857496E-2</v>
      </c>
      <c r="L9" s="29">
        <f t="shared" si="2"/>
        <v>3.6450552459526032E-2</v>
      </c>
      <c r="M9" s="33">
        <f t="shared" si="2"/>
        <v>0.22598729531007514</v>
      </c>
    </row>
    <row r="12" spans="1:13" ht="15">
      <c r="A12" s="42" t="s">
        <v>128</v>
      </c>
      <c r="B12" s="43"/>
      <c r="C12" s="43"/>
      <c r="D12" s="43"/>
      <c r="E12" s="43"/>
      <c r="F12" s="43"/>
      <c r="G12" s="43"/>
      <c r="H12" s="43"/>
      <c r="I12" s="43"/>
      <c r="J12" s="43"/>
      <c r="K12" s="43"/>
      <c r="L12" s="43"/>
      <c r="M12" s="44"/>
    </row>
    <row r="13" spans="1:13" ht="15">
      <c r="A13" s="28" t="s">
        <v>76</v>
      </c>
      <c r="B13" s="22">
        <f>+B3/$B$7*100</f>
        <v>25.061277403884567</v>
      </c>
      <c r="C13" s="22">
        <f>+C3/$C$7*100</f>
        <v>14.437018709308342</v>
      </c>
      <c r="D13" s="22">
        <f>+D3/$D$7*100</f>
        <v>18.073750294538808</v>
      </c>
      <c r="E13" s="22">
        <f>+E3/$E$7*100</f>
        <v>12.607187328485717</v>
      </c>
      <c r="F13" s="22">
        <f>+F3/$F$7*100</f>
        <v>29.080519070308657</v>
      </c>
      <c r="G13" s="22">
        <f>+G3/$G$7*100</f>
        <v>19.556453980706902</v>
      </c>
      <c r="H13" s="22">
        <f>+H3/$H$7*100</f>
        <v>37.85696790144474</v>
      </c>
      <c r="I13" s="22">
        <f>+I3/$I$7*100</f>
        <v>18.227528939105014</v>
      </c>
      <c r="J13" s="22">
        <f>+J3/$J$7*100</f>
        <v>29.762963488363841</v>
      </c>
      <c r="K13" s="22">
        <f>+K3/$K$7*100</f>
        <v>31.136022490643221</v>
      </c>
      <c r="L13" s="22">
        <f>+L3/$L$7*100</f>
        <v>35.356224273634915</v>
      </c>
      <c r="M13" s="23">
        <f>+M3/$M$7*100</f>
        <v>23.744128205814985</v>
      </c>
    </row>
    <row r="14" spans="1:13" ht="15">
      <c r="A14" s="28" t="s">
        <v>151</v>
      </c>
      <c r="B14" s="22">
        <f>+B4/$B$7*100</f>
        <v>9.3742452612783307</v>
      </c>
      <c r="C14" s="22">
        <f>+C4/$C$7*100</f>
        <v>11.034244537539386</v>
      </c>
      <c r="D14" s="22">
        <f>+D4/$D$7*100</f>
        <v>7.7979495406220165</v>
      </c>
      <c r="E14" s="22">
        <f>+E4/$E$7*100</f>
        <v>12.679300860855966</v>
      </c>
      <c r="F14" s="22">
        <f>+F4/$F$7*100</f>
        <v>10.160132207508092</v>
      </c>
      <c r="G14" s="22">
        <f>+G4/$G$7*100</f>
        <v>10.856263882107173</v>
      </c>
      <c r="H14" s="22">
        <f>+H4/$H$7*100</f>
        <v>2.132790526337395</v>
      </c>
      <c r="I14" s="22">
        <f>+I4/$I$7*100</f>
        <v>14.772143523986909</v>
      </c>
      <c r="J14" s="22">
        <f>+J4/$J$7*100</f>
        <v>11.017281182631322</v>
      </c>
      <c r="K14" s="22">
        <f>+K4/$K$7*100</f>
        <v>7.0002167668335167</v>
      </c>
      <c r="L14" s="22">
        <f>+L4/$L$7*100</f>
        <v>8.6283695640597298</v>
      </c>
      <c r="M14" s="23">
        <f t="shared" ref="M14:M16" si="3">+M4/$M$7*100</f>
        <v>9.2640982463764026</v>
      </c>
    </row>
    <row r="15" spans="1:13" ht="15">
      <c r="A15" s="28" t="s">
        <v>152</v>
      </c>
      <c r="B15" s="22">
        <f>+B5/$B$7*100</f>
        <v>30.486224631138864</v>
      </c>
      <c r="C15" s="22">
        <f>+C5/$C$7*100</f>
        <v>50.029787665684367</v>
      </c>
      <c r="D15" s="22">
        <f>+D5/$D$7*100</f>
        <v>39.951096983503625</v>
      </c>
      <c r="E15" s="22">
        <f>+E5/$E$7*100</f>
        <v>58.016172467896119</v>
      </c>
      <c r="F15" s="22">
        <f>+F5/$F$7*100</f>
        <v>38.411634954889031</v>
      </c>
      <c r="G15" s="22">
        <f>+G5/$G$7*100</f>
        <v>46.966459372431366</v>
      </c>
      <c r="H15" s="22">
        <f>+H5/$H$7*100</f>
        <v>34.510852706399533</v>
      </c>
      <c r="I15" s="22">
        <f>+I5/$I$7*100</f>
        <v>50.296732075833305</v>
      </c>
      <c r="J15" s="22">
        <f>+J5/$J$7*100</f>
        <v>36.34470910126128</v>
      </c>
      <c r="K15" s="22">
        <f>+K5/$K$7*100</f>
        <v>36.089787305255413</v>
      </c>
      <c r="L15" s="22">
        <f>+L5/$L$7*100</f>
        <v>44.524340728995618</v>
      </c>
      <c r="M15" s="23">
        <f t="shared" si="3"/>
        <v>37.566584502516378</v>
      </c>
    </row>
    <row r="16" spans="1:13" ht="15">
      <c r="A16" s="28" t="s">
        <v>77</v>
      </c>
      <c r="B16" s="24">
        <f>+B6/$B$7*100</f>
        <v>35.07825270369824</v>
      </c>
      <c r="C16" s="24">
        <f>+C6/$C$7*100</f>
        <v>24.498949087467892</v>
      </c>
      <c r="D16" s="24">
        <f>+D6/$D$7*100</f>
        <v>34.17720318133555</v>
      </c>
      <c r="E16" s="24">
        <f>+E6/$E$7*100</f>
        <v>16.697339342762199</v>
      </c>
      <c r="F16" s="24">
        <f>+F6/$F$7*100</f>
        <v>22.347713767294223</v>
      </c>
      <c r="G16" s="24">
        <f>+G6/$G$7*100</f>
        <v>22.620822764754557</v>
      </c>
      <c r="H16" s="24">
        <f>+H6/$H$7*100</f>
        <v>25.499388865818339</v>
      </c>
      <c r="I16" s="24">
        <f>+I6/$I$7*100</f>
        <v>16.70359546107478</v>
      </c>
      <c r="J16" s="24">
        <f>+J6/$J$7*100</f>
        <v>22.87504622774356</v>
      </c>
      <c r="K16" s="24">
        <f>+K6/$K$7*100</f>
        <v>25.773973437267845</v>
      </c>
      <c r="L16" s="24">
        <f>+L6/$L$7*100</f>
        <v>11.491065433309727</v>
      </c>
      <c r="M16" s="25">
        <f t="shared" si="3"/>
        <v>29.425189045292257</v>
      </c>
    </row>
  </sheetData>
  <mergeCells count="2">
    <mergeCell ref="A1:M1"/>
    <mergeCell ref="A12:M1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Coversheet</vt:lpstr>
      <vt:lpstr>sa_all</vt:lpstr>
      <vt:lpstr>sa_all_tot</vt:lpstr>
      <vt:lpstr>sa_agg</vt:lpstr>
      <vt:lpstr>sa_agg_tot</vt:lpstr>
      <vt:lpstr>sa_agg_mat</vt:lpstr>
      <vt:lpstr>non-metallic</vt:lpstr>
      <vt:lpstr>glass</vt:lpstr>
      <vt:lpstr>steel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Glenn Alonso Aguilar Hernandez</dc:creator>
  <cp:lastModifiedBy>Glenn Aguilar</cp:lastModifiedBy>
  <dcterms:created xsi:type="dcterms:W3CDTF">2020-03-06T14:41:59Z</dcterms:created>
  <dcterms:modified xsi:type="dcterms:W3CDTF">2020-06-12T11:12:42Z</dcterms:modified>
</cp:coreProperties>
</file>