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aagu\surfdrive\thesis_per_chapter\chap04_asa\manuscript\review_3\v_3\"/>
    </mc:Choice>
  </mc:AlternateContent>
  <xr:revisionPtr revIDLastSave="0" documentId="13_ncr:1_{ED1FC338-2DED-46D9-A7CF-01A21FD1D68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ver" sheetId="12" r:id="rId1"/>
    <sheet name="data_source_exio" sheetId="6" r:id="rId2"/>
    <sheet name="global_nas" sheetId="3" r:id="rId3"/>
    <sheet name="country_nas" sheetId="7" r:id="rId4"/>
    <sheet name="steel_nas" sheetId="9" r:id="rId5"/>
    <sheet name="data_resolution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3" l="1"/>
  <c r="C29" i="6" l="1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B30" i="6"/>
  <c r="B31" i="6"/>
  <c r="B32" i="6"/>
  <c r="B33" i="6"/>
  <c r="B34" i="6"/>
  <c r="B35" i="6"/>
  <c r="B36" i="6"/>
  <c r="B37" i="6"/>
  <c r="B38" i="6"/>
  <c r="B39" i="6"/>
  <c r="B40" i="6"/>
  <c r="B29" i="6"/>
  <c r="AX17" i="6" l="1"/>
  <c r="AX18" i="6"/>
  <c r="AX19" i="6"/>
  <c r="AX20" i="6"/>
  <c r="AX21" i="6"/>
  <c r="AX22" i="6"/>
  <c r="AX23" i="6"/>
  <c r="AX24" i="6"/>
  <c r="AX25" i="6"/>
  <c r="AX26" i="6"/>
  <c r="AX27" i="6"/>
  <c r="AX16" i="6"/>
  <c r="AX4" i="6"/>
  <c r="AX5" i="6"/>
  <c r="AX6" i="6"/>
  <c r="AX7" i="6"/>
  <c r="AX8" i="6"/>
  <c r="AX9" i="6"/>
  <c r="AX10" i="6"/>
  <c r="AX11" i="6"/>
  <c r="AX12" i="6"/>
  <c r="AX13" i="6"/>
  <c r="AX14" i="6"/>
  <c r="AX3" i="6"/>
  <c r="B9" i="9" l="1"/>
  <c r="B11" i="9"/>
  <c r="B12" i="9"/>
  <c r="B8" i="9"/>
  <c r="C16" i="9" s="1"/>
  <c r="B7" i="9"/>
  <c r="B10" i="9"/>
  <c r="C18" i="9" s="1"/>
  <c r="AT48" i="6" l="1"/>
  <c r="AL48" i="6"/>
  <c r="AD48" i="6"/>
  <c r="V48" i="6"/>
  <c r="N48" i="6"/>
  <c r="F48" i="6"/>
  <c r="B14" i="3"/>
  <c r="AX33" i="6"/>
  <c r="AX31" i="6"/>
  <c r="AX30" i="6"/>
  <c r="AX37" i="6"/>
  <c r="AX39" i="6"/>
  <c r="AX40" i="6"/>
  <c r="M45" i="6"/>
  <c r="AU48" i="6"/>
  <c r="AM48" i="6"/>
  <c r="AE48" i="6"/>
  <c r="W48" i="6"/>
  <c r="O48" i="6"/>
  <c r="G48" i="6"/>
  <c r="AS48" i="6"/>
  <c r="AK48" i="6"/>
  <c r="AC48" i="6"/>
  <c r="U48" i="6"/>
  <c r="M48" i="6"/>
  <c r="E48" i="6"/>
  <c r="AR48" i="6"/>
  <c r="AJ48" i="6"/>
  <c r="AB48" i="6"/>
  <c r="T48" i="6"/>
  <c r="L48" i="6"/>
  <c r="D48" i="6"/>
  <c r="AQ48" i="6"/>
  <c r="AI48" i="6"/>
  <c r="AA48" i="6"/>
  <c r="S48" i="6"/>
  <c r="K48" i="6"/>
  <c r="C48" i="6"/>
  <c r="B44" i="6"/>
  <c r="AX32" i="6"/>
  <c r="AP48" i="6"/>
  <c r="AH48" i="6"/>
  <c r="Z48" i="6"/>
  <c r="R48" i="6"/>
  <c r="J48" i="6"/>
  <c r="B48" i="6"/>
  <c r="AX35" i="6"/>
  <c r="B11" i="3"/>
  <c r="C23" i="3" s="1"/>
  <c r="AX38" i="6"/>
  <c r="AW48" i="6"/>
  <c r="AG48" i="6"/>
  <c r="I48" i="6"/>
  <c r="AO48" i="6"/>
  <c r="Y48" i="6"/>
  <c r="Q48" i="6"/>
  <c r="AV48" i="6"/>
  <c r="AN48" i="6"/>
  <c r="AF48" i="6"/>
  <c r="X48" i="6"/>
  <c r="P48" i="6"/>
  <c r="H48" i="6"/>
  <c r="AX36" i="6"/>
  <c r="B10" i="3"/>
  <c r="B6" i="9"/>
  <c r="B9" i="3"/>
  <c r="C21" i="3" s="1"/>
  <c r="AX34" i="6"/>
  <c r="B46" i="6"/>
  <c r="B45" i="6"/>
  <c r="F6" i="7"/>
  <c r="E44" i="6"/>
  <c r="AK44" i="6"/>
  <c r="C41" i="6"/>
  <c r="B9" i="7" s="1"/>
  <c r="C21" i="7" s="1"/>
  <c r="D41" i="6"/>
  <c r="E41" i="6"/>
  <c r="F41" i="6"/>
  <c r="B10" i="7" s="1"/>
  <c r="C22" i="7" s="1"/>
  <c r="G41" i="6"/>
  <c r="B14" i="7" s="1"/>
  <c r="C26" i="7" s="1"/>
  <c r="H41" i="6"/>
  <c r="I41" i="6"/>
  <c r="J41" i="6"/>
  <c r="B12" i="7" s="1"/>
  <c r="C24" i="7" s="1"/>
  <c r="K41" i="6"/>
  <c r="B11" i="7" s="1"/>
  <c r="C23" i="7" s="1"/>
  <c r="L41" i="6"/>
  <c r="B13" i="7" s="1"/>
  <c r="C25" i="7" s="1"/>
  <c r="M41" i="6"/>
  <c r="N41" i="6"/>
  <c r="O41" i="6"/>
  <c r="P41" i="6"/>
  <c r="Q41" i="6"/>
  <c r="B15" i="7" s="1"/>
  <c r="C27" i="7" s="1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I47" i="6"/>
  <c r="Q47" i="6"/>
  <c r="Y47" i="6"/>
  <c r="AG47" i="6"/>
  <c r="AO47" i="6"/>
  <c r="AW47" i="6"/>
  <c r="H47" i="6"/>
  <c r="P47" i="6"/>
  <c r="X47" i="6"/>
  <c r="AF47" i="6"/>
  <c r="AN47" i="6"/>
  <c r="AV47" i="6"/>
  <c r="D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C17" i="9"/>
  <c r="C15" i="9"/>
  <c r="C46" i="6"/>
  <c r="E46" i="6"/>
  <c r="I46" i="6"/>
  <c r="K46" i="6"/>
  <c r="M46" i="6"/>
  <c r="Q46" i="6"/>
  <c r="S46" i="6"/>
  <c r="U46" i="6"/>
  <c r="Y46" i="6"/>
  <c r="AA46" i="6"/>
  <c r="AC46" i="6"/>
  <c r="AG46" i="6"/>
  <c r="AI46" i="6"/>
  <c r="AK46" i="6"/>
  <c r="AO46" i="6"/>
  <c r="AQ46" i="6"/>
  <c r="AS46" i="6"/>
  <c r="AW46" i="6"/>
  <c r="A40" i="6"/>
  <c r="A37" i="6"/>
  <c r="A38" i="6"/>
  <c r="A39" i="6"/>
  <c r="A30" i="6"/>
  <c r="A31" i="6"/>
  <c r="A32" i="6"/>
  <c r="A33" i="6"/>
  <c r="A34" i="6"/>
  <c r="A35" i="6"/>
  <c r="A36" i="6"/>
  <c r="A29" i="6"/>
  <c r="B43" i="6" l="1"/>
  <c r="B41" i="6"/>
  <c r="AX29" i="6"/>
  <c r="E14" i="9"/>
  <c r="D14" i="9"/>
  <c r="B12" i="3"/>
  <c r="C24" i="3" s="1"/>
  <c r="AX48" i="6"/>
  <c r="AV43" i="6"/>
  <c r="AN43" i="6"/>
  <c r="AF43" i="6"/>
  <c r="X43" i="6"/>
  <c r="P43" i="6"/>
  <c r="H43" i="6"/>
  <c r="AU47" i="6"/>
  <c r="AM47" i="6"/>
  <c r="AE47" i="6"/>
  <c r="W47" i="6"/>
  <c r="O47" i="6"/>
  <c r="G47" i="6"/>
  <c r="AC43" i="6"/>
  <c r="M43" i="6"/>
  <c r="AU46" i="6"/>
  <c r="AM46" i="6"/>
  <c r="AE46" i="6"/>
  <c r="W46" i="6"/>
  <c r="O46" i="6"/>
  <c r="G46" i="6"/>
  <c r="AS47" i="6"/>
  <c r="AK47" i="6"/>
  <c r="AC47" i="6"/>
  <c r="U47" i="6"/>
  <c r="M47" i="6"/>
  <c r="E47" i="6"/>
  <c r="Y45" i="6"/>
  <c r="AU45" i="6"/>
  <c r="AR46" i="6"/>
  <c r="AJ46" i="6"/>
  <c r="AB46" i="6"/>
  <c r="T46" i="6"/>
  <c r="L46" i="6"/>
  <c r="D46" i="6"/>
  <c r="AW45" i="6"/>
  <c r="AV45" i="6"/>
  <c r="AM45" i="6"/>
  <c r="AE45" i="6"/>
  <c r="W45" i="6"/>
  <c r="O45" i="6"/>
  <c r="G45" i="6"/>
  <c r="AT45" i="6"/>
  <c r="AD45" i="6"/>
  <c r="V45" i="6"/>
  <c r="F45" i="6"/>
  <c r="S47" i="6"/>
  <c r="K47" i="6"/>
  <c r="C47" i="6"/>
  <c r="AK45" i="6"/>
  <c r="AC45" i="6"/>
  <c r="C19" i="9"/>
  <c r="E45" i="6"/>
  <c r="AS45" i="6"/>
  <c r="U45" i="6"/>
  <c r="C44" i="6"/>
  <c r="B6" i="3" s="1"/>
  <c r="U43" i="6"/>
  <c r="B47" i="6"/>
  <c r="AP46" i="6"/>
  <c r="AH46" i="6"/>
  <c r="Z46" i="6"/>
  <c r="R46" i="6"/>
  <c r="J46" i="6"/>
  <c r="AJ45" i="6"/>
  <c r="T45" i="6"/>
  <c r="D45" i="6"/>
  <c r="AI45" i="6"/>
  <c r="S45" i="6"/>
  <c r="C45" i="6"/>
  <c r="AT43" i="6"/>
  <c r="AL43" i="6"/>
  <c r="AD43" i="6"/>
  <c r="N43" i="6"/>
  <c r="E43" i="6"/>
  <c r="AR45" i="6"/>
  <c r="AB45" i="6"/>
  <c r="L45" i="6"/>
  <c r="AQ45" i="6"/>
  <c r="AA45" i="6"/>
  <c r="K45" i="6"/>
  <c r="V43" i="6"/>
  <c r="AV46" i="6"/>
  <c r="AN46" i="6"/>
  <c r="AF46" i="6"/>
  <c r="X46" i="6"/>
  <c r="P46" i="6"/>
  <c r="H46" i="6"/>
  <c r="AP45" i="6"/>
  <c r="AH45" i="6"/>
  <c r="C20" i="9"/>
  <c r="Z45" i="6"/>
  <c r="R45" i="6"/>
  <c r="J45" i="6"/>
  <c r="AT47" i="6"/>
  <c r="AL47" i="6"/>
  <c r="AD47" i="6"/>
  <c r="V47" i="6"/>
  <c r="N47" i="6"/>
  <c r="F47" i="6"/>
  <c r="AO45" i="6"/>
  <c r="Q45" i="6"/>
  <c r="AG45" i="6"/>
  <c r="I45" i="6"/>
  <c r="AT46" i="6"/>
  <c r="AL46" i="6"/>
  <c r="AD46" i="6"/>
  <c r="V46" i="6"/>
  <c r="N46" i="6"/>
  <c r="F46" i="6"/>
  <c r="AN45" i="6"/>
  <c r="AF45" i="6"/>
  <c r="X45" i="6"/>
  <c r="P45" i="6"/>
  <c r="H45" i="6"/>
  <c r="AR47" i="6"/>
  <c r="AJ47" i="6"/>
  <c r="AB47" i="6"/>
  <c r="T47" i="6"/>
  <c r="L47" i="6"/>
  <c r="D47" i="6"/>
  <c r="AQ43" i="6"/>
  <c r="AI43" i="6"/>
  <c r="AA43" i="6"/>
  <c r="AS43" i="6"/>
  <c r="AK43" i="6"/>
  <c r="AU43" i="6"/>
  <c r="AM43" i="6"/>
  <c r="AE43" i="6"/>
  <c r="W43" i="6"/>
  <c r="O43" i="6"/>
  <c r="G43" i="6"/>
  <c r="F43" i="6"/>
  <c r="AI47" i="6"/>
  <c r="AL45" i="6"/>
  <c r="N45" i="6"/>
  <c r="AR43" i="6"/>
  <c r="AJ43" i="6"/>
  <c r="AB43" i="6"/>
  <c r="T43" i="6"/>
  <c r="L43" i="6"/>
  <c r="D43" i="6"/>
  <c r="AP47" i="6"/>
  <c r="AH47" i="6"/>
  <c r="Z47" i="6"/>
  <c r="R47" i="6"/>
  <c r="J47" i="6"/>
  <c r="AQ47" i="6"/>
  <c r="AA47" i="6"/>
  <c r="S43" i="6"/>
  <c r="K43" i="6"/>
  <c r="C43" i="6"/>
  <c r="AP43" i="6"/>
  <c r="AH43" i="6"/>
  <c r="Z43" i="6"/>
  <c r="R43" i="6"/>
  <c r="J43" i="6"/>
  <c r="AW43" i="6"/>
  <c r="AO43" i="6"/>
  <c r="AG43" i="6"/>
  <c r="Y43" i="6"/>
  <c r="Q43" i="6"/>
  <c r="I43" i="6"/>
  <c r="AX44" i="6" l="1"/>
  <c r="B8" i="3"/>
  <c r="AX45" i="6"/>
  <c r="AX46" i="6"/>
  <c r="B7" i="3"/>
  <c r="B13" i="3"/>
  <c r="AX47" i="6"/>
  <c r="B7" i="7"/>
  <c r="C19" i="7" s="1"/>
  <c r="B8" i="7"/>
  <c r="C20" i="7" s="1"/>
  <c r="B5" i="7"/>
  <c r="AX43" i="6"/>
  <c r="B5" i="3"/>
  <c r="D17" i="3" s="1"/>
  <c r="B6" i="7"/>
  <c r="F18" i="7" s="1"/>
  <c r="E21" i="3"/>
  <c r="H21" i="3"/>
  <c r="I26" i="3"/>
  <c r="E26" i="3"/>
  <c r="E22" i="3"/>
  <c r="G22" i="3"/>
  <c r="C22" i="3"/>
  <c r="F23" i="3"/>
  <c r="E23" i="3"/>
  <c r="E24" i="3"/>
  <c r="F14" i="9"/>
  <c r="D19" i="3" l="1"/>
  <c r="E17" i="7"/>
  <c r="F17" i="7"/>
  <c r="D17" i="7"/>
  <c r="D18" i="3"/>
  <c r="E20" i="3"/>
  <c r="D20" i="3"/>
  <c r="I25" i="3"/>
  <c r="C25" i="3"/>
  <c r="E25" i="3"/>
</calcChain>
</file>

<file path=xl/sharedStrings.xml><?xml version="1.0" encoding="utf-8"?>
<sst xmlns="http://schemas.openxmlformats.org/spreadsheetml/2006/main" count="410" uniqueCount="131">
  <si>
    <t>Source</t>
  </si>
  <si>
    <t>Haas et al. (2015)</t>
  </si>
  <si>
    <t>Year reference</t>
  </si>
  <si>
    <t>Biomass</t>
  </si>
  <si>
    <t>Metals</t>
  </si>
  <si>
    <t>Non-metallic minerals</t>
  </si>
  <si>
    <t>Haas et al. (2020)</t>
  </si>
  <si>
    <t xml:space="preserve">Biomass </t>
  </si>
  <si>
    <t>Fossil fuels carriers</t>
  </si>
  <si>
    <t>Steel</t>
  </si>
  <si>
    <t>Aluminium</t>
  </si>
  <si>
    <t>Copper</t>
  </si>
  <si>
    <t>Wood and paper</t>
  </si>
  <si>
    <t>Paper</t>
  </si>
  <si>
    <t>Plastics</t>
  </si>
  <si>
    <t>Other minerals</t>
  </si>
  <si>
    <t>Glass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</si>
  <si>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</si>
  <si>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</si>
  <si>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</si>
  <si>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</si>
  <si>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</si>
  <si>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</si>
  <si>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</si>
  <si>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</si>
  <si>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</si>
  <si>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</si>
  <si>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</si>
  <si>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</si>
  <si>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</si>
  <si>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</si>
  <si>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</si>
  <si>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</si>
  <si>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</si>
  <si>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</si>
  <si>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</si>
  <si>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</si>
  <si>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</si>
  <si>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</si>
  <si>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</si>
  <si>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</si>
  <si>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</si>
  <si>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</si>
  <si>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</si>
  <si>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</si>
  <si>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</si>
  <si>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</si>
  <si>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</si>
  <si>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</si>
  <si>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</si>
  <si>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</si>
  <si>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</si>
  <si>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</si>
  <si>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</si>
  <si>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</si>
  <si>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</si>
  <si>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</si>
  <si>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</si>
  <si>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</si>
  <si>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</si>
  <si>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</si>
  <si>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</si>
  <si>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</si>
  <si>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</si>
  <si>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</si>
  <si>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</si>
  <si>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</si>
  <si>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Precious metals</t>
  </si>
  <si>
    <t>Lead</t>
  </si>
  <si>
    <t>non-ferrous metals</t>
  </si>
  <si>
    <t>Total (Gigatonnes)</t>
  </si>
  <si>
    <t>Net stock additions per group</t>
  </si>
  <si>
    <t>Pauliuk et al. (2013)</t>
  </si>
  <si>
    <t>Lauk et al. (2012)</t>
  </si>
  <si>
    <t>Glöser et al. (2013)</t>
  </si>
  <si>
    <t>Lui and Müller (2013)</t>
  </si>
  <si>
    <t>Nuss et al. (2017)</t>
  </si>
  <si>
    <t>EU-27</t>
  </si>
  <si>
    <t>EU-28</t>
  </si>
  <si>
    <t xml:space="preserve">Austria </t>
  </si>
  <si>
    <t>Belguim</t>
  </si>
  <si>
    <t>Czech Republic</t>
  </si>
  <si>
    <t>Finland</t>
  </si>
  <si>
    <t>Spain</t>
  </si>
  <si>
    <t>France</t>
  </si>
  <si>
    <t>Germany</t>
  </si>
  <si>
    <t>Italy</t>
  </si>
  <si>
    <t>-</t>
  </si>
  <si>
    <t>Wiedenhofer et al. (2019)</t>
  </si>
  <si>
    <t>Australia</t>
  </si>
  <si>
    <t>Canada</t>
  </si>
  <si>
    <t>Japan</t>
  </si>
  <si>
    <t>United Kingdom</t>
  </si>
  <si>
    <t>United States</t>
  </si>
  <si>
    <t>Country:</t>
  </si>
  <si>
    <t>Total in Gigatonnes (Gt)</t>
  </si>
  <si>
    <t xml:space="preserve"> </t>
  </si>
  <si>
    <t>Non-metallic minerals (including glass)</t>
  </si>
  <si>
    <t>Material category:</t>
  </si>
  <si>
    <t>Difference compared with reference</t>
  </si>
  <si>
    <t>Solidwood and paper</t>
  </si>
  <si>
    <t>Krausman et al. (2017)</t>
  </si>
  <si>
    <t>World</t>
  </si>
  <si>
    <t>Net additions to in-use stocks per country/region, in Gigatonnes</t>
  </si>
  <si>
    <t>Steel net additions to in-use stocks per country/region, in Gigatonnes</t>
  </si>
  <si>
    <t>Global net additions to in-use stocks per material type, in Gigatonnes</t>
  </si>
  <si>
    <t>Latest Update:</t>
  </si>
  <si>
    <t>Guide to sheets in this Excel workbook</t>
  </si>
  <si>
    <t>:</t>
  </si>
  <si>
    <t>data_source_exio</t>
  </si>
  <si>
    <t>global_nas</t>
  </si>
  <si>
    <t>country_nas</t>
  </si>
  <si>
    <t>steel_nas</t>
  </si>
  <si>
    <t xml:space="preserve">This supporting information provides a comparison EXIOBASE data and other MFA-based studies </t>
  </si>
  <si>
    <t>Difference compared with MFA reference</t>
  </si>
  <si>
    <t xml:space="preserve">EXIOBASE data source and calculation of net additions to in-use stock, in tonnes </t>
  </si>
  <si>
    <t>Net stock additions (Inflows-Outflows), in Gigatonnes</t>
  </si>
  <si>
    <t>Total NAS</t>
  </si>
  <si>
    <t>Other metallic minerals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</si>
  <si>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</si>
  <si>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EXIOBASE v3.3.18</t>
  </si>
  <si>
    <t>Outflows from in-use stocks, in tonnes</t>
  </si>
  <si>
    <t>Inflows to in-use stocks, in tonnes</t>
  </si>
  <si>
    <t>Müller et al. (2011)</t>
  </si>
  <si>
    <t>Number of countries and world regions</t>
  </si>
  <si>
    <t>Number of sectors/industries</t>
  </si>
  <si>
    <t>Number of material categories</t>
  </si>
  <si>
    <t>Number of years</t>
  </si>
  <si>
    <t xml:space="preserve">A table comparing data resolution of EXIOBASE and other studies with net addtions to in-use stocks </t>
  </si>
  <si>
    <t>data_resolution</t>
  </si>
  <si>
    <r>
      <t xml:space="preserve">Aguilar-Hernandez, G.A., Deetman, S., Merciai, S., Rodrigues, J.F.D &amp; Tukker, A. (2021) Global distribution of material inflows to in-use stocks in 2011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</si>
</sst>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b/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70C0"/>
      <name val="Arial"/>
      <family val="2"/>
    </font>
    <font>
      <u/>
      <sz val="11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2" fontId="3" fillId="2" borderId="0" xfId="0" applyNumberFormat="1" applyFont="1" applyFill="1"/>
    <xf numFmtId="164" fontId="3" fillId="2" borderId="0" xfId="0" applyNumberFormat="1" applyFont="1" applyFill="1"/>
    <xf numFmtId="0" fontId="3" fillId="2" borderId="0" xfId="0" applyFont="1" applyFill="1"/>
    <xf numFmtId="0" fontId="2" fillId="0" borderId="0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4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right"/>
    </xf>
    <xf numFmtId="0" fontId="3" fillId="3" borderId="0" xfId="0" applyFont="1" applyFill="1"/>
    <xf numFmtId="0" fontId="4" fillId="3" borderId="2" xfId="0" applyFont="1" applyFill="1" applyBorder="1" applyAlignment="1">
      <alignment horizontal="center" vertical="top"/>
    </xf>
    <xf numFmtId="2" fontId="3" fillId="5" borderId="0" xfId="0" applyNumberFormat="1" applyFont="1" applyFill="1"/>
    <xf numFmtId="2" fontId="3" fillId="6" borderId="0" xfId="0" applyNumberFormat="1" applyFont="1" applyFill="1"/>
    <xf numFmtId="0" fontId="3" fillId="0" borderId="0" xfId="0" applyFont="1" applyFill="1"/>
    <xf numFmtId="0" fontId="4" fillId="4" borderId="1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0" fontId="4" fillId="3" borderId="2" xfId="0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right" vertical="top"/>
    </xf>
    <xf numFmtId="0" fontId="4" fillId="5" borderId="2" xfId="0" applyFont="1" applyFill="1" applyBorder="1" applyAlignment="1">
      <alignment horizontal="right" vertical="top"/>
    </xf>
    <xf numFmtId="2" fontId="3" fillId="3" borderId="0" xfId="0" applyNumberFormat="1" applyFont="1" applyFill="1"/>
    <xf numFmtId="0" fontId="4" fillId="2" borderId="0" xfId="0" applyFont="1" applyFill="1" applyAlignment="1">
      <alignment horizontal="right"/>
    </xf>
    <xf numFmtId="0" fontId="4" fillId="6" borderId="2" xfId="0" applyFont="1" applyFill="1" applyBorder="1" applyAlignment="1">
      <alignment horizontal="right" vertical="top"/>
    </xf>
    <xf numFmtId="166" fontId="2" fillId="0" borderId="0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10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Border="1"/>
    <xf numFmtId="2" fontId="3" fillId="4" borderId="0" xfId="0" applyNumberFormat="1" applyFont="1" applyFill="1"/>
    <xf numFmtId="0" fontId="12" fillId="0" borderId="0" xfId="3" applyFont="1" applyBorder="1" applyAlignment="1">
      <alignment horizontal="center" wrapText="1"/>
    </xf>
    <xf numFmtId="0" fontId="13" fillId="0" borderId="0" xfId="0" applyFont="1" applyBorder="1" applyAlignment="1">
      <alignment horizontal="center" vertical="center"/>
    </xf>
    <xf numFmtId="0" fontId="12" fillId="0" borderId="0" xfId="3" applyFont="1" applyBorder="1" applyAlignment="1">
      <alignment wrapText="1"/>
    </xf>
    <xf numFmtId="0" fontId="12" fillId="0" borderId="0" xfId="3" applyFont="1" applyFill="1" applyBorder="1" applyAlignment="1">
      <alignment horizontal="center" wrapText="1"/>
    </xf>
    <xf numFmtId="164" fontId="3" fillId="3" borderId="0" xfId="0" applyNumberFormat="1" applyFont="1" applyFill="1"/>
    <xf numFmtId="164" fontId="3" fillId="4" borderId="0" xfId="0" applyNumberFormat="1" applyFont="1" applyFill="1"/>
    <xf numFmtId="0" fontId="14" fillId="0" borderId="0" xfId="3" applyFont="1" applyBorder="1" applyAlignment="1">
      <alignment horizontal="center" wrapText="1"/>
    </xf>
    <xf numFmtId="0" fontId="14" fillId="0" borderId="0" xfId="3" applyFont="1" applyFill="1" applyBorder="1" applyAlignment="1">
      <alignment horizontal="center" wrapText="1"/>
    </xf>
    <xf numFmtId="0" fontId="5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4" fillId="6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</cellXfs>
  <cellStyles count="4">
    <cellStyle name="Hyperlink" xfId="3" builtinId="8"/>
    <cellStyle name="Normal" xfId="0" builtinId="0"/>
    <cellStyle name="Percent" xfId="1" builtinId="5"/>
    <cellStyle name="Standard 3" xfId="2" xr:uid="{0BC50EF3-636F-4D3E-A713-688F76274A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2" name="Object 5" hidden="1">
          <a:extLst>
            <a:ext uri="{FF2B5EF4-FFF2-40B4-BE49-F238E27FC236}">
              <a16:creationId xmlns:a16="http://schemas.microsoft.com/office/drawing/2014/main" id="{DB9A1F86-6BC2-4EF5-9718-64F7C5FD2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2781300" cy="952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4" name="Picture 3" descr="esupp new graphic">
          <a:extLst>
            <a:ext uri="{FF2B5EF4-FFF2-40B4-BE49-F238E27FC236}">
              <a16:creationId xmlns:a16="http://schemas.microsoft.com/office/drawing/2014/main" id="{DE6CF5FB-1A41-4E2E-87F5-6C8FE71C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57530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73/pnas.1613773114" TargetMode="External"/><Relationship Id="rId7" Type="http://schemas.openxmlformats.org/officeDocument/2006/relationships/hyperlink" Target="https://iopscience.iop.org/article/10.1088/1748-9326/7/3/034023" TargetMode="External"/><Relationship Id="rId2" Type="http://schemas.openxmlformats.org/officeDocument/2006/relationships/hyperlink" Target="https://doi.org/10.1016/j.ecolecon.2018.09.010" TargetMode="External"/><Relationship Id="rId1" Type="http://schemas.openxmlformats.org/officeDocument/2006/relationships/hyperlink" Target="https://doi.org/10.1016/j.resconrec.2020.105076" TargetMode="External"/><Relationship Id="rId6" Type="http://schemas.openxmlformats.org/officeDocument/2006/relationships/hyperlink" Target="https://doi.org/10.1016/j.resconrec.2012.11.008" TargetMode="External"/><Relationship Id="rId5" Type="http://schemas.openxmlformats.org/officeDocument/2006/relationships/hyperlink" Target="https://doi.org/10.1021/es305108p" TargetMode="External"/><Relationship Id="rId4" Type="http://schemas.openxmlformats.org/officeDocument/2006/relationships/hyperlink" Target="https://doi.org/10.1021/es400069b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111/jiec.12244" TargetMode="External"/><Relationship Id="rId2" Type="http://schemas.openxmlformats.org/officeDocument/2006/relationships/hyperlink" Target="https://doi.org/10.1073/pnas.1613773114" TargetMode="External"/><Relationship Id="rId1" Type="http://schemas.openxmlformats.org/officeDocument/2006/relationships/hyperlink" Target="https://doi.org/10.1016/j.ecolecon.2018.09.010" TargetMode="External"/><Relationship Id="rId4" Type="http://schemas.openxmlformats.org/officeDocument/2006/relationships/hyperlink" Target="https://op.europa.eu/en/publication-detail/-/publication/40dffbce-c439-11e7-9b01-01aa75ed71a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resconrec.2012.11.008" TargetMode="External"/><Relationship Id="rId2" Type="http://schemas.openxmlformats.org/officeDocument/2006/relationships/hyperlink" Target="https://doi.org/10.1016/j.ecolecon.2018.09.010" TargetMode="External"/><Relationship Id="rId1" Type="http://schemas.openxmlformats.org/officeDocument/2006/relationships/hyperlink" Target="https://doi.org/10.1021/es102273t" TargetMode="External"/><Relationship Id="rId4" Type="http://schemas.openxmlformats.org/officeDocument/2006/relationships/hyperlink" Target="https://doi.org/10.1073/pnas.161377311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oi.org/10.1073/pnas.1613773114" TargetMode="External"/><Relationship Id="rId7" Type="http://schemas.openxmlformats.org/officeDocument/2006/relationships/hyperlink" Target="https://iopscience.iop.org/article/10.1088/1748-9326/7/3/034023" TargetMode="External"/><Relationship Id="rId2" Type="http://schemas.openxmlformats.org/officeDocument/2006/relationships/hyperlink" Target="https://doi.org/10.1016/j.ecolecon.2018.09.010" TargetMode="External"/><Relationship Id="rId1" Type="http://schemas.openxmlformats.org/officeDocument/2006/relationships/hyperlink" Target="https://doi.org/10.1016/j.resconrec.2020.105076" TargetMode="External"/><Relationship Id="rId6" Type="http://schemas.openxmlformats.org/officeDocument/2006/relationships/hyperlink" Target="https://doi.org/10.1016/j.resconrec.2012.11.008" TargetMode="External"/><Relationship Id="rId5" Type="http://schemas.openxmlformats.org/officeDocument/2006/relationships/hyperlink" Target="https://doi.org/10.1021/es305108p" TargetMode="External"/><Relationship Id="rId4" Type="http://schemas.openxmlformats.org/officeDocument/2006/relationships/hyperlink" Target="https://doi.org/10.1021/es400069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FE90-3971-4585-BB23-7A308E36B55E}">
  <dimension ref="A1:M19"/>
  <sheetViews>
    <sheetView tabSelected="1" workbookViewId="0">
      <selection activeCell="H13" sqref="H13"/>
    </sheetView>
  </sheetViews>
  <sheetFormatPr defaultRowHeight="14.5" x14ac:dyDescent="0.35"/>
  <cols>
    <col min="2" max="2" width="13.81640625" customWidth="1"/>
    <col min="3" max="3" width="9.54296875" bestFit="1" customWidth="1"/>
  </cols>
  <sheetData>
    <row r="1" spans="1:13" x14ac:dyDescent="0.3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17.5" x14ac:dyDescent="0.35">
      <c r="A2" s="33" t="s">
        <v>119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17.5" x14ac:dyDescent="0.35">
      <c r="A3" s="33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30" customHeight="1" x14ac:dyDescent="0.35">
      <c r="A4" s="58" t="s">
        <v>130</v>
      </c>
      <c r="B4" s="58"/>
      <c r="C4" s="58"/>
      <c r="D4" s="58"/>
      <c r="E4" s="58"/>
      <c r="F4" s="58"/>
      <c r="G4" s="58"/>
      <c r="H4" s="58"/>
      <c r="I4" s="58"/>
      <c r="J4" s="34"/>
      <c r="K4" s="34"/>
      <c r="L4" s="34"/>
      <c r="M4" s="34"/>
    </row>
    <row r="5" spans="1:13" ht="41.5" customHeight="1" x14ac:dyDescent="0.35">
      <c r="A5" s="58"/>
      <c r="B5" s="58"/>
      <c r="C5" s="58"/>
      <c r="D5" s="58"/>
      <c r="E5" s="58"/>
      <c r="F5" s="58"/>
      <c r="G5" s="58"/>
      <c r="H5" s="58"/>
      <c r="I5" s="58"/>
    </row>
    <row r="7" spans="1:13" x14ac:dyDescent="0.35">
      <c r="A7" s="57" t="s">
        <v>113</v>
      </c>
      <c r="B7" s="57"/>
      <c r="C7" s="57"/>
      <c r="D7" s="57"/>
      <c r="E7" s="57"/>
      <c r="F7" s="57"/>
      <c r="G7" s="57"/>
      <c r="H7" s="57"/>
    </row>
    <row r="8" spans="1:13" x14ac:dyDescent="0.35">
      <c r="A8" s="57"/>
      <c r="B8" s="57"/>
      <c r="C8" s="57"/>
      <c r="D8" s="57"/>
      <c r="E8" s="57"/>
      <c r="F8" s="57"/>
      <c r="G8" s="57"/>
      <c r="H8" s="57"/>
    </row>
    <row r="9" spans="1:13" ht="30" customHeight="1" x14ac:dyDescent="0.35">
      <c r="A9" s="14"/>
      <c r="B9" s="14"/>
      <c r="C9" s="14"/>
      <c r="D9" s="14"/>
      <c r="E9" s="14"/>
      <c r="F9" s="14"/>
      <c r="G9" s="14"/>
      <c r="H9" s="14"/>
    </row>
    <row r="10" spans="1:13" ht="25.5" customHeight="1" x14ac:dyDescent="0.35">
      <c r="A10" s="14"/>
      <c r="B10" s="14"/>
      <c r="C10" s="14"/>
      <c r="D10" s="14"/>
      <c r="E10" s="14"/>
      <c r="F10" s="14"/>
      <c r="G10" s="14"/>
      <c r="H10" s="14"/>
    </row>
    <row r="12" spans="1:13" x14ac:dyDescent="0.35">
      <c r="A12" s="15" t="s">
        <v>106</v>
      </c>
      <c r="B12" s="1"/>
      <c r="C12" s="16">
        <v>44383</v>
      </c>
      <c r="D12" s="1"/>
      <c r="E12" s="1"/>
      <c r="F12" s="1"/>
      <c r="G12" s="1"/>
      <c r="H12" s="1"/>
    </row>
    <row r="13" spans="1:13" x14ac:dyDescent="0.35">
      <c r="A13" s="1"/>
      <c r="B13" s="1"/>
      <c r="C13" s="1"/>
      <c r="D13" s="1"/>
      <c r="E13" s="1"/>
      <c r="F13" s="1"/>
      <c r="G13" s="1"/>
      <c r="H13" s="1"/>
    </row>
    <row r="14" spans="1:13" x14ac:dyDescent="0.35">
      <c r="A14" s="15" t="s">
        <v>107</v>
      </c>
      <c r="B14" s="15"/>
      <c r="C14" s="15"/>
      <c r="D14" s="1"/>
      <c r="E14" s="1"/>
      <c r="F14" s="1"/>
      <c r="G14" s="1"/>
      <c r="H14" s="1"/>
    </row>
    <row r="15" spans="1:13" x14ac:dyDescent="0.35">
      <c r="A15" s="15"/>
      <c r="B15" s="17" t="s">
        <v>109</v>
      </c>
      <c r="C15" s="15" t="s">
        <v>108</v>
      </c>
      <c r="D15" s="1" t="s">
        <v>115</v>
      </c>
      <c r="E15" s="1"/>
      <c r="F15" s="1"/>
      <c r="G15" s="1"/>
      <c r="H15" s="1"/>
    </row>
    <row r="16" spans="1:13" x14ac:dyDescent="0.35">
      <c r="A16" s="1"/>
      <c r="B16" s="17" t="s">
        <v>110</v>
      </c>
      <c r="C16" s="15" t="s">
        <v>108</v>
      </c>
      <c r="D16" s="1" t="s">
        <v>105</v>
      </c>
      <c r="E16" s="1"/>
      <c r="F16" s="1"/>
      <c r="G16" s="1"/>
      <c r="H16" s="1"/>
    </row>
    <row r="17" spans="1:8" x14ac:dyDescent="0.35">
      <c r="A17" s="1"/>
      <c r="B17" s="17" t="s">
        <v>111</v>
      </c>
      <c r="C17" s="15" t="s">
        <v>108</v>
      </c>
      <c r="D17" s="1" t="s">
        <v>103</v>
      </c>
      <c r="E17" s="1"/>
      <c r="F17" s="1"/>
      <c r="G17" s="1"/>
      <c r="H17" s="1"/>
    </row>
    <row r="18" spans="1:8" x14ac:dyDescent="0.35">
      <c r="B18" s="17" t="s">
        <v>112</v>
      </c>
      <c r="C18" s="15" t="s">
        <v>108</v>
      </c>
      <c r="D18" s="1" t="s">
        <v>104</v>
      </c>
    </row>
    <row r="19" spans="1:8" x14ac:dyDescent="0.35">
      <c r="A19" s="1"/>
      <c r="B19" s="17" t="s">
        <v>129</v>
      </c>
      <c r="C19" s="15" t="s">
        <v>108</v>
      </c>
      <c r="D19" s="1" t="s">
        <v>128</v>
      </c>
      <c r="E19" s="1"/>
      <c r="F19" s="1"/>
    </row>
  </sheetData>
  <mergeCells count="2">
    <mergeCell ref="A7:H8"/>
    <mergeCell ref="A4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002E-80D1-4B50-A33C-3BB51E093CAC}">
  <dimension ref="A1:AX4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sqref="A1:AX1"/>
    </sheetView>
  </sheetViews>
  <sheetFormatPr defaultColWidth="9.1796875" defaultRowHeight="14" x14ac:dyDescent="0.3"/>
  <cols>
    <col min="1" max="1" width="19.453125" style="1" customWidth="1"/>
    <col min="2" max="2" width="13.6328125" style="1" bestFit="1" customWidth="1"/>
    <col min="3" max="6" width="12.81640625" style="1" bestFit="1" customWidth="1"/>
    <col min="7" max="7" width="13.453125" style="1" bestFit="1" customWidth="1"/>
    <col min="8" max="9" width="12.81640625" style="1" bestFit="1" customWidth="1"/>
    <col min="10" max="10" width="14.08984375" style="1" bestFit="1" customWidth="1"/>
    <col min="11" max="11" width="12.81640625" style="1" bestFit="1" customWidth="1"/>
    <col min="12" max="12" width="14.08984375" style="1" bestFit="1" customWidth="1"/>
    <col min="13" max="16" width="12.81640625" style="1" bestFit="1" customWidth="1"/>
    <col min="17" max="17" width="14.08984375" style="1" bestFit="1" customWidth="1"/>
    <col min="18" max="18" width="12.81640625" style="1" bestFit="1" customWidth="1"/>
    <col min="19" max="19" width="12.08984375" style="1" bestFit="1" customWidth="1"/>
    <col min="20" max="20" width="12.81640625" style="1" bestFit="1" customWidth="1"/>
    <col min="21" max="21" width="12.08984375" style="1" bestFit="1" customWidth="1"/>
    <col min="22" max="22" width="12.81640625" style="1" bestFit="1" customWidth="1"/>
    <col min="23" max="23" width="13.453125" style="1" bestFit="1" customWidth="1"/>
    <col min="24" max="25" width="12.81640625" style="1" bestFit="1" customWidth="1"/>
    <col min="26" max="26" width="14.08984375" style="1" bestFit="1" customWidth="1"/>
    <col min="27" max="28" width="12.81640625" style="1" bestFit="1" customWidth="1"/>
    <col min="29" max="29" width="14.08984375" style="1" bestFit="1" customWidth="1"/>
    <col min="30" max="31" width="12.81640625" style="1" bestFit="1" customWidth="1"/>
    <col min="32" max="33" width="14.08984375" style="1" bestFit="1" customWidth="1"/>
    <col min="34" max="34" width="14.54296875" style="1" bestFit="1" customWidth="1"/>
    <col min="35" max="35" width="14.08984375" style="1" bestFit="1" customWidth="1"/>
    <col min="36" max="36" width="15.6328125" style="1" bestFit="1" customWidth="1"/>
    <col min="37" max="37" width="14.08984375" style="1" bestFit="1" customWidth="1"/>
    <col min="38" max="38" width="14.54296875" style="1" bestFit="1" customWidth="1"/>
    <col min="39" max="39" width="12.81640625" style="1" bestFit="1" customWidth="1"/>
    <col min="40" max="40" width="14.08984375" style="1" bestFit="1" customWidth="1"/>
    <col min="41" max="41" width="12.81640625" style="1" bestFit="1" customWidth="1"/>
    <col min="42" max="42" width="14.08984375" style="1" bestFit="1" customWidth="1"/>
    <col min="43" max="43" width="14.54296875" style="1" bestFit="1" customWidth="1"/>
    <col min="44" max="46" width="14.08984375" style="1" bestFit="1" customWidth="1"/>
    <col min="47" max="47" width="13.453125" style="1" bestFit="1" customWidth="1"/>
    <col min="48" max="48" width="14.08984375" style="1" bestFit="1" customWidth="1"/>
    <col min="49" max="49" width="14.54296875" style="1" bestFit="1" customWidth="1"/>
    <col min="50" max="50" width="15.6328125" style="1" bestFit="1" customWidth="1"/>
    <col min="51" max="16384" width="9.1796875" style="1"/>
  </cols>
  <sheetData>
    <row r="1" spans="1:50" x14ac:dyDescent="0.3">
      <c r="A1" s="61" t="s">
        <v>122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</row>
    <row r="2" spans="1:50" x14ac:dyDescent="0.3">
      <c r="A2" s="18"/>
      <c r="B2" s="19" t="s">
        <v>17</v>
      </c>
      <c r="C2" s="19" t="s">
        <v>18</v>
      </c>
      <c r="D2" s="19" t="s">
        <v>19</v>
      </c>
      <c r="E2" s="19" t="s">
        <v>20</v>
      </c>
      <c r="F2" s="19" t="s">
        <v>21</v>
      </c>
      <c r="G2" s="19" t="s">
        <v>22</v>
      </c>
      <c r="H2" s="19" t="s">
        <v>23</v>
      </c>
      <c r="I2" s="19" t="s">
        <v>24</v>
      </c>
      <c r="J2" s="19" t="s">
        <v>25</v>
      </c>
      <c r="K2" s="19" t="s">
        <v>26</v>
      </c>
      <c r="L2" s="19" t="s">
        <v>27</v>
      </c>
      <c r="M2" s="19" t="s">
        <v>28</v>
      </c>
      <c r="N2" s="19" t="s">
        <v>29</v>
      </c>
      <c r="O2" s="19" t="s">
        <v>30</v>
      </c>
      <c r="P2" s="19" t="s">
        <v>31</v>
      </c>
      <c r="Q2" s="19" t="s">
        <v>32</v>
      </c>
      <c r="R2" s="19" t="s">
        <v>33</v>
      </c>
      <c r="S2" s="19" t="s">
        <v>34</v>
      </c>
      <c r="T2" s="19" t="s">
        <v>35</v>
      </c>
      <c r="U2" s="19" t="s">
        <v>36</v>
      </c>
      <c r="V2" s="19" t="s">
        <v>37</v>
      </c>
      <c r="W2" s="19" t="s">
        <v>38</v>
      </c>
      <c r="X2" s="19" t="s">
        <v>39</v>
      </c>
      <c r="Y2" s="19" t="s">
        <v>40</v>
      </c>
      <c r="Z2" s="19" t="s">
        <v>41</v>
      </c>
      <c r="AA2" s="19" t="s">
        <v>42</v>
      </c>
      <c r="AB2" s="19" t="s">
        <v>43</v>
      </c>
      <c r="AC2" s="19" t="s">
        <v>44</v>
      </c>
      <c r="AD2" s="19" t="s">
        <v>45</v>
      </c>
      <c r="AE2" s="19" t="s">
        <v>46</v>
      </c>
      <c r="AF2" s="19" t="s">
        <v>47</v>
      </c>
      <c r="AG2" s="19" t="s">
        <v>48</v>
      </c>
      <c r="AH2" s="19" t="s">
        <v>49</v>
      </c>
      <c r="AI2" s="19" t="s">
        <v>50</v>
      </c>
      <c r="AJ2" s="19" t="s">
        <v>51</v>
      </c>
      <c r="AK2" s="19" t="s">
        <v>52</v>
      </c>
      <c r="AL2" s="19" t="s">
        <v>53</v>
      </c>
      <c r="AM2" s="19" t="s">
        <v>54</v>
      </c>
      <c r="AN2" s="19" t="s">
        <v>55</v>
      </c>
      <c r="AO2" s="19" t="s">
        <v>56</v>
      </c>
      <c r="AP2" s="19" t="s">
        <v>57</v>
      </c>
      <c r="AQ2" s="19" t="s">
        <v>58</v>
      </c>
      <c r="AR2" s="19" t="s">
        <v>59</v>
      </c>
      <c r="AS2" s="19" t="s">
        <v>60</v>
      </c>
      <c r="AT2" s="19" t="s">
        <v>61</v>
      </c>
      <c r="AU2" s="19" t="s">
        <v>62</v>
      </c>
      <c r="AV2" s="19" t="s">
        <v>63</v>
      </c>
      <c r="AW2" s="19" t="s">
        <v>64</v>
      </c>
      <c r="AX2" s="18" t="s">
        <v>70</v>
      </c>
    </row>
    <row r="3" spans="1:50" x14ac:dyDescent="0.3">
      <c r="A3" s="25" t="s">
        <v>65</v>
      </c>
      <c r="B3" s="53">
        <v>94426.120804853126</v>
      </c>
      <c r="C3" s="53">
        <v>253580.36161696931</v>
      </c>
      <c r="D3" s="53">
        <v>51378.983619413571</v>
      </c>
      <c r="E3" s="53">
        <v>2953.273024500822</v>
      </c>
      <c r="F3" s="53">
        <v>82908.913433415044</v>
      </c>
      <c r="G3" s="53">
        <v>1483449.7785193231</v>
      </c>
      <c r="H3" s="53">
        <v>51636.872442338827</v>
      </c>
      <c r="I3" s="53">
        <v>11481.689319155341</v>
      </c>
      <c r="J3" s="53">
        <v>310496.19640123652</v>
      </c>
      <c r="K3" s="53">
        <v>51140.752172971857</v>
      </c>
      <c r="L3" s="53">
        <v>573865.94444782939</v>
      </c>
      <c r="M3" s="53">
        <v>157546.57514274539</v>
      </c>
      <c r="N3" s="53">
        <v>38506.513838127386</v>
      </c>
      <c r="O3" s="53">
        <v>29137.294997457389</v>
      </c>
      <c r="P3" s="53">
        <v>63803.780546812151</v>
      </c>
      <c r="Q3" s="53">
        <v>734061.50876056612</v>
      </c>
      <c r="R3" s="53">
        <v>20738.666043343001</v>
      </c>
      <c r="S3" s="53">
        <v>5671.7844938417657</v>
      </c>
      <c r="T3" s="53">
        <v>8337.9265010295221</v>
      </c>
      <c r="U3" s="53">
        <v>1223.4447966018481</v>
      </c>
      <c r="V3" s="53">
        <v>248765.29053790489</v>
      </c>
      <c r="W3" s="53">
        <v>179406.6089069898</v>
      </c>
      <c r="X3" s="53">
        <v>90816.191526048729</v>
      </c>
      <c r="Y3" s="53">
        <v>80114.008703677886</v>
      </c>
      <c r="Z3" s="53">
        <v>82507.73759722762</v>
      </c>
      <c r="AA3" s="53">
        <v>17889.570216443499</v>
      </c>
      <c r="AB3" s="53">
        <v>47803.880013633127</v>
      </c>
      <c r="AC3" s="53">
        <v>836500.20353178831</v>
      </c>
      <c r="AD3" s="53">
        <v>86729.292661832762</v>
      </c>
      <c r="AE3" s="53">
        <v>93080.79834259818</v>
      </c>
      <c r="AF3" s="53">
        <v>141275.9933556621</v>
      </c>
      <c r="AG3" s="53">
        <v>9007577.8367389981</v>
      </c>
      <c r="AH3" s="53">
        <v>4197419.4407925233</v>
      </c>
      <c r="AI3" s="53">
        <v>320510.75830277923</v>
      </c>
      <c r="AJ3" s="53">
        <v>21737702.49715589</v>
      </c>
      <c r="AK3" s="53">
        <v>1147388.2450571619</v>
      </c>
      <c r="AL3" s="53">
        <v>6255736.1603879873</v>
      </c>
      <c r="AM3" s="53">
        <v>522835.56898494862</v>
      </c>
      <c r="AN3" s="53">
        <v>732018.11834070948</v>
      </c>
      <c r="AO3" s="53">
        <v>112070.3009078516</v>
      </c>
      <c r="AP3" s="53">
        <v>1241460.5867669899</v>
      </c>
      <c r="AQ3" s="53">
        <v>1961354.28022472</v>
      </c>
      <c r="AR3" s="53">
        <v>1769607.5544696189</v>
      </c>
      <c r="AS3" s="53">
        <v>491534.17636232119</v>
      </c>
      <c r="AT3" s="53">
        <v>1300624.3451996809</v>
      </c>
      <c r="AU3" s="53">
        <v>629839.27992569329</v>
      </c>
      <c r="AV3" s="53">
        <v>428524.13859445002</v>
      </c>
      <c r="AW3" s="53">
        <v>4959804.8857244421</v>
      </c>
      <c r="AX3" s="28">
        <f>SUM(B3:AW3)</f>
        <v>62747244.130253091</v>
      </c>
    </row>
    <row r="4" spans="1:50" x14ac:dyDescent="0.3">
      <c r="A4" s="25" t="s">
        <v>66</v>
      </c>
      <c r="B4" s="53">
        <v>9567473.7551773004</v>
      </c>
      <c r="C4" s="53">
        <v>3971463.7718539508</v>
      </c>
      <c r="D4" s="53">
        <v>784688.47070150508</v>
      </c>
      <c r="E4" s="53">
        <v>39651.145200209306</v>
      </c>
      <c r="F4" s="53">
        <v>3492245.7538916329</v>
      </c>
      <c r="G4" s="53">
        <v>37898809.643097207</v>
      </c>
      <c r="H4" s="53">
        <v>1289049.6202030811</v>
      </c>
      <c r="I4" s="53">
        <v>348782.03149607312</v>
      </c>
      <c r="J4" s="53">
        <v>8754404.3209995311</v>
      </c>
      <c r="K4" s="53">
        <v>14888643.206896231</v>
      </c>
      <c r="L4" s="53">
        <v>23622572.11557243</v>
      </c>
      <c r="M4" s="53">
        <v>1505881.806498413</v>
      </c>
      <c r="N4" s="53">
        <v>2046107.33016286</v>
      </c>
      <c r="O4" s="53">
        <v>2837158.8805131321</v>
      </c>
      <c r="P4" s="53">
        <v>850792.38503441098</v>
      </c>
      <c r="Q4" s="53">
        <v>20356391.59752753</v>
      </c>
      <c r="R4" s="53">
        <v>306745.98943161638</v>
      </c>
      <c r="S4" s="53">
        <v>159884.97912485819</v>
      </c>
      <c r="T4" s="53">
        <v>464508.56646989059</v>
      </c>
      <c r="U4" s="53">
        <v>17009.75680246397</v>
      </c>
      <c r="V4" s="53">
        <v>5205837.2550516808</v>
      </c>
      <c r="W4" s="53">
        <v>10053633.062734719</v>
      </c>
      <c r="X4" s="53">
        <v>4093749.1571337092</v>
      </c>
      <c r="Y4" s="53">
        <v>6473580.2967574708</v>
      </c>
      <c r="Z4" s="53">
        <v>12603550.74835589</v>
      </c>
      <c r="AA4" s="53">
        <v>783692.77259838406</v>
      </c>
      <c r="AB4" s="53">
        <v>1854290.700618448</v>
      </c>
      <c r="AC4" s="53">
        <v>15187629.379370879</v>
      </c>
      <c r="AD4" s="53">
        <v>4614046.4335723333</v>
      </c>
      <c r="AE4" s="53">
        <v>3803221.6814189102</v>
      </c>
      <c r="AF4" s="53">
        <v>7469993.1731730606</v>
      </c>
      <c r="AG4" s="53">
        <v>9270988.0369370058</v>
      </c>
      <c r="AH4" s="53">
        <v>154450830.13875481</v>
      </c>
      <c r="AI4" s="53">
        <v>48200215.802401669</v>
      </c>
      <c r="AJ4" s="53">
        <v>214023481.04569939</v>
      </c>
      <c r="AK4" s="53">
        <v>23216474.336858138</v>
      </c>
      <c r="AL4" s="53">
        <v>250401817.5176596</v>
      </c>
      <c r="AM4" s="53">
        <v>6142784.1474998333</v>
      </c>
      <c r="AN4" s="53">
        <v>48471979.182893023</v>
      </c>
      <c r="AO4" s="53">
        <v>39008392.614187777</v>
      </c>
      <c r="AP4" s="53">
        <v>166557634.56637099</v>
      </c>
      <c r="AQ4" s="53">
        <v>18518256.648409929</v>
      </c>
      <c r="AR4" s="53">
        <v>45728215.880686089</v>
      </c>
      <c r="AS4" s="53">
        <v>11122021.262976831</v>
      </c>
      <c r="AT4" s="53">
        <v>25049188.834875569</v>
      </c>
      <c r="AU4" s="53">
        <v>17665588.40118482</v>
      </c>
      <c r="AV4" s="53">
        <v>52286071.679451346</v>
      </c>
      <c r="AW4" s="53">
        <v>28219827.568132151</v>
      </c>
      <c r="AX4" s="28">
        <f t="shared" ref="AX4:AX14" si="0">SUM(B4:AW4)</f>
        <v>1363679257.4524186</v>
      </c>
    </row>
    <row r="5" spans="1:50" x14ac:dyDescent="0.3">
      <c r="A5" s="25" t="s">
        <v>13</v>
      </c>
      <c r="B5" s="53">
        <v>1179446.833015481</v>
      </c>
      <c r="C5" s="53">
        <v>616121.03448538086</v>
      </c>
      <c r="D5" s="53">
        <v>191000.2053282813</v>
      </c>
      <c r="E5" s="53">
        <v>12713.10161190399</v>
      </c>
      <c r="F5" s="53">
        <v>557190.01114956522</v>
      </c>
      <c r="G5" s="53">
        <v>5705832.6715866216</v>
      </c>
      <c r="H5" s="53">
        <v>483305.77109939401</v>
      </c>
      <c r="I5" s="53">
        <v>54581.751895628768</v>
      </c>
      <c r="J5" s="53">
        <v>1771531.1697775761</v>
      </c>
      <c r="K5" s="53">
        <v>926607.3251861661</v>
      </c>
      <c r="L5" s="53">
        <v>2972143.5248257271</v>
      </c>
      <c r="M5" s="53">
        <v>256267.284386732</v>
      </c>
      <c r="N5" s="53">
        <v>357555.48144030332</v>
      </c>
      <c r="O5" s="53">
        <v>215485.6568992461</v>
      </c>
      <c r="P5" s="53">
        <v>125337.81340765661</v>
      </c>
      <c r="Q5" s="53">
        <v>3125875.405134765</v>
      </c>
      <c r="R5" s="53">
        <v>126064.8858332396</v>
      </c>
      <c r="S5" s="53">
        <v>39301.403231222779</v>
      </c>
      <c r="T5" s="53">
        <v>457268.71249082673</v>
      </c>
      <c r="U5" s="53">
        <v>6025.9939470947447</v>
      </c>
      <c r="V5" s="53">
        <v>588015.74800777156</v>
      </c>
      <c r="W5" s="53">
        <v>1859451.5163430551</v>
      </c>
      <c r="X5" s="53">
        <v>342631.1717982039</v>
      </c>
      <c r="Y5" s="53">
        <v>673275.06909282284</v>
      </c>
      <c r="Z5" s="53">
        <v>1041318.188071574</v>
      </c>
      <c r="AA5" s="53">
        <v>315953.24197990599</v>
      </c>
      <c r="AB5" s="53">
        <v>439043.1603717067</v>
      </c>
      <c r="AC5" s="53">
        <v>2110237.6267423471</v>
      </c>
      <c r="AD5" s="53">
        <v>393214.18320200488</v>
      </c>
      <c r="AE5" s="53">
        <v>389072.48487601039</v>
      </c>
      <c r="AF5" s="53">
        <v>1155177.4732712191</v>
      </c>
      <c r="AG5" s="53">
        <v>2869108.9589559129</v>
      </c>
      <c r="AH5" s="53">
        <v>24802871.04820352</v>
      </c>
      <c r="AI5" s="53">
        <v>991535.54842796386</v>
      </c>
      <c r="AJ5" s="53">
        <v>80463447.597858906</v>
      </c>
      <c r="AK5" s="53">
        <v>2459216.9785848041</v>
      </c>
      <c r="AL5" s="53">
        <v>6057527.0236301422</v>
      </c>
      <c r="AM5" s="53">
        <v>2474133.145621818</v>
      </c>
      <c r="AN5" s="53">
        <v>2814119.2150204862</v>
      </c>
      <c r="AO5" s="53">
        <v>892392.20375946967</v>
      </c>
      <c r="AP5" s="53">
        <v>1023184.855414029</v>
      </c>
      <c r="AQ5" s="53">
        <v>1800255.8083585049</v>
      </c>
      <c r="AR5" s="53">
        <v>3788031.3039357942</v>
      </c>
      <c r="AS5" s="53">
        <v>1084796.5852656669</v>
      </c>
      <c r="AT5" s="53">
        <v>4372298.638540254</v>
      </c>
      <c r="AU5" s="53">
        <v>5726343.7550353352</v>
      </c>
      <c r="AV5" s="53">
        <v>2096711.364522642</v>
      </c>
      <c r="AW5" s="53">
        <v>4028147.5917521478</v>
      </c>
      <c r="AX5" s="28">
        <f t="shared" si="0"/>
        <v>176231167.52337679</v>
      </c>
    </row>
    <row r="6" spans="1:50" x14ac:dyDescent="0.3">
      <c r="A6" s="25" t="s">
        <v>14</v>
      </c>
      <c r="B6" s="53">
        <v>698964.19456722098</v>
      </c>
      <c r="C6" s="53">
        <v>1497473.698939892</v>
      </c>
      <c r="D6" s="53">
        <v>421561.73947559501</v>
      </c>
      <c r="E6" s="53">
        <v>8283.1688897497843</v>
      </c>
      <c r="F6" s="53">
        <v>606000.73299458367</v>
      </c>
      <c r="G6" s="53">
        <v>7618682.2741230736</v>
      </c>
      <c r="H6" s="53">
        <v>184328.53447422379</v>
      </c>
      <c r="I6" s="53">
        <v>52105.213708166673</v>
      </c>
      <c r="J6" s="53">
        <v>1724721.0137753279</v>
      </c>
      <c r="K6" s="53">
        <v>400622.10078600852</v>
      </c>
      <c r="L6" s="53">
        <v>3427642.1360149458</v>
      </c>
      <c r="M6" s="53">
        <v>348492.93160000752</v>
      </c>
      <c r="N6" s="53">
        <v>453245.05698740279</v>
      </c>
      <c r="O6" s="53">
        <v>175877.47477980491</v>
      </c>
      <c r="P6" s="53">
        <v>157564.9625733826</v>
      </c>
      <c r="Q6" s="53">
        <v>4787430.0664749686</v>
      </c>
      <c r="R6" s="53">
        <v>122810.291096841</v>
      </c>
      <c r="S6" s="53">
        <v>53408.726593317777</v>
      </c>
      <c r="T6" s="53">
        <v>48642.283634597938</v>
      </c>
      <c r="U6" s="53">
        <v>10330.275953313439</v>
      </c>
      <c r="V6" s="53">
        <v>2174058.1304423111</v>
      </c>
      <c r="W6" s="53">
        <v>1725982.0178629381</v>
      </c>
      <c r="X6" s="53">
        <v>334176.14445393538</v>
      </c>
      <c r="Y6" s="53">
        <v>488469.90159119532</v>
      </c>
      <c r="Z6" s="53">
        <v>775052.19424044667</v>
      </c>
      <c r="AA6" s="53">
        <v>120698.4805713088</v>
      </c>
      <c r="AB6" s="53">
        <v>325276.05279871868</v>
      </c>
      <c r="AC6" s="53">
        <v>3526140.8131601969</v>
      </c>
      <c r="AD6" s="53">
        <v>550812.71820230689</v>
      </c>
      <c r="AE6" s="53">
        <v>1090509.1641680009</v>
      </c>
      <c r="AF6" s="53">
        <v>4009035.0363319982</v>
      </c>
      <c r="AG6" s="53">
        <v>4717013.3747561369</v>
      </c>
      <c r="AH6" s="53">
        <v>22904102.133834049</v>
      </c>
      <c r="AI6" s="53">
        <v>1929394.3755518009</v>
      </c>
      <c r="AJ6" s="53">
        <v>62421009.144128442</v>
      </c>
      <c r="AK6" s="53">
        <v>5304004.7932432387</v>
      </c>
      <c r="AL6" s="53">
        <v>5088958.8319502603</v>
      </c>
      <c r="AM6" s="53">
        <v>3974284.502295773</v>
      </c>
      <c r="AN6" s="53">
        <v>10702004.22573939</v>
      </c>
      <c r="AO6" s="53">
        <v>542516.10619012953</v>
      </c>
      <c r="AP6" s="53">
        <v>4742156.6577376965</v>
      </c>
      <c r="AQ6" s="53">
        <v>15628345.36356434</v>
      </c>
      <c r="AR6" s="53">
        <v>3438142.3022250831</v>
      </c>
      <c r="AS6" s="53">
        <v>2552946.939790573</v>
      </c>
      <c r="AT6" s="53">
        <v>7966880.3119558673</v>
      </c>
      <c r="AU6" s="53">
        <v>3801933.4366918271</v>
      </c>
      <c r="AV6" s="53">
        <v>3276146.6468040892</v>
      </c>
      <c r="AW6" s="53">
        <v>16456273.42779907</v>
      </c>
      <c r="AX6" s="28">
        <f t="shared" si="0"/>
        <v>213364510.10552353</v>
      </c>
    </row>
    <row r="7" spans="1:50" x14ac:dyDescent="0.3">
      <c r="A7" s="25" t="s">
        <v>16</v>
      </c>
      <c r="B7" s="53">
        <v>769637.60619719198</v>
      </c>
      <c r="C7" s="53">
        <v>1277046.1272479109</v>
      </c>
      <c r="D7" s="53">
        <v>653155.95294948248</v>
      </c>
      <c r="E7" s="53">
        <v>46721.754323275927</v>
      </c>
      <c r="F7" s="53">
        <v>617214.92418713355</v>
      </c>
      <c r="G7" s="53">
        <v>14947912.60449619</v>
      </c>
      <c r="H7" s="53">
        <v>944108.30863988842</v>
      </c>
      <c r="I7" s="53">
        <v>174247.861233106</v>
      </c>
      <c r="J7" s="53">
        <v>3847111.4237118582</v>
      </c>
      <c r="K7" s="53">
        <v>729532.83199472632</v>
      </c>
      <c r="L7" s="53">
        <v>5147723.3949898854</v>
      </c>
      <c r="M7" s="53">
        <v>941634.84611644992</v>
      </c>
      <c r="N7" s="53">
        <v>750758.88768519927</v>
      </c>
      <c r="O7" s="53">
        <v>499835.94746916939</v>
      </c>
      <c r="P7" s="53">
        <v>170114.91163473061</v>
      </c>
      <c r="Q7" s="53">
        <v>6430341.8468817454</v>
      </c>
      <c r="R7" s="53">
        <v>133251.80164305691</v>
      </c>
      <c r="S7" s="53">
        <v>281212.98685774661</v>
      </c>
      <c r="T7" s="53">
        <v>250295.70103144171</v>
      </c>
      <c r="U7" s="53">
        <v>8578.1577896755516</v>
      </c>
      <c r="V7" s="53">
        <v>1209142.1262655889</v>
      </c>
      <c r="W7" s="53">
        <v>2523448.5455155061</v>
      </c>
      <c r="X7" s="53">
        <v>1984837.3989442021</v>
      </c>
      <c r="Y7" s="53">
        <v>1060894.7510147551</v>
      </c>
      <c r="Z7" s="53">
        <v>798820.15299519582</v>
      </c>
      <c r="AA7" s="53">
        <v>460094.26556639868</v>
      </c>
      <c r="AB7" s="53">
        <v>273978.27539914049</v>
      </c>
      <c r="AC7" s="53">
        <v>4338051.4392413469</v>
      </c>
      <c r="AD7" s="53">
        <v>465583.52723515662</v>
      </c>
      <c r="AE7" s="53">
        <v>1474177.735277144</v>
      </c>
      <c r="AF7" s="53">
        <v>1965103.110239954</v>
      </c>
      <c r="AG7" s="53">
        <v>1034877.570376245</v>
      </c>
      <c r="AH7" s="53">
        <v>13862261.55099136</v>
      </c>
      <c r="AI7" s="53">
        <v>4001426.635152529</v>
      </c>
      <c r="AJ7" s="53">
        <v>47803519.168963127</v>
      </c>
      <c r="AK7" s="53">
        <v>5138867.594958582</v>
      </c>
      <c r="AL7" s="53">
        <v>746956.20737202582</v>
      </c>
      <c r="AM7" s="53">
        <v>2812039.2022428229</v>
      </c>
      <c r="AN7" s="53">
        <v>3884867.1686560991</v>
      </c>
      <c r="AO7" s="53">
        <v>3114735.7141520041</v>
      </c>
      <c r="AP7" s="53">
        <v>868065.73141054506</v>
      </c>
      <c r="AQ7" s="53">
        <v>1843498.036003493</v>
      </c>
      <c r="AR7" s="53">
        <v>3312111.7658849349</v>
      </c>
      <c r="AS7" s="53">
        <v>2227837.543656535</v>
      </c>
      <c r="AT7" s="53">
        <v>2272341.08066954</v>
      </c>
      <c r="AU7" s="53">
        <v>1991576.216581275</v>
      </c>
      <c r="AV7" s="53">
        <v>192344.7059487571</v>
      </c>
      <c r="AW7" s="53">
        <v>4386783.5983459428</v>
      </c>
      <c r="AX7" s="28">
        <f t="shared" si="0"/>
        <v>154668678.69614014</v>
      </c>
    </row>
    <row r="8" spans="1:50" x14ac:dyDescent="0.3">
      <c r="A8" s="25" t="s">
        <v>9</v>
      </c>
      <c r="B8" s="53">
        <v>4692566.7388148243</v>
      </c>
      <c r="C8" s="53">
        <v>8271955.0686922837</v>
      </c>
      <c r="D8" s="53">
        <v>2973910.8114909902</v>
      </c>
      <c r="E8" s="53">
        <v>153450.53815675189</v>
      </c>
      <c r="F8" s="53">
        <v>6400029.7010563202</v>
      </c>
      <c r="G8" s="53">
        <v>48693037.64555233</v>
      </c>
      <c r="H8" s="53">
        <v>2312892.716435099</v>
      </c>
      <c r="I8" s="53">
        <v>329747.85004979349</v>
      </c>
      <c r="J8" s="53">
        <v>15955221.04120726</v>
      </c>
      <c r="K8" s="53">
        <v>3245429.0682123289</v>
      </c>
      <c r="L8" s="53">
        <v>24194458.79649625</v>
      </c>
      <c r="M8" s="53">
        <v>4309782.6559621366</v>
      </c>
      <c r="N8" s="53">
        <v>3084780.0271829991</v>
      </c>
      <c r="O8" s="53">
        <v>1045754.185483931</v>
      </c>
      <c r="P8" s="53">
        <v>1053556.2067156611</v>
      </c>
      <c r="Q8" s="53">
        <v>27442790.873859368</v>
      </c>
      <c r="R8" s="53">
        <v>840659.70722627966</v>
      </c>
      <c r="S8" s="53">
        <v>975897.08706497424</v>
      </c>
      <c r="T8" s="53">
        <v>622006.71269894717</v>
      </c>
      <c r="U8" s="53">
        <v>115517.40480747059</v>
      </c>
      <c r="V8" s="53">
        <v>13452110.928067351</v>
      </c>
      <c r="W8" s="53">
        <v>10658776.51643726</v>
      </c>
      <c r="X8" s="53">
        <v>2644960.4514997518</v>
      </c>
      <c r="Y8" s="53">
        <v>5655174.0678493641</v>
      </c>
      <c r="Z8" s="53">
        <v>6423599.9714502003</v>
      </c>
      <c r="AA8" s="53">
        <v>1061523.018651881</v>
      </c>
      <c r="AB8" s="53">
        <v>4414069.0698266868</v>
      </c>
      <c r="AC8" s="53">
        <v>17784679.097092539</v>
      </c>
      <c r="AD8" s="53">
        <v>3651133.486471395</v>
      </c>
      <c r="AE8" s="53">
        <v>3835554.2173582981</v>
      </c>
      <c r="AF8" s="53">
        <v>10221627.255457509</v>
      </c>
      <c r="AG8" s="53">
        <v>30074203.37871059</v>
      </c>
      <c r="AH8" s="53">
        <v>114118558.2380508</v>
      </c>
      <c r="AI8" s="53">
        <v>15316574.15078284</v>
      </c>
      <c r="AJ8" s="53">
        <v>628140772.47765732</v>
      </c>
      <c r="AK8" s="53">
        <v>81566751.353927493</v>
      </c>
      <c r="AL8" s="53">
        <v>117204311.575067</v>
      </c>
      <c r="AM8" s="53">
        <v>11656229.951013099</v>
      </c>
      <c r="AN8" s="53">
        <v>50055770.838070519</v>
      </c>
      <c r="AO8" s="53">
        <v>9759434.8200499993</v>
      </c>
      <c r="AP8" s="53">
        <v>19292215.042730901</v>
      </c>
      <c r="AQ8" s="53">
        <v>73062474.477569193</v>
      </c>
      <c r="AR8" s="53">
        <v>38207776.811759837</v>
      </c>
      <c r="AS8" s="53">
        <v>21224035.35336611</v>
      </c>
      <c r="AT8" s="53">
        <v>37709265.673494898</v>
      </c>
      <c r="AU8" s="53">
        <v>38384287.246159017</v>
      </c>
      <c r="AV8" s="53">
        <v>9355408.6240888052</v>
      </c>
      <c r="AW8" s="53">
        <v>47820009.233110942</v>
      </c>
      <c r="AX8" s="28">
        <f t="shared" si="0"/>
        <v>1579464732.1629374</v>
      </c>
    </row>
    <row r="9" spans="1:50" x14ac:dyDescent="0.3">
      <c r="A9" s="25" t="s">
        <v>67</v>
      </c>
      <c r="B9" s="53">
        <v>615.05481951898173</v>
      </c>
      <c r="C9" s="53">
        <v>196.35638368520031</v>
      </c>
      <c r="D9" s="53">
        <v>23.978016480199681</v>
      </c>
      <c r="E9" s="53">
        <v>1.854623437469507</v>
      </c>
      <c r="F9" s="53">
        <v>441.90569585447679</v>
      </c>
      <c r="G9" s="53">
        <v>10664.134475672539</v>
      </c>
      <c r="H9" s="53">
        <v>86.620387644508952</v>
      </c>
      <c r="I9" s="53">
        <v>13.28073270555104</v>
      </c>
      <c r="J9" s="53">
        <v>326.89802160124532</v>
      </c>
      <c r="K9" s="53">
        <v>276.58530586842369</v>
      </c>
      <c r="L9" s="53">
        <v>752.09642706886007</v>
      </c>
      <c r="M9" s="53">
        <v>68.846872123774517</v>
      </c>
      <c r="N9" s="53">
        <v>134.59321883618571</v>
      </c>
      <c r="O9" s="53">
        <v>23.95854954748545</v>
      </c>
      <c r="P9" s="53">
        <v>47.715865207414382</v>
      </c>
      <c r="Q9" s="53">
        <v>520.51268545302798</v>
      </c>
      <c r="R9" s="53">
        <v>18.121545826044819</v>
      </c>
      <c r="S9" s="53">
        <v>15.10579460665374</v>
      </c>
      <c r="T9" s="53">
        <v>17.769534738249991</v>
      </c>
      <c r="U9" s="53">
        <v>2.281378939753532</v>
      </c>
      <c r="V9" s="53">
        <v>222.9456488574651</v>
      </c>
      <c r="W9" s="53">
        <v>475.70349417338002</v>
      </c>
      <c r="X9" s="53">
        <v>91.373770088182596</v>
      </c>
      <c r="Y9" s="53">
        <v>97.784235911572551</v>
      </c>
      <c r="Z9" s="53">
        <v>447.686985948553</v>
      </c>
      <c r="AA9" s="53">
        <v>36.225384070708003</v>
      </c>
      <c r="AB9" s="53">
        <v>114.06809412535129</v>
      </c>
      <c r="AC9" s="53">
        <v>667.44969511757199</v>
      </c>
      <c r="AD9" s="53">
        <v>123.96433778564339</v>
      </c>
      <c r="AE9" s="53">
        <v>2688.9443246437331</v>
      </c>
      <c r="AF9" s="53">
        <v>39.583578934564457</v>
      </c>
      <c r="AG9" s="53">
        <v>227.68191926505361</v>
      </c>
      <c r="AH9" s="53">
        <v>5289.391883779007</v>
      </c>
      <c r="AI9" s="53">
        <v>2530.2921977828069</v>
      </c>
      <c r="AJ9" s="53">
        <v>4303.1197073637577</v>
      </c>
      <c r="AK9" s="53">
        <v>377.54472472522002</v>
      </c>
      <c r="AL9" s="53">
        <v>702.48254746398209</v>
      </c>
      <c r="AM9" s="53">
        <v>829.69020262898437</v>
      </c>
      <c r="AN9" s="53">
        <v>1294.859348659347</v>
      </c>
      <c r="AO9" s="53">
        <v>122.4418779297536</v>
      </c>
      <c r="AP9" s="53">
        <v>193.37725489530371</v>
      </c>
      <c r="AQ9" s="53">
        <v>1191.4535512881389</v>
      </c>
      <c r="AR9" s="53">
        <v>210.4261162041156</v>
      </c>
      <c r="AS9" s="53">
        <v>1531.8996500554131</v>
      </c>
      <c r="AT9" s="53">
        <v>1097.1907914226099</v>
      </c>
      <c r="AU9" s="53">
        <v>364.33730207398372</v>
      </c>
      <c r="AV9" s="53">
        <v>104.72849227172161</v>
      </c>
      <c r="AW9" s="53">
        <v>2100.096819061288</v>
      </c>
      <c r="AX9" s="28">
        <f t="shared" si="0"/>
        <v>41724.414271343274</v>
      </c>
    </row>
    <row r="10" spans="1:50" x14ac:dyDescent="0.3">
      <c r="A10" s="25" t="s">
        <v>10</v>
      </c>
      <c r="B10" s="53">
        <v>246714.74955286019</v>
      </c>
      <c r="C10" s="53">
        <v>257739.05175871591</v>
      </c>
      <c r="D10" s="53">
        <v>30050.7384663005</v>
      </c>
      <c r="E10" s="53">
        <v>4061.0244163601451</v>
      </c>
      <c r="F10" s="53">
        <v>125685.0700849492</v>
      </c>
      <c r="G10" s="53">
        <v>1566570.968446838</v>
      </c>
      <c r="H10" s="53">
        <v>99684.118517431692</v>
      </c>
      <c r="I10" s="53">
        <v>6025.2007342092593</v>
      </c>
      <c r="J10" s="53">
        <v>576614.54630425398</v>
      </c>
      <c r="K10" s="53">
        <v>82203.65822162191</v>
      </c>
      <c r="L10" s="53">
        <v>888967.26620328636</v>
      </c>
      <c r="M10" s="53">
        <v>71080.65118387001</v>
      </c>
      <c r="N10" s="53">
        <v>121011.1584757121</v>
      </c>
      <c r="O10" s="53">
        <v>77950.994123531593</v>
      </c>
      <c r="P10" s="53">
        <v>29919.354049272079</v>
      </c>
      <c r="Q10" s="53">
        <v>956773.16028405901</v>
      </c>
      <c r="R10" s="53">
        <v>10997.17834409926</v>
      </c>
      <c r="S10" s="53">
        <v>13950.836433275799</v>
      </c>
      <c r="T10" s="53">
        <v>9566.1074884171467</v>
      </c>
      <c r="U10" s="53">
        <v>1918.649610935639</v>
      </c>
      <c r="V10" s="53">
        <v>414926.10646918468</v>
      </c>
      <c r="W10" s="53">
        <v>306286.401959487</v>
      </c>
      <c r="X10" s="53">
        <v>63582.045777968029</v>
      </c>
      <c r="Y10" s="53">
        <v>259229.48657811811</v>
      </c>
      <c r="Z10" s="53">
        <v>206693.92967195559</v>
      </c>
      <c r="AA10" s="53">
        <v>95432.537766841298</v>
      </c>
      <c r="AB10" s="53">
        <v>72896.080208844811</v>
      </c>
      <c r="AC10" s="53">
        <v>532091.89510069427</v>
      </c>
      <c r="AD10" s="53">
        <v>335407.59126143478</v>
      </c>
      <c r="AE10" s="53">
        <v>371932.82549322757</v>
      </c>
      <c r="AF10" s="53">
        <v>211050.43473152659</v>
      </c>
      <c r="AG10" s="53">
        <v>346356.96051032539</v>
      </c>
      <c r="AH10" s="53">
        <v>6407495.0239101816</v>
      </c>
      <c r="AI10" s="53">
        <v>575302.93625163438</v>
      </c>
      <c r="AJ10" s="53">
        <v>18164743.54782119</v>
      </c>
      <c r="AK10" s="53">
        <v>1716742.091842931</v>
      </c>
      <c r="AL10" s="53">
        <v>1688063.4207415979</v>
      </c>
      <c r="AM10" s="53">
        <v>1055733.05572513</v>
      </c>
      <c r="AN10" s="53">
        <v>963581.05021663499</v>
      </c>
      <c r="AO10" s="53">
        <v>188271.11659804769</v>
      </c>
      <c r="AP10" s="53">
        <v>889795.37308497995</v>
      </c>
      <c r="AQ10" s="53">
        <v>2522237.1105816499</v>
      </c>
      <c r="AR10" s="53">
        <v>1480985.774277909</v>
      </c>
      <c r="AS10" s="53">
        <v>595203.23528691381</v>
      </c>
      <c r="AT10" s="53">
        <v>664906.48786845827</v>
      </c>
      <c r="AU10" s="53">
        <v>1050117.9126506259</v>
      </c>
      <c r="AV10" s="53">
        <v>371348.24121532048</v>
      </c>
      <c r="AW10" s="53">
        <v>1953719.823152381</v>
      </c>
      <c r="AX10" s="28">
        <f t="shared" si="0"/>
        <v>48681616.97945518</v>
      </c>
    </row>
    <row r="11" spans="1:50" x14ac:dyDescent="0.3">
      <c r="A11" s="25" t="s">
        <v>68</v>
      </c>
      <c r="B11" s="53">
        <v>51190.925685915783</v>
      </c>
      <c r="C11" s="53">
        <v>148450.64632940979</v>
      </c>
      <c r="D11" s="53">
        <v>70466.943670227105</v>
      </c>
      <c r="E11" s="53">
        <v>154.5093109639725</v>
      </c>
      <c r="F11" s="53">
        <v>68485.977832869656</v>
      </c>
      <c r="G11" s="53">
        <v>438608.80896081438</v>
      </c>
      <c r="H11" s="53">
        <v>10402.31570196654</v>
      </c>
      <c r="I11" s="53">
        <v>13760.376919886019</v>
      </c>
      <c r="J11" s="53">
        <v>753355.97974963638</v>
      </c>
      <c r="K11" s="53">
        <v>28743.393186758341</v>
      </c>
      <c r="L11" s="53">
        <v>318130.22364205919</v>
      </c>
      <c r="M11" s="53">
        <v>65440.825781267296</v>
      </c>
      <c r="N11" s="53">
        <v>18280.432241056202</v>
      </c>
      <c r="O11" s="53">
        <v>3072.596449162465</v>
      </c>
      <c r="P11" s="53">
        <v>28017.49824437745</v>
      </c>
      <c r="Q11" s="53">
        <v>245192.22861289131</v>
      </c>
      <c r="R11" s="53">
        <v>2345.829230880332</v>
      </c>
      <c r="S11" s="53">
        <v>1609.8281610454719</v>
      </c>
      <c r="T11" s="53">
        <v>811.57465799903093</v>
      </c>
      <c r="U11" s="53">
        <v>152.5996956495967</v>
      </c>
      <c r="V11" s="53">
        <v>131524.74971067629</v>
      </c>
      <c r="W11" s="53">
        <v>176725.03293074999</v>
      </c>
      <c r="X11" s="53">
        <v>26852.121071304799</v>
      </c>
      <c r="Y11" s="53">
        <v>23994.531372224199</v>
      </c>
      <c r="Z11" s="53">
        <v>41033.305783597752</v>
      </c>
      <c r="AA11" s="53">
        <v>41777.301020902189</v>
      </c>
      <c r="AB11" s="53">
        <v>21899.220541898831</v>
      </c>
      <c r="AC11" s="53">
        <v>140374.3884517386</v>
      </c>
      <c r="AD11" s="53">
        <v>82760.626634648477</v>
      </c>
      <c r="AE11" s="53">
        <v>69592.053711122309</v>
      </c>
      <c r="AF11" s="53">
        <v>3770.3184409475548</v>
      </c>
      <c r="AG11" s="53">
        <v>69032.861625266465</v>
      </c>
      <c r="AH11" s="53">
        <v>2283119.312042465</v>
      </c>
      <c r="AI11" s="53">
        <v>351941.57452197839</v>
      </c>
      <c r="AJ11" s="53">
        <v>6026585.2886068895</v>
      </c>
      <c r="AK11" s="53">
        <v>143221.96130414499</v>
      </c>
      <c r="AL11" s="53">
        <v>1896866.2217146161</v>
      </c>
      <c r="AM11" s="53">
        <v>89905.458087045641</v>
      </c>
      <c r="AN11" s="53">
        <v>270180.88541988481</v>
      </c>
      <c r="AO11" s="53">
        <v>97101.447596645332</v>
      </c>
      <c r="AP11" s="53">
        <v>189660.59763077839</v>
      </c>
      <c r="AQ11" s="53">
        <v>287052.26116295718</v>
      </c>
      <c r="AR11" s="53">
        <v>393256.25835935317</v>
      </c>
      <c r="AS11" s="53">
        <v>347129.69741409499</v>
      </c>
      <c r="AT11" s="53">
        <v>405015.31523476582</v>
      </c>
      <c r="AU11" s="53">
        <v>53039.72315602559</v>
      </c>
      <c r="AV11" s="53">
        <v>67842.363101089155</v>
      </c>
      <c r="AW11" s="53">
        <v>819503.09065838961</v>
      </c>
      <c r="AX11" s="28">
        <f t="shared" si="0"/>
        <v>16817431.481371034</v>
      </c>
    </row>
    <row r="12" spans="1:50" x14ac:dyDescent="0.3">
      <c r="A12" s="25" t="s">
        <v>11</v>
      </c>
      <c r="B12" s="53">
        <v>77650.192372006873</v>
      </c>
      <c r="C12" s="53">
        <v>200011.80956905711</v>
      </c>
      <c r="D12" s="53">
        <v>185242.54360284019</v>
      </c>
      <c r="E12" s="53">
        <v>22691.641346458331</v>
      </c>
      <c r="F12" s="53">
        <v>29558.423610363148</v>
      </c>
      <c r="G12" s="53">
        <v>626479.79354784568</v>
      </c>
      <c r="H12" s="53">
        <v>14991.0758453815</v>
      </c>
      <c r="I12" s="53">
        <v>3277.3803854885932</v>
      </c>
      <c r="J12" s="53">
        <v>222827.38117967409</v>
      </c>
      <c r="K12" s="53">
        <v>70589.833583031999</v>
      </c>
      <c r="L12" s="53">
        <v>173619.83839177119</v>
      </c>
      <c r="M12" s="53">
        <v>15405.108060912349</v>
      </c>
      <c r="N12" s="53">
        <v>24786.287220387709</v>
      </c>
      <c r="O12" s="53">
        <v>7238.747185593189</v>
      </c>
      <c r="P12" s="53">
        <v>7552.0791516805066</v>
      </c>
      <c r="Q12" s="53">
        <v>282514.68900576991</v>
      </c>
      <c r="R12" s="53">
        <v>4252.4455802885514</v>
      </c>
      <c r="S12" s="53">
        <v>16167.153074367559</v>
      </c>
      <c r="T12" s="53">
        <v>5665.2642109781291</v>
      </c>
      <c r="U12" s="53">
        <v>639.02220839447864</v>
      </c>
      <c r="V12" s="53">
        <v>93645.113777955878</v>
      </c>
      <c r="W12" s="53">
        <v>249687.65507296601</v>
      </c>
      <c r="X12" s="53">
        <v>22478.769161657729</v>
      </c>
      <c r="Y12" s="53">
        <v>29874.734362731571</v>
      </c>
      <c r="Z12" s="53">
        <v>114989.3612650671</v>
      </c>
      <c r="AA12" s="53">
        <v>6720.41851157578</v>
      </c>
      <c r="AB12" s="53">
        <v>21613.234659626971</v>
      </c>
      <c r="AC12" s="53">
        <v>114900.40871115989</v>
      </c>
      <c r="AD12" s="53">
        <v>31904.515931081889</v>
      </c>
      <c r="AE12" s="53">
        <v>93552.080351866753</v>
      </c>
      <c r="AF12" s="53">
        <v>11994.17444852195</v>
      </c>
      <c r="AG12" s="53">
        <v>133906.14928696741</v>
      </c>
      <c r="AH12" s="53">
        <v>924905.98983783333</v>
      </c>
      <c r="AI12" s="53">
        <v>216824.70713218741</v>
      </c>
      <c r="AJ12" s="53">
        <v>6610175.625238698</v>
      </c>
      <c r="AK12" s="53">
        <v>419990.083642649</v>
      </c>
      <c r="AL12" s="53">
        <v>668002.2517704597</v>
      </c>
      <c r="AM12" s="53">
        <v>284672.98433649872</v>
      </c>
      <c r="AN12" s="53">
        <v>745536.48435786273</v>
      </c>
      <c r="AO12" s="53">
        <v>63348.995908228142</v>
      </c>
      <c r="AP12" s="53">
        <v>389314.93362827401</v>
      </c>
      <c r="AQ12" s="53">
        <v>481321.37670479901</v>
      </c>
      <c r="AR12" s="53">
        <v>223103.41904189289</v>
      </c>
      <c r="AS12" s="53">
        <v>218876.64132314461</v>
      </c>
      <c r="AT12" s="53">
        <v>1375133.3979019879</v>
      </c>
      <c r="AU12" s="53">
        <v>347744.67707398249</v>
      </c>
      <c r="AV12" s="53">
        <v>124313.5266373593</v>
      </c>
      <c r="AW12" s="53">
        <v>1133394.9163203861</v>
      </c>
      <c r="AX12" s="28">
        <f t="shared" si="0"/>
        <v>17143087.335529715</v>
      </c>
    </row>
    <row r="13" spans="1:50" x14ac:dyDescent="0.3">
      <c r="A13" s="25" t="s">
        <v>69</v>
      </c>
      <c r="B13" s="53">
        <v>69657.390578187071</v>
      </c>
      <c r="C13" s="53">
        <v>175932.56846714221</v>
      </c>
      <c r="D13" s="53">
        <v>34499.142801123693</v>
      </c>
      <c r="E13" s="53">
        <v>738.93936594158038</v>
      </c>
      <c r="F13" s="53">
        <v>206459.1370071797</v>
      </c>
      <c r="G13" s="53">
        <v>780206.99994950532</v>
      </c>
      <c r="H13" s="53">
        <v>177369.76095341859</v>
      </c>
      <c r="I13" s="53">
        <v>6509.4124351396604</v>
      </c>
      <c r="J13" s="53">
        <v>234624.80817616859</v>
      </c>
      <c r="K13" s="53">
        <v>241446.97095449831</v>
      </c>
      <c r="L13" s="53">
        <v>503963.56248053769</v>
      </c>
      <c r="M13" s="53">
        <v>82989.412052979736</v>
      </c>
      <c r="N13" s="53">
        <v>158184.59222608109</v>
      </c>
      <c r="O13" s="53">
        <v>13329.57698278176</v>
      </c>
      <c r="P13" s="53">
        <v>39267.237721425547</v>
      </c>
      <c r="Q13" s="53">
        <v>267553.21404508222</v>
      </c>
      <c r="R13" s="53">
        <v>7048.2595482625129</v>
      </c>
      <c r="S13" s="53">
        <v>14110.9154582335</v>
      </c>
      <c r="T13" s="53">
        <v>11433.039270249859</v>
      </c>
      <c r="U13" s="53">
        <v>3348.718005719179</v>
      </c>
      <c r="V13" s="53">
        <v>153178.8032967766</v>
      </c>
      <c r="W13" s="53">
        <v>277175.20012056897</v>
      </c>
      <c r="X13" s="53">
        <v>97622.38072263106</v>
      </c>
      <c r="Y13" s="53">
        <v>184191.1091061676</v>
      </c>
      <c r="Z13" s="53">
        <v>145709.01251351251</v>
      </c>
      <c r="AA13" s="53">
        <v>122744.0005571393</v>
      </c>
      <c r="AB13" s="53">
        <v>103288.06767077791</v>
      </c>
      <c r="AC13" s="53">
        <v>361035.58488823823</v>
      </c>
      <c r="AD13" s="53">
        <v>106639.0094961626</v>
      </c>
      <c r="AE13" s="53">
        <v>113385.2235741365</v>
      </c>
      <c r="AF13" s="53">
        <v>213357.7481892427</v>
      </c>
      <c r="AG13" s="53">
        <v>1479023.0772476471</v>
      </c>
      <c r="AH13" s="53">
        <v>1984660.3644336881</v>
      </c>
      <c r="AI13" s="53">
        <v>552605.32639612886</v>
      </c>
      <c r="AJ13" s="53">
        <v>6228930.09077687</v>
      </c>
      <c r="AK13" s="53">
        <v>421206.09499225998</v>
      </c>
      <c r="AL13" s="53">
        <v>8462158.7886596397</v>
      </c>
      <c r="AM13" s="53">
        <v>1334324.4662242271</v>
      </c>
      <c r="AN13" s="53">
        <v>686352.65228198026</v>
      </c>
      <c r="AO13" s="53">
        <v>5225322.531882951</v>
      </c>
      <c r="AP13" s="53">
        <v>2378438.8209198159</v>
      </c>
      <c r="AQ13" s="53">
        <v>1718858.603309392</v>
      </c>
      <c r="AR13" s="53">
        <v>1696194.2564554899</v>
      </c>
      <c r="AS13" s="53">
        <v>513304.04610712349</v>
      </c>
      <c r="AT13" s="53">
        <v>386857.91182499321</v>
      </c>
      <c r="AU13" s="53">
        <v>674759.59472199902</v>
      </c>
      <c r="AV13" s="53">
        <v>565048.08863945527</v>
      </c>
      <c r="AW13" s="53">
        <v>2930635.7742976728</v>
      </c>
      <c r="AX13" s="28">
        <f t="shared" si="0"/>
        <v>42145680.287786335</v>
      </c>
    </row>
    <row r="14" spans="1:50" x14ac:dyDescent="0.3">
      <c r="A14" s="25" t="s">
        <v>5</v>
      </c>
      <c r="B14" s="53">
        <v>82569101.602027088</v>
      </c>
      <c r="C14" s="53">
        <v>89773904.312980607</v>
      </c>
      <c r="D14" s="53">
        <v>32825704.033738501</v>
      </c>
      <c r="E14" s="53">
        <v>11258353.66970733</v>
      </c>
      <c r="F14" s="53">
        <v>79588376.013693184</v>
      </c>
      <c r="G14" s="53">
        <v>580886144.54015398</v>
      </c>
      <c r="H14" s="53">
        <v>46654220.069733791</v>
      </c>
      <c r="I14" s="53">
        <v>11002956.56733501</v>
      </c>
      <c r="J14" s="53">
        <v>248106873.3517502</v>
      </c>
      <c r="K14" s="53">
        <v>61439980.391940959</v>
      </c>
      <c r="L14" s="53">
        <v>366937328.27700269</v>
      </c>
      <c r="M14" s="53">
        <v>59914623.939587921</v>
      </c>
      <c r="N14" s="53">
        <v>27208062.389123809</v>
      </c>
      <c r="O14" s="53">
        <v>18266335.822996799</v>
      </c>
      <c r="P14" s="53">
        <v>45854350.601243593</v>
      </c>
      <c r="Q14" s="53">
        <v>319973921.45540762</v>
      </c>
      <c r="R14" s="53">
        <v>12520398.45320487</v>
      </c>
      <c r="S14" s="53">
        <v>8323770.2542466866</v>
      </c>
      <c r="T14" s="53">
        <v>11460964.76468938</v>
      </c>
      <c r="U14" s="53">
        <v>1907637.9757493141</v>
      </c>
      <c r="V14" s="53">
        <v>93196613.050937101</v>
      </c>
      <c r="W14" s="53">
        <v>344676636.57985622</v>
      </c>
      <c r="X14" s="53">
        <v>98216846.948086113</v>
      </c>
      <c r="Y14" s="53">
        <v>90242007.732135668</v>
      </c>
      <c r="Z14" s="53">
        <v>86552273.744850814</v>
      </c>
      <c r="AA14" s="53">
        <v>10809920.053288819</v>
      </c>
      <c r="AB14" s="53">
        <v>31216719.755188592</v>
      </c>
      <c r="AC14" s="53">
        <v>297037208.43454498</v>
      </c>
      <c r="AD14" s="53">
        <v>62700562.58955396</v>
      </c>
      <c r="AE14" s="53">
        <v>53523938.576885954</v>
      </c>
      <c r="AF14" s="53">
        <v>113534681.20956489</v>
      </c>
      <c r="AG14" s="53">
        <v>308175593.47508383</v>
      </c>
      <c r="AH14" s="53">
        <v>1762962579.17274</v>
      </c>
      <c r="AI14" s="53">
        <v>319899085.75265813</v>
      </c>
      <c r="AJ14" s="53">
        <v>12880712746.06127</v>
      </c>
      <c r="AK14" s="53">
        <v>407081514.08974981</v>
      </c>
      <c r="AL14" s="53">
        <v>1226418126.468905</v>
      </c>
      <c r="AM14" s="53">
        <v>75950871.509768382</v>
      </c>
      <c r="AN14" s="53">
        <v>514928049.93760109</v>
      </c>
      <c r="AO14" s="53">
        <v>62876882.760491259</v>
      </c>
      <c r="AP14" s="53">
        <v>714955050.41169989</v>
      </c>
      <c r="AQ14" s="53">
        <v>1480468338.340941</v>
      </c>
      <c r="AR14" s="53">
        <v>453027403.85519421</v>
      </c>
      <c r="AS14" s="53">
        <v>225420691.92284009</v>
      </c>
      <c r="AT14" s="53">
        <v>655161643.78498173</v>
      </c>
      <c r="AU14" s="53">
        <v>288653154.2563237</v>
      </c>
      <c r="AV14" s="53">
        <v>305977318.7621122</v>
      </c>
      <c r="AW14" s="53">
        <v>1611141204.0382581</v>
      </c>
      <c r="AX14" s="28">
        <f t="shared" si="0"/>
        <v>26691990671.761826</v>
      </c>
    </row>
    <row r="15" spans="1:50" x14ac:dyDescent="0.3">
      <c r="A15" s="23" t="s">
        <v>121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</row>
    <row r="16" spans="1:50" x14ac:dyDescent="0.3">
      <c r="A16" s="26" t="s">
        <v>65</v>
      </c>
      <c r="B16" s="54">
        <v>83470.845260000002</v>
      </c>
      <c r="C16" s="54">
        <v>197102.39730000001</v>
      </c>
      <c r="D16" s="54">
        <v>40693.907769999998</v>
      </c>
      <c r="E16" s="54">
        <v>2706.2670969999999</v>
      </c>
      <c r="F16" s="54">
        <v>62035.630260000013</v>
      </c>
      <c r="G16" s="54">
        <v>1320460.852</v>
      </c>
      <c r="H16" s="54">
        <v>46811.962650000001</v>
      </c>
      <c r="I16" s="54">
        <v>8689.432084</v>
      </c>
      <c r="J16" s="54">
        <v>282650.27020000003</v>
      </c>
      <c r="K16" s="54">
        <v>39441.171010000013</v>
      </c>
      <c r="L16" s="54">
        <v>490819.69469999999</v>
      </c>
      <c r="M16" s="54">
        <v>145840.60949999999</v>
      </c>
      <c r="N16" s="54">
        <v>31960.763579999999</v>
      </c>
      <c r="O16" s="54">
        <v>24370.825069999999</v>
      </c>
      <c r="P16" s="54">
        <v>54909.865299999998</v>
      </c>
      <c r="Q16" s="54">
        <v>672803.37950000004</v>
      </c>
      <c r="R16" s="54">
        <v>15184.34001</v>
      </c>
      <c r="S16" s="54">
        <v>3423.0627260000001</v>
      </c>
      <c r="T16" s="54">
        <v>6784.0826670000006</v>
      </c>
      <c r="U16" s="54">
        <v>1141.4099639999999</v>
      </c>
      <c r="V16" s="54">
        <v>238768.3303</v>
      </c>
      <c r="W16" s="54">
        <v>110791.4929</v>
      </c>
      <c r="X16" s="54">
        <v>84057.707699999999</v>
      </c>
      <c r="Y16" s="54">
        <v>50681.019099999998</v>
      </c>
      <c r="Z16" s="54">
        <v>60768.306859999997</v>
      </c>
      <c r="AA16" s="54">
        <v>12942.426810000001</v>
      </c>
      <c r="AB16" s="54">
        <v>30238.49914</v>
      </c>
      <c r="AC16" s="54">
        <v>741840.00349999999</v>
      </c>
      <c r="AD16" s="54">
        <v>64083.710590000002</v>
      </c>
      <c r="AE16" s="54">
        <v>62908.618190000001</v>
      </c>
      <c r="AF16" s="54">
        <v>89366.941520000008</v>
      </c>
      <c r="AG16" s="54">
        <v>5667611.9610000001</v>
      </c>
      <c r="AH16" s="54">
        <v>3693993.1469999999</v>
      </c>
      <c r="AI16" s="54">
        <v>269520.4743</v>
      </c>
      <c r="AJ16" s="54">
        <v>10550031.220000001</v>
      </c>
      <c r="AK16" s="54">
        <v>786911.56909999996</v>
      </c>
      <c r="AL16" s="54">
        <v>2638553.4309999999</v>
      </c>
      <c r="AM16" s="54">
        <v>486426.28350000002</v>
      </c>
      <c r="AN16" s="54">
        <v>621445.07050000003</v>
      </c>
      <c r="AO16" s="54">
        <v>87781.174939999997</v>
      </c>
      <c r="AP16" s="54">
        <v>832559.04590000003</v>
      </c>
      <c r="AQ16" s="54">
        <v>1212637.8149999999</v>
      </c>
      <c r="AR16" s="54">
        <v>1444995.7439999999</v>
      </c>
      <c r="AS16" s="54">
        <v>397086.55820000003</v>
      </c>
      <c r="AT16" s="54">
        <v>940262.37309999997</v>
      </c>
      <c r="AU16" s="54">
        <v>375986.46759999997</v>
      </c>
      <c r="AV16" s="54">
        <v>248271.80489999999</v>
      </c>
      <c r="AW16" s="54">
        <v>3274670.2319999998</v>
      </c>
      <c r="AX16" s="48">
        <f>SUM(B16:AW16)</f>
        <v>38606492.197298005</v>
      </c>
    </row>
    <row r="17" spans="1:50" x14ac:dyDescent="0.3">
      <c r="A17" s="26" t="s">
        <v>66</v>
      </c>
      <c r="B17" s="54">
        <v>1735222.01</v>
      </c>
      <c r="C17" s="54">
        <v>641100.95180000004</v>
      </c>
      <c r="D17" s="54">
        <v>153085.98319999999</v>
      </c>
      <c r="E17" s="54">
        <v>11208.81308</v>
      </c>
      <c r="F17" s="54">
        <v>582257.00170000002</v>
      </c>
      <c r="G17" s="54">
        <v>6690690.9820000008</v>
      </c>
      <c r="H17" s="54">
        <v>356503.02649999998</v>
      </c>
      <c r="I17" s="54">
        <v>74906.794150000002</v>
      </c>
      <c r="J17" s="54">
        <v>2144679.27</v>
      </c>
      <c r="K17" s="54">
        <v>704656.87719999999</v>
      </c>
      <c r="L17" s="54">
        <v>4096877.548</v>
      </c>
      <c r="M17" s="54">
        <v>165548.1513</v>
      </c>
      <c r="N17" s="54">
        <v>191551.62359999999</v>
      </c>
      <c r="O17" s="54">
        <v>63305.733699999997</v>
      </c>
      <c r="P17" s="54">
        <v>69906.819099999993</v>
      </c>
      <c r="Q17" s="54">
        <v>3437702.2740000002</v>
      </c>
      <c r="R17" s="54">
        <v>42345.549919999998</v>
      </c>
      <c r="S17" s="54">
        <v>13792.84252</v>
      </c>
      <c r="T17" s="54">
        <v>54554.968810000013</v>
      </c>
      <c r="U17" s="54">
        <v>3216.5527430000002</v>
      </c>
      <c r="V17" s="54">
        <v>570867.45429999998</v>
      </c>
      <c r="W17" s="54">
        <v>814952.29900000012</v>
      </c>
      <c r="X17" s="54">
        <v>584756.19480000006</v>
      </c>
      <c r="Y17" s="54">
        <v>467772.02490000002</v>
      </c>
      <c r="Z17" s="54">
        <v>1331935.4580000001</v>
      </c>
      <c r="AA17" s="54">
        <v>136946.12270000001</v>
      </c>
      <c r="AB17" s="54">
        <v>168474.28649999999</v>
      </c>
      <c r="AC17" s="54">
        <v>4099161.9509999999</v>
      </c>
      <c r="AD17" s="54">
        <v>431642.78</v>
      </c>
      <c r="AE17" s="54">
        <v>731471.93259999994</v>
      </c>
      <c r="AF17" s="54">
        <v>1537177.2080000001</v>
      </c>
      <c r="AG17" s="54">
        <v>555310.4399</v>
      </c>
      <c r="AH17" s="54">
        <v>19121982.91</v>
      </c>
      <c r="AI17" s="54">
        <v>3711350.645</v>
      </c>
      <c r="AJ17" s="54">
        <v>6609053.4349999996</v>
      </c>
      <c r="AK17" s="54">
        <v>2795502.5839999998</v>
      </c>
      <c r="AL17" s="54">
        <v>1582657.29</v>
      </c>
      <c r="AM17" s="54">
        <v>1278217.196</v>
      </c>
      <c r="AN17" s="54">
        <v>6968625.5250000004</v>
      </c>
      <c r="AO17" s="54">
        <v>2759518.3689999999</v>
      </c>
      <c r="AP17" s="54">
        <v>2590208.801</v>
      </c>
      <c r="AQ17" s="54">
        <v>1091751.186</v>
      </c>
      <c r="AR17" s="54">
        <v>6227238.1109999996</v>
      </c>
      <c r="AS17" s="54">
        <v>1635030.389</v>
      </c>
      <c r="AT17" s="54">
        <v>2868099.81</v>
      </c>
      <c r="AU17" s="54">
        <v>1341703.209</v>
      </c>
      <c r="AV17" s="54">
        <v>14732365.609999999</v>
      </c>
      <c r="AW17" s="54">
        <v>2879337.8089999999</v>
      </c>
      <c r="AX17" s="48">
        <f t="shared" ref="AX17:AX27" si="1">SUM(B17:AW17)</f>
        <v>110856224.80402303</v>
      </c>
    </row>
    <row r="18" spans="1:50" x14ac:dyDescent="0.3">
      <c r="A18" s="26" t="s">
        <v>13</v>
      </c>
      <c r="B18" s="54">
        <v>829208.78650000005</v>
      </c>
      <c r="C18" s="54">
        <v>430442.0208</v>
      </c>
      <c r="D18" s="54">
        <v>114334.2515</v>
      </c>
      <c r="E18" s="54">
        <v>8808.4566510000004</v>
      </c>
      <c r="F18" s="54">
        <v>391193.38130000001</v>
      </c>
      <c r="G18" s="54">
        <v>4085152.8229999999</v>
      </c>
      <c r="H18" s="54">
        <v>358539.47110000002</v>
      </c>
      <c r="I18" s="54">
        <v>36171.174899999998</v>
      </c>
      <c r="J18" s="54">
        <v>1332339.7180000001</v>
      </c>
      <c r="K18" s="54">
        <v>649741.18469999998</v>
      </c>
      <c r="L18" s="54">
        <v>2112636.4139999999</v>
      </c>
      <c r="M18" s="54">
        <v>193811.17189999999</v>
      </c>
      <c r="N18" s="54">
        <v>263642.90090000001</v>
      </c>
      <c r="O18" s="54">
        <v>142639.79130000001</v>
      </c>
      <c r="P18" s="54">
        <v>81311.760860000009</v>
      </c>
      <c r="Q18" s="54">
        <v>2245840.5419999999</v>
      </c>
      <c r="R18" s="54">
        <v>90610.585949999993</v>
      </c>
      <c r="S18" s="54">
        <v>29582.328170000001</v>
      </c>
      <c r="T18" s="54">
        <v>284671.43530000001</v>
      </c>
      <c r="U18" s="54">
        <v>4243.8778940000002</v>
      </c>
      <c r="V18" s="54">
        <v>397919.6017</v>
      </c>
      <c r="W18" s="54">
        <v>1282878.263</v>
      </c>
      <c r="X18" s="54">
        <v>281729.06449999998</v>
      </c>
      <c r="Y18" s="54">
        <v>456579.00150000001</v>
      </c>
      <c r="Z18" s="54">
        <v>737696.64350000001</v>
      </c>
      <c r="AA18" s="54">
        <v>233239.06349999999</v>
      </c>
      <c r="AB18" s="54">
        <v>335015.39679999999</v>
      </c>
      <c r="AC18" s="54">
        <v>1532845.8219999999</v>
      </c>
      <c r="AD18" s="54">
        <v>290103.09940000001</v>
      </c>
      <c r="AE18" s="54">
        <v>246029.35690000001</v>
      </c>
      <c r="AF18" s="54">
        <v>760319.35279999999</v>
      </c>
      <c r="AG18" s="54">
        <v>1828346.236</v>
      </c>
      <c r="AH18" s="54">
        <v>17739184.260000002</v>
      </c>
      <c r="AI18" s="54">
        <v>672390.32209999999</v>
      </c>
      <c r="AJ18" s="54">
        <v>50912710.810000002</v>
      </c>
      <c r="AK18" s="54">
        <v>1666537.5919999999</v>
      </c>
      <c r="AL18" s="54">
        <v>3666550.8390000002</v>
      </c>
      <c r="AM18" s="54">
        <v>1682543.963</v>
      </c>
      <c r="AN18" s="54">
        <v>2005206.3470000001</v>
      </c>
      <c r="AO18" s="54">
        <v>580841.75939999998</v>
      </c>
      <c r="AP18" s="54">
        <v>655438.83149999997</v>
      </c>
      <c r="AQ18" s="54">
        <v>1107665.838</v>
      </c>
      <c r="AR18" s="54">
        <v>2491670.75</v>
      </c>
      <c r="AS18" s="54">
        <v>739514.82290000003</v>
      </c>
      <c r="AT18" s="54">
        <v>3271701.5019999999</v>
      </c>
      <c r="AU18" s="54">
        <v>3677830.1540000001</v>
      </c>
      <c r="AV18" s="54">
        <v>1377831.9069999999</v>
      </c>
      <c r="AW18" s="54">
        <v>2607103.8089999999</v>
      </c>
      <c r="AX18" s="48">
        <f t="shared" si="1"/>
        <v>116922346.48522499</v>
      </c>
    </row>
    <row r="19" spans="1:50" x14ac:dyDescent="0.3">
      <c r="A19" s="26" t="s">
        <v>14</v>
      </c>
      <c r="B19" s="54">
        <v>486559.76299999998</v>
      </c>
      <c r="C19" s="54">
        <v>1002755.085</v>
      </c>
      <c r="D19" s="54">
        <v>200516.45749999999</v>
      </c>
      <c r="E19" s="54">
        <v>6929.9233249999997</v>
      </c>
      <c r="F19" s="54">
        <v>345652.95189999999</v>
      </c>
      <c r="G19" s="54">
        <v>5679810.7979999986</v>
      </c>
      <c r="H19" s="54">
        <v>138108.12100000001</v>
      </c>
      <c r="I19" s="54">
        <v>28738.548040000001</v>
      </c>
      <c r="J19" s="54">
        <v>1343740.76</v>
      </c>
      <c r="K19" s="54">
        <v>204836.14799999999</v>
      </c>
      <c r="L19" s="54">
        <v>2364619.1609999998</v>
      </c>
      <c r="M19" s="54">
        <v>261047.09820000001</v>
      </c>
      <c r="N19" s="54">
        <v>337331.02669999999</v>
      </c>
      <c r="O19" s="54">
        <v>140674.61910000001</v>
      </c>
      <c r="P19" s="54">
        <v>96076.139060000001</v>
      </c>
      <c r="Q19" s="54">
        <v>3524428.6830000002</v>
      </c>
      <c r="R19" s="54">
        <v>80093.236350000006</v>
      </c>
      <c r="S19" s="54">
        <v>42298.654779999997</v>
      </c>
      <c r="T19" s="54">
        <v>24558.601579999999</v>
      </c>
      <c r="U19" s="54">
        <v>9163.7878889999993</v>
      </c>
      <c r="V19" s="54">
        <v>1613784.548</v>
      </c>
      <c r="W19" s="54">
        <v>759487.54079999996</v>
      </c>
      <c r="X19" s="54">
        <v>238994.17170000001</v>
      </c>
      <c r="Y19" s="54">
        <v>279043.9411</v>
      </c>
      <c r="Z19" s="54">
        <v>529808.57160000002</v>
      </c>
      <c r="AA19" s="54">
        <v>79782.003429999997</v>
      </c>
      <c r="AB19" s="54">
        <v>170272.0466</v>
      </c>
      <c r="AC19" s="54">
        <v>2695777.906</v>
      </c>
      <c r="AD19" s="54">
        <v>344304.7084</v>
      </c>
      <c r="AE19" s="54">
        <v>660865.01899999997</v>
      </c>
      <c r="AF19" s="54">
        <v>2223829.3470000001</v>
      </c>
      <c r="AG19" s="54">
        <v>2072405.2220000001</v>
      </c>
      <c r="AH19" s="54">
        <v>17385415.670000002</v>
      </c>
      <c r="AI19" s="54">
        <v>1267469.7609999999</v>
      </c>
      <c r="AJ19" s="54">
        <v>21913220.879999999</v>
      </c>
      <c r="AK19" s="54">
        <v>2719083.9419999998</v>
      </c>
      <c r="AL19" s="54">
        <v>2672063.608</v>
      </c>
      <c r="AM19" s="54">
        <v>2478279.9360000002</v>
      </c>
      <c r="AN19" s="54">
        <v>8965511.9299999997</v>
      </c>
      <c r="AO19" s="54">
        <v>292238.19300000003</v>
      </c>
      <c r="AP19" s="54">
        <v>2662536.5490000001</v>
      </c>
      <c r="AQ19" s="54">
        <v>7355960.5279999999</v>
      </c>
      <c r="AR19" s="54">
        <v>2086001.0020000001</v>
      </c>
      <c r="AS19" s="54">
        <v>2001006.821</v>
      </c>
      <c r="AT19" s="54">
        <v>4677007.7060000002</v>
      </c>
      <c r="AU19" s="54">
        <v>2283099.503</v>
      </c>
      <c r="AV19" s="54">
        <v>1733271.51</v>
      </c>
      <c r="AW19" s="54">
        <v>9086008.0920000002</v>
      </c>
      <c r="AX19" s="48">
        <f t="shared" si="1"/>
        <v>117564470.22005403</v>
      </c>
    </row>
    <row r="20" spans="1:50" x14ac:dyDescent="0.3">
      <c r="A20" s="26" t="s">
        <v>16</v>
      </c>
      <c r="B20" s="54">
        <v>552090.20519999997</v>
      </c>
      <c r="C20" s="54">
        <v>735177.62410000002</v>
      </c>
      <c r="D20" s="54">
        <v>301680.06390000001</v>
      </c>
      <c r="E20" s="54">
        <v>22867.198069999999</v>
      </c>
      <c r="F20" s="54">
        <v>344047.32530000003</v>
      </c>
      <c r="G20" s="54">
        <v>10775092.75</v>
      </c>
      <c r="H20" s="54">
        <v>609857.91229999997</v>
      </c>
      <c r="I20" s="54">
        <v>63611.427920000002</v>
      </c>
      <c r="J20" s="54">
        <v>2804841.6910000001</v>
      </c>
      <c r="K20" s="54">
        <v>306547.91759999999</v>
      </c>
      <c r="L20" s="54">
        <v>3585178.0180000002</v>
      </c>
      <c r="M20" s="54">
        <v>675883.38199999998</v>
      </c>
      <c r="N20" s="54">
        <v>481666.87319999997</v>
      </c>
      <c r="O20" s="54">
        <v>255748.8058</v>
      </c>
      <c r="P20" s="54">
        <v>71964.381629999989</v>
      </c>
      <c r="Q20" s="54">
        <v>4555826.108</v>
      </c>
      <c r="R20" s="54">
        <v>63052.770700000001</v>
      </c>
      <c r="S20" s="54">
        <v>102676.232</v>
      </c>
      <c r="T20" s="54">
        <v>85603.358379999991</v>
      </c>
      <c r="U20" s="54">
        <v>6066.7712780000002</v>
      </c>
      <c r="V20" s="54">
        <v>788210.8933</v>
      </c>
      <c r="W20" s="54">
        <v>1181860.871</v>
      </c>
      <c r="X20" s="54">
        <v>1412250.1170000001</v>
      </c>
      <c r="Y20" s="54">
        <v>612052.26769999997</v>
      </c>
      <c r="Z20" s="54">
        <v>608928.17850000004</v>
      </c>
      <c r="AA20" s="54">
        <v>215719.73319999999</v>
      </c>
      <c r="AB20" s="54">
        <v>141897.3492</v>
      </c>
      <c r="AC20" s="54">
        <v>3267454.071</v>
      </c>
      <c r="AD20" s="54">
        <v>315412.40179999999</v>
      </c>
      <c r="AE20" s="54">
        <v>962247.74529999995</v>
      </c>
      <c r="AF20" s="54">
        <v>944412.26130000001</v>
      </c>
      <c r="AG20" s="54">
        <v>537628.43629999994</v>
      </c>
      <c r="AH20" s="54">
        <v>10211616.93</v>
      </c>
      <c r="AI20" s="54">
        <v>2160404.61</v>
      </c>
      <c r="AJ20" s="54">
        <v>9831432.9470000006</v>
      </c>
      <c r="AK20" s="54">
        <v>2478342.3689999999</v>
      </c>
      <c r="AL20" s="54">
        <v>181634.63440000001</v>
      </c>
      <c r="AM20" s="54">
        <v>1725409.121</v>
      </c>
      <c r="AN20" s="54">
        <v>2119832.4070000001</v>
      </c>
      <c r="AO20" s="54">
        <v>1071953.7050000001</v>
      </c>
      <c r="AP20" s="54">
        <v>335895.07130000001</v>
      </c>
      <c r="AQ20" s="54">
        <v>719152.7709</v>
      </c>
      <c r="AR20" s="54">
        <v>1085974.074</v>
      </c>
      <c r="AS20" s="54">
        <v>1620064.5049999999</v>
      </c>
      <c r="AT20" s="54">
        <v>1182816.6640000001</v>
      </c>
      <c r="AU20" s="54">
        <v>743393.98670000001</v>
      </c>
      <c r="AV20" s="54">
        <v>84118.748910000009</v>
      </c>
      <c r="AW20" s="54">
        <v>2123493.2680000002</v>
      </c>
      <c r="AX20" s="48">
        <f t="shared" si="1"/>
        <v>75063090.954188004</v>
      </c>
    </row>
    <row r="21" spans="1:50" x14ac:dyDescent="0.3">
      <c r="A21" s="26" t="s">
        <v>9</v>
      </c>
      <c r="B21" s="54">
        <v>3174097.2280000001</v>
      </c>
      <c r="C21" s="54">
        <v>4635041.8499999996</v>
      </c>
      <c r="D21" s="54">
        <v>1337006.23</v>
      </c>
      <c r="E21" s="54">
        <v>45251.04206</v>
      </c>
      <c r="F21" s="54">
        <v>3126065.6370000001</v>
      </c>
      <c r="G21" s="54">
        <v>36775575.350000001</v>
      </c>
      <c r="H21" s="54">
        <v>1167770.3770000001</v>
      </c>
      <c r="I21" s="54">
        <v>95847.035080000001</v>
      </c>
      <c r="J21" s="54">
        <v>9837617.943</v>
      </c>
      <c r="K21" s="54">
        <v>1520278.132</v>
      </c>
      <c r="L21" s="54">
        <v>16481120.800000001</v>
      </c>
      <c r="M21" s="54">
        <v>2834592.2259999998</v>
      </c>
      <c r="N21" s="54">
        <v>1549128.9539999999</v>
      </c>
      <c r="O21" s="54">
        <v>550690.65729999996</v>
      </c>
      <c r="P21" s="54">
        <v>372095.3603</v>
      </c>
      <c r="Q21" s="54">
        <v>20479585.73</v>
      </c>
      <c r="R21" s="54">
        <v>204613.13099999999</v>
      </c>
      <c r="S21" s="54">
        <v>818753.67749999999</v>
      </c>
      <c r="T21" s="54">
        <v>290291.30290000001</v>
      </c>
      <c r="U21" s="54">
        <v>95896.553010000003</v>
      </c>
      <c r="V21" s="54">
        <v>8036579.5129999993</v>
      </c>
      <c r="W21" s="54">
        <v>4855947.8650000002</v>
      </c>
      <c r="X21" s="54">
        <v>1549114.8</v>
      </c>
      <c r="Y21" s="54">
        <v>2360691.7650000001</v>
      </c>
      <c r="Z21" s="54">
        <v>3724798.66</v>
      </c>
      <c r="AA21" s="54">
        <v>747501.27890000003</v>
      </c>
      <c r="AB21" s="54">
        <v>1738324.5970000001</v>
      </c>
      <c r="AC21" s="54">
        <v>14174200.1</v>
      </c>
      <c r="AD21" s="54">
        <v>2419034.41</v>
      </c>
      <c r="AE21" s="54">
        <v>2181117.5819999999</v>
      </c>
      <c r="AF21" s="54">
        <v>6364760.2710000006</v>
      </c>
      <c r="AG21" s="54">
        <v>11187003.869999999</v>
      </c>
      <c r="AH21" s="54">
        <v>81449454.129999995</v>
      </c>
      <c r="AI21" s="54">
        <v>9299752.5529999994</v>
      </c>
      <c r="AJ21" s="54">
        <v>175428943.59999999</v>
      </c>
      <c r="AK21" s="54">
        <v>36279638.189999998</v>
      </c>
      <c r="AL21" s="54">
        <v>41234041.399999999</v>
      </c>
      <c r="AM21" s="54">
        <v>6640663.7439999999</v>
      </c>
      <c r="AN21" s="54">
        <v>35790471.359999999</v>
      </c>
      <c r="AO21" s="54">
        <v>4876368.6849999996</v>
      </c>
      <c r="AP21" s="54">
        <v>7492858.3329999996</v>
      </c>
      <c r="AQ21" s="54">
        <v>32121894.879999999</v>
      </c>
      <c r="AR21" s="54">
        <v>20661550.059999999</v>
      </c>
      <c r="AS21" s="54">
        <v>15282275.25</v>
      </c>
      <c r="AT21" s="54">
        <v>20969870.699999999</v>
      </c>
      <c r="AU21" s="54">
        <v>21123576.59</v>
      </c>
      <c r="AV21" s="54">
        <v>4605096.9800000004</v>
      </c>
      <c r="AW21" s="54">
        <v>24107836.789999999</v>
      </c>
      <c r="AX21" s="48">
        <f t="shared" si="1"/>
        <v>702094687.17304981</v>
      </c>
    </row>
    <row r="22" spans="1:50" x14ac:dyDescent="0.3">
      <c r="A22" s="26" t="s">
        <v>67</v>
      </c>
      <c r="B22" s="54">
        <v>402.39361509999998</v>
      </c>
      <c r="C22" s="54">
        <v>133.3460216</v>
      </c>
      <c r="D22" s="54">
        <v>9.0298688610000006</v>
      </c>
      <c r="E22" s="54">
        <v>1.253132887</v>
      </c>
      <c r="F22" s="54">
        <v>245.4700091</v>
      </c>
      <c r="G22" s="54">
        <v>8367.7060529999999</v>
      </c>
      <c r="H22" s="54">
        <v>63.742175430000003</v>
      </c>
      <c r="I22" s="54">
        <v>6.6559481199999997</v>
      </c>
      <c r="J22" s="54">
        <v>227.70802470000001</v>
      </c>
      <c r="K22" s="54">
        <v>211.42433879999999</v>
      </c>
      <c r="L22" s="54">
        <v>483.84024069999998</v>
      </c>
      <c r="M22" s="54">
        <v>44.729112280000002</v>
      </c>
      <c r="N22" s="54">
        <v>73.593252440000001</v>
      </c>
      <c r="O22" s="54">
        <v>18.433490200000001</v>
      </c>
      <c r="P22" s="54">
        <v>27.130693579999999</v>
      </c>
      <c r="Q22" s="54">
        <v>390.93428649999998</v>
      </c>
      <c r="R22" s="54">
        <v>9.3116404739999989</v>
      </c>
      <c r="S22" s="54">
        <v>10.411218140000001</v>
      </c>
      <c r="T22" s="54">
        <v>6.3554116350000003</v>
      </c>
      <c r="U22" s="54">
        <v>2.0329055020000002</v>
      </c>
      <c r="V22" s="54">
        <v>157.55714939999999</v>
      </c>
      <c r="W22" s="54">
        <v>187.150826</v>
      </c>
      <c r="X22" s="54">
        <v>63.703066079999999</v>
      </c>
      <c r="Y22" s="54">
        <v>46.23742283</v>
      </c>
      <c r="Z22" s="54">
        <v>266.59322150000003</v>
      </c>
      <c r="AA22" s="54">
        <v>22.28578984</v>
      </c>
      <c r="AB22" s="54">
        <v>36.109729569999999</v>
      </c>
      <c r="AC22" s="54">
        <v>516.35788839999998</v>
      </c>
      <c r="AD22" s="54">
        <v>84.741457560000001</v>
      </c>
      <c r="AE22" s="54">
        <v>1298.7803630000001</v>
      </c>
      <c r="AF22" s="54">
        <v>19.946663879999999</v>
      </c>
      <c r="AG22" s="54">
        <v>78.955647720000002</v>
      </c>
      <c r="AH22" s="54">
        <v>3518.2926299999999</v>
      </c>
      <c r="AI22" s="54">
        <v>1471.051136</v>
      </c>
      <c r="AJ22" s="54">
        <v>1078.6061850000001</v>
      </c>
      <c r="AK22" s="54">
        <v>199.160685</v>
      </c>
      <c r="AL22" s="54">
        <v>269.87961230000002</v>
      </c>
      <c r="AM22" s="54">
        <v>313.60611870000002</v>
      </c>
      <c r="AN22" s="54">
        <v>1106.805656</v>
      </c>
      <c r="AO22" s="54">
        <v>59.545764669999997</v>
      </c>
      <c r="AP22" s="54">
        <v>146.06741170000001</v>
      </c>
      <c r="AQ22" s="54">
        <v>437.14462229999998</v>
      </c>
      <c r="AR22" s="54">
        <v>119.41493060000001</v>
      </c>
      <c r="AS22" s="54">
        <v>850.48667779999994</v>
      </c>
      <c r="AT22" s="54">
        <v>1023.449254</v>
      </c>
      <c r="AU22" s="54">
        <v>171.70658449999999</v>
      </c>
      <c r="AV22" s="54">
        <v>55.968346009999998</v>
      </c>
      <c r="AW22" s="54">
        <v>1045.8346469999999</v>
      </c>
      <c r="AX22" s="48">
        <f t="shared" si="1"/>
        <v>25380.940926408995</v>
      </c>
    </row>
    <row r="23" spans="1:50" x14ac:dyDescent="0.3">
      <c r="A23" s="26" t="s">
        <v>10</v>
      </c>
      <c r="B23" s="54">
        <v>178211.6311</v>
      </c>
      <c r="C23" s="54">
        <v>172668.59419999999</v>
      </c>
      <c r="D23" s="54">
        <v>15618.97819</v>
      </c>
      <c r="E23" s="54">
        <v>1520.8644039999999</v>
      </c>
      <c r="F23" s="54">
        <v>58429.324189999999</v>
      </c>
      <c r="G23" s="54">
        <v>1222460.02</v>
      </c>
      <c r="H23" s="54">
        <v>74281.029250000007</v>
      </c>
      <c r="I23" s="54">
        <v>3482.5383149999998</v>
      </c>
      <c r="J23" s="54">
        <v>389421.22730000003</v>
      </c>
      <c r="K23" s="54">
        <v>76092.796119999999</v>
      </c>
      <c r="L23" s="54">
        <v>627657.20189999999</v>
      </c>
      <c r="M23" s="54">
        <v>50138.863210000003</v>
      </c>
      <c r="N23" s="54">
        <v>56836.023679999998</v>
      </c>
      <c r="O23" s="54">
        <v>48072.395080000002</v>
      </c>
      <c r="P23" s="54">
        <v>19303.241190000001</v>
      </c>
      <c r="Q23" s="54">
        <v>743159.45719999995</v>
      </c>
      <c r="R23" s="54">
        <v>6325.1623829999999</v>
      </c>
      <c r="S23" s="54">
        <v>9627.5502940000006</v>
      </c>
      <c r="T23" s="54">
        <v>5042.5107200000002</v>
      </c>
      <c r="U23" s="54">
        <v>1756.7368630000001</v>
      </c>
      <c r="V23" s="54">
        <v>296938.5931</v>
      </c>
      <c r="W23" s="54">
        <v>158819.5019</v>
      </c>
      <c r="X23" s="54">
        <v>46452.439739999987</v>
      </c>
      <c r="Y23" s="54">
        <v>145573.74669999999</v>
      </c>
      <c r="Z23" s="54">
        <v>129480.76790000001</v>
      </c>
      <c r="AA23" s="54">
        <v>64892.552679999993</v>
      </c>
      <c r="AB23" s="54">
        <v>33987.225400000003</v>
      </c>
      <c r="AC23" s="54">
        <v>435640.5</v>
      </c>
      <c r="AD23" s="54">
        <v>215709.7836</v>
      </c>
      <c r="AE23" s="54">
        <v>176957.8101</v>
      </c>
      <c r="AF23" s="54">
        <v>126933.0292</v>
      </c>
      <c r="AG23" s="54">
        <v>148258.55910000001</v>
      </c>
      <c r="AH23" s="54">
        <v>4668358.63</v>
      </c>
      <c r="AI23" s="54">
        <v>384451.1005</v>
      </c>
      <c r="AJ23" s="54">
        <v>5286258.1310000001</v>
      </c>
      <c r="AK23" s="54">
        <v>946267.21039999998</v>
      </c>
      <c r="AL23" s="54">
        <v>732407.97270000004</v>
      </c>
      <c r="AM23" s="54">
        <v>564664.17700000003</v>
      </c>
      <c r="AN23" s="54">
        <v>697442.75919999997</v>
      </c>
      <c r="AO23" s="54">
        <v>127146.9446</v>
      </c>
      <c r="AP23" s="54">
        <v>275519.98599999998</v>
      </c>
      <c r="AQ23" s="54">
        <v>1154350.622</v>
      </c>
      <c r="AR23" s="54">
        <v>765304.25430000003</v>
      </c>
      <c r="AS23" s="54">
        <v>465394.45919999998</v>
      </c>
      <c r="AT23" s="54">
        <v>370387.75750000001</v>
      </c>
      <c r="AU23" s="54">
        <v>296857.46460000001</v>
      </c>
      <c r="AV23" s="54">
        <v>267023.26189999998</v>
      </c>
      <c r="AW23" s="54">
        <v>1046641.078</v>
      </c>
      <c r="AX23" s="48">
        <f t="shared" si="1"/>
        <v>23788226.463909004</v>
      </c>
    </row>
    <row r="24" spans="1:50" x14ac:dyDescent="0.3">
      <c r="A24" s="26" t="s">
        <v>68</v>
      </c>
      <c r="B24" s="54">
        <v>35086.743829999999</v>
      </c>
      <c r="C24" s="54">
        <v>87668.064070000008</v>
      </c>
      <c r="D24" s="54">
        <v>13287.5741</v>
      </c>
      <c r="E24" s="54">
        <v>95.308343780000001</v>
      </c>
      <c r="F24" s="54">
        <v>35494.301500000001</v>
      </c>
      <c r="G24" s="54">
        <v>333974.62949999998</v>
      </c>
      <c r="H24" s="54">
        <v>7189.8960519999991</v>
      </c>
      <c r="I24" s="54">
        <v>9381.4135870000009</v>
      </c>
      <c r="J24" s="54">
        <v>123572.9538</v>
      </c>
      <c r="K24" s="54">
        <v>23880.188569999998</v>
      </c>
      <c r="L24" s="54">
        <v>195416.96650000001</v>
      </c>
      <c r="M24" s="54">
        <v>20883.088749999999</v>
      </c>
      <c r="N24" s="54">
        <v>7758.6627250000001</v>
      </c>
      <c r="O24" s="54">
        <v>1818.2177509999999</v>
      </c>
      <c r="P24" s="54">
        <v>17666.440930000001</v>
      </c>
      <c r="Q24" s="54">
        <v>173836.73689999999</v>
      </c>
      <c r="R24" s="54">
        <v>1154.3777669999999</v>
      </c>
      <c r="S24" s="54">
        <v>962.82623890000002</v>
      </c>
      <c r="T24" s="54">
        <v>523.42618070000003</v>
      </c>
      <c r="U24" s="54">
        <v>155.33249570000001</v>
      </c>
      <c r="V24" s="54">
        <v>102174.40670000001</v>
      </c>
      <c r="W24" s="54">
        <v>62153.580529999992</v>
      </c>
      <c r="X24" s="54">
        <v>13073.67722</v>
      </c>
      <c r="Y24" s="54">
        <v>8071.2947889999996</v>
      </c>
      <c r="Z24" s="54">
        <v>24733.716929999999</v>
      </c>
      <c r="AA24" s="54">
        <v>31888.405019999998</v>
      </c>
      <c r="AB24" s="54">
        <v>15728.00993</v>
      </c>
      <c r="AC24" s="54">
        <v>152647.4057</v>
      </c>
      <c r="AD24" s="54">
        <v>44350.412129999997</v>
      </c>
      <c r="AE24" s="54">
        <v>28283.53313</v>
      </c>
      <c r="AF24" s="54">
        <v>2283.5494979999999</v>
      </c>
      <c r="AG24" s="54">
        <v>26212.81309</v>
      </c>
      <c r="AH24" s="54">
        <v>1646614.2560000001</v>
      </c>
      <c r="AI24" s="54">
        <v>259717.2096</v>
      </c>
      <c r="AJ24" s="54">
        <v>649314.24569999997</v>
      </c>
      <c r="AK24" s="54">
        <v>68652.945339999991</v>
      </c>
      <c r="AL24" s="54">
        <v>818082.5429</v>
      </c>
      <c r="AM24" s="54">
        <v>55815.744129999992</v>
      </c>
      <c r="AN24" s="54">
        <v>297593.55339999998</v>
      </c>
      <c r="AO24" s="54">
        <v>67938.901829999988</v>
      </c>
      <c r="AP24" s="54">
        <v>40651.161489999999</v>
      </c>
      <c r="AQ24" s="54">
        <v>68657.492529999989</v>
      </c>
      <c r="AR24" s="54">
        <v>191003.56950000001</v>
      </c>
      <c r="AS24" s="54">
        <v>216913.66880000001</v>
      </c>
      <c r="AT24" s="54">
        <v>115566.72229999999</v>
      </c>
      <c r="AU24" s="54">
        <v>156591.9344</v>
      </c>
      <c r="AV24" s="54">
        <v>27341.510200000001</v>
      </c>
      <c r="AW24" s="54">
        <v>298967.91330000001</v>
      </c>
      <c r="AX24" s="48">
        <f t="shared" si="1"/>
        <v>6580831.3256780794</v>
      </c>
    </row>
    <row r="25" spans="1:50" x14ac:dyDescent="0.3">
      <c r="A25" s="26" t="s">
        <v>11</v>
      </c>
      <c r="B25" s="54">
        <v>51687.310169999997</v>
      </c>
      <c r="C25" s="54">
        <v>104022.4111</v>
      </c>
      <c r="D25" s="54">
        <v>16255.977580000001</v>
      </c>
      <c r="E25" s="54">
        <v>7515.9840690000001</v>
      </c>
      <c r="F25" s="54">
        <v>15219.945530000001</v>
      </c>
      <c r="G25" s="54">
        <v>440877.39700000011</v>
      </c>
      <c r="H25" s="54">
        <v>10868.76611</v>
      </c>
      <c r="I25" s="54">
        <v>1546.702018</v>
      </c>
      <c r="J25" s="54">
        <v>123111.2699</v>
      </c>
      <c r="K25" s="54">
        <v>63126.417930000003</v>
      </c>
      <c r="L25" s="54">
        <v>102304.1609</v>
      </c>
      <c r="M25" s="54">
        <v>9837.378596999999</v>
      </c>
      <c r="N25" s="54">
        <v>13949.848679999999</v>
      </c>
      <c r="O25" s="54">
        <v>5491.3171950000014</v>
      </c>
      <c r="P25" s="54">
        <v>3203.954761</v>
      </c>
      <c r="Q25" s="54">
        <v>196579.42739999999</v>
      </c>
      <c r="R25" s="54">
        <v>2045.608579</v>
      </c>
      <c r="S25" s="54">
        <v>2485.4009850000002</v>
      </c>
      <c r="T25" s="54">
        <v>1503.260998</v>
      </c>
      <c r="U25" s="54">
        <v>412.68788510000002</v>
      </c>
      <c r="V25" s="54">
        <v>50062.344599999997</v>
      </c>
      <c r="W25" s="54">
        <v>96890.742800000007</v>
      </c>
      <c r="X25" s="54">
        <v>13620.73652</v>
      </c>
      <c r="Y25" s="54">
        <v>11180.59843</v>
      </c>
      <c r="Z25" s="54">
        <v>65706.452160000001</v>
      </c>
      <c r="AA25" s="54">
        <v>4266.5403240000014</v>
      </c>
      <c r="AB25" s="54">
        <v>11060.648880000001</v>
      </c>
      <c r="AC25" s="54">
        <v>89207.199170000007</v>
      </c>
      <c r="AD25" s="54">
        <v>22731.77778</v>
      </c>
      <c r="AE25" s="54">
        <v>39617.846039999997</v>
      </c>
      <c r="AF25" s="54">
        <v>8109.8438910000004</v>
      </c>
      <c r="AG25" s="54">
        <v>34360.42757</v>
      </c>
      <c r="AH25" s="54">
        <v>618724.12509999995</v>
      </c>
      <c r="AI25" s="54">
        <v>127226.18090000001</v>
      </c>
      <c r="AJ25" s="54">
        <v>1408797.1880000001</v>
      </c>
      <c r="AK25" s="54">
        <v>217315.95430000001</v>
      </c>
      <c r="AL25" s="54">
        <v>313325.78100000002</v>
      </c>
      <c r="AM25" s="54">
        <v>153347.1134</v>
      </c>
      <c r="AN25" s="54">
        <v>600422.07689999999</v>
      </c>
      <c r="AO25" s="54">
        <v>32009.27045</v>
      </c>
      <c r="AP25" s="54">
        <v>93704.159979999997</v>
      </c>
      <c r="AQ25" s="54">
        <v>142179.59950000001</v>
      </c>
      <c r="AR25" s="54">
        <v>120020.03079999999</v>
      </c>
      <c r="AS25" s="54">
        <v>100618.42260000001</v>
      </c>
      <c r="AT25" s="54">
        <v>329690.1789</v>
      </c>
      <c r="AU25" s="54">
        <v>163747.09830000001</v>
      </c>
      <c r="AV25" s="54">
        <v>43985.18103</v>
      </c>
      <c r="AW25" s="54">
        <v>499448.67940000002</v>
      </c>
      <c r="AX25" s="48">
        <f t="shared" si="1"/>
        <v>6583421.4261120977</v>
      </c>
    </row>
    <row r="26" spans="1:50" x14ac:dyDescent="0.3">
      <c r="A26" s="26" t="s">
        <v>69</v>
      </c>
      <c r="B26" s="54">
        <v>47995.634239999999</v>
      </c>
      <c r="C26" s="54">
        <v>105257.25750000001</v>
      </c>
      <c r="D26" s="54">
        <v>14204.3485</v>
      </c>
      <c r="E26" s="54">
        <v>459.69739129999999</v>
      </c>
      <c r="F26" s="54">
        <v>99712.365810000003</v>
      </c>
      <c r="G26" s="54">
        <v>582120.42319999996</v>
      </c>
      <c r="H26" s="54">
        <v>120209.54150000001</v>
      </c>
      <c r="I26" s="54">
        <v>3637.5301800000002</v>
      </c>
      <c r="J26" s="54">
        <v>154674.45000000001</v>
      </c>
      <c r="K26" s="54">
        <v>212923.13039999999</v>
      </c>
      <c r="L26" s="54">
        <v>326870.82140000002</v>
      </c>
      <c r="M26" s="54">
        <v>55667.316220000008</v>
      </c>
      <c r="N26" s="54">
        <v>91544.459220000004</v>
      </c>
      <c r="O26" s="54">
        <v>10031.89071</v>
      </c>
      <c r="P26" s="54">
        <v>16297.49401</v>
      </c>
      <c r="Q26" s="54">
        <v>198576.959</v>
      </c>
      <c r="R26" s="54">
        <v>3872.786540999999</v>
      </c>
      <c r="S26" s="54">
        <v>6980.4245480000009</v>
      </c>
      <c r="T26" s="54">
        <v>4624.4528329999994</v>
      </c>
      <c r="U26" s="54">
        <v>2933.8550289999998</v>
      </c>
      <c r="V26" s="54">
        <v>107526.4786</v>
      </c>
      <c r="W26" s="54">
        <v>124226.7944</v>
      </c>
      <c r="X26" s="54">
        <v>66878.292449999994</v>
      </c>
      <c r="Y26" s="54">
        <v>84472.89258</v>
      </c>
      <c r="Z26" s="54">
        <v>99873.080390000003</v>
      </c>
      <c r="AA26" s="54">
        <v>86245.672500000001</v>
      </c>
      <c r="AB26" s="54">
        <v>65836.116179999997</v>
      </c>
      <c r="AC26" s="54">
        <v>280438.58279999997</v>
      </c>
      <c r="AD26" s="54">
        <v>81366.338889999999</v>
      </c>
      <c r="AE26" s="54">
        <v>49923.518759999999</v>
      </c>
      <c r="AF26" s="54">
        <v>119026.6247</v>
      </c>
      <c r="AG26" s="54">
        <v>507670.65289999999</v>
      </c>
      <c r="AH26" s="54">
        <v>1393076.8629999999</v>
      </c>
      <c r="AI26" s="54">
        <v>348231.67940000002</v>
      </c>
      <c r="AJ26" s="54">
        <v>1628099.22</v>
      </c>
      <c r="AK26" s="54">
        <v>233628.15599999999</v>
      </c>
      <c r="AL26" s="54">
        <v>3594266.08</v>
      </c>
      <c r="AM26" s="54">
        <v>837688.76670000004</v>
      </c>
      <c r="AN26" s="54">
        <v>557464.56299999997</v>
      </c>
      <c r="AO26" s="54">
        <v>2968685.1060000001</v>
      </c>
      <c r="AP26" s="54">
        <v>1151200.55</v>
      </c>
      <c r="AQ26" s="54">
        <v>734068.3713</v>
      </c>
      <c r="AR26" s="54">
        <v>989813.41339999996</v>
      </c>
      <c r="AS26" s="54">
        <v>319029.23979999998</v>
      </c>
      <c r="AT26" s="54">
        <v>215175.8561</v>
      </c>
      <c r="AU26" s="54">
        <v>348541.92580000003</v>
      </c>
      <c r="AV26" s="54">
        <v>230527.44399999999</v>
      </c>
      <c r="AW26" s="54">
        <v>1467191.3670000001</v>
      </c>
      <c r="AX26" s="48">
        <f t="shared" si="1"/>
        <v>20748768.484882299</v>
      </c>
    </row>
    <row r="27" spans="1:50" x14ac:dyDescent="0.3">
      <c r="A27" s="26" t="s">
        <v>5</v>
      </c>
      <c r="B27" s="54">
        <v>20073308.32</v>
      </c>
      <c r="C27" s="54">
        <v>16136186.51</v>
      </c>
      <c r="D27" s="54">
        <v>2125962.6359999999</v>
      </c>
      <c r="E27" s="54">
        <v>3347029.2489999998</v>
      </c>
      <c r="F27" s="54">
        <v>25867039.260000002</v>
      </c>
      <c r="G27" s="54">
        <v>197433242</v>
      </c>
      <c r="H27" s="54">
        <v>13978139.869999999</v>
      </c>
      <c r="I27" s="54">
        <v>808375.68099999998</v>
      </c>
      <c r="J27" s="54">
        <v>63104518.350000001</v>
      </c>
      <c r="K27" s="54">
        <v>7451385.2079999996</v>
      </c>
      <c r="L27" s="54">
        <v>109650688.2</v>
      </c>
      <c r="M27" s="54">
        <v>10332795.68</v>
      </c>
      <c r="N27" s="54">
        <v>3515025.9130000002</v>
      </c>
      <c r="O27" s="54">
        <v>2379415.2740000002</v>
      </c>
      <c r="P27" s="54">
        <v>3789877.5980000002</v>
      </c>
      <c r="Q27" s="54">
        <v>86910896.829999998</v>
      </c>
      <c r="R27" s="54">
        <v>1751803.9779999999</v>
      </c>
      <c r="S27" s="54">
        <v>150269.9669</v>
      </c>
      <c r="T27" s="54">
        <v>900073.88840000005</v>
      </c>
      <c r="U27" s="54">
        <v>483870.07939999999</v>
      </c>
      <c r="V27" s="54">
        <v>19561685.25</v>
      </c>
      <c r="W27" s="54">
        <v>33395217.739999998</v>
      </c>
      <c r="X27" s="54">
        <v>21219897.120000001</v>
      </c>
      <c r="Y27" s="54">
        <v>18138629.530000001</v>
      </c>
      <c r="Z27" s="54">
        <v>18220273.07</v>
      </c>
      <c r="AA27" s="54">
        <v>1532516.6910000001</v>
      </c>
      <c r="AB27" s="54">
        <v>5149983.7280000001</v>
      </c>
      <c r="AC27" s="54">
        <v>89313582.680000007</v>
      </c>
      <c r="AD27" s="54">
        <v>9435612.7009999994</v>
      </c>
      <c r="AE27" s="54">
        <v>14993395.050000001</v>
      </c>
      <c r="AF27" s="54">
        <v>26171874.600000001</v>
      </c>
      <c r="AG27" s="54">
        <v>31936780.350000001</v>
      </c>
      <c r="AH27" s="54">
        <v>437473396.69999999</v>
      </c>
      <c r="AI27" s="54">
        <v>57658671.600000001</v>
      </c>
      <c r="AJ27" s="54">
        <v>751265195.70000005</v>
      </c>
      <c r="AK27" s="54">
        <v>120338835.7</v>
      </c>
      <c r="AL27" s="54">
        <v>79859681.409999996</v>
      </c>
      <c r="AM27" s="54">
        <v>7356411.2670000009</v>
      </c>
      <c r="AN27" s="54">
        <v>165404827.19999999</v>
      </c>
      <c r="AO27" s="54">
        <v>10444372.390000001</v>
      </c>
      <c r="AP27" s="54">
        <v>44637756.770000003</v>
      </c>
      <c r="AQ27" s="54">
        <v>134424794</v>
      </c>
      <c r="AR27" s="54">
        <v>74111371.810000002</v>
      </c>
      <c r="AS27" s="54">
        <v>25351293.289999999</v>
      </c>
      <c r="AT27" s="54">
        <v>127994618.09999999</v>
      </c>
      <c r="AU27" s="54">
        <v>64405201.710000001</v>
      </c>
      <c r="AV27" s="54">
        <v>98194398.269999996</v>
      </c>
      <c r="AW27" s="54">
        <v>418003137.5</v>
      </c>
      <c r="AX27" s="48">
        <f t="shared" si="1"/>
        <v>3476183316.4186993</v>
      </c>
    </row>
    <row r="28" spans="1:50" x14ac:dyDescent="0.3">
      <c r="A28" s="60" t="s">
        <v>116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</row>
    <row r="29" spans="1:50" x14ac:dyDescent="0.3">
      <c r="A29" s="27" t="str">
        <f t="shared" ref="A29:A40" si="2">A3</f>
        <v>Textile</v>
      </c>
      <c r="B29" s="20">
        <f>(B3-B16)/1000000000</f>
        <v>1.0955275544853125E-5</v>
      </c>
      <c r="C29" s="20">
        <f t="shared" ref="C29:AW34" si="3">(C3-C16)/1000000000</f>
        <v>5.6477964316969302E-5</v>
      </c>
      <c r="D29" s="20">
        <f t="shared" si="3"/>
        <v>1.0685075849413573E-5</v>
      </c>
      <c r="E29" s="20">
        <f t="shared" si="3"/>
        <v>2.4700592750082203E-7</v>
      </c>
      <c r="F29" s="20">
        <f t="shared" si="3"/>
        <v>2.0873283173415033E-5</v>
      </c>
      <c r="G29" s="20">
        <f t="shared" si="3"/>
        <v>1.6298892651932313E-4</v>
      </c>
      <c r="H29" s="20">
        <f t="shared" si="3"/>
        <v>4.8249097923388252E-6</v>
      </c>
      <c r="I29" s="20">
        <f t="shared" si="3"/>
        <v>2.7922572351553407E-6</v>
      </c>
      <c r="J29" s="20">
        <f t="shared" si="3"/>
        <v>2.7845926201236493E-5</v>
      </c>
      <c r="K29" s="20">
        <f t="shared" si="3"/>
        <v>1.1699581162971845E-5</v>
      </c>
      <c r="L29" s="20">
        <f t="shared" si="3"/>
        <v>8.3046249747829396E-5</v>
      </c>
      <c r="M29" s="20">
        <f t="shared" si="3"/>
        <v>1.1705965642745402E-5</v>
      </c>
      <c r="N29" s="20">
        <f t="shared" si="3"/>
        <v>6.5457502581273877E-6</v>
      </c>
      <c r="O29" s="20">
        <f t="shared" si="3"/>
        <v>4.76646992745739E-6</v>
      </c>
      <c r="P29" s="20">
        <f t="shared" si="3"/>
        <v>8.893915246812154E-6</v>
      </c>
      <c r="Q29" s="20">
        <f t="shared" si="3"/>
        <v>6.1258129260566079E-5</v>
      </c>
      <c r="R29" s="20">
        <f t="shared" si="3"/>
        <v>5.5543260333430011E-6</v>
      </c>
      <c r="S29" s="20">
        <f t="shared" si="3"/>
        <v>2.2487217678417657E-6</v>
      </c>
      <c r="T29" s="20">
        <f t="shared" si="3"/>
        <v>1.5538438340295215E-6</v>
      </c>
      <c r="U29" s="20">
        <f t="shared" si="3"/>
        <v>8.2034832601848162E-8</v>
      </c>
      <c r="V29" s="20">
        <f t="shared" si="3"/>
        <v>9.9969602379048885E-6</v>
      </c>
      <c r="W29" s="20">
        <f t="shared" si="3"/>
        <v>6.8615116006989801E-5</v>
      </c>
      <c r="X29" s="20">
        <f t="shared" si="3"/>
        <v>6.7584838260487308E-6</v>
      </c>
      <c r="Y29" s="20">
        <f t="shared" si="3"/>
        <v>2.9432989603677889E-5</v>
      </c>
      <c r="Z29" s="20">
        <f t="shared" si="3"/>
        <v>2.1739430737227624E-5</v>
      </c>
      <c r="AA29" s="20">
        <f t="shared" si="3"/>
        <v>4.9471434064434977E-6</v>
      </c>
      <c r="AB29" s="20">
        <f t="shared" si="3"/>
        <v>1.7565380873633127E-5</v>
      </c>
      <c r="AC29" s="20">
        <f t="shared" si="3"/>
        <v>9.4660200031788325E-5</v>
      </c>
      <c r="AD29" s="20">
        <f t="shared" si="3"/>
        <v>2.2645582071832761E-5</v>
      </c>
      <c r="AE29" s="20">
        <f t="shared" si="3"/>
        <v>3.017218015259818E-5</v>
      </c>
      <c r="AF29" s="20">
        <f t="shared" si="3"/>
        <v>5.1909051835662086E-5</v>
      </c>
      <c r="AG29" s="20">
        <f t="shared" si="3"/>
        <v>3.3399658757389981E-3</v>
      </c>
      <c r="AH29" s="20">
        <f t="shared" si="3"/>
        <v>5.0342629379252347E-4</v>
      </c>
      <c r="AI29" s="20">
        <f t="shared" si="3"/>
        <v>5.0990284002779225E-5</v>
      </c>
      <c r="AJ29" s="20">
        <f t="shared" si="3"/>
        <v>1.118767127715589E-2</v>
      </c>
      <c r="AK29" s="20">
        <f t="shared" si="3"/>
        <v>3.6047667595716192E-4</v>
      </c>
      <c r="AL29" s="20">
        <f t="shared" si="3"/>
        <v>3.6171827293879875E-3</v>
      </c>
      <c r="AM29" s="20">
        <f t="shared" si="3"/>
        <v>3.6409285484948605E-5</v>
      </c>
      <c r="AN29" s="20">
        <f t="shared" si="3"/>
        <v>1.1057304784070945E-4</v>
      </c>
      <c r="AO29" s="20">
        <f t="shared" si="3"/>
        <v>2.4289125967851609E-5</v>
      </c>
      <c r="AP29" s="20">
        <f t="shared" si="3"/>
        <v>4.089015408669899E-4</v>
      </c>
      <c r="AQ29" s="20">
        <f t="shared" si="3"/>
        <v>7.4871646522472004E-4</v>
      </c>
      <c r="AR29" s="20">
        <f t="shared" si="3"/>
        <v>3.2461181046961897E-4</v>
      </c>
      <c r="AS29" s="20">
        <f t="shared" si="3"/>
        <v>9.4447618162321162E-5</v>
      </c>
      <c r="AT29" s="20">
        <f t="shared" si="3"/>
        <v>3.6036197209968093E-4</v>
      </c>
      <c r="AU29" s="20">
        <f t="shared" si="3"/>
        <v>2.5385281232569331E-4</v>
      </c>
      <c r="AV29" s="20">
        <f t="shared" si="3"/>
        <v>1.8025233369445002E-4</v>
      </c>
      <c r="AW29" s="20">
        <f t="shared" si="3"/>
        <v>1.6851346537244422E-3</v>
      </c>
      <c r="AX29" s="20">
        <f>SUM(B29:AW29)</f>
        <v>2.4140751932955104E-2</v>
      </c>
    </row>
    <row r="30" spans="1:50" x14ac:dyDescent="0.3">
      <c r="A30" s="27" t="str">
        <f t="shared" si="2"/>
        <v>Wood</v>
      </c>
      <c r="B30" s="20">
        <f t="shared" ref="B30:Q40" si="4">(B4-B17)/1000000000</f>
        <v>7.8322517451773002E-3</v>
      </c>
      <c r="C30" s="20">
        <f t="shared" si="4"/>
        <v>3.3303628200539509E-3</v>
      </c>
      <c r="D30" s="20">
        <f t="shared" si="4"/>
        <v>6.3160248750150508E-4</v>
      </c>
      <c r="E30" s="20">
        <f t="shared" si="4"/>
        <v>2.8442332120209308E-5</v>
      </c>
      <c r="F30" s="20">
        <f t="shared" si="4"/>
        <v>2.9099887521916328E-3</v>
      </c>
      <c r="G30" s="20">
        <f t="shared" si="4"/>
        <v>3.1208118661097205E-2</v>
      </c>
      <c r="H30" s="20">
        <f t="shared" si="4"/>
        <v>9.3254659370308108E-4</v>
      </c>
      <c r="I30" s="20">
        <f t="shared" si="4"/>
        <v>2.7387523734607316E-4</v>
      </c>
      <c r="J30" s="20">
        <f t="shared" si="4"/>
        <v>6.6097250509995313E-3</v>
      </c>
      <c r="K30" s="20">
        <f t="shared" si="4"/>
        <v>1.4183986329696231E-2</v>
      </c>
      <c r="L30" s="20">
        <f t="shared" si="4"/>
        <v>1.952569456757243E-2</v>
      </c>
      <c r="M30" s="20">
        <f t="shared" si="4"/>
        <v>1.3403336551984129E-3</v>
      </c>
      <c r="N30" s="20">
        <f t="shared" si="4"/>
        <v>1.85455570656286E-3</v>
      </c>
      <c r="O30" s="20">
        <f t="shared" si="4"/>
        <v>2.7738531468131317E-3</v>
      </c>
      <c r="P30" s="20">
        <f t="shared" si="4"/>
        <v>7.8088556593441103E-4</v>
      </c>
      <c r="Q30" s="20">
        <f t="shared" si="4"/>
        <v>1.6918689323527528E-2</v>
      </c>
      <c r="R30" s="20">
        <f t="shared" si="3"/>
        <v>2.6440043951161637E-4</v>
      </c>
      <c r="S30" s="20">
        <f t="shared" si="3"/>
        <v>1.4609213660485819E-4</v>
      </c>
      <c r="T30" s="20">
        <f t="shared" si="3"/>
        <v>4.0995359765989061E-4</v>
      </c>
      <c r="U30" s="20">
        <f t="shared" si="3"/>
        <v>1.3793204059463969E-5</v>
      </c>
      <c r="V30" s="20">
        <f t="shared" si="3"/>
        <v>4.6349698007516803E-3</v>
      </c>
      <c r="W30" s="20">
        <f t="shared" si="3"/>
        <v>9.2386807637347187E-3</v>
      </c>
      <c r="X30" s="20">
        <f t="shared" si="3"/>
        <v>3.5089929623337091E-3</v>
      </c>
      <c r="Y30" s="20">
        <f t="shared" si="3"/>
        <v>6.0058082718574711E-3</v>
      </c>
      <c r="Z30" s="20">
        <f t="shared" si="3"/>
        <v>1.1271615290355889E-2</v>
      </c>
      <c r="AA30" s="20">
        <f t="shared" si="3"/>
        <v>6.4674664989838404E-4</v>
      </c>
      <c r="AB30" s="20">
        <f t="shared" si="3"/>
        <v>1.685816414118448E-3</v>
      </c>
      <c r="AC30" s="20">
        <f t="shared" si="3"/>
        <v>1.108846742837088E-2</v>
      </c>
      <c r="AD30" s="20">
        <f t="shared" si="3"/>
        <v>4.1824036535723329E-3</v>
      </c>
      <c r="AE30" s="20">
        <f t="shared" si="3"/>
        <v>3.07174974881891E-3</v>
      </c>
      <c r="AF30" s="20">
        <f t="shared" si="3"/>
        <v>5.9328159651730597E-3</v>
      </c>
      <c r="AG30" s="20">
        <f t="shared" si="3"/>
        <v>8.7156775970370064E-3</v>
      </c>
      <c r="AH30" s="20">
        <f t="shared" si="3"/>
        <v>0.13532884722875482</v>
      </c>
      <c r="AI30" s="20">
        <f t="shared" si="3"/>
        <v>4.4488865157401664E-2</v>
      </c>
      <c r="AJ30" s="20">
        <f t="shared" si="3"/>
        <v>0.20741442761069939</v>
      </c>
      <c r="AK30" s="20">
        <f t="shared" si="3"/>
        <v>2.042097175285814E-2</v>
      </c>
      <c r="AL30" s="20">
        <f t="shared" si="3"/>
        <v>0.24881916022765962</v>
      </c>
      <c r="AM30" s="20">
        <f t="shared" si="3"/>
        <v>4.8645669514998328E-3</v>
      </c>
      <c r="AN30" s="20">
        <f t="shared" si="3"/>
        <v>4.1503353657893025E-2</v>
      </c>
      <c r="AO30" s="20">
        <f t="shared" si="3"/>
        <v>3.6248874245187773E-2</v>
      </c>
      <c r="AP30" s="20">
        <f t="shared" si="3"/>
        <v>0.16396742576537099</v>
      </c>
      <c r="AQ30" s="20">
        <f t="shared" si="3"/>
        <v>1.7426505462409928E-2</v>
      </c>
      <c r="AR30" s="20">
        <f t="shared" si="3"/>
        <v>3.9500977769686085E-2</v>
      </c>
      <c r="AS30" s="20">
        <f t="shared" si="3"/>
        <v>9.4869908739768308E-3</v>
      </c>
      <c r="AT30" s="20">
        <f t="shared" si="3"/>
        <v>2.2181089024875571E-2</v>
      </c>
      <c r="AU30" s="20">
        <f t="shared" si="3"/>
        <v>1.632388519218482E-2</v>
      </c>
      <c r="AV30" s="20">
        <f t="shared" si="3"/>
        <v>3.7553706069451347E-2</v>
      </c>
      <c r="AW30" s="20">
        <f t="shared" si="3"/>
        <v>2.534048975913215E-2</v>
      </c>
      <c r="AX30" s="20">
        <f t="shared" ref="AX30:AX40" si="5">SUM(B30:AW30)</f>
        <v>1.2528230326483956</v>
      </c>
    </row>
    <row r="31" spans="1:50" x14ac:dyDescent="0.3">
      <c r="A31" s="27" t="str">
        <f t="shared" si="2"/>
        <v>Paper</v>
      </c>
      <c r="B31" s="20">
        <f t="shared" si="4"/>
        <v>3.5023804651548098E-4</v>
      </c>
      <c r="C31" s="20">
        <f t="shared" si="3"/>
        <v>1.8567901368538085E-4</v>
      </c>
      <c r="D31" s="20">
        <f t="shared" si="3"/>
        <v>7.6665953828281304E-5</v>
      </c>
      <c r="E31" s="20">
        <f t="shared" si="3"/>
        <v>3.9046449609039903E-6</v>
      </c>
      <c r="F31" s="20">
        <f t="shared" si="3"/>
        <v>1.659966298495652E-4</v>
      </c>
      <c r="G31" s="20">
        <f t="shared" si="3"/>
        <v>1.6206798485866216E-3</v>
      </c>
      <c r="H31" s="20">
        <f t="shared" si="3"/>
        <v>1.2476629999939398E-4</v>
      </c>
      <c r="I31" s="20">
        <f t="shared" si="3"/>
        <v>1.8410576995628768E-5</v>
      </c>
      <c r="J31" s="20">
        <f t="shared" si="3"/>
        <v>4.3919145177757598E-4</v>
      </c>
      <c r="K31" s="20">
        <f t="shared" si="3"/>
        <v>2.7686614048616612E-4</v>
      </c>
      <c r="L31" s="20">
        <f t="shared" si="3"/>
        <v>8.595071108257272E-4</v>
      </c>
      <c r="M31" s="20">
        <f t="shared" si="3"/>
        <v>6.2456112486732019E-5</v>
      </c>
      <c r="N31" s="20">
        <f t="shared" si="3"/>
        <v>9.3912580540303321E-5</v>
      </c>
      <c r="O31" s="20">
        <f t="shared" si="3"/>
        <v>7.2845865599246087E-5</v>
      </c>
      <c r="P31" s="20">
        <f t="shared" si="3"/>
        <v>4.4026052547656596E-5</v>
      </c>
      <c r="Q31" s="20">
        <f t="shared" si="3"/>
        <v>8.8003486313476507E-4</v>
      </c>
      <c r="R31" s="20">
        <f t="shared" si="3"/>
        <v>3.5454299883239609E-5</v>
      </c>
      <c r="S31" s="20">
        <f t="shared" si="3"/>
        <v>9.7190750612227789E-6</v>
      </c>
      <c r="T31" s="20">
        <f t="shared" si="3"/>
        <v>1.7259727719082672E-4</v>
      </c>
      <c r="U31" s="20">
        <f t="shared" si="3"/>
        <v>1.7821160530947446E-6</v>
      </c>
      <c r="V31" s="20">
        <f t="shared" si="3"/>
        <v>1.9009614630777157E-4</v>
      </c>
      <c r="W31" s="20">
        <f t="shared" si="3"/>
        <v>5.7657325334305501E-4</v>
      </c>
      <c r="X31" s="20">
        <f t="shared" si="3"/>
        <v>6.0902107298203919E-5</v>
      </c>
      <c r="Y31" s="20">
        <f t="shared" si="3"/>
        <v>2.1669606759282283E-4</v>
      </c>
      <c r="Z31" s="20">
        <f t="shared" si="3"/>
        <v>3.0362154457157394E-4</v>
      </c>
      <c r="AA31" s="20">
        <f t="shared" si="3"/>
        <v>8.2714178479905993E-5</v>
      </c>
      <c r="AB31" s="20">
        <f t="shared" si="3"/>
        <v>1.0402776357170672E-4</v>
      </c>
      <c r="AC31" s="20">
        <f t="shared" si="3"/>
        <v>5.7739180474234721E-4</v>
      </c>
      <c r="AD31" s="20">
        <f t="shared" si="3"/>
        <v>1.0311108380200487E-4</v>
      </c>
      <c r="AE31" s="20">
        <f t="shared" si="3"/>
        <v>1.4304312797601038E-4</v>
      </c>
      <c r="AF31" s="20">
        <f t="shared" si="3"/>
        <v>3.9485812047121904E-4</v>
      </c>
      <c r="AG31" s="20">
        <f t="shared" si="3"/>
        <v>1.0407627229559128E-3</v>
      </c>
      <c r="AH31" s="20">
        <f t="shared" si="3"/>
        <v>7.0636867882035185E-3</v>
      </c>
      <c r="AI31" s="20">
        <f t="shared" si="3"/>
        <v>3.1914522632796387E-4</v>
      </c>
      <c r="AJ31" s="20">
        <f t="shared" si="3"/>
        <v>2.9550736787858904E-2</v>
      </c>
      <c r="AK31" s="20">
        <f t="shared" si="3"/>
        <v>7.9267938658480412E-4</v>
      </c>
      <c r="AL31" s="20">
        <f t="shared" si="3"/>
        <v>2.3909761846301419E-3</v>
      </c>
      <c r="AM31" s="20">
        <f t="shared" si="3"/>
        <v>7.9158918262181804E-4</v>
      </c>
      <c r="AN31" s="20">
        <f t="shared" si="3"/>
        <v>8.0891286802048607E-4</v>
      </c>
      <c r="AO31" s="20">
        <f t="shared" si="3"/>
        <v>3.115504443594697E-4</v>
      </c>
      <c r="AP31" s="20">
        <f t="shared" si="3"/>
        <v>3.6774602391402903E-4</v>
      </c>
      <c r="AQ31" s="20">
        <f t="shared" si="3"/>
        <v>6.9258997035850488E-4</v>
      </c>
      <c r="AR31" s="20">
        <f t="shared" si="3"/>
        <v>1.2963605539357942E-3</v>
      </c>
      <c r="AS31" s="20">
        <f t="shared" si="3"/>
        <v>3.4528176236566692E-4</v>
      </c>
      <c r="AT31" s="20">
        <f t="shared" si="3"/>
        <v>1.1005971365402542E-3</v>
      </c>
      <c r="AU31" s="20">
        <f t="shared" si="3"/>
        <v>2.0485136010353353E-3</v>
      </c>
      <c r="AV31" s="20">
        <f t="shared" si="3"/>
        <v>7.1887945752264213E-4</v>
      </c>
      <c r="AW31" s="20">
        <f t="shared" si="3"/>
        <v>1.4210437827521479E-3</v>
      </c>
      <c r="AX31" s="20">
        <f t="shared" si="5"/>
        <v>5.9308821038151813E-2</v>
      </c>
    </row>
    <row r="32" spans="1:50" x14ac:dyDescent="0.3">
      <c r="A32" s="27" t="str">
        <f t="shared" si="2"/>
        <v>Plastics</v>
      </c>
      <c r="B32" s="20">
        <f t="shared" si="4"/>
        <v>2.12404431567221E-4</v>
      </c>
      <c r="C32" s="20">
        <f t="shared" si="3"/>
        <v>4.9471861393989198E-4</v>
      </c>
      <c r="D32" s="20">
        <f t="shared" si="3"/>
        <v>2.2104528197559501E-4</v>
      </c>
      <c r="E32" s="20">
        <f t="shared" si="3"/>
        <v>1.3532455647497846E-6</v>
      </c>
      <c r="F32" s="20">
        <f t="shared" si="3"/>
        <v>2.6034778109458367E-4</v>
      </c>
      <c r="G32" s="20">
        <f t="shared" si="3"/>
        <v>1.938871476123075E-3</v>
      </c>
      <c r="H32" s="20">
        <f t="shared" si="3"/>
        <v>4.622041347422378E-5</v>
      </c>
      <c r="I32" s="20">
        <f t="shared" si="3"/>
        <v>2.3366665668166672E-5</v>
      </c>
      <c r="J32" s="20">
        <f t="shared" si="3"/>
        <v>3.8098025377532796E-4</v>
      </c>
      <c r="K32" s="20">
        <f t="shared" si="3"/>
        <v>1.9578595278600853E-4</v>
      </c>
      <c r="L32" s="20">
        <f t="shared" si="3"/>
        <v>1.063022975014946E-3</v>
      </c>
      <c r="M32" s="20">
        <f t="shared" si="3"/>
        <v>8.7445833400007507E-5</v>
      </c>
      <c r="N32" s="20">
        <f t="shared" si="3"/>
        <v>1.159140302874028E-4</v>
      </c>
      <c r="O32" s="20">
        <f t="shared" si="3"/>
        <v>3.5202855679804898E-5</v>
      </c>
      <c r="P32" s="20">
        <f t="shared" si="3"/>
        <v>6.14888235133826E-5</v>
      </c>
      <c r="Q32" s="20">
        <f t="shared" si="3"/>
        <v>1.2630013834749683E-3</v>
      </c>
      <c r="R32" s="20">
        <f t="shared" si="3"/>
        <v>4.271705474684099E-5</v>
      </c>
      <c r="S32" s="20">
        <f t="shared" si="3"/>
        <v>1.111007181331778E-5</v>
      </c>
      <c r="T32" s="20">
        <f t="shared" si="3"/>
        <v>2.408368205459794E-5</v>
      </c>
      <c r="U32" s="20">
        <f t="shared" si="3"/>
        <v>1.1664880643134402E-6</v>
      </c>
      <c r="V32" s="20">
        <f t="shared" si="3"/>
        <v>5.6027358244231109E-4</v>
      </c>
      <c r="W32" s="20">
        <f t="shared" si="3"/>
        <v>9.6649447706293812E-4</v>
      </c>
      <c r="X32" s="20">
        <f t="shared" si="3"/>
        <v>9.5181972753935381E-5</v>
      </c>
      <c r="Y32" s="20">
        <f t="shared" si="3"/>
        <v>2.0942596049119532E-4</v>
      </c>
      <c r="Z32" s="20">
        <f t="shared" si="3"/>
        <v>2.4524362264044666E-4</v>
      </c>
      <c r="AA32" s="20">
        <f t="shared" si="3"/>
        <v>4.0916477141308803E-5</v>
      </c>
      <c r="AB32" s="20">
        <f t="shared" si="3"/>
        <v>1.5500400619871868E-4</v>
      </c>
      <c r="AC32" s="20">
        <f t="shared" si="3"/>
        <v>8.3036290716019697E-4</v>
      </c>
      <c r="AD32" s="20">
        <f t="shared" si="3"/>
        <v>2.0650800980230688E-4</v>
      </c>
      <c r="AE32" s="20">
        <f t="shared" si="3"/>
        <v>4.2964414516800096E-4</v>
      </c>
      <c r="AF32" s="20">
        <f t="shared" si="3"/>
        <v>1.7852056893319982E-3</v>
      </c>
      <c r="AG32" s="20">
        <f t="shared" si="3"/>
        <v>2.6446081527561368E-3</v>
      </c>
      <c r="AH32" s="20">
        <f t="shared" si="3"/>
        <v>5.5186864638340476E-3</v>
      </c>
      <c r="AI32" s="20">
        <f t="shared" si="3"/>
        <v>6.6192461455180098E-4</v>
      </c>
      <c r="AJ32" s="20">
        <f t="shared" si="3"/>
        <v>4.0507788264128444E-2</v>
      </c>
      <c r="AK32" s="20">
        <f t="shared" si="3"/>
        <v>2.5849208512432388E-3</v>
      </c>
      <c r="AL32" s="20">
        <f t="shared" si="3"/>
        <v>2.4168952239502603E-3</v>
      </c>
      <c r="AM32" s="20">
        <f t="shared" si="3"/>
        <v>1.4960045662957729E-3</v>
      </c>
      <c r="AN32" s="20">
        <f t="shared" si="3"/>
        <v>1.7364922957393899E-3</v>
      </c>
      <c r="AO32" s="20">
        <f t="shared" si="3"/>
        <v>2.502779131901295E-4</v>
      </c>
      <c r="AP32" s="20">
        <f t="shared" si="3"/>
        <v>2.0796201087376963E-3</v>
      </c>
      <c r="AQ32" s="20">
        <f t="shared" si="3"/>
        <v>8.2723848355643406E-3</v>
      </c>
      <c r="AR32" s="20">
        <f t="shared" si="3"/>
        <v>1.3521413002250829E-3</v>
      </c>
      <c r="AS32" s="20">
        <f t="shared" si="3"/>
        <v>5.5194011879057298E-4</v>
      </c>
      <c r="AT32" s="20">
        <f t="shared" si="3"/>
        <v>3.2898726059558672E-3</v>
      </c>
      <c r="AU32" s="20">
        <f t="shared" si="3"/>
        <v>1.518833933691827E-3</v>
      </c>
      <c r="AV32" s="20">
        <f t="shared" si="3"/>
        <v>1.5428751368040891E-3</v>
      </c>
      <c r="AW32" s="20">
        <f t="shared" si="3"/>
        <v>7.37026533579907E-3</v>
      </c>
      <c r="AX32" s="20">
        <f t="shared" si="5"/>
        <v>9.5800039885469548E-2</v>
      </c>
    </row>
    <row r="33" spans="1:50" x14ac:dyDescent="0.3">
      <c r="A33" s="27" t="str">
        <f t="shared" si="2"/>
        <v>Glass</v>
      </c>
      <c r="B33" s="20">
        <f t="shared" si="4"/>
        <v>2.17547400997192E-4</v>
      </c>
      <c r="C33" s="20">
        <f t="shared" si="3"/>
        <v>5.4186850314791096E-4</v>
      </c>
      <c r="D33" s="20">
        <f t="shared" si="3"/>
        <v>3.5147588904948249E-4</v>
      </c>
      <c r="E33" s="20">
        <f t="shared" si="3"/>
        <v>2.3854556253275929E-5</v>
      </c>
      <c r="F33" s="20">
        <f t="shared" si="3"/>
        <v>2.7316759888713351E-4</v>
      </c>
      <c r="G33" s="20">
        <f t="shared" si="3"/>
        <v>4.1728198544961903E-3</v>
      </c>
      <c r="H33" s="20">
        <f t="shared" si="3"/>
        <v>3.3425039633988845E-4</v>
      </c>
      <c r="I33" s="20">
        <f t="shared" si="3"/>
        <v>1.1063643331310599E-4</v>
      </c>
      <c r="J33" s="20">
        <f t="shared" si="3"/>
        <v>1.0422697327118582E-3</v>
      </c>
      <c r="K33" s="20">
        <f t="shared" si="3"/>
        <v>4.2298491439472633E-4</v>
      </c>
      <c r="L33" s="20">
        <f t="shared" si="3"/>
        <v>1.5625453769898853E-3</v>
      </c>
      <c r="M33" s="20">
        <f t="shared" si="3"/>
        <v>2.6575146411644991E-4</v>
      </c>
      <c r="N33" s="20">
        <f t="shared" si="3"/>
        <v>2.690920144851993E-4</v>
      </c>
      <c r="O33" s="20">
        <f t="shared" si="3"/>
        <v>2.4408714166916938E-4</v>
      </c>
      <c r="P33" s="20">
        <f t="shared" si="3"/>
        <v>9.8150530004730628E-5</v>
      </c>
      <c r="Q33" s="20">
        <f t="shared" si="3"/>
        <v>1.8745157388817453E-3</v>
      </c>
      <c r="R33" s="20">
        <f t="shared" si="3"/>
        <v>7.0199030943056924E-5</v>
      </c>
      <c r="S33" s="20">
        <f t="shared" si="3"/>
        <v>1.7853675485774659E-4</v>
      </c>
      <c r="T33" s="20">
        <f t="shared" si="3"/>
        <v>1.6469234265144173E-4</v>
      </c>
      <c r="U33" s="20">
        <f t="shared" si="3"/>
        <v>2.5113865116755516E-6</v>
      </c>
      <c r="V33" s="20">
        <f t="shared" si="3"/>
        <v>4.2093123296558892E-4</v>
      </c>
      <c r="W33" s="20">
        <f t="shared" si="3"/>
        <v>1.3415876745155059E-3</v>
      </c>
      <c r="X33" s="20">
        <f t="shared" si="3"/>
        <v>5.7258728194420198E-4</v>
      </c>
      <c r="Y33" s="20">
        <f t="shared" si="3"/>
        <v>4.4884248331475516E-4</v>
      </c>
      <c r="Z33" s="20">
        <f t="shared" si="3"/>
        <v>1.8989197449519578E-4</v>
      </c>
      <c r="AA33" s="20">
        <f t="shared" si="3"/>
        <v>2.4437453236639869E-4</v>
      </c>
      <c r="AB33" s="20">
        <f t="shared" si="3"/>
        <v>1.3208092619914049E-4</v>
      </c>
      <c r="AC33" s="20">
        <f t="shared" si="3"/>
        <v>1.0705973682413469E-3</v>
      </c>
      <c r="AD33" s="20">
        <f t="shared" si="3"/>
        <v>1.5017112543515664E-4</v>
      </c>
      <c r="AE33" s="20">
        <f t="shared" si="3"/>
        <v>5.1192998997714404E-4</v>
      </c>
      <c r="AF33" s="20">
        <f t="shared" si="3"/>
        <v>1.020690848939954E-3</v>
      </c>
      <c r="AG33" s="20">
        <f t="shared" si="3"/>
        <v>4.9724913407624496E-4</v>
      </c>
      <c r="AH33" s="20">
        <f t="shared" si="3"/>
        <v>3.6506446209913605E-3</v>
      </c>
      <c r="AI33" s="20">
        <f t="shared" si="3"/>
        <v>1.841022025152529E-3</v>
      </c>
      <c r="AJ33" s="20">
        <f t="shared" si="3"/>
        <v>3.7972086221963124E-2</v>
      </c>
      <c r="AK33" s="20">
        <f t="shared" si="3"/>
        <v>2.6605252259585821E-3</v>
      </c>
      <c r="AL33" s="20">
        <f t="shared" si="3"/>
        <v>5.6532157297202587E-4</v>
      </c>
      <c r="AM33" s="20">
        <f t="shared" si="3"/>
        <v>1.0866300812428229E-3</v>
      </c>
      <c r="AN33" s="20">
        <f t="shared" si="3"/>
        <v>1.765034761656099E-3</v>
      </c>
      <c r="AO33" s="20">
        <f t="shared" si="3"/>
        <v>2.0427820091520042E-3</v>
      </c>
      <c r="AP33" s="20">
        <f t="shared" si="3"/>
        <v>5.3217066011054511E-4</v>
      </c>
      <c r="AQ33" s="20">
        <f t="shared" si="3"/>
        <v>1.1243452651034929E-3</v>
      </c>
      <c r="AR33" s="20">
        <f t="shared" si="3"/>
        <v>2.2261376918849348E-3</v>
      </c>
      <c r="AS33" s="20">
        <f t="shared" si="3"/>
        <v>6.0777303865653504E-4</v>
      </c>
      <c r="AT33" s="20">
        <f t="shared" si="3"/>
        <v>1.0895244166695399E-3</v>
      </c>
      <c r="AU33" s="20">
        <f t="shared" si="3"/>
        <v>1.2481822298812751E-3</v>
      </c>
      <c r="AV33" s="20">
        <f t="shared" si="3"/>
        <v>1.0822595703875708E-4</v>
      </c>
      <c r="AW33" s="20">
        <f t="shared" si="3"/>
        <v>2.2632903303459427E-3</v>
      </c>
      <c r="AX33" s="20">
        <f t="shared" si="5"/>
        <v>7.9605587741952089E-2</v>
      </c>
    </row>
    <row r="34" spans="1:50" x14ac:dyDescent="0.3">
      <c r="A34" s="27" t="str">
        <f t="shared" si="2"/>
        <v>Steel</v>
      </c>
      <c r="B34" s="20">
        <f t="shared" si="4"/>
        <v>1.5184695108148242E-3</v>
      </c>
      <c r="C34" s="20">
        <f t="shared" si="3"/>
        <v>3.6369132186922842E-3</v>
      </c>
      <c r="D34" s="20">
        <f t="shared" si="3"/>
        <v>1.6369045814909903E-3</v>
      </c>
      <c r="E34" s="20">
        <f t="shared" si="3"/>
        <v>1.0819949609675188E-4</v>
      </c>
      <c r="F34" s="20">
        <f t="shared" si="3"/>
        <v>3.27396406405632E-3</v>
      </c>
      <c r="G34" s="20">
        <f t="shared" si="3"/>
        <v>1.1917462295552328E-2</v>
      </c>
      <c r="H34" s="20">
        <f t="shared" si="3"/>
        <v>1.1451223394350989E-3</v>
      </c>
      <c r="I34" s="20">
        <f t="shared" si="3"/>
        <v>2.3390081496979349E-4</v>
      </c>
      <c r="J34" s="20">
        <f t="shared" si="3"/>
        <v>6.1176030982072593E-3</v>
      </c>
      <c r="K34" s="20">
        <f t="shared" si="3"/>
        <v>1.725150936212329E-3</v>
      </c>
      <c r="L34" s="20">
        <f t="shared" si="3"/>
        <v>7.713337996496249E-3</v>
      </c>
      <c r="M34" s="20">
        <f t="shared" si="3"/>
        <v>1.4751904299621368E-3</v>
      </c>
      <c r="N34" s="20">
        <f t="shared" si="3"/>
        <v>1.5356510731829992E-3</v>
      </c>
      <c r="O34" s="20">
        <f t="shared" si="3"/>
        <v>4.9506352818393107E-4</v>
      </c>
      <c r="P34" s="20">
        <f t="shared" si="3"/>
        <v>6.8146084641566103E-4</v>
      </c>
      <c r="Q34" s="20">
        <f t="shared" si="3"/>
        <v>6.9632051438593681E-3</v>
      </c>
      <c r="R34" s="20">
        <f t="shared" si="3"/>
        <v>6.3604657622627961E-4</v>
      </c>
      <c r="S34" s="20">
        <f t="shared" si="3"/>
        <v>1.5714340956497424E-4</v>
      </c>
      <c r="T34" s="20">
        <f t="shared" si="3"/>
        <v>3.3171540979894717E-4</v>
      </c>
      <c r="U34" s="20">
        <f t="shared" si="3"/>
        <v>1.9620851797470589E-5</v>
      </c>
      <c r="V34" s="20">
        <f t="shared" si="3"/>
        <v>5.4155314150673515E-3</v>
      </c>
      <c r="W34" s="20">
        <f t="shared" si="3"/>
        <v>5.8028286514372604E-3</v>
      </c>
      <c r="X34" s="20">
        <f t="shared" si="3"/>
        <v>1.0958456514997517E-3</v>
      </c>
      <c r="Y34" s="20">
        <f t="shared" si="3"/>
        <v>3.2944823028493641E-3</v>
      </c>
      <c r="Z34" s="20">
        <f t="shared" si="3"/>
        <v>2.6988013114502001E-3</v>
      </c>
      <c r="AA34" s="20">
        <f t="shared" si="3"/>
        <v>3.14021739751881E-4</v>
      </c>
      <c r="AB34" s="20">
        <f t="shared" si="3"/>
        <v>2.6757444728266865E-3</v>
      </c>
      <c r="AC34" s="20">
        <f t="shared" si="3"/>
        <v>3.6104789970925395E-3</v>
      </c>
      <c r="AD34" s="20">
        <f t="shared" si="3"/>
        <v>1.2320990764713949E-3</v>
      </c>
      <c r="AE34" s="20">
        <f t="shared" si="3"/>
        <v>1.6544366353582981E-3</v>
      </c>
      <c r="AF34" s="20">
        <f t="shared" si="3"/>
        <v>3.8568669844575086E-3</v>
      </c>
      <c r="AG34" s="20">
        <f t="shared" si="3"/>
        <v>1.8887199508710591E-2</v>
      </c>
      <c r="AH34" s="20">
        <f t="shared" si="3"/>
        <v>3.2669104108050809E-2</v>
      </c>
      <c r="AI34" s="20">
        <f t="shared" si="3"/>
        <v>6.0168215977828409E-3</v>
      </c>
      <c r="AJ34" s="20">
        <f t="shared" si="3"/>
        <v>0.45271182887765732</v>
      </c>
      <c r="AK34" s="20">
        <f t="shared" si="3"/>
        <v>4.5287113163927493E-2</v>
      </c>
      <c r="AL34" s="20">
        <f t="shared" ref="C34:AW40" si="6">(AL8-AL21)/1000000000</f>
        <v>7.5970270175067009E-2</v>
      </c>
      <c r="AM34" s="20">
        <f t="shared" si="6"/>
        <v>5.0155662070130993E-3</v>
      </c>
      <c r="AN34" s="20">
        <f t="shared" si="6"/>
        <v>1.4265299478070519E-2</v>
      </c>
      <c r="AO34" s="20">
        <f t="shared" si="6"/>
        <v>4.88306613505E-3</v>
      </c>
      <c r="AP34" s="20">
        <f t="shared" si="6"/>
        <v>1.1799356709730901E-2</v>
      </c>
      <c r="AQ34" s="20">
        <f t="shared" si="6"/>
        <v>4.09405795975692E-2</v>
      </c>
      <c r="AR34" s="20">
        <f t="shared" si="6"/>
        <v>1.754622675175984E-2</v>
      </c>
      <c r="AS34" s="20">
        <f t="shared" si="6"/>
        <v>5.9417601033661107E-3</v>
      </c>
      <c r="AT34" s="20">
        <f t="shared" si="6"/>
        <v>1.6739394973494897E-2</v>
      </c>
      <c r="AU34" s="20">
        <f t="shared" si="6"/>
        <v>1.7260710656159018E-2</v>
      </c>
      <c r="AV34" s="20">
        <f t="shared" si="6"/>
        <v>4.750311644088805E-3</v>
      </c>
      <c r="AW34" s="20">
        <f t="shared" si="6"/>
        <v>2.3712172443110944E-2</v>
      </c>
      <c r="AX34" s="20">
        <f t="shared" si="5"/>
        <v>0.87737004498988747</v>
      </c>
    </row>
    <row r="35" spans="1:50" x14ac:dyDescent="0.3">
      <c r="A35" s="27" t="str">
        <f t="shared" si="2"/>
        <v>Precious metals</v>
      </c>
      <c r="B35" s="20">
        <f t="shared" si="4"/>
        <v>2.1266120441898175E-7</v>
      </c>
      <c r="C35" s="20">
        <f t="shared" si="6"/>
        <v>6.3010362085200314E-8</v>
      </c>
      <c r="D35" s="20">
        <f t="shared" si="6"/>
        <v>1.4948147619199679E-8</v>
      </c>
      <c r="E35" s="20">
        <f t="shared" si="6"/>
        <v>6.0149055046950692E-10</v>
      </c>
      <c r="F35" s="20">
        <f t="shared" si="6"/>
        <v>1.9643568675447678E-7</v>
      </c>
      <c r="G35" s="20">
        <f t="shared" si="6"/>
        <v>2.2964284226725396E-6</v>
      </c>
      <c r="H35" s="20">
        <f t="shared" si="6"/>
        <v>2.2878212214508949E-8</v>
      </c>
      <c r="I35" s="20">
        <f t="shared" si="6"/>
        <v>6.6247845855510404E-9</v>
      </c>
      <c r="J35" s="20">
        <f t="shared" si="6"/>
        <v>9.9189996901245308E-8</v>
      </c>
      <c r="K35" s="20">
        <f t="shared" si="6"/>
        <v>6.5160967068423702E-8</v>
      </c>
      <c r="L35" s="20">
        <f t="shared" si="6"/>
        <v>2.6825618636886006E-7</v>
      </c>
      <c r="M35" s="20">
        <f t="shared" si="6"/>
        <v>2.4117759843774515E-8</v>
      </c>
      <c r="N35" s="20">
        <f t="shared" si="6"/>
        <v>6.0999966396185711E-8</v>
      </c>
      <c r="O35" s="20">
        <f t="shared" si="6"/>
        <v>5.5250593474854493E-9</v>
      </c>
      <c r="P35" s="20">
        <f t="shared" si="6"/>
        <v>2.0585171627414384E-8</v>
      </c>
      <c r="Q35" s="20">
        <f t="shared" si="6"/>
        <v>1.2957839895302799E-7</v>
      </c>
      <c r="R35" s="20">
        <f t="shared" si="6"/>
        <v>8.8099053520448198E-9</v>
      </c>
      <c r="S35" s="20">
        <f t="shared" si="6"/>
        <v>4.6945764666537396E-9</v>
      </c>
      <c r="T35" s="20">
        <f t="shared" si="6"/>
        <v>1.1414123103249991E-8</v>
      </c>
      <c r="U35" s="20">
        <f t="shared" si="6"/>
        <v>2.4847343775353182E-10</v>
      </c>
      <c r="V35" s="20">
        <f t="shared" si="6"/>
        <v>6.5388499457465117E-8</v>
      </c>
      <c r="W35" s="20">
        <f t="shared" si="6"/>
        <v>2.8855266817338004E-7</v>
      </c>
      <c r="X35" s="20">
        <f t="shared" si="6"/>
        <v>2.7670704008182598E-8</v>
      </c>
      <c r="Y35" s="20">
        <f t="shared" si="6"/>
        <v>5.154681308157255E-8</v>
      </c>
      <c r="Z35" s="20">
        <f t="shared" si="6"/>
        <v>1.8109376444855298E-7</v>
      </c>
      <c r="AA35" s="20">
        <f t="shared" si="6"/>
        <v>1.3939594230708004E-8</v>
      </c>
      <c r="AB35" s="20">
        <f t="shared" si="6"/>
        <v>7.7958364555351301E-8</v>
      </c>
      <c r="AC35" s="20">
        <f t="shared" si="6"/>
        <v>1.5109180671757201E-7</v>
      </c>
      <c r="AD35" s="20">
        <f t="shared" si="6"/>
        <v>3.9222880225643391E-8</v>
      </c>
      <c r="AE35" s="20">
        <f t="shared" si="6"/>
        <v>1.390163961643733E-6</v>
      </c>
      <c r="AF35" s="20">
        <f t="shared" si="6"/>
        <v>1.9636915054564458E-8</v>
      </c>
      <c r="AG35" s="20">
        <f t="shared" si="6"/>
        <v>1.4872627154505361E-7</v>
      </c>
      <c r="AH35" s="20">
        <f t="shared" si="6"/>
        <v>1.7710992537790071E-6</v>
      </c>
      <c r="AI35" s="20">
        <f t="shared" si="6"/>
        <v>1.0592410617828068E-6</v>
      </c>
      <c r="AJ35" s="20">
        <f t="shared" si="6"/>
        <v>3.2245135223637578E-6</v>
      </c>
      <c r="AK35" s="20">
        <f t="shared" si="6"/>
        <v>1.7838403972522003E-7</v>
      </c>
      <c r="AL35" s="20">
        <f t="shared" si="6"/>
        <v>4.3260293516398209E-7</v>
      </c>
      <c r="AM35" s="20">
        <f t="shared" si="6"/>
        <v>5.1608408392898433E-7</v>
      </c>
      <c r="AN35" s="20">
        <f t="shared" si="6"/>
        <v>1.8805369265934701E-7</v>
      </c>
      <c r="AO35" s="20">
        <f t="shared" si="6"/>
        <v>6.2896113259753608E-8</v>
      </c>
      <c r="AP35" s="20">
        <f t="shared" si="6"/>
        <v>4.73098431953037E-8</v>
      </c>
      <c r="AQ35" s="20">
        <f t="shared" si="6"/>
        <v>7.5430892898813891E-7</v>
      </c>
      <c r="AR35" s="20">
        <f t="shared" si="6"/>
        <v>9.10111856041156E-8</v>
      </c>
      <c r="AS35" s="20">
        <f t="shared" si="6"/>
        <v>6.8141297225541314E-7</v>
      </c>
      <c r="AT35" s="20">
        <f t="shared" si="6"/>
        <v>7.3741537422609898E-8</v>
      </c>
      <c r="AU35" s="20">
        <f t="shared" si="6"/>
        <v>1.9263071757398373E-7</v>
      </c>
      <c r="AV35" s="20">
        <f t="shared" si="6"/>
        <v>4.8760146261721608E-8</v>
      </c>
      <c r="AW35" s="20">
        <f t="shared" si="6"/>
        <v>1.0542621720612881E-6</v>
      </c>
      <c r="AX35" s="20">
        <f t="shared" si="5"/>
        <v>1.6343473344934255E-5</v>
      </c>
    </row>
    <row r="36" spans="1:50" x14ac:dyDescent="0.3">
      <c r="A36" s="27" t="str">
        <f t="shared" si="2"/>
        <v>Aluminium</v>
      </c>
      <c r="B36" s="20">
        <f t="shared" si="4"/>
        <v>6.8503118452860183E-5</v>
      </c>
      <c r="C36" s="20">
        <f t="shared" si="6"/>
        <v>8.5070457558715916E-5</v>
      </c>
      <c r="D36" s="20">
        <f t="shared" si="6"/>
        <v>1.4431760276300499E-5</v>
      </c>
      <c r="E36" s="20">
        <f t="shared" si="6"/>
        <v>2.5401600123601453E-6</v>
      </c>
      <c r="F36" s="20">
        <f t="shared" si="6"/>
        <v>6.7255745894949205E-5</v>
      </c>
      <c r="G36" s="20">
        <f t="shared" si="6"/>
        <v>3.4411094844683795E-4</v>
      </c>
      <c r="H36" s="20">
        <f t="shared" si="6"/>
        <v>2.5403089267431687E-5</v>
      </c>
      <c r="I36" s="20">
        <f t="shared" si="6"/>
        <v>2.5426624192092595E-6</v>
      </c>
      <c r="J36" s="20">
        <f t="shared" si="6"/>
        <v>1.8719331900425394E-4</v>
      </c>
      <c r="K36" s="20">
        <f t="shared" si="6"/>
        <v>6.1108621016219109E-6</v>
      </c>
      <c r="L36" s="20">
        <f t="shared" si="6"/>
        <v>2.6131006430328639E-4</v>
      </c>
      <c r="M36" s="20">
        <f t="shared" si="6"/>
        <v>2.0941787973870006E-5</v>
      </c>
      <c r="N36" s="20">
        <f t="shared" si="6"/>
        <v>6.417513479571211E-5</v>
      </c>
      <c r="O36" s="20">
        <f t="shared" si="6"/>
        <v>2.9878599043531591E-5</v>
      </c>
      <c r="P36" s="20">
        <f t="shared" si="6"/>
        <v>1.0616112859272078E-5</v>
      </c>
      <c r="Q36" s="20">
        <f t="shared" si="6"/>
        <v>2.1361370308405905E-4</v>
      </c>
      <c r="R36" s="20">
        <f t="shared" si="6"/>
        <v>4.6720159610992605E-6</v>
      </c>
      <c r="S36" s="20">
        <f t="shared" si="6"/>
        <v>4.3232861392757986E-6</v>
      </c>
      <c r="T36" s="20">
        <f t="shared" si="6"/>
        <v>4.5235967684171463E-6</v>
      </c>
      <c r="U36" s="20">
        <f t="shared" si="6"/>
        <v>1.6191274793563888E-7</v>
      </c>
      <c r="V36" s="20">
        <f t="shared" si="6"/>
        <v>1.1798751336918468E-4</v>
      </c>
      <c r="W36" s="20">
        <f t="shared" si="6"/>
        <v>1.47466900059487E-4</v>
      </c>
      <c r="X36" s="20">
        <f t="shared" si="6"/>
        <v>1.7129606037968041E-5</v>
      </c>
      <c r="Y36" s="20">
        <f t="shared" si="6"/>
        <v>1.1365573987811813E-4</v>
      </c>
      <c r="Z36" s="20">
        <f t="shared" si="6"/>
        <v>7.721316177195558E-5</v>
      </c>
      <c r="AA36" s="20">
        <f t="shared" si="6"/>
        <v>3.0539985086841302E-5</v>
      </c>
      <c r="AB36" s="20">
        <f t="shared" si="6"/>
        <v>3.8908854808844809E-5</v>
      </c>
      <c r="AC36" s="20">
        <f t="shared" si="6"/>
        <v>9.645139510069427E-5</v>
      </c>
      <c r="AD36" s="20">
        <f t="shared" si="6"/>
        <v>1.1969780766143478E-4</v>
      </c>
      <c r="AE36" s="20">
        <f t="shared" si="6"/>
        <v>1.9497501539322758E-4</v>
      </c>
      <c r="AF36" s="20">
        <f t="shared" si="6"/>
        <v>8.411740553152658E-5</v>
      </c>
      <c r="AG36" s="20">
        <f t="shared" si="6"/>
        <v>1.9809840141032538E-4</v>
      </c>
      <c r="AH36" s="20">
        <f t="shared" si="6"/>
        <v>1.7391363939101817E-3</v>
      </c>
      <c r="AI36" s="20">
        <f t="shared" si="6"/>
        <v>1.9085183575163439E-4</v>
      </c>
      <c r="AJ36" s="20">
        <f t="shared" si="6"/>
        <v>1.2878485416821189E-2</v>
      </c>
      <c r="AK36" s="20">
        <f t="shared" si="6"/>
        <v>7.7047488144293106E-4</v>
      </c>
      <c r="AL36" s="20">
        <f t="shared" si="6"/>
        <v>9.5565544804159788E-4</v>
      </c>
      <c r="AM36" s="20">
        <f t="shared" si="6"/>
        <v>4.9106887872512998E-4</v>
      </c>
      <c r="AN36" s="20">
        <f t="shared" si="6"/>
        <v>2.6613829101663502E-4</v>
      </c>
      <c r="AO36" s="20">
        <f t="shared" si="6"/>
        <v>6.1124171998047687E-5</v>
      </c>
      <c r="AP36" s="20">
        <f t="shared" si="6"/>
        <v>6.1427538708498002E-4</v>
      </c>
      <c r="AQ36" s="20">
        <f t="shared" si="6"/>
        <v>1.36788648858165E-3</v>
      </c>
      <c r="AR36" s="20">
        <f t="shared" si="6"/>
        <v>7.1568151997790895E-4</v>
      </c>
      <c r="AS36" s="20">
        <f t="shared" si="6"/>
        <v>1.2980877608691384E-4</v>
      </c>
      <c r="AT36" s="20">
        <f t="shared" si="6"/>
        <v>2.9451873036845827E-4</v>
      </c>
      <c r="AU36" s="20">
        <f t="shared" si="6"/>
        <v>7.5326044805062585E-4</v>
      </c>
      <c r="AV36" s="20">
        <f t="shared" si="6"/>
        <v>1.043249793153205E-4</v>
      </c>
      <c r="AW36" s="20">
        <f t="shared" si="6"/>
        <v>9.0707874515238106E-4</v>
      </c>
      <c r="AX36" s="20">
        <f t="shared" si="5"/>
        <v>2.4893390515546187E-2</v>
      </c>
    </row>
    <row r="37" spans="1:50" x14ac:dyDescent="0.3">
      <c r="A37" s="27" t="str">
        <f t="shared" si="2"/>
        <v>Lead</v>
      </c>
      <c r="B37" s="20">
        <f t="shared" si="4"/>
        <v>1.6104181855915784E-5</v>
      </c>
      <c r="C37" s="20">
        <f t="shared" si="6"/>
        <v>6.0782582259409783E-5</v>
      </c>
      <c r="D37" s="20">
        <f t="shared" si="6"/>
        <v>5.7179369570227105E-5</v>
      </c>
      <c r="E37" s="20">
        <f t="shared" si="6"/>
        <v>5.9200967183972494E-8</v>
      </c>
      <c r="F37" s="20">
        <f t="shared" si="6"/>
        <v>3.2991676332869656E-5</v>
      </c>
      <c r="G37" s="20">
        <f t="shared" si="6"/>
        <v>1.046341794608144E-4</v>
      </c>
      <c r="H37" s="20">
        <f t="shared" si="6"/>
        <v>3.2124196499665404E-6</v>
      </c>
      <c r="I37" s="20">
        <f t="shared" si="6"/>
        <v>4.378963332886018E-6</v>
      </c>
      <c r="J37" s="20">
        <f t="shared" si="6"/>
        <v>6.297830259496364E-4</v>
      </c>
      <c r="K37" s="20">
        <f t="shared" si="6"/>
        <v>4.8632046167583428E-6</v>
      </c>
      <c r="L37" s="20">
        <f t="shared" si="6"/>
        <v>1.2271325714205918E-4</v>
      </c>
      <c r="M37" s="20">
        <f t="shared" si="6"/>
        <v>4.4557737031267303E-5</v>
      </c>
      <c r="N37" s="20">
        <f t="shared" si="6"/>
        <v>1.0521769516056202E-5</v>
      </c>
      <c r="O37" s="20">
        <f t="shared" si="6"/>
        <v>1.254378698162465E-6</v>
      </c>
      <c r="P37" s="20">
        <f t="shared" si="6"/>
        <v>1.035105731437745E-5</v>
      </c>
      <c r="Q37" s="20">
        <f t="shared" si="6"/>
        <v>7.1355491712891321E-5</v>
      </c>
      <c r="R37" s="20">
        <f t="shared" si="6"/>
        <v>1.1914514638803321E-6</v>
      </c>
      <c r="S37" s="20">
        <f t="shared" si="6"/>
        <v>6.4700192214547187E-7</v>
      </c>
      <c r="T37" s="20">
        <f t="shared" si="6"/>
        <v>2.8814847729903088E-7</v>
      </c>
      <c r="U37" s="20">
        <f t="shared" si="6"/>
        <v>-2.7328000504033129E-9</v>
      </c>
      <c r="V37" s="20">
        <f t="shared" si="6"/>
        <v>2.9350343010676281E-5</v>
      </c>
      <c r="W37" s="20">
        <f t="shared" si="6"/>
        <v>1.1457145240075E-4</v>
      </c>
      <c r="X37" s="20">
        <f t="shared" si="6"/>
        <v>1.37784438513048E-5</v>
      </c>
      <c r="Y37" s="20">
        <f t="shared" si="6"/>
        <v>1.5923236583224199E-5</v>
      </c>
      <c r="Z37" s="20">
        <f t="shared" si="6"/>
        <v>1.6299588853597754E-5</v>
      </c>
      <c r="AA37" s="20">
        <f t="shared" si="6"/>
        <v>9.8888960009021902E-6</v>
      </c>
      <c r="AB37" s="20">
        <f t="shared" si="6"/>
        <v>6.1712106118988306E-6</v>
      </c>
      <c r="AC37" s="20">
        <f t="shared" si="6"/>
        <v>-1.22730172482614E-5</v>
      </c>
      <c r="AD37" s="20">
        <f t="shared" si="6"/>
        <v>3.841021450464848E-5</v>
      </c>
      <c r="AE37" s="20">
        <f t="shared" si="6"/>
        <v>4.1308520581122316E-5</v>
      </c>
      <c r="AF37" s="20">
        <f t="shared" si="6"/>
        <v>1.4867689429475549E-6</v>
      </c>
      <c r="AG37" s="20">
        <f t="shared" si="6"/>
        <v>4.282004853526647E-5</v>
      </c>
      <c r="AH37" s="20">
        <f t="shared" si="6"/>
        <v>6.3650505604246493E-4</v>
      </c>
      <c r="AI37" s="20">
        <f t="shared" si="6"/>
        <v>9.2224364921978381E-5</v>
      </c>
      <c r="AJ37" s="20">
        <f t="shared" si="6"/>
        <v>5.3772710429068893E-3</v>
      </c>
      <c r="AK37" s="20">
        <f t="shared" si="6"/>
        <v>7.4569015964145001E-5</v>
      </c>
      <c r="AL37" s="20">
        <f t="shared" si="6"/>
        <v>1.0787836788146161E-3</v>
      </c>
      <c r="AM37" s="20">
        <f t="shared" si="6"/>
        <v>3.408971395704565E-5</v>
      </c>
      <c r="AN37" s="20">
        <f t="shared" si="6"/>
        <v>-2.7412667980115161E-5</v>
      </c>
      <c r="AO37" s="20">
        <f t="shared" si="6"/>
        <v>2.9162545766645343E-5</v>
      </c>
      <c r="AP37" s="20">
        <f t="shared" si="6"/>
        <v>1.4900943614077838E-4</v>
      </c>
      <c r="AQ37" s="20">
        <f t="shared" si="6"/>
        <v>2.1839476863295718E-4</v>
      </c>
      <c r="AR37" s="20">
        <f t="shared" si="6"/>
        <v>2.0225268885935317E-4</v>
      </c>
      <c r="AS37" s="20">
        <f t="shared" si="6"/>
        <v>1.3021602861409498E-4</v>
      </c>
      <c r="AT37" s="20">
        <f t="shared" si="6"/>
        <v>2.8944859293476583E-4</v>
      </c>
      <c r="AU37" s="20">
        <f t="shared" si="6"/>
        <v>-1.0355221124397441E-4</v>
      </c>
      <c r="AV37" s="20">
        <f t="shared" si="6"/>
        <v>4.0500852901089153E-5</v>
      </c>
      <c r="AW37" s="20">
        <f t="shared" si="6"/>
        <v>5.2053517735838961E-4</v>
      </c>
      <c r="AX37" s="20">
        <f t="shared" si="5"/>
        <v>1.0236600155692954E-2</v>
      </c>
    </row>
    <row r="38" spans="1:50" x14ac:dyDescent="0.3">
      <c r="A38" s="27" t="str">
        <f t="shared" si="2"/>
        <v>Copper</v>
      </c>
      <c r="B38" s="20">
        <f t="shared" si="4"/>
        <v>2.5962882202006878E-5</v>
      </c>
      <c r="C38" s="20">
        <f t="shared" si="6"/>
        <v>9.5989398469057113E-5</v>
      </c>
      <c r="D38" s="20">
        <f t="shared" si="6"/>
        <v>1.6898656602284018E-4</v>
      </c>
      <c r="E38" s="20">
        <f t="shared" si="6"/>
        <v>1.5175657277458331E-5</v>
      </c>
      <c r="F38" s="20">
        <f t="shared" si="6"/>
        <v>1.4338478080363147E-5</v>
      </c>
      <c r="G38" s="20">
        <f t="shared" si="6"/>
        <v>1.8560239654784557E-4</v>
      </c>
      <c r="H38" s="20">
        <f t="shared" si="6"/>
        <v>4.1223097353814992E-6</v>
      </c>
      <c r="I38" s="20">
        <f t="shared" si="6"/>
        <v>1.7306783674885934E-6</v>
      </c>
      <c r="J38" s="20">
        <f t="shared" si="6"/>
        <v>9.9716111279674093E-5</v>
      </c>
      <c r="K38" s="20">
        <f t="shared" si="6"/>
        <v>7.4634156530319962E-6</v>
      </c>
      <c r="L38" s="20">
        <f t="shared" si="6"/>
        <v>7.1315677491771184E-5</v>
      </c>
      <c r="M38" s="20">
        <f t="shared" si="6"/>
        <v>5.5677294639123501E-6</v>
      </c>
      <c r="N38" s="20">
        <f t="shared" si="6"/>
        <v>1.0836438540387709E-5</v>
      </c>
      <c r="O38" s="20">
        <f t="shared" si="6"/>
        <v>1.7474299905931875E-6</v>
      </c>
      <c r="P38" s="20">
        <f t="shared" si="6"/>
        <v>4.3481243906805068E-6</v>
      </c>
      <c r="Q38" s="20">
        <f t="shared" si="6"/>
        <v>8.5935261605769921E-5</v>
      </c>
      <c r="R38" s="20">
        <f t="shared" si="6"/>
        <v>2.2068370012885516E-6</v>
      </c>
      <c r="S38" s="20">
        <f t="shared" si="6"/>
        <v>1.368175208936756E-5</v>
      </c>
      <c r="T38" s="20">
        <f t="shared" si="6"/>
        <v>4.1620032129781294E-6</v>
      </c>
      <c r="U38" s="20">
        <f t="shared" si="6"/>
        <v>2.2633432329447863E-7</v>
      </c>
      <c r="V38" s="20">
        <f t="shared" si="6"/>
        <v>4.3582769177955883E-5</v>
      </c>
      <c r="W38" s="20">
        <f t="shared" si="6"/>
        <v>1.5279691227296601E-4</v>
      </c>
      <c r="X38" s="20">
        <f t="shared" si="6"/>
        <v>8.8580326416577286E-6</v>
      </c>
      <c r="Y38" s="20">
        <f t="shared" si="6"/>
        <v>1.8694135932731574E-5</v>
      </c>
      <c r="Z38" s="20">
        <f t="shared" si="6"/>
        <v>4.9282909105067098E-5</v>
      </c>
      <c r="AA38" s="20">
        <f t="shared" si="6"/>
        <v>2.4538781875757788E-6</v>
      </c>
      <c r="AB38" s="20">
        <f t="shared" si="6"/>
        <v>1.055258577962697E-5</v>
      </c>
      <c r="AC38" s="20">
        <f t="shared" si="6"/>
        <v>2.5693209541159885E-5</v>
      </c>
      <c r="AD38" s="20">
        <f t="shared" si="6"/>
        <v>9.1727381510818889E-6</v>
      </c>
      <c r="AE38" s="20">
        <f t="shared" si="6"/>
        <v>5.3934234311866753E-5</v>
      </c>
      <c r="AF38" s="20">
        <f t="shared" si="6"/>
        <v>3.8843305575219493E-6</v>
      </c>
      <c r="AG38" s="20">
        <f t="shared" si="6"/>
        <v>9.9545721716967408E-5</v>
      </c>
      <c r="AH38" s="20">
        <f t="shared" si="6"/>
        <v>3.0618186473783341E-4</v>
      </c>
      <c r="AI38" s="20">
        <f t="shared" si="6"/>
        <v>8.9598526232187402E-5</v>
      </c>
      <c r="AJ38" s="20">
        <f t="shared" si="6"/>
        <v>5.2013784372386979E-3</v>
      </c>
      <c r="AK38" s="20">
        <f t="shared" si="6"/>
        <v>2.02674129342649E-4</v>
      </c>
      <c r="AL38" s="20">
        <f t="shared" si="6"/>
        <v>3.5467647077045967E-4</v>
      </c>
      <c r="AM38" s="20">
        <f t="shared" si="6"/>
        <v>1.3132587093649871E-4</v>
      </c>
      <c r="AN38" s="20">
        <f t="shared" si="6"/>
        <v>1.4511440745786276E-4</v>
      </c>
      <c r="AO38" s="20">
        <f t="shared" si="6"/>
        <v>3.1339725458228144E-5</v>
      </c>
      <c r="AP38" s="20">
        <f t="shared" si="6"/>
        <v>2.9561077364827399E-4</v>
      </c>
      <c r="AQ38" s="20">
        <f t="shared" si="6"/>
        <v>3.39141777204799E-4</v>
      </c>
      <c r="AR38" s="20">
        <f t="shared" si="6"/>
        <v>1.030833882418929E-4</v>
      </c>
      <c r="AS38" s="20">
        <f t="shared" si="6"/>
        <v>1.182582187231446E-4</v>
      </c>
      <c r="AT38" s="20">
        <f t="shared" si="6"/>
        <v>1.0454432190019881E-3</v>
      </c>
      <c r="AU38" s="20">
        <f t="shared" si="6"/>
        <v>1.8399757877398247E-4</v>
      </c>
      <c r="AV38" s="20">
        <f t="shared" si="6"/>
        <v>8.0328345607359308E-5</v>
      </c>
      <c r="AW38" s="20">
        <f t="shared" si="6"/>
        <v>6.3394623692038612E-4</v>
      </c>
      <c r="AX38" s="20">
        <f t="shared" si="5"/>
        <v>1.0559665909417613E-2</v>
      </c>
    </row>
    <row r="39" spans="1:50" x14ac:dyDescent="0.3">
      <c r="A39" s="27" t="str">
        <f t="shared" si="2"/>
        <v>non-ferrous metals</v>
      </c>
      <c r="B39" s="20">
        <f t="shared" si="4"/>
        <v>2.1661756338187072E-5</v>
      </c>
      <c r="C39" s="20">
        <f t="shared" si="6"/>
        <v>7.0675310967142197E-5</v>
      </c>
      <c r="D39" s="20">
        <f t="shared" si="6"/>
        <v>2.0294794301123694E-5</v>
      </c>
      <c r="E39" s="20">
        <f t="shared" si="6"/>
        <v>2.7924197464158036E-7</v>
      </c>
      <c r="F39" s="20">
        <f t="shared" si="6"/>
        <v>1.067467711971797E-4</v>
      </c>
      <c r="G39" s="20">
        <f t="shared" si="6"/>
        <v>1.9808657674950535E-4</v>
      </c>
      <c r="H39" s="20">
        <f t="shared" si="6"/>
        <v>5.716021945341858E-5</v>
      </c>
      <c r="I39" s="20">
        <f t="shared" si="6"/>
        <v>2.8718822551396602E-6</v>
      </c>
      <c r="J39" s="20">
        <f t="shared" si="6"/>
        <v>7.995035817616858E-5</v>
      </c>
      <c r="K39" s="20">
        <f t="shared" si="6"/>
        <v>2.852384055449831E-5</v>
      </c>
      <c r="L39" s="20">
        <f t="shared" si="6"/>
        <v>1.7709274108053768E-4</v>
      </c>
      <c r="M39" s="20">
        <f t="shared" si="6"/>
        <v>2.7322095832979729E-5</v>
      </c>
      <c r="N39" s="20">
        <f t="shared" si="6"/>
        <v>6.6640133006081083E-5</v>
      </c>
      <c r="O39" s="20">
        <f t="shared" si="6"/>
        <v>3.2976862727817605E-6</v>
      </c>
      <c r="P39" s="20">
        <f t="shared" si="6"/>
        <v>2.2969743711425543E-5</v>
      </c>
      <c r="Q39" s="20">
        <f t="shared" si="6"/>
        <v>6.897625504508222E-5</v>
      </c>
      <c r="R39" s="20">
        <f t="shared" si="6"/>
        <v>3.1754730072625137E-6</v>
      </c>
      <c r="S39" s="20">
        <f t="shared" si="6"/>
        <v>7.1304909102334991E-6</v>
      </c>
      <c r="T39" s="20">
        <f t="shared" si="6"/>
        <v>6.8085864372498596E-6</v>
      </c>
      <c r="U39" s="20">
        <f t="shared" si="6"/>
        <v>4.1486297671917919E-7</v>
      </c>
      <c r="V39" s="20">
        <f t="shared" si="6"/>
        <v>4.5652324696776603E-5</v>
      </c>
      <c r="W39" s="20">
        <f t="shared" si="6"/>
        <v>1.5294840572056896E-4</v>
      </c>
      <c r="X39" s="20">
        <f t="shared" si="6"/>
        <v>3.0744088272631069E-5</v>
      </c>
      <c r="Y39" s="20">
        <f t="shared" si="6"/>
        <v>9.9718216526167597E-5</v>
      </c>
      <c r="Z39" s="20">
        <f t="shared" si="6"/>
        <v>4.5835932123512508E-5</v>
      </c>
      <c r="AA39" s="20">
        <f t="shared" si="6"/>
        <v>3.6498328057139297E-5</v>
      </c>
      <c r="AB39" s="20">
        <f t="shared" si="6"/>
        <v>3.7451951490777909E-5</v>
      </c>
      <c r="AC39" s="20">
        <f t="shared" si="6"/>
        <v>8.0597002088238248E-5</v>
      </c>
      <c r="AD39" s="20">
        <f t="shared" si="6"/>
        <v>2.5272670606162602E-5</v>
      </c>
      <c r="AE39" s="20">
        <f t="shared" si="6"/>
        <v>6.3461704814136505E-5</v>
      </c>
      <c r="AF39" s="20">
        <f t="shared" si="6"/>
        <v>9.4331123489242705E-5</v>
      </c>
      <c r="AG39" s="20">
        <f t="shared" si="6"/>
        <v>9.7135242434764717E-4</v>
      </c>
      <c r="AH39" s="20">
        <f t="shared" si="6"/>
        <v>5.9158350143368821E-4</v>
      </c>
      <c r="AI39" s="20">
        <f t="shared" si="6"/>
        <v>2.0437364699612884E-4</v>
      </c>
      <c r="AJ39" s="20">
        <f t="shared" si="6"/>
        <v>4.6008308707768701E-3</v>
      </c>
      <c r="AK39" s="20">
        <f t="shared" si="6"/>
        <v>1.8757793899226E-4</v>
      </c>
      <c r="AL39" s="20">
        <f t="shared" si="6"/>
        <v>4.8678927086596392E-3</v>
      </c>
      <c r="AM39" s="20">
        <f t="shared" si="6"/>
        <v>4.9663569952422711E-4</v>
      </c>
      <c r="AN39" s="20">
        <f t="shared" si="6"/>
        <v>1.2888808928198029E-4</v>
      </c>
      <c r="AO39" s="20">
        <f t="shared" si="6"/>
        <v>2.256637425882951E-3</v>
      </c>
      <c r="AP39" s="20">
        <f t="shared" si="6"/>
        <v>1.2272382709198159E-3</v>
      </c>
      <c r="AQ39" s="20">
        <f t="shared" si="6"/>
        <v>9.8479023200939209E-4</v>
      </c>
      <c r="AR39" s="20">
        <f t="shared" si="6"/>
        <v>7.0638084305548994E-4</v>
      </c>
      <c r="AS39" s="20">
        <f t="shared" si="6"/>
        <v>1.942748063071235E-4</v>
      </c>
      <c r="AT39" s="20">
        <f t="shared" si="6"/>
        <v>1.7168205572499321E-4</v>
      </c>
      <c r="AU39" s="20">
        <f t="shared" si="6"/>
        <v>3.2621766892199897E-4</v>
      </c>
      <c r="AV39" s="20">
        <f t="shared" si="6"/>
        <v>3.3452064463945525E-4</v>
      </c>
      <c r="AW39" s="20">
        <f t="shared" si="6"/>
        <v>1.4634444072976727E-3</v>
      </c>
      <c r="AX39" s="20">
        <f t="shared" si="5"/>
        <v>2.1396911802904046E-2</v>
      </c>
    </row>
    <row r="40" spans="1:50" x14ac:dyDescent="0.3">
      <c r="A40" s="27" t="str">
        <f t="shared" si="2"/>
        <v>Non-metallic minerals</v>
      </c>
      <c r="B40" s="20">
        <f t="shared" si="4"/>
        <v>6.249579328202709E-2</v>
      </c>
      <c r="C40" s="20">
        <f t="shared" si="6"/>
        <v>7.3637717802980604E-2</v>
      </c>
      <c r="D40" s="20">
        <f t="shared" si="6"/>
        <v>3.0699741397738501E-2</v>
      </c>
      <c r="E40" s="20">
        <f t="shared" si="6"/>
        <v>7.9113244207073309E-3</v>
      </c>
      <c r="F40" s="20">
        <f t="shared" si="6"/>
        <v>5.3721336753693179E-2</v>
      </c>
      <c r="G40" s="20">
        <f t="shared" si="6"/>
        <v>0.38345290254015396</v>
      </c>
      <c r="H40" s="20">
        <f t="shared" si="6"/>
        <v>3.2676080199733795E-2</v>
      </c>
      <c r="I40" s="20">
        <f t="shared" si="6"/>
        <v>1.0194580886335011E-2</v>
      </c>
      <c r="J40" s="20">
        <f t="shared" si="6"/>
        <v>0.18500235500175019</v>
      </c>
      <c r="K40" s="20">
        <f t="shared" ref="K40:AW40" si="7">(K14-K27)/1000000000</f>
        <v>5.398859518394096E-2</v>
      </c>
      <c r="L40" s="20">
        <f t="shared" si="7"/>
        <v>0.25728664007700269</v>
      </c>
      <c r="M40" s="20">
        <f t="shared" si="7"/>
        <v>4.9581828259587922E-2</v>
      </c>
      <c r="N40" s="20">
        <f t="shared" si="7"/>
        <v>2.3693036476123811E-2</v>
      </c>
      <c r="O40" s="20">
        <f t="shared" si="7"/>
        <v>1.5886920548996798E-2</v>
      </c>
      <c r="P40" s="20">
        <f t="shared" si="7"/>
        <v>4.2064473003243598E-2</v>
      </c>
      <c r="Q40" s="20">
        <f t="shared" si="7"/>
        <v>0.23306302462540765</v>
      </c>
      <c r="R40" s="20">
        <f t="shared" si="7"/>
        <v>1.076859447520487E-2</v>
      </c>
      <c r="S40" s="20">
        <f t="shared" si="7"/>
        <v>8.1735002873466866E-3</v>
      </c>
      <c r="T40" s="20">
        <f t="shared" si="7"/>
        <v>1.0560890876289381E-2</v>
      </c>
      <c r="U40" s="20">
        <f t="shared" si="7"/>
        <v>1.423767896349314E-3</v>
      </c>
      <c r="V40" s="20">
        <f t="shared" si="7"/>
        <v>7.3634927800937097E-2</v>
      </c>
      <c r="W40" s="20">
        <f t="shared" si="7"/>
        <v>0.31128141883985622</v>
      </c>
      <c r="X40" s="20">
        <f t="shared" si="7"/>
        <v>7.6996949828086109E-2</v>
      </c>
      <c r="Y40" s="20">
        <f t="shared" si="7"/>
        <v>7.2103378202135665E-2</v>
      </c>
      <c r="Z40" s="20">
        <f t="shared" si="7"/>
        <v>6.8332000674850818E-2</v>
      </c>
      <c r="AA40" s="20">
        <f t="shared" si="7"/>
        <v>9.2774033622888188E-3</v>
      </c>
      <c r="AB40" s="20">
        <f t="shared" si="7"/>
        <v>2.6066736027188592E-2</v>
      </c>
      <c r="AC40" s="20">
        <f t="shared" si="7"/>
        <v>0.20772362575454498</v>
      </c>
      <c r="AD40" s="20">
        <f t="shared" si="7"/>
        <v>5.3264949888553965E-2</v>
      </c>
      <c r="AE40" s="20">
        <f t="shared" si="7"/>
        <v>3.8530543526885959E-2</v>
      </c>
      <c r="AF40" s="20">
        <f t="shared" si="7"/>
        <v>8.73628066095649E-2</v>
      </c>
      <c r="AG40" s="20">
        <f t="shared" si="7"/>
        <v>0.2762388131250838</v>
      </c>
      <c r="AH40" s="20">
        <f t="shared" si="7"/>
        <v>1.3254891824727399</v>
      </c>
      <c r="AI40" s="20">
        <f t="shared" si="7"/>
        <v>0.26224041415265814</v>
      </c>
      <c r="AJ40" s="20">
        <f t="shared" si="7"/>
        <v>12.129447550361268</v>
      </c>
      <c r="AK40" s="20">
        <f t="shared" si="7"/>
        <v>0.28674267838974982</v>
      </c>
      <c r="AL40" s="20">
        <f t="shared" si="7"/>
        <v>1.1465584450589048</v>
      </c>
      <c r="AM40" s="20">
        <f t="shared" si="7"/>
        <v>6.8594460242768371E-2</v>
      </c>
      <c r="AN40" s="20">
        <f t="shared" si="7"/>
        <v>0.34952322273760111</v>
      </c>
      <c r="AO40" s="20">
        <f t="shared" si="7"/>
        <v>5.2432510370491257E-2</v>
      </c>
      <c r="AP40" s="20">
        <f t="shared" si="7"/>
        <v>0.6703172936416999</v>
      </c>
      <c r="AQ40" s="20">
        <f t="shared" si="7"/>
        <v>1.3460435443409409</v>
      </c>
      <c r="AR40" s="20">
        <f t="shared" si="7"/>
        <v>0.3789160320451942</v>
      </c>
      <c r="AS40" s="20">
        <f t="shared" si="7"/>
        <v>0.2000693986328401</v>
      </c>
      <c r="AT40" s="20">
        <f t="shared" si="7"/>
        <v>0.52716702568498175</v>
      </c>
      <c r="AU40" s="20">
        <f t="shared" si="7"/>
        <v>0.22424795254632368</v>
      </c>
      <c r="AV40" s="20">
        <f t="shared" si="7"/>
        <v>0.20778292049211222</v>
      </c>
      <c r="AW40" s="20">
        <f t="shared" si="7"/>
        <v>1.193138066538258</v>
      </c>
      <c r="AX40" s="20">
        <f t="shared" si="5"/>
        <v>23.21580735534312</v>
      </c>
    </row>
    <row r="41" spans="1:50" s="6" customFormat="1" x14ac:dyDescent="0.3">
      <c r="A41" s="29" t="s">
        <v>117</v>
      </c>
      <c r="B41" s="4">
        <f>SUM(B29:B40)</f>
        <v>7.2770104292697355E-2</v>
      </c>
      <c r="C41" s="4">
        <f t="shared" ref="C41:AW41" si="8">SUM(C29:C40)</f>
        <v>8.2196318696433401E-2</v>
      </c>
      <c r="D41" s="4">
        <f t="shared" si="8"/>
        <v>3.3889028105751881E-2</v>
      </c>
      <c r="E41" s="4">
        <f t="shared" si="8"/>
        <v>8.0953805633529174E-3</v>
      </c>
      <c r="F41" s="4">
        <f t="shared" si="8"/>
        <v>6.0847203970137945E-2</v>
      </c>
      <c r="G41" s="4">
        <f t="shared" si="8"/>
        <v>0.4353085741321564</v>
      </c>
      <c r="H41" s="4">
        <f t="shared" si="8"/>
        <v>3.5353732068796231E-2</v>
      </c>
      <c r="I41" s="4">
        <f t="shared" si="8"/>
        <v>1.0869093683022243E-2</v>
      </c>
      <c r="J41" s="4">
        <f t="shared" si="8"/>
        <v>0.20061671251982963</v>
      </c>
      <c r="K41" s="4">
        <f t="shared" si="8"/>
        <v>7.0852095522572378E-2</v>
      </c>
      <c r="L41" s="4">
        <f t="shared" si="8"/>
        <v>0.28872649434985376</v>
      </c>
      <c r="M41" s="4">
        <f t="shared" si="8"/>
        <v>5.292312518845628E-2</v>
      </c>
      <c r="N41" s="4">
        <f t="shared" si="8"/>
        <v>2.7720942107265334E-2</v>
      </c>
      <c r="O41" s="4">
        <f t="shared" si="8"/>
        <v>1.9548923175933954E-2</v>
      </c>
      <c r="P41" s="4">
        <f t="shared" si="8"/>
        <v>4.3787684360353636E-2</v>
      </c>
      <c r="Q41" s="4">
        <f t="shared" si="8"/>
        <v>0.26146373949739332</v>
      </c>
      <c r="R41" s="4">
        <f t="shared" si="8"/>
        <v>1.1834220789888128E-2</v>
      </c>
      <c r="S41" s="4">
        <f t="shared" si="8"/>
        <v>8.704137682654137E-3</v>
      </c>
      <c r="T41" s="4">
        <f t="shared" si="8"/>
        <v>1.1681280778498162E-2</v>
      </c>
      <c r="U41" s="4">
        <f t="shared" si="8"/>
        <v>1.4635246033892707E-3</v>
      </c>
      <c r="V41" s="4">
        <f t="shared" si="8"/>
        <v>8.5103365277463761E-2</v>
      </c>
      <c r="W41" s="4">
        <f t="shared" si="8"/>
        <v>0.32984427099907865</v>
      </c>
      <c r="X41" s="4">
        <f t="shared" si="8"/>
        <v>8.2407756129249526E-2</v>
      </c>
      <c r="Y41" s="4">
        <f t="shared" si="8"/>
        <v>8.2556109153578278E-2</v>
      </c>
      <c r="Z41" s="4">
        <f t="shared" si="8"/>
        <v>8.3251726534719933E-2</v>
      </c>
      <c r="AA41" s="4">
        <f t="shared" si="8"/>
        <v>1.069051911025983E-2</v>
      </c>
      <c r="AB41" s="4">
        <f t="shared" si="8"/>
        <v>3.0930137552032628E-2</v>
      </c>
      <c r="AC41" s="4">
        <f t="shared" si="8"/>
        <v>0.22518620414147261</v>
      </c>
      <c r="AD41" s="4">
        <f t="shared" si="8"/>
        <v>5.9354481073512544E-2</v>
      </c>
      <c r="AE41" s="4">
        <f t="shared" si="8"/>
        <v>4.4726588993398916E-2</v>
      </c>
      <c r="AF41" s="4">
        <f t="shared" si="8"/>
        <v>0.10058899253521059</v>
      </c>
      <c r="AG41" s="4">
        <f t="shared" si="8"/>
        <v>0.31267624143864048</v>
      </c>
      <c r="AH41" s="4">
        <f t="shared" si="8"/>
        <v>1.513498755891745</v>
      </c>
      <c r="AI41" s="4">
        <f t="shared" si="8"/>
        <v>0.31619729067284141</v>
      </c>
      <c r="AJ41" s="4">
        <f t="shared" si="8"/>
        <v>12.936853279681998</v>
      </c>
      <c r="AK41" s="4">
        <f t="shared" si="8"/>
        <v>0.36008483979606093</v>
      </c>
      <c r="AL41" s="4">
        <f t="shared" si="8"/>
        <v>1.4875956920817934</v>
      </c>
      <c r="AM41" s="4">
        <f t="shared" si="8"/>
        <v>8.3038862764153495E-2</v>
      </c>
      <c r="AN41" s="4">
        <f t="shared" si="8"/>
        <v>0.41022580502029038</v>
      </c>
      <c r="AO41" s="4">
        <f t="shared" si="8"/>
        <v>9.8571677008617617E-2</v>
      </c>
      <c r="AP41" s="4">
        <f t="shared" si="8"/>
        <v>0.85175869562806805</v>
      </c>
      <c r="AQ41" s="4">
        <f t="shared" si="8"/>
        <v>1.4181596335125288</v>
      </c>
      <c r="AR41" s="4">
        <f t="shared" si="8"/>
        <v>0.44288997737447577</v>
      </c>
      <c r="AS41" s="4">
        <f t="shared" si="8"/>
        <v>0.21767083139086166</v>
      </c>
      <c r="AT41" s="4">
        <f t="shared" si="8"/>
        <v>0.57372903215418525</v>
      </c>
      <c r="AU41" s="4">
        <f t="shared" si="8"/>
        <v>0.26406204708682185</v>
      </c>
      <c r="AV41" s="4">
        <f t="shared" si="8"/>
        <v>0.25319689467332179</v>
      </c>
      <c r="AW41" s="4">
        <f t="shared" si="8"/>
        <v>1.2584565216720236</v>
      </c>
      <c r="AX41" s="5"/>
    </row>
    <row r="42" spans="1:50" s="22" customFormat="1" x14ac:dyDescent="0.3">
      <c r="A42" s="59" t="s">
        <v>71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</row>
    <row r="43" spans="1:50" s="22" customFormat="1" x14ac:dyDescent="0.3">
      <c r="A43" s="30" t="s">
        <v>3</v>
      </c>
      <c r="B43" s="21">
        <f>+SUM(B29:B31)</f>
        <v>8.1934450672376345E-3</v>
      </c>
      <c r="C43" s="21">
        <f t="shared" ref="C43:AW43" si="9">+SUM(C29:C31)</f>
        <v>3.5725197980563009E-3</v>
      </c>
      <c r="D43" s="21">
        <f t="shared" si="9"/>
        <v>7.189535171791999E-4</v>
      </c>
      <c r="E43" s="21">
        <f t="shared" si="9"/>
        <v>3.2593983008614122E-5</v>
      </c>
      <c r="F43" s="21">
        <f t="shared" si="9"/>
        <v>3.0968586652146131E-3</v>
      </c>
      <c r="G43" s="21">
        <f t="shared" si="9"/>
        <v>3.2991787436203152E-2</v>
      </c>
      <c r="H43" s="21">
        <f t="shared" si="9"/>
        <v>1.062137803494814E-3</v>
      </c>
      <c r="I43" s="21">
        <f t="shared" si="9"/>
        <v>2.9507807157685723E-4</v>
      </c>
      <c r="J43" s="21">
        <f t="shared" si="9"/>
        <v>7.0767624289783436E-3</v>
      </c>
      <c r="K43" s="21">
        <f t="shared" si="9"/>
        <v>1.447255205134537E-2</v>
      </c>
      <c r="L43" s="21">
        <f t="shared" si="9"/>
        <v>2.0468247928145986E-2</v>
      </c>
      <c r="M43" s="21">
        <f t="shared" si="9"/>
        <v>1.4144957333278902E-3</v>
      </c>
      <c r="N43" s="21">
        <f t="shared" si="9"/>
        <v>1.9550140373612909E-3</v>
      </c>
      <c r="O43" s="21">
        <f t="shared" si="9"/>
        <v>2.8514654823398352E-3</v>
      </c>
      <c r="P43" s="21">
        <f t="shared" si="9"/>
        <v>8.3380553372887985E-4</v>
      </c>
      <c r="Q43" s="21">
        <f t="shared" si="9"/>
        <v>1.7859982315922861E-2</v>
      </c>
      <c r="R43" s="21">
        <f t="shared" si="9"/>
        <v>3.0540906542819897E-4</v>
      </c>
      <c r="S43" s="21">
        <f t="shared" si="9"/>
        <v>1.5805993343392274E-4</v>
      </c>
      <c r="T43" s="21">
        <f t="shared" si="9"/>
        <v>5.8410471868474681E-4</v>
      </c>
      <c r="U43" s="21">
        <f t="shared" si="9"/>
        <v>1.5657354945160563E-5</v>
      </c>
      <c r="V43" s="21">
        <f t="shared" si="9"/>
        <v>4.8350629072973564E-3</v>
      </c>
      <c r="W43" s="21">
        <f t="shared" si="9"/>
        <v>9.8838691330847637E-3</v>
      </c>
      <c r="X43" s="21">
        <f t="shared" si="9"/>
        <v>3.5766535534579617E-3</v>
      </c>
      <c r="Y43" s="21">
        <f t="shared" si="9"/>
        <v>6.2519373290539715E-3</v>
      </c>
      <c r="Z43" s="21">
        <f t="shared" si="9"/>
        <v>1.159697626566469E-2</v>
      </c>
      <c r="AA43" s="21">
        <f t="shared" si="9"/>
        <v>7.3440797178473348E-4</v>
      </c>
      <c r="AB43" s="21">
        <f t="shared" si="9"/>
        <v>1.8074095585637879E-3</v>
      </c>
      <c r="AC43" s="21">
        <f t="shared" si="9"/>
        <v>1.1760519433145015E-2</v>
      </c>
      <c r="AD43" s="21">
        <f t="shared" si="9"/>
        <v>4.3081603194461702E-3</v>
      </c>
      <c r="AE43" s="21">
        <f t="shared" si="9"/>
        <v>3.2449650569475186E-3</v>
      </c>
      <c r="AF43" s="21">
        <f t="shared" si="9"/>
        <v>6.3795831374799401E-3</v>
      </c>
      <c r="AG43" s="21">
        <f t="shared" si="9"/>
        <v>1.3096406195731916E-2</v>
      </c>
      <c r="AH43" s="21">
        <f t="shared" si="9"/>
        <v>0.14289596031075086</v>
      </c>
      <c r="AI43" s="21">
        <f t="shared" si="9"/>
        <v>4.4859000667732407E-2</v>
      </c>
      <c r="AJ43" s="21">
        <f t="shared" si="9"/>
        <v>0.2481528356757142</v>
      </c>
      <c r="AK43" s="21">
        <f t="shared" si="9"/>
        <v>2.1574127815400104E-2</v>
      </c>
      <c r="AL43" s="21">
        <f t="shared" si="9"/>
        <v>0.25482731914167772</v>
      </c>
      <c r="AM43" s="21">
        <f t="shared" si="9"/>
        <v>5.6925654196065996E-3</v>
      </c>
      <c r="AN43" s="21">
        <f t="shared" si="9"/>
        <v>4.2422839573754215E-2</v>
      </c>
      <c r="AO43" s="21">
        <f t="shared" si="9"/>
        <v>3.6584713815515091E-2</v>
      </c>
      <c r="AP43" s="21">
        <f t="shared" si="9"/>
        <v>0.16474407333015201</v>
      </c>
      <c r="AQ43" s="21">
        <f t="shared" si="9"/>
        <v>1.8867811897993154E-2</v>
      </c>
      <c r="AR43" s="21">
        <f t="shared" si="9"/>
        <v>4.1121950134091499E-2</v>
      </c>
      <c r="AS43" s="21">
        <f t="shared" si="9"/>
        <v>9.9267202545048182E-3</v>
      </c>
      <c r="AT43" s="21">
        <f t="shared" si="9"/>
        <v>2.3642048133515507E-2</v>
      </c>
      <c r="AU43" s="21">
        <f t="shared" si="9"/>
        <v>1.8626251605545846E-2</v>
      </c>
      <c r="AV43" s="21">
        <f t="shared" si="9"/>
        <v>3.8452837860668443E-2</v>
      </c>
      <c r="AW43" s="21">
        <f t="shared" si="9"/>
        <v>2.8446668195608742E-2</v>
      </c>
      <c r="AX43" s="21">
        <f>SUM(B43:AW43)</f>
        <v>1.3362726056195031</v>
      </c>
    </row>
    <row r="44" spans="1:50" s="22" customFormat="1" x14ac:dyDescent="0.3">
      <c r="A44" s="30" t="s">
        <v>8</v>
      </c>
      <c r="B44" s="21">
        <f>B32</f>
        <v>2.12404431567221E-4</v>
      </c>
      <c r="C44" s="21">
        <f t="shared" ref="C44:AW44" si="10">C32</f>
        <v>4.9471861393989198E-4</v>
      </c>
      <c r="D44" s="21">
        <f t="shared" si="10"/>
        <v>2.2104528197559501E-4</v>
      </c>
      <c r="E44" s="21">
        <f t="shared" si="10"/>
        <v>1.3532455647497846E-6</v>
      </c>
      <c r="F44" s="21">
        <f t="shared" si="10"/>
        <v>2.6034778109458367E-4</v>
      </c>
      <c r="G44" s="21">
        <f t="shared" si="10"/>
        <v>1.938871476123075E-3</v>
      </c>
      <c r="H44" s="21">
        <f t="shared" si="10"/>
        <v>4.622041347422378E-5</v>
      </c>
      <c r="I44" s="21">
        <f t="shared" si="10"/>
        <v>2.3366665668166672E-5</v>
      </c>
      <c r="J44" s="21">
        <f t="shared" si="10"/>
        <v>3.8098025377532796E-4</v>
      </c>
      <c r="K44" s="21">
        <f t="shared" si="10"/>
        <v>1.9578595278600853E-4</v>
      </c>
      <c r="L44" s="21">
        <f t="shared" si="10"/>
        <v>1.063022975014946E-3</v>
      </c>
      <c r="M44" s="21">
        <f t="shared" si="10"/>
        <v>8.7445833400007507E-5</v>
      </c>
      <c r="N44" s="21">
        <f t="shared" si="10"/>
        <v>1.159140302874028E-4</v>
      </c>
      <c r="O44" s="21">
        <f t="shared" si="10"/>
        <v>3.5202855679804898E-5</v>
      </c>
      <c r="P44" s="21">
        <f t="shared" si="10"/>
        <v>6.14888235133826E-5</v>
      </c>
      <c r="Q44" s="21">
        <f t="shared" si="10"/>
        <v>1.2630013834749683E-3</v>
      </c>
      <c r="R44" s="21">
        <f t="shared" si="10"/>
        <v>4.271705474684099E-5</v>
      </c>
      <c r="S44" s="21">
        <f t="shared" si="10"/>
        <v>1.111007181331778E-5</v>
      </c>
      <c r="T44" s="21">
        <f t="shared" si="10"/>
        <v>2.408368205459794E-5</v>
      </c>
      <c r="U44" s="21">
        <f t="shared" si="10"/>
        <v>1.1664880643134402E-6</v>
      </c>
      <c r="V44" s="21">
        <f t="shared" si="10"/>
        <v>5.6027358244231109E-4</v>
      </c>
      <c r="W44" s="21">
        <f t="shared" si="10"/>
        <v>9.6649447706293812E-4</v>
      </c>
      <c r="X44" s="21">
        <f t="shared" si="10"/>
        <v>9.5181972753935381E-5</v>
      </c>
      <c r="Y44" s="21">
        <f t="shared" si="10"/>
        <v>2.0942596049119532E-4</v>
      </c>
      <c r="Z44" s="21">
        <f t="shared" si="10"/>
        <v>2.4524362264044666E-4</v>
      </c>
      <c r="AA44" s="21">
        <f t="shared" si="10"/>
        <v>4.0916477141308803E-5</v>
      </c>
      <c r="AB44" s="21">
        <f t="shared" si="10"/>
        <v>1.5500400619871868E-4</v>
      </c>
      <c r="AC44" s="21">
        <f t="shared" si="10"/>
        <v>8.3036290716019697E-4</v>
      </c>
      <c r="AD44" s="21">
        <f t="shared" si="10"/>
        <v>2.0650800980230688E-4</v>
      </c>
      <c r="AE44" s="21">
        <f t="shared" si="10"/>
        <v>4.2964414516800096E-4</v>
      </c>
      <c r="AF44" s="21">
        <f t="shared" si="10"/>
        <v>1.7852056893319982E-3</v>
      </c>
      <c r="AG44" s="21">
        <f t="shared" si="10"/>
        <v>2.6446081527561368E-3</v>
      </c>
      <c r="AH44" s="21">
        <f t="shared" si="10"/>
        <v>5.5186864638340476E-3</v>
      </c>
      <c r="AI44" s="21">
        <f t="shared" si="10"/>
        <v>6.6192461455180098E-4</v>
      </c>
      <c r="AJ44" s="21">
        <f t="shared" si="10"/>
        <v>4.0507788264128444E-2</v>
      </c>
      <c r="AK44" s="21">
        <f t="shared" si="10"/>
        <v>2.5849208512432388E-3</v>
      </c>
      <c r="AL44" s="21">
        <f t="shared" si="10"/>
        <v>2.4168952239502603E-3</v>
      </c>
      <c r="AM44" s="21">
        <f t="shared" si="10"/>
        <v>1.4960045662957729E-3</v>
      </c>
      <c r="AN44" s="21">
        <f t="shared" si="10"/>
        <v>1.7364922957393899E-3</v>
      </c>
      <c r="AO44" s="21">
        <f t="shared" si="10"/>
        <v>2.502779131901295E-4</v>
      </c>
      <c r="AP44" s="21">
        <f t="shared" si="10"/>
        <v>2.0796201087376963E-3</v>
      </c>
      <c r="AQ44" s="21">
        <f t="shared" si="10"/>
        <v>8.2723848355643406E-3</v>
      </c>
      <c r="AR44" s="21">
        <f t="shared" si="10"/>
        <v>1.3521413002250829E-3</v>
      </c>
      <c r="AS44" s="21">
        <f t="shared" si="10"/>
        <v>5.5194011879057298E-4</v>
      </c>
      <c r="AT44" s="21">
        <f t="shared" si="10"/>
        <v>3.2898726059558672E-3</v>
      </c>
      <c r="AU44" s="21">
        <f t="shared" si="10"/>
        <v>1.518833933691827E-3</v>
      </c>
      <c r="AV44" s="21">
        <f t="shared" si="10"/>
        <v>1.5428751368040891E-3</v>
      </c>
      <c r="AW44" s="21">
        <f t="shared" si="10"/>
        <v>7.37026533579907E-3</v>
      </c>
      <c r="AX44" s="21">
        <f t="shared" ref="AX44:AX46" si="11">SUM(B44:AW44)</f>
        <v>9.5800039885469548E-2</v>
      </c>
    </row>
    <row r="45" spans="1:50" s="22" customFormat="1" x14ac:dyDescent="0.3">
      <c r="A45" s="30" t="s">
        <v>4</v>
      </c>
      <c r="B45" s="21">
        <f>SUM(B34:B39)</f>
        <v>1.6509141108682131E-3</v>
      </c>
      <c r="C45" s="21">
        <f t="shared" ref="C45:AW45" si="12">SUM(C34:C39)</f>
        <v>3.9494939783086937E-3</v>
      </c>
      <c r="D45" s="21">
        <f t="shared" si="12"/>
        <v>1.8978120198091012E-3</v>
      </c>
      <c r="E45" s="21">
        <f t="shared" si="12"/>
        <v>1.2625435781894636E-4</v>
      </c>
      <c r="F45" s="21">
        <f t="shared" si="12"/>
        <v>3.4954931712484361E-3</v>
      </c>
      <c r="G45" s="21">
        <f t="shared" si="12"/>
        <v>1.2752192825180003E-2</v>
      </c>
      <c r="H45" s="21">
        <f t="shared" si="12"/>
        <v>1.2350432557535118E-3</v>
      </c>
      <c r="I45" s="21">
        <f t="shared" si="12"/>
        <v>2.4543162612910256E-4</v>
      </c>
      <c r="J45" s="21">
        <f t="shared" si="12"/>
        <v>7.1143451026138942E-3</v>
      </c>
      <c r="K45" s="21">
        <f t="shared" si="12"/>
        <v>1.7721774201053082E-3</v>
      </c>
      <c r="L45" s="21">
        <f t="shared" si="12"/>
        <v>8.3460379927002715E-3</v>
      </c>
      <c r="M45" s="21">
        <f>SUM(M34:M39)</f>
        <v>1.57360389802401E-3</v>
      </c>
      <c r="N45" s="21">
        <f t="shared" si="12"/>
        <v>1.6878855490076328E-3</v>
      </c>
      <c r="O45" s="21">
        <f t="shared" si="12"/>
        <v>5.3124714724834762E-4</v>
      </c>
      <c r="P45" s="21">
        <f t="shared" si="12"/>
        <v>7.2976646986304395E-4</v>
      </c>
      <c r="Q45" s="21">
        <f t="shared" si="12"/>
        <v>7.4032154337061234E-3</v>
      </c>
      <c r="R45" s="21">
        <f t="shared" si="12"/>
        <v>6.4730116356516226E-4</v>
      </c>
      <c r="S45" s="21">
        <f t="shared" si="12"/>
        <v>1.8293063520246323E-4</v>
      </c>
      <c r="T45" s="21">
        <f t="shared" si="12"/>
        <v>3.4750915881799453E-4</v>
      </c>
      <c r="U45" s="21">
        <f t="shared" si="12"/>
        <v>2.0421477518807234E-5</v>
      </c>
      <c r="V45" s="21">
        <f t="shared" si="12"/>
        <v>5.6521697538214023E-3</v>
      </c>
      <c r="W45" s="21">
        <f t="shared" si="12"/>
        <v>6.3709008745592051E-3</v>
      </c>
      <c r="X45" s="21">
        <f t="shared" si="12"/>
        <v>1.1663834930073216E-3</v>
      </c>
      <c r="Y45" s="21">
        <f t="shared" si="12"/>
        <v>3.5425251785826872E-3</v>
      </c>
      <c r="Z45" s="21">
        <f t="shared" si="12"/>
        <v>2.887613997068782E-3</v>
      </c>
      <c r="AA45" s="21">
        <f t="shared" si="12"/>
        <v>3.934167666785703E-4</v>
      </c>
      <c r="AB45" s="21">
        <f t="shared" si="12"/>
        <v>2.7689070338823905E-3</v>
      </c>
      <c r="AC45" s="21">
        <f t="shared" si="12"/>
        <v>3.801098678381088E-3</v>
      </c>
      <c r="AD45" s="21">
        <f t="shared" si="12"/>
        <v>1.4246917302749482E-3</v>
      </c>
      <c r="AE45" s="21">
        <f t="shared" si="12"/>
        <v>2.009506274420295E-3</v>
      </c>
      <c r="AF45" s="21">
        <f t="shared" si="12"/>
        <v>4.0407062498938025E-3</v>
      </c>
      <c r="AG45" s="21">
        <f t="shared" si="12"/>
        <v>2.019916483099234E-2</v>
      </c>
      <c r="AH45" s="21">
        <f t="shared" si="12"/>
        <v>3.5944282023428753E-2</v>
      </c>
      <c r="AI45" s="21">
        <f t="shared" si="12"/>
        <v>6.5949292127465524E-3</v>
      </c>
      <c r="AJ45" s="21">
        <f t="shared" si="12"/>
        <v>0.4807730191589234</v>
      </c>
      <c r="AK45" s="21">
        <f t="shared" si="12"/>
        <v>4.6522587513709204E-2</v>
      </c>
      <c r="AL45" s="21">
        <f t="shared" si="12"/>
        <v>8.3227711084288503E-2</v>
      </c>
      <c r="AM45" s="21">
        <f t="shared" si="12"/>
        <v>6.1692024542399299E-3</v>
      </c>
      <c r="AN45" s="21">
        <f t="shared" si="12"/>
        <v>1.4778215651539542E-2</v>
      </c>
      <c r="AO45" s="21">
        <f t="shared" si="12"/>
        <v>7.261392900269132E-3</v>
      </c>
      <c r="AP45" s="21">
        <f t="shared" si="12"/>
        <v>1.4085537887367945E-2</v>
      </c>
      <c r="AQ45" s="21">
        <f t="shared" si="12"/>
        <v>4.385154717292699E-2</v>
      </c>
      <c r="AR45" s="21">
        <f t="shared" si="12"/>
        <v>1.9273716203080087E-2</v>
      </c>
      <c r="AS45" s="21">
        <f t="shared" si="12"/>
        <v>6.514999346069643E-3</v>
      </c>
      <c r="AT45" s="21">
        <f t="shared" si="12"/>
        <v>1.8540561313062521E-2</v>
      </c>
      <c r="AU45" s="21">
        <f t="shared" si="12"/>
        <v>1.8420826771379226E-2</v>
      </c>
      <c r="AV45" s="21">
        <f t="shared" si="12"/>
        <v>5.3100352266982906E-3</v>
      </c>
      <c r="AW45" s="21">
        <f t="shared" si="12"/>
        <v>2.7238231272011835E-2</v>
      </c>
      <c r="AX45" s="21">
        <f t="shared" si="11"/>
        <v>0.94447295684679344</v>
      </c>
    </row>
    <row r="46" spans="1:50" s="22" customFormat="1" x14ac:dyDescent="0.3">
      <c r="A46" s="30" t="s">
        <v>97</v>
      </c>
      <c r="B46" s="21">
        <f>B40+B33</f>
        <v>6.2713340683024282E-2</v>
      </c>
      <c r="C46" s="21">
        <f t="shared" ref="C46:AW46" si="13">C40+C33</f>
        <v>7.4179586306128517E-2</v>
      </c>
      <c r="D46" s="21">
        <f t="shared" si="13"/>
        <v>3.1051217286787985E-2</v>
      </c>
      <c r="E46" s="21">
        <f t="shared" si="13"/>
        <v>7.9351789769606072E-3</v>
      </c>
      <c r="F46" s="21">
        <f t="shared" si="13"/>
        <v>5.3994504352580311E-2</v>
      </c>
      <c r="G46" s="21">
        <f t="shared" si="13"/>
        <v>0.38762572239465015</v>
      </c>
      <c r="H46" s="21">
        <f t="shared" si="13"/>
        <v>3.3010330596073681E-2</v>
      </c>
      <c r="I46" s="21">
        <f t="shared" si="13"/>
        <v>1.0305217319648117E-2</v>
      </c>
      <c r="J46" s="21">
        <f t="shared" si="13"/>
        <v>0.18604462473446204</v>
      </c>
      <c r="K46" s="21">
        <f t="shared" si="13"/>
        <v>5.4411580098335688E-2</v>
      </c>
      <c r="L46" s="21">
        <f t="shared" si="13"/>
        <v>0.2588491854539926</v>
      </c>
      <c r="M46" s="21">
        <f t="shared" si="13"/>
        <v>4.984757972370437E-2</v>
      </c>
      <c r="N46" s="21">
        <f t="shared" si="13"/>
        <v>2.3962128490609011E-2</v>
      </c>
      <c r="O46" s="21">
        <f t="shared" si="13"/>
        <v>1.6131007690665968E-2</v>
      </c>
      <c r="P46" s="21">
        <f t="shared" si="13"/>
        <v>4.2162623533248331E-2</v>
      </c>
      <c r="Q46" s="21">
        <f t="shared" si="13"/>
        <v>0.2349375403642894</v>
      </c>
      <c r="R46" s="21">
        <f t="shared" si="13"/>
        <v>1.0838793506147927E-2</v>
      </c>
      <c r="S46" s="21">
        <f t="shared" si="13"/>
        <v>8.352037042204434E-3</v>
      </c>
      <c r="T46" s="21">
        <f t="shared" si="13"/>
        <v>1.0725583218940822E-2</v>
      </c>
      <c r="U46" s="21">
        <f t="shared" si="13"/>
        <v>1.4262792828609895E-3</v>
      </c>
      <c r="V46" s="21">
        <f t="shared" si="13"/>
        <v>7.4055859033902688E-2</v>
      </c>
      <c r="W46" s="21">
        <f t="shared" si="13"/>
        <v>0.31262300651437175</v>
      </c>
      <c r="X46" s="21">
        <f t="shared" si="13"/>
        <v>7.7569537110030312E-2</v>
      </c>
      <c r="Y46" s="21">
        <f t="shared" si="13"/>
        <v>7.2552220685450419E-2</v>
      </c>
      <c r="Z46" s="21">
        <f t="shared" si="13"/>
        <v>6.8521892649346008E-2</v>
      </c>
      <c r="AA46" s="21">
        <f t="shared" si="13"/>
        <v>9.5217778946552166E-3</v>
      </c>
      <c r="AB46" s="21">
        <f t="shared" si="13"/>
        <v>2.6198816953387733E-2</v>
      </c>
      <c r="AC46" s="21">
        <f t="shared" si="13"/>
        <v>0.20879422312278634</v>
      </c>
      <c r="AD46" s="21">
        <f t="shared" si="13"/>
        <v>5.3415121013989125E-2</v>
      </c>
      <c r="AE46" s="21">
        <f t="shared" si="13"/>
        <v>3.9042473516863102E-2</v>
      </c>
      <c r="AF46" s="21">
        <f t="shared" si="13"/>
        <v>8.8383497458504851E-2</v>
      </c>
      <c r="AG46" s="21">
        <f t="shared" si="13"/>
        <v>0.27673606225916003</v>
      </c>
      <c r="AH46" s="21">
        <f t="shared" si="13"/>
        <v>1.3291398270937314</v>
      </c>
      <c r="AI46" s="21">
        <f t="shared" si="13"/>
        <v>0.26408143617781066</v>
      </c>
      <c r="AJ46" s="21">
        <f t="shared" si="13"/>
        <v>12.167419636583231</v>
      </c>
      <c r="AK46" s="21">
        <f t="shared" si="13"/>
        <v>0.28940320361570837</v>
      </c>
      <c r="AL46" s="21">
        <f t="shared" si="13"/>
        <v>1.1471237666318768</v>
      </c>
      <c r="AM46" s="21">
        <f t="shared" si="13"/>
        <v>6.9681090324011194E-2</v>
      </c>
      <c r="AN46" s="21">
        <f t="shared" si="13"/>
        <v>0.35128825749925724</v>
      </c>
      <c r="AO46" s="21">
        <f t="shared" si="13"/>
        <v>5.4475292379643263E-2</v>
      </c>
      <c r="AP46" s="21">
        <f t="shared" si="13"/>
        <v>0.67084946430181047</v>
      </c>
      <c r="AQ46" s="21">
        <f t="shared" si="13"/>
        <v>1.3471678896060444</v>
      </c>
      <c r="AR46" s="21">
        <f t="shared" si="13"/>
        <v>0.38114216973707915</v>
      </c>
      <c r="AS46" s="21">
        <f t="shared" si="13"/>
        <v>0.20067717167149662</v>
      </c>
      <c r="AT46" s="21">
        <f t="shared" si="13"/>
        <v>0.52825655010165129</v>
      </c>
      <c r="AU46" s="21">
        <f t="shared" si="13"/>
        <v>0.22549613477620495</v>
      </c>
      <c r="AV46" s="21">
        <f t="shared" si="13"/>
        <v>0.20789114644915097</v>
      </c>
      <c r="AW46" s="21">
        <f t="shared" si="13"/>
        <v>1.1954013568686039</v>
      </c>
      <c r="AX46" s="21">
        <f t="shared" si="11"/>
        <v>23.295412943085072</v>
      </c>
    </row>
    <row r="47" spans="1:50" s="22" customFormat="1" x14ac:dyDescent="0.3">
      <c r="A47" s="30" t="s">
        <v>12</v>
      </c>
      <c r="B47" s="21">
        <f>+B30+B31</f>
        <v>8.1824897916927819E-3</v>
      </c>
      <c r="C47" s="21">
        <f t="shared" ref="C47:AW47" si="14">+C30+C31</f>
        <v>3.5160418337393316E-3</v>
      </c>
      <c r="D47" s="21">
        <f t="shared" si="14"/>
        <v>7.0826844132978637E-4</v>
      </c>
      <c r="E47" s="21">
        <f t="shared" si="14"/>
        <v>3.2346977081113296E-5</v>
      </c>
      <c r="F47" s="21">
        <f t="shared" si="14"/>
        <v>3.075985382041198E-3</v>
      </c>
      <c r="G47" s="21">
        <f t="shared" si="14"/>
        <v>3.2828798509683829E-2</v>
      </c>
      <c r="H47" s="21">
        <f t="shared" si="14"/>
        <v>1.057312893702475E-3</v>
      </c>
      <c r="I47" s="21">
        <f t="shared" si="14"/>
        <v>2.9228581434170191E-4</v>
      </c>
      <c r="J47" s="21">
        <f t="shared" si="14"/>
        <v>7.048916502777107E-3</v>
      </c>
      <c r="K47" s="21">
        <f t="shared" si="14"/>
        <v>1.4460852470182398E-2</v>
      </c>
      <c r="L47" s="21">
        <f t="shared" si="14"/>
        <v>2.0385201678398156E-2</v>
      </c>
      <c r="M47" s="21">
        <f t="shared" si="14"/>
        <v>1.4027897676851448E-3</v>
      </c>
      <c r="N47" s="21">
        <f t="shared" si="14"/>
        <v>1.9484682871031634E-3</v>
      </c>
      <c r="O47" s="21">
        <f t="shared" si="14"/>
        <v>2.8466990124123778E-3</v>
      </c>
      <c r="P47" s="21">
        <f t="shared" si="14"/>
        <v>8.2491161848206765E-4</v>
      </c>
      <c r="Q47" s="21">
        <f t="shared" si="14"/>
        <v>1.7798724186662292E-2</v>
      </c>
      <c r="R47" s="21">
        <f t="shared" si="14"/>
        <v>2.99854739394856E-4</v>
      </c>
      <c r="S47" s="21">
        <f t="shared" si="14"/>
        <v>1.5581121166608096E-4</v>
      </c>
      <c r="T47" s="21">
        <f t="shared" si="14"/>
        <v>5.825508748507173E-4</v>
      </c>
      <c r="U47" s="21">
        <f t="shared" si="14"/>
        <v>1.5575320112558713E-5</v>
      </c>
      <c r="V47" s="21">
        <f t="shared" si="14"/>
        <v>4.8250659470594516E-3</v>
      </c>
      <c r="W47" s="21">
        <f t="shared" si="14"/>
        <v>9.8152540170777739E-3</v>
      </c>
      <c r="X47" s="21">
        <f t="shared" si="14"/>
        <v>3.5698950696319131E-3</v>
      </c>
      <c r="Y47" s="21">
        <f t="shared" si="14"/>
        <v>6.2225043394502936E-3</v>
      </c>
      <c r="Z47" s="21">
        <f t="shared" si="14"/>
        <v>1.1575236834927463E-2</v>
      </c>
      <c r="AA47" s="21">
        <f t="shared" si="14"/>
        <v>7.2946082837829003E-4</v>
      </c>
      <c r="AB47" s="21">
        <f t="shared" si="14"/>
        <v>1.7898441776901548E-3</v>
      </c>
      <c r="AC47" s="21">
        <f t="shared" si="14"/>
        <v>1.1665859233113227E-2</v>
      </c>
      <c r="AD47" s="21">
        <f t="shared" si="14"/>
        <v>4.2855147373743376E-3</v>
      </c>
      <c r="AE47" s="21">
        <f t="shared" si="14"/>
        <v>3.2147928767949203E-3</v>
      </c>
      <c r="AF47" s="21">
        <f t="shared" si="14"/>
        <v>6.3276740856442783E-3</v>
      </c>
      <c r="AG47" s="21">
        <f t="shared" si="14"/>
        <v>9.7564403199929192E-3</v>
      </c>
      <c r="AH47" s="21">
        <f t="shared" si="14"/>
        <v>0.14239253401695834</v>
      </c>
      <c r="AI47" s="21">
        <f t="shared" si="14"/>
        <v>4.4808010383729627E-2</v>
      </c>
      <c r="AJ47" s="21">
        <f t="shared" si="14"/>
        <v>0.2369651643985583</v>
      </c>
      <c r="AK47" s="21">
        <f t="shared" si="14"/>
        <v>2.1213651139442943E-2</v>
      </c>
      <c r="AL47" s="21">
        <f t="shared" si="14"/>
        <v>0.25121013641228979</v>
      </c>
      <c r="AM47" s="21">
        <f t="shared" si="14"/>
        <v>5.6561561341216511E-3</v>
      </c>
      <c r="AN47" s="21">
        <f t="shared" si="14"/>
        <v>4.2312266525913508E-2</v>
      </c>
      <c r="AO47" s="21">
        <f t="shared" si="14"/>
        <v>3.656042468954724E-2</v>
      </c>
      <c r="AP47" s="21">
        <f t="shared" si="14"/>
        <v>0.16433517178928503</v>
      </c>
      <c r="AQ47" s="21">
        <f t="shared" si="14"/>
        <v>1.8119095432768434E-2</v>
      </c>
      <c r="AR47" s="21">
        <f t="shared" si="14"/>
        <v>4.0797338323621882E-2</v>
      </c>
      <c r="AS47" s="21">
        <f t="shared" si="14"/>
        <v>9.8322726363424973E-3</v>
      </c>
      <c r="AT47" s="21">
        <f t="shared" si="14"/>
        <v>2.3281686161415825E-2</v>
      </c>
      <c r="AU47" s="21">
        <f t="shared" si="14"/>
        <v>1.8372398793220154E-2</v>
      </c>
      <c r="AV47" s="21">
        <f t="shared" si="14"/>
        <v>3.827258552697399E-2</v>
      </c>
      <c r="AW47" s="21">
        <f t="shared" si="14"/>
        <v>2.6761533541884298E-2</v>
      </c>
      <c r="AX47" s="21">
        <f>SUM(B47:AW47)</f>
        <v>1.3121318536865474</v>
      </c>
    </row>
    <row r="48" spans="1:50" x14ac:dyDescent="0.3">
      <c r="A48" s="21" t="s">
        <v>118</v>
      </c>
      <c r="B48" s="21">
        <f>B35+B37+B39</f>
        <v>3.7978599398521839E-5</v>
      </c>
      <c r="C48" s="21">
        <f t="shared" ref="C48:AW48" si="15">C35+C37+C39</f>
        <v>1.3152090358863717E-4</v>
      </c>
      <c r="D48" s="21">
        <f t="shared" si="15"/>
        <v>7.7489112018970003E-5</v>
      </c>
      <c r="E48" s="21">
        <f t="shared" si="15"/>
        <v>3.3904443237602236E-7</v>
      </c>
      <c r="F48" s="21">
        <f t="shared" si="15"/>
        <v>1.3993488321680382E-4</v>
      </c>
      <c r="G48" s="21">
        <f t="shared" si="15"/>
        <v>3.0501718463299226E-4</v>
      </c>
      <c r="H48" s="21">
        <f t="shared" si="15"/>
        <v>6.0395517315599632E-5</v>
      </c>
      <c r="I48" s="21">
        <f t="shared" si="15"/>
        <v>7.2574703726112292E-6</v>
      </c>
      <c r="J48" s="21">
        <f t="shared" si="15"/>
        <v>7.0983257412270627E-4</v>
      </c>
      <c r="K48" s="21">
        <f t="shared" si="15"/>
        <v>3.3452206138325076E-5</v>
      </c>
      <c r="L48" s="21">
        <f t="shared" si="15"/>
        <v>3.0007425440896568E-4</v>
      </c>
      <c r="M48" s="21">
        <f t="shared" si="15"/>
        <v>7.1903950624090804E-5</v>
      </c>
      <c r="N48" s="21">
        <f t="shared" si="15"/>
        <v>7.7222902488533477E-5</v>
      </c>
      <c r="O48" s="21">
        <f t="shared" si="15"/>
        <v>4.5575900302917112E-6</v>
      </c>
      <c r="P48" s="21">
        <f t="shared" si="15"/>
        <v>3.3341386197430404E-5</v>
      </c>
      <c r="Q48" s="21">
        <f t="shared" si="15"/>
        <v>1.4046132515692657E-4</v>
      </c>
      <c r="R48" s="21">
        <f t="shared" si="15"/>
        <v>4.3757343764948905E-6</v>
      </c>
      <c r="S48" s="21">
        <f t="shared" si="15"/>
        <v>7.782187408845625E-6</v>
      </c>
      <c r="T48" s="21">
        <f t="shared" si="15"/>
        <v>7.1081490376521405E-6</v>
      </c>
      <c r="U48" s="21">
        <f t="shared" si="15"/>
        <v>4.1237865010652939E-7</v>
      </c>
      <c r="V48" s="21">
        <f t="shared" si="15"/>
        <v>7.5068056206910349E-5</v>
      </c>
      <c r="W48" s="21">
        <f t="shared" si="15"/>
        <v>2.6780841078949234E-4</v>
      </c>
      <c r="X48" s="21">
        <f t="shared" si="15"/>
        <v>4.4550202827944055E-5</v>
      </c>
      <c r="Y48" s="21">
        <f t="shared" si="15"/>
        <v>1.1569299992247337E-4</v>
      </c>
      <c r="Z48" s="21">
        <f t="shared" si="15"/>
        <v>6.2316614741558823E-5</v>
      </c>
      <c r="AA48" s="21">
        <f t="shared" si="15"/>
        <v>4.6401163652272193E-5</v>
      </c>
      <c r="AB48" s="21">
        <f t="shared" si="15"/>
        <v>4.370112046723209E-5</v>
      </c>
      <c r="AC48" s="21">
        <f t="shared" si="15"/>
        <v>6.8475076646694414E-5</v>
      </c>
      <c r="AD48" s="21">
        <f t="shared" si="15"/>
        <v>6.3722107991036724E-5</v>
      </c>
      <c r="AE48" s="21">
        <f t="shared" si="15"/>
        <v>1.0616038935690255E-4</v>
      </c>
      <c r="AF48" s="21">
        <f t="shared" si="15"/>
        <v>9.5837529347244827E-5</v>
      </c>
      <c r="AG48" s="21">
        <f t="shared" si="15"/>
        <v>1.0143211991544587E-3</v>
      </c>
      <c r="AH48" s="21">
        <f t="shared" si="15"/>
        <v>1.2298596567299322E-3</v>
      </c>
      <c r="AI48" s="21">
        <f t="shared" si="15"/>
        <v>2.9765725297989002E-4</v>
      </c>
      <c r="AJ48" s="21">
        <f t="shared" si="15"/>
        <v>9.9813264272061233E-3</v>
      </c>
      <c r="AK48" s="21">
        <f t="shared" si="15"/>
        <v>2.6232533899613021E-4</v>
      </c>
      <c r="AL48" s="21">
        <f t="shared" si="15"/>
        <v>5.947108990409419E-3</v>
      </c>
      <c r="AM48" s="21">
        <f t="shared" si="15"/>
        <v>5.3124149756520172E-4</v>
      </c>
      <c r="AN48" s="21">
        <f t="shared" si="15"/>
        <v>1.0166347499452447E-4</v>
      </c>
      <c r="AO48" s="21">
        <f t="shared" si="15"/>
        <v>2.285862867762856E-3</v>
      </c>
      <c r="AP48" s="21">
        <f t="shared" si="15"/>
        <v>1.3762950169037896E-3</v>
      </c>
      <c r="AQ48" s="21">
        <f t="shared" si="15"/>
        <v>1.2039393095713373E-3</v>
      </c>
      <c r="AR48" s="21">
        <f t="shared" si="15"/>
        <v>9.0872454310044729E-4</v>
      </c>
      <c r="AS48" s="21">
        <f t="shared" si="15"/>
        <v>3.2517224789347391E-4</v>
      </c>
      <c r="AT48" s="21">
        <f t="shared" si="15"/>
        <v>4.6120439019718164E-4</v>
      </c>
      <c r="AU48" s="21">
        <f t="shared" si="15"/>
        <v>2.2285808839559855E-4</v>
      </c>
      <c r="AV48" s="21">
        <f t="shared" si="15"/>
        <v>3.7507025768680611E-4</v>
      </c>
      <c r="AW48" s="21">
        <f t="shared" si="15"/>
        <v>1.9850338468281239E-3</v>
      </c>
      <c r="AX48" s="21">
        <f>SUM(B48:AW48)</f>
        <v>3.1649855431941945E-2</v>
      </c>
    </row>
    <row r="49" ht="13.5" customHeight="1" x14ac:dyDescent="0.3"/>
  </sheetData>
  <mergeCells count="3">
    <mergeCell ref="A42:AX42"/>
    <mergeCell ref="A28:AX28"/>
    <mergeCell ref="A1:A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672B-0918-437F-BC03-67C862FF8E52}">
  <dimension ref="A1:I27"/>
  <sheetViews>
    <sheetView workbookViewId="0">
      <selection activeCell="B4" sqref="B4"/>
    </sheetView>
  </sheetViews>
  <sheetFormatPr defaultRowHeight="14" x14ac:dyDescent="0.3"/>
  <cols>
    <col min="1" max="1" width="19.81640625" style="1" customWidth="1"/>
    <col min="2" max="2" width="17.6328125" style="1" customWidth="1"/>
    <col min="3" max="3" width="23.08984375" style="1" customWidth="1"/>
    <col min="4" max="4" width="15.453125" style="1" customWidth="1"/>
    <col min="5" max="5" width="21.453125" style="1" customWidth="1"/>
    <col min="6" max="6" width="18.1796875" style="1" customWidth="1"/>
    <col min="7" max="7" width="20.26953125" style="1" customWidth="1"/>
    <col min="8" max="8" width="20.1796875" style="1" customWidth="1"/>
    <col min="9" max="9" width="23" style="1" customWidth="1"/>
    <col min="10" max="16384" width="8.7265625" style="1"/>
  </cols>
  <sheetData>
    <row r="1" spans="1:9" ht="18" x14ac:dyDescent="0.4">
      <c r="A1" s="36" t="s">
        <v>105</v>
      </c>
    </row>
    <row r="2" spans="1:9" ht="21" customHeight="1" x14ac:dyDescent="0.35">
      <c r="A2" s="3" t="s">
        <v>0</v>
      </c>
      <c r="B2" s="2" t="s">
        <v>120</v>
      </c>
      <c r="C2" s="49" t="s">
        <v>88</v>
      </c>
      <c r="D2" s="49" t="s">
        <v>6</v>
      </c>
      <c r="E2" s="52" t="s">
        <v>101</v>
      </c>
      <c r="F2" s="52" t="s">
        <v>74</v>
      </c>
      <c r="G2" s="52" t="s">
        <v>75</v>
      </c>
      <c r="H2" s="52" t="s">
        <v>72</v>
      </c>
      <c r="I2" s="52" t="s">
        <v>73</v>
      </c>
    </row>
    <row r="3" spans="1:9" x14ac:dyDescent="0.3">
      <c r="A3" s="3" t="s">
        <v>2</v>
      </c>
      <c r="B3" s="2">
        <v>2011</v>
      </c>
      <c r="C3" s="37">
        <v>2011</v>
      </c>
      <c r="D3" s="37">
        <v>2011</v>
      </c>
      <c r="E3" s="38">
        <v>2010</v>
      </c>
      <c r="F3" s="37">
        <v>2010</v>
      </c>
      <c r="G3" s="37">
        <v>2010</v>
      </c>
      <c r="H3" s="37">
        <v>2008</v>
      </c>
      <c r="I3" s="37">
        <v>2008</v>
      </c>
    </row>
    <row r="4" spans="1:9" ht="17" customHeight="1" x14ac:dyDescent="0.3">
      <c r="A4" s="3" t="s">
        <v>98</v>
      </c>
      <c r="B4" s="10"/>
      <c r="C4" s="39"/>
      <c r="D4" s="39"/>
      <c r="F4" s="39"/>
      <c r="G4" s="39"/>
      <c r="H4" s="39"/>
      <c r="I4" s="39"/>
    </row>
    <row r="5" spans="1:9" x14ac:dyDescent="0.3">
      <c r="A5" s="7" t="s">
        <v>7</v>
      </c>
      <c r="B5" s="40">
        <f>SUM(data_source_exio!B43:AW43)</f>
        <v>1.3362726056195031</v>
      </c>
      <c r="C5" s="40" t="s">
        <v>87</v>
      </c>
      <c r="D5" s="40">
        <v>0.14000000000000001</v>
      </c>
      <c r="F5" s="40" t="s">
        <v>87</v>
      </c>
      <c r="G5" s="40" t="s">
        <v>87</v>
      </c>
      <c r="H5" s="40" t="s">
        <v>87</v>
      </c>
      <c r="I5" s="40" t="s">
        <v>87</v>
      </c>
    </row>
    <row r="6" spans="1:9" x14ac:dyDescent="0.3">
      <c r="A6" s="7" t="s">
        <v>8</v>
      </c>
      <c r="B6" s="40">
        <f>SUM(data_source_exio!B44:AW44)</f>
        <v>9.5800039885469548E-2</v>
      </c>
      <c r="C6" s="40" t="s">
        <v>87</v>
      </c>
      <c r="D6" s="40">
        <v>0.2</v>
      </c>
      <c r="F6" s="40" t="s">
        <v>87</v>
      </c>
      <c r="G6" s="40" t="s">
        <v>87</v>
      </c>
      <c r="H6" s="40" t="s">
        <v>87</v>
      </c>
      <c r="I6" s="40" t="s">
        <v>87</v>
      </c>
    </row>
    <row r="7" spans="1:9" x14ac:dyDescent="0.3">
      <c r="A7" s="7" t="s">
        <v>4</v>
      </c>
      <c r="B7" s="40">
        <f>SUM(data_source_exio!B45:AW45)</f>
        <v>0.94447295684679344</v>
      </c>
      <c r="C7" s="40" t="s">
        <v>87</v>
      </c>
      <c r="D7" s="40">
        <v>0.95</v>
      </c>
      <c r="F7" s="40" t="s">
        <v>87</v>
      </c>
      <c r="G7" s="40" t="s">
        <v>87</v>
      </c>
      <c r="H7" s="40" t="s">
        <v>87</v>
      </c>
      <c r="I7" s="40" t="s">
        <v>87</v>
      </c>
    </row>
    <row r="8" spans="1:9" ht="13.5" customHeight="1" x14ac:dyDescent="0.3">
      <c r="A8" s="7" t="s">
        <v>5</v>
      </c>
      <c r="B8" s="40">
        <f>SUM(data_source_exio!B46:AW46)</f>
        <v>23.295412943085072</v>
      </c>
      <c r="C8" s="40" t="s">
        <v>96</v>
      </c>
      <c r="D8" s="40">
        <v>28.7</v>
      </c>
      <c r="E8" s="1">
        <v>25.13</v>
      </c>
      <c r="F8" s="40" t="s">
        <v>87</v>
      </c>
      <c r="G8" s="40" t="s">
        <v>87</v>
      </c>
      <c r="H8" s="40" t="s">
        <v>87</v>
      </c>
      <c r="I8" s="40" t="s">
        <v>87</v>
      </c>
    </row>
    <row r="9" spans="1:9" x14ac:dyDescent="0.3">
      <c r="A9" s="8" t="s">
        <v>9</v>
      </c>
      <c r="B9" s="41">
        <f>SUM(data_source_exio!B34:AW34)</f>
        <v>0.87737004498988747</v>
      </c>
      <c r="C9" s="40">
        <v>0.85</v>
      </c>
      <c r="D9" s="40" t="s">
        <v>87</v>
      </c>
      <c r="E9" s="1">
        <v>0.79</v>
      </c>
      <c r="F9" s="40" t="s">
        <v>87</v>
      </c>
      <c r="G9" s="40" t="s">
        <v>87</v>
      </c>
      <c r="H9" s="40">
        <v>1.2</v>
      </c>
      <c r="I9" s="40" t="s">
        <v>87</v>
      </c>
    </row>
    <row r="10" spans="1:9" x14ac:dyDescent="0.3">
      <c r="A10" s="8" t="s">
        <v>10</v>
      </c>
      <c r="B10" s="41">
        <f>SUM(data_source_exio!B36:AW36)</f>
        <v>2.4893390515546187E-2</v>
      </c>
      <c r="C10" s="40">
        <v>0.03</v>
      </c>
      <c r="D10" s="40" t="s">
        <v>87</v>
      </c>
      <c r="E10" s="1">
        <v>0.03</v>
      </c>
      <c r="F10" s="40" t="s">
        <v>87</v>
      </c>
      <c r="G10" s="40">
        <v>0.02</v>
      </c>
      <c r="H10" s="40" t="s">
        <v>87</v>
      </c>
      <c r="I10" s="40" t="s">
        <v>87</v>
      </c>
    </row>
    <row r="11" spans="1:9" x14ac:dyDescent="0.3">
      <c r="A11" s="8" t="s">
        <v>11</v>
      </c>
      <c r="B11" s="41">
        <f>SUM(data_source_exio!B38:AW38)</f>
        <v>1.0559665909417613E-2</v>
      </c>
      <c r="C11" s="40">
        <v>0.01</v>
      </c>
      <c r="D11" s="40" t="s">
        <v>87</v>
      </c>
      <c r="E11" s="1">
        <v>0.01</v>
      </c>
      <c r="F11" s="40">
        <v>0.01</v>
      </c>
      <c r="G11" s="40" t="s">
        <v>87</v>
      </c>
      <c r="H11" s="40" t="s">
        <v>87</v>
      </c>
      <c r="I11" s="40" t="s">
        <v>87</v>
      </c>
    </row>
    <row r="12" spans="1:9" x14ac:dyDescent="0.3">
      <c r="A12" s="8" t="s">
        <v>118</v>
      </c>
      <c r="B12" s="41">
        <f>SUM(data_source_exio!B48:AW48)</f>
        <v>3.1649855431941945E-2</v>
      </c>
      <c r="C12" s="40">
        <v>0.05</v>
      </c>
      <c r="D12" s="40" t="s">
        <v>87</v>
      </c>
      <c r="E12" s="1">
        <v>0.03</v>
      </c>
      <c r="F12" s="40" t="s">
        <v>87</v>
      </c>
      <c r="G12" s="40" t="s">
        <v>87</v>
      </c>
      <c r="H12" s="40" t="s">
        <v>87</v>
      </c>
      <c r="I12" s="40" t="s">
        <v>87</v>
      </c>
    </row>
    <row r="13" spans="1:9" x14ac:dyDescent="0.3">
      <c r="A13" s="8" t="s">
        <v>100</v>
      </c>
      <c r="B13" s="41">
        <f>SUM(data_source_exio!B47:AW47)</f>
        <v>1.3121318536865474</v>
      </c>
      <c r="C13" s="40">
        <v>0.14000000000000001</v>
      </c>
      <c r="D13" s="40" t="s">
        <v>87</v>
      </c>
      <c r="E13" s="1">
        <v>0.13</v>
      </c>
      <c r="F13" s="40" t="s">
        <v>87</v>
      </c>
      <c r="G13" s="40" t="s">
        <v>87</v>
      </c>
      <c r="H13" s="40" t="s">
        <v>87</v>
      </c>
      <c r="I13" s="40">
        <v>0.09</v>
      </c>
    </row>
    <row r="14" spans="1:9" x14ac:dyDescent="0.3">
      <c r="A14" s="8" t="s">
        <v>14</v>
      </c>
      <c r="B14" s="41">
        <f>SUM(data_source_exio!C32:AW32)</f>
        <v>9.5587635453902323E-2</v>
      </c>
      <c r="C14" s="40">
        <v>0.13</v>
      </c>
      <c r="D14" s="40" t="s">
        <v>87</v>
      </c>
      <c r="E14" s="1">
        <v>0.12</v>
      </c>
      <c r="F14" s="40" t="s">
        <v>87</v>
      </c>
      <c r="G14" s="40" t="s">
        <v>87</v>
      </c>
      <c r="H14" s="40" t="s">
        <v>87</v>
      </c>
      <c r="I14" s="40">
        <v>0.08</v>
      </c>
    </row>
    <row r="15" spans="1:9" x14ac:dyDescent="0.3">
      <c r="B15" s="42"/>
      <c r="C15" s="42"/>
      <c r="D15" s="42"/>
      <c r="F15" s="42"/>
      <c r="G15" s="42"/>
      <c r="H15" s="42"/>
      <c r="I15" s="42"/>
    </row>
    <row r="16" spans="1:9" ht="25.5" x14ac:dyDescent="0.3">
      <c r="A16" s="9" t="s">
        <v>99</v>
      </c>
      <c r="B16" s="42"/>
      <c r="C16" s="42"/>
      <c r="D16" s="42"/>
      <c r="F16" s="42"/>
      <c r="G16" s="42"/>
      <c r="H16" s="42"/>
      <c r="I16" s="42"/>
    </row>
    <row r="17" spans="1:9" x14ac:dyDescent="0.3">
      <c r="A17" s="7" t="s">
        <v>7</v>
      </c>
      <c r="B17" s="43" t="s">
        <v>87</v>
      </c>
      <c r="C17" s="43" t="s">
        <v>87</v>
      </c>
      <c r="D17" s="43">
        <f>(D5-$B$5)/$B$5</f>
        <v>-0.89523095855497581</v>
      </c>
      <c r="E17" s="43" t="s">
        <v>87</v>
      </c>
      <c r="F17" s="43" t="s">
        <v>87</v>
      </c>
      <c r="G17" s="43" t="s">
        <v>87</v>
      </c>
      <c r="H17" s="43" t="s">
        <v>87</v>
      </c>
      <c r="I17" s="43" t="s">
        <v>87</v>
      </c>
    </row>
    <row r="18" spans="1:9" x14ac:dyDescent="0.3">
      <c r="A18" s="7" t="s">
        <v>8</v>
      </c>
      <c r="B18" s="43" t="s">
        <v>87</v>
      </c>
      <c r="C18" s="43" t="s">
        <v>87</v>
      </c>
      <c r="D18" s="43">
        <f t="shared" ref="D18" si="0">(D6-$B$6)/$B$6</f>
        <v>1.0876818030462529</v>
      </c>
      <c r="E18" s="43" t="s">
        <v>87</v>
      </c>
      <c r="F18" s="43" t="s">
        <v>87</v>
      </c>
      <c r="G18" s="43" t="s">
        <v>87</v>
      </c>
      <c r="H18" s="43" t="s">
        <v>87</v>
      </c>
      <c r="I18" s="43" t="s">
        <v>87</v>
      </c>
    </row>
    <row r="19" spans="1:9" x14ac:dyDescent="0.3">
      <c r="A19" s="7" t="s">
        <v>4</v>
      </c>
      <c r="B19" s="43" t="s">
        <v>87</v>
      </c>
      <c r="C19" s="43" t="s">
        <v>87</v>
      </c>
      <c r="D19" s="43">
        <f t="shared" ref="D19" si="1">(D7-$B$7)/$B$7</f>
        <v>5.8519866695379346E-3</v>
      </c>
      <c r="E19" s="43" t="s">
        <v>87</v>
      </c>
      <c r="F19" s="43" t="s">
        <v>87</v>
      </c>
      <c r="G19" s="43" t="s">
        <v>87</v>
      </c>
      <c r="H19" s="43" t="s">
        <v>87</v>
      </c>
      <c r="I19" s="43" t="s">
        <v>87</v>
      </c>
    </row>
    <row r="20" spans="1:9" x14ac:dyDescent="0.3">
      <c r="A20" s="7" t="s">
        <v>5</v>
      </c>
      <c r="B20" s="43" t="s">
        <v>87</v>
      </c>
      <c r="C20" s="43" t="s">
        <v>87</v>
      </c>
      <c r="D20" s="43">
        <f t="shared" ref="D20:E20" si="2">(D8-$B$8)/$B$8</f>
        <v>0.23200220018075299</v>
      </c>
      <c r="E20" s="43">
        <f t="shared" si="2"/>
        <v>7.8753146011927608E-2</v>
      </c>
      <c r="F20" s="43" t="s">
        <v>87</v>
      </c>
      <c r="G20" s="43" t="s">
        <v>87</v>
      </c>
      <c r="H20" s="43" t="s">
        <v>87</v>
      </c>
      <c r="I20" s="43" t="s">
        <v>87</v>
      </c>
    </row>
    <row r="21" spans="1:9" x14ac:dyDescent="0.3">
      <c r="A21" s="8" t="s">
        <v>9</v>
      </c>
      <c r="B21" s="43" t="s">
        <v>87</v>
      </c>
      <c r="C21" s="43">
        <f>(C9-$B$9)/$B$9</f>
        <v>-3.1195554425616334E-2</v>
      </c>
      <c r="D21" s="43" t="s">
        <v>87</v>
      </c>
      <c r="E21" s="43">
        <f t="shared" ref="E21:H21" si="3">(E9-$B$9)/$B$9</f>
        <v>-9.9581750583808054E-2</v>
      </c>
      <c r="F21" s="43" t="s">
        <v>87</v>
      </c>
      <c r="G21" s="43" t="s">
        <v>87</v>
      </c>
      <c r="H21" s="43">
        <f t="shared" si="3"/>
        <v>0.36772392316383573</v>
      </c>
      <c r="I21" s="43" t="s">
        <v>87</v>
      </c>
    </row>
    <row r="22" spans="1:9" x14ac:dyDescent="0.3">
      <c r="A22" s="8" t="s">
        <v>10</v>
      </c>
      <c r="B22" s="43" t="s">
        <v>87</v>
      </c>
      <c r="C22" s="43">
        <f t="shared" ref="C22:E22" si="4">(C10-$B$10)/$B$10</f>
        <v>0.20513917062702569</v>
      </c>
      <c r="D22" s="43" t="s">
        <v>87</v>
      </c>
      <c r="E22" s="43">
        <f t="shared" si="4"/>
        <v>0.20513917062702569</v>
      </c>
      <c r="F22" s="43" t="s">
        <v>87</v>
      </c>
      <c r="G22" s="43">
        <f>(G10-$B$10)/$B$10</f>
        <v>-0.19657388624864949</v>
      </c>
      <c r="H22" s="43" t="s">
        <v>87</v>
      </c>
      <c r="I22" s="43" t="s">
        <v>87</v>
      </c>
    </row>
    <row r="23" spans="1:9" x14ac:dyDescent="0.3">
      <c r="A23" s="8" t="s">
        <v>11</v>
      </c>
      <c r="B23" s="43" t="s">
        <v>87</v>
      </c>
      <c r="C23" s="43">
        <f>(C11-$B$11)/$B$11</f>
        <v>-5.3000342455766195E-2</v>
      </c>
      <c r="D23" s="43" t="s">
        <v>87</v>
      </c>
      <c r="E23" s="43">
        <f t="shared" ref="E23:F23" si="5">(E11-$B$11)/$B$11</f>
        <v>-5.3000342455766195E-2</v>
      </c>
      <c r="F23" s="43">
        <f t="shared" si="5"/>
        <v>-5.3000342455766195E-2</v>
      </c>
      <c r="G23" s="43" t="s">
        <v>87</v>
      </c>
      <c r="H23" s="43" t="s">
        <v>87</v>
      </c>
      <c r="I23" s="43" t="s">
        <v>87</v>
      </c>
    </row>
    <row r="24" spans="1:9" x14ac:dyDescent="0.3">
      <c r="A24" s="8" t="s">
        <v>15</v>
      </c>
      <c r="B24" s="43" t="s">
        <v>87</v>
      </c>
      <c r="C24" s="43">
        <f>(C12-$B$12)/$B$12</f>
        <v>0.57978604697001435</v>
      </c>
      <c r="D24" s="43" t="s">
        <v>87</v>
      </c>
      <c r="E24" s="43">
        <f t="shared" ref="E24" si="6">(E12-$B$12)/$B$12</f>
        <v>-5.2128371817991452E-2</v>
      </c>
      <c r="F24" s="43" t="s">
        <v>87</v>
      </c>
      <c r="G24" s="43" t="s">
        <v>87</v>
      </c>
      <c r="H24" s="43" t="s">
        <v>87</v>
      </c>
      <c r="I24" s="43" t="s">
        <v>87</v>
      </c>
    </row>
    <row r="25" spans="1:9" x14ac:dyDescent="0.3">
      <c r="A25" s="8" t="s">
        <v>12</v>
      </c>
      <c r="B25" s="43" t="s">
        <v>87</v>
      </c>
      <c r="C25" s="43">
        <f t="shared" ref="C25:I25" si="7">(C13-$B$13)/$B$13</f>
        <v>-0.89330340574641343</v>
      </c>
      <c r="D25" s="43" t="s">
        <v>87</v>
      </c>
      <c r="E25" s="43">
        <f t="shared" si="7"/>
        <v>-0.90092459105024092</v>
      </c>
      <c r="F25" s="43" t="s">
        <v>87</v>
      </c>
      <c r="G25" s="43" t="s">
        <v>87</v>
      </c>
      <c r="H25" s="43" t="s">
        <v>87</v>
      </c>
      <c r="I25" s="43">
        <f t="shared" si="7"/>
        <v>-0.93140933226555145</v>
      </c>
    </row>
    <row r="26" spans="1:9" x14ac:dyDescent="0.3">
      <c r="A26" s="8" t="s">
        <v>14</v>
      </c>
      <c r="B26" s="43" t="s">
        <v>87</v>
      </c>
      <c r="C26" s="43">
        <f>(C14-$B$14)/$B$14</f>
        <v>0.36000853439557295</v>
      </c>
      <c r="D26" s="43" t="s">
        <v>87</v>
      </c>
      <c r="E26" s="43">
        <f t="shared" ref="E26:I26" si="8">(E14-$B$14)/$B$14</f>
        <v>0.25539249328822111</v>
      </c>
      <c r="F26" s="43" t="s">
        <v>87</v>
      </c>
      <c r="G26" s="43" t="s">
        <v>87</v>
      </c>
      <c r="H26" s="43" t="s">
        <v>87</v>
      </c>
      <c r="I26" s="43">
        <f t="shared" si="8"/>
        <v>-0.1630716711411859</v>
      </c>
    </row>
    <row r="27" spans="1:9" x14ac:dyDescent="0.3">
      <c r="B27" s="43"/>
    </row>
  </sheetData>
  <hyperlinks>
    <hyperlink ref="D2" r:id="rId1" xr:uid="{7736FF86-1B1D-4FBD-8B3D-6A06C87126F9}"/>
    <hyperlink ref="C2" r:id="rId2" xr:uid="{F396A526-1C9A-4398-94FF-247B49BEB261}"/>
    <hyperlink ref="E2" r:id="rId3" xr:uid="{72724038-CA4D-49B8-943E-81B21C0AD984}"/>
    <hyperlink ref="F2" r:id="rId4" xr:uid="{E36F754C-6BFA-40BA-86ED-CD52C0882617}"/>
    <hyperlink ref="G2" r:id="rId5" xr:uid="{FCC7FA3D-8E68-45BA-8DF9-CA90ABFE71A1}"/>
    <hyperlink ref="H2" r:id="rId6" xr:uid="{A035E7CD-CC18-45E1-9BE9-46DEAD5C766E}"/>
    <hyperlink ref="I2" r:id="rId7" xr:uid="{A40700CC-7652-4933-98C3-401366C4A056}"/>
  </hyperlinks>
  <pageMargins left="0.7" right="0.7" top="0.75" bottom="0.75" header="0.3" footer="0.3"/>
  <pageSetup orientation="portrait" horizontalDpi="300" verticalDpi="300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ECFB-BBF9-4C71-90EA-4916195C8E2B}">
  <dimension ref="A1:F27"/>
  <sheetViews>
    <sheetView workbookViewId="0"/>
  </sheetViews>
  <sheetFormatPr defaultRowHeight="14" x14ac:dyDescent="0.3"/>
  <cols>
    <col min="1" max="1" width="19.26953125" style="1" customWidth="1"/>
    <col min="2" max="2" width="16.36328125" style="1" customWidth="1"/>
    <col min="3" max="3" width="15.90625" style="1" customWidth="1"/>
    <col min="4" max="4" width="22" style="1" customWidth="1"/>
    <col min="5" max="5" width="23.453125" style="1" customWidth="1"/>
    <col min="6" max="6" width="19.08984375" style="1" customWidth="1"/>
    <col min="7" max="16384" width="8.7265625" style="1"/>
  </cols>
  <sheetData>
    <row r="1" spans="1:6" ht="18" x14ac:dyDescent="0.4">
      <c r="A1" s="36" t="s">
        <v>103</v>
      </c>
    </row>
    <row r="2" spans="1:6" ht="18.5" customHeight="1" x14ac:dyDescent="0.35">
      <c r="A2" s="3" t="s">
        <v>0</v>
      </c>
      <c r="B2" s="2" t="s">
        <v>120</v>
      </c>
      <c r="C2" s="49" t="s">
        <v>76</v>
      </c>
      <c r="D2" s="49" t="s">
        <v>88</v>
      </c>
      <c r="E2" s="52" t="s">
        <v>101</v>
      </c>
      <c r="F2" s="51" t="s">
        <v>1</v>
      </c>
    </row>
    <row r="3" spans="1:6" x14ac:dyDescent="0.3">
      <c r="A3" s="3" t="s">
        <v>2</v>
      </c>
      <c r="B3" s="2">
        <v>2011</v>
      </c>
      <c r="C3" s="37">
        <v>2014</v>
      </c>
      <c r="D3" s="44">
        <v>2011</v>
      </c>
      <c r="E3" s="38">
        <v>2010</v>
      </c>
      <c r="F3" s="37">
        <v>2005</v>
      </c>
    </row>
    <row r="4" spans="1:6" ht="17" customHeight="1" x14ac:dyDescent="0.3">
      <c r="A4" s="3" t="s">
        <v>94</v>
      </c>
      <c r="B4" s="10"/>
      <c r="C4" s="39"/>
      <c r="D4" s="39"/>
      <c r="E4" s="39"/>
      <c r="F4" s="39"/>
    </row>
    <row r="5" spans="1:6" ht="15.5" customHeight="1" x14ac:dyDescent="0.3">
      <c r="A5" s="8" t="s">
        <v>102</v>
      </c>
      <c r="B5" s="35">
        <f>SUM(data_source_exio!B41:AW41)</f>
        <v>25.671958545436841</v>
      </c>
      <c r="C5" s="45" t="s">
        <v>87</v>
      </c>
      <c r="D5" s="10">
        <v>29.3</v>
      </c>
      <c r="E5" s="11">
        <v>26.25</v>
      </c>
      <c r="F5" s="10">
        <v>26</v>
      </c>
    </row>
    <row r="6" spans="1:6" x14ac:dyDescent="0.3">
      <c r="A6" s="8" t="s">
        <v>77</v>
      </c>
      <c r="B6" s="45">
        <f>SUM(data_source_exio!B41:AC41)-data_source_exio!O41</f>
        <v>2.6490734818103578</v>
      </c>
      <c r="C6" s="45" t="s">
        <v>87</v>
      </c>
      <c r="D6" s="50" t="s">
        <v>87</v>
      </c>
      <c r="E6" s="39" t="s">
        <v>87</v>
      </c>
      <c r="F6" s="39">
        <f>3.5-1.7</f>
        <v>1.8</v>
      </c>
    </row>
    <row r="7" spans="1:6" x14ac:dyDescent="0.3">
      <c r="A7" s="8" t="s">
        <v>78</v>
      </c>
      <c r="B7" s="45">
        <f>SUM(data_source_exio!B41:AC41)</f>
        <v>2.6686224049862917</v>
      </c>
      <c r="C7" s="45">
        <v>2.2999999999999998</v>
      </c>
      <c r="D7" s="39" t="s">
        <v>87</v>
      </c>
      <c r="E7" s="39" t="s">
        <v>87</v>
      </c>
      <c r="F7" s="39" t="s">
        <v>87</v>
      </c>
    </row>
    <row r="8" spans="1:6" x14ac:dyDescent="0.3">
      <c r="A8" s="8" t="s">
        <v>79</v>
      </c>
      <c r="B8" s="40">
        <f>data_source_exio!B41</f>
        <v>7.2770104292697355E-2</v>
      </c>
      <c r="C8" s="40">
        <v>0.11</v>
      </c>
      <c r="D8" s="39" t="s">
        <v>87</v>
      </c>
      <c r="E8" s="39" t="s">
        <v>87</v>
      </c>
      <c r="F8" s="39" t="s">
        <v>87</v>
      </c>
    </row>
    <row r="9" spans="1:6" x14ac:dyDescent="0.3">
      <c r="A9" s="8" t="s">
        <v>80</v>
      </c>
      <c r="B9" s="40">
        <f>data_source_exio!C41</f>
        <v>8.2196318696433401E-2</v>
      </c>
      <c r="C9" s="40">
        <v>0.06</v>
      </c>
      <c r="D9" s="39" t="s">
        <v>87</v>
      </c>
      <c r="E9" s="39" t="s">
        <v>87</v>
      </c>
      <c r="F9" s="39" t="s">
        <v>87</v>
      </c>
    </row>
    <row r="10" spans="1:6" x14ac:dyDescent="0.3">
      <c r="A10" s="46" t="s">
        <v>81</v>
      </c>
      <c r="B10" s="40">
        <f>data_source_exio!F41</f>
        <v>6.0847203970137945E-2</v>
      </c>
      <c r="C10" s="40">
        <v>0.08</v>
      </c>
      <c r="D10" s="39" t="s">
        <v>87</v>
      </c>
      <c r="E10" s="39" t="s">
        <v>87</v>
      </c>
      <c r="F10" s="39" t="s">
        <v>87</v>
      </c>
    </row>
    <row r="11" spans="1:6" x14ac:dyDescent="0.3">
      <c r="A11" s="46" t="s">
        <v>82</v>
      </c>
      <c r="B11" s="40">
        <f>data_source_exio!K41</f>
        <v>7.0852095522572378E-2</v>
      </c>
      <c r="C11" s="40">
        <v>0.06</v>
      </c>
      <c r="D11" s="39" t="s">
        <v>87</v>
      </c>
      <c r="E11" s="39" t="s">
        <v>87</v>
      </c>
      <c r="F11" s="39" t="s">
        <v>87</v>
      </c>
    </row>
    <row r="12" spans="1:6" x14ac:dyDescent="0.3">
      <c r="A12" s="46" t="s">
        <v>83</v>
      </c>
      <c r="B12" s="40">
        <f>data_source_exio!J41</f>
        <v>0.20061671251982963</v>
      </c>
      <c r="C12" s="40">
        <v>0.15</v>
      </c>
      <c r="D12" s="39" t="s">
        <v>87</v>
      </c>
      <c r="E12" s="39" t="s">
        <v>87</v>
      </c>
      <c r="F12" s="39" t="s">
        <v>87</v>
      </c>
    </row>
    <row r="13" spans="1:6" x14ac:dyDescent="0.3">
      <c r="A13" s="46" t="s">
        <v>84</v>
      </c>
      <c r="B13" s="40">
        <f>data_source_exio!L41</f>
        <v>0.28872649434985376</v>
      </c>
      <c r="C13" s="40">
        <v>0.31</v>
      </c>
      <c r="D13" s="39" t="s">
        <v>87</v>
      </c>
      <c r="E13" s="39" t="s">
        <v>87</v>
      </c>
      <c r="F13" s="39" t="s">
        <v>87</v>
      </c>
    </row>
    <row r="14" spans="1:6" x14ac:dyDescent="0.3">
      <c r="A14" s="46" t="s">
        <v>85</v>
      </c>
      <c r="B14" s="40">
        <f>data_source_exio!G41</f>
        <v>0.4353085741321564</v>
      </c>
      <c r="C14" s="40">
        <v>0.56999999999999995</v>
      </c>
      <c r="D14" s="39" t="s">
        <v>87</v>
      </c>
      <c r="E14" s="39" t="s">
        <v>87</v>
      </c>
      <c r="F14" s="39" t="s">
        <v>87</v>
      </c>
    </row>
    <row r="15" spans="1:6" x14ac:dyDescent="0.3">
      <c r="A15" s="46" t="s">
        <v>86</v>
      </c>
      <c r="B15" s="40">
        <f>data_source_exio!Q41</f>
        <v>0.26146373949739332</v>
      </c>
      <c r="C15" s="40">
        <v>0.22</v>
      </c>
      <c r="D15" s="39" t="s">
        <v>87</v>
      </c>
      <c r="E15" s="39" t="s">
        <v>87</v>
      </c>
      <c r="F15" s="39" t="s">
        <v>87</v>
      </c>
    </row>
    <row r="16" spans="1:6" ht="30" customHeight="1" x14ac:dyDescent="0.3">
      <c r="A16" s="9" t="s">
        <v>114</v>
      </c>
      <c r="B16" s="39"/>
      <c r="C16" s="39"/>
      <c r="D16" s="39"/>
      <c r="E16" s="39"/>
      <c r="F16" s="39"/>
    </row>
    <row r="17" spans="1:6" x14ac:dyDescent="0.3">
      <c r="A17" s="8" t="s">
        <v>102</v>
      </c>
      <c r="B17" s="43" t="s">
        <v>87</v>
      </c>
      <c r="C17" s="43" t="s">
        <v>87</v>
      </c>
      <c r="D17" s="43">
        <f>(D5-$B$5)/$B$5</f>
        <v>0.14132312687175322</v>
      </c>
      <c r="E17" s="43">
        <f t="shared" ref="E17" si="0">(E5-$B$5)/$B$5</f>
        <v>2.2516453255410289E-2</v>
      </c>
      <c r="F17" s="43">
        <f>(F5-$B$5)/$B$5</f>
        <v>1.2778201319644477E-2</v>
      </c>
    </row>
    <row r="18" spans="1:6" x14ac:dyDescent="0.3">
      <c r="A18" s="8" t="s">
        <v>77</v>
      </c>
      <c r="B18" s="43" t="s">
        <v>87</v>
      </c>
      <c r="C18" s="43" t="s">
        <v>87</v>
      </c>
      <c r="D18" s="43" t="s">
        <v>87</v>
      </c>
      <c r="E18" s="43" t="s">
        <v>87</v>
      </c>
      <c r="F18" s="43">
        <f t="shared" ref="F18" si="1">(F6-$B$6)/$B$6</f>
        <v>-0.32051714972817857</v>
      </c>
    </row>
    <row r="19" spans="1:6" x14ac:dyDescent="0.3">
      <c r="A19" s="8" t="s">
        <v>78</v>
      </c>
      <c r="B19" s="43" t="s">
        <v>87</v>
      </c>
      <c r="C19" s="43">
        <f>(C7-$B$7)/$B$7</f>
        <v>-0.13813209553270817</v>
      </c>
      <c r="D19" s="43" t="s">
        <v>87</v>
      </c>
      <c r="E19" s="43" t="s">
        <v>87</v>
      </c>
      <c r="F19" s="43" t="s">
        <v>87</v>
      </c>
    </row>
    <row r="20" spans="1:6" x14ac:dyDescent="0.3">
      <c r="A20" s="8" t="s">
        <v>79</v>
      </c>
      <c r="B20" s="43" t="s">
        <v>87</v>
      </c>
      <c r="C20" s="43">
        <f t="shared" ref="C20" si="2">(C8-$B$8)/$B$8</f>
        <v>0.51160976157950555</v>
      </c>
      <c r="D20" s="43" t="s">
        <v>87</v>
      </c>
      <c r="E20" s="43" t="s">
        <v>87</v>
      </c>
      <c r="F20" s="43" t="s">
        <v>87</v>
      </c>
    </row>
    <row r="21" spans="1:6" x14ac:dyDescent="0.3">
      <c r="A21" s="8" t="s">
        <v>80</v>
      </c>
      <c r="B21" s="43" t="s">
        <v>87</v>
      </c>
      <c r="C21" s="43">
        <f t="shared" ref="C21" si="3">(C9-$B$9)/$B$9</f>
        <v>-0.27004030166373533</v>
      </c>
      <c r="D21" s="43" t="s">
        <v>87</v>
      </c>
      <c r="E21" s="43" t="s">
        <v>87</v>
      </c>
      <c r="F21" s="43" t="s">
        <v>87</v>
      </c>
    </row>
    <row r="22" spans="1:6" x14ac:dyDescent="0.3">
      <c r="A22" s="46" t="s">
        <v>81</v>
      </c>
      <c r="B22" s="43" t="s">
        <v>87</v>
      </c>
      <c r="C22" s="43">
        <f>(C10-$B$10)/$B$10</f>
        <v>0.31476871212129481</v>
      </c>
      <c r="D22" s="43" t="s">
        <v>87</v>
      </c>
      <c r="E22" s="43" t="s">
        <v>87</v>
      </c>
      <c r="F22" s="43" t="s">
        <v>87</v>
      </c>
    </row>
    <row r="23" spans="1:6" x14ac:dyDescent="0.3">
      <c r="A23" s="46" t="s">
        <v>82</v>
      </c>
      <c r="B23" s="43" t="s">
        <v>87</v>
      </c>
      <c r="C23" s="43">
        <f t="shared" ref="C23" si="4">(C11-$B$11)/$B$11</f>
        <v>-0.15316548427442164</v>
      </c>
      <c r="D23" s="43" t="s">
        <v>87</v>
      </c>
      <c r="E23" s="43" t="s">
        <v>87</v>
      </c>
      <c r="F23" s="43" t="s">
        <v>87</v>
      </c>
    </row>
    <row r="24" spans="1:6" x14ac:dyDescent="0.3">
      <c r="A24" s="46" t="s">
        <v>83</v>
      </c>
      <c r="B24" s="43" t="s">
        <v>87</v>
      </c>
      <c r="C24" s="43">
        <f t="shared" ref="C24" si="5">(C12-$B$12)/$B$12</f>
        <v>-0.25230556260274928</v>
      </c>
      <c r="D24" s="43" t="s">
        <v>87</v>
      </c>
      <c r="E24" s="43" t="s">
        <v>87</v>
      </c>
      <c r="F24" s="43" t="s">
        <v>87</v>
      </c>
    </row>
    <row r="25" spans="1:6" x14ac:dyDescent="0.3">
      <c r="A25" s="46" t="s">
        <v>84</v>
      </c>
      <c r="B25" s="43" t="s">
        <v>87</v>
      </c>
      <c r="C25" s="43">
        <f t="shared" ref="C25" si="6">(C13-$B$13)/$B$13</f>
        <v>7.3680476390119043E-2</v>
      </c>
      <c r="D25" s="43" t="s">
        <v>87</v>
      </c>
      <c r="E25" s="43" t="s">
        <v>87</v>
      </c>
      <c r="F25" s="43" t="s">
        <v>87</v>
      </c>
    </row>
    <row r="26" spans="1:6" x14ac:dyDescent="0.3">
      <c r="A26" s="46" t="s">
        <v>85</v>
      </c>
      <c r="B26" s="43" t="s">
        <v>87</v>
      </c>
      <c r="C26" s="43">
        <f t="shared" ref="C26" si="7">(C14-$B$14)/$B$14</f>
        <v>0.30941597264967324</v>
      </c>
      <c r="D26" s="43" t="s">
        <v>87</v>
      </c>
      <c r="E26" s="43" t="s">
        <v>87</v>
      </c>
      <c r="F26" s="43" t="s">
        <v>87</v>
      </c>
    </row>
    <row r="27" spans="1:6" x14ac:dyDescent="0.3">
      <c r="A27" s="46" t="s">
        <v>86</v>
      </c>
      <c r="B27" s="43" t="s">
        <v>87</v>
      </c>
      <c r="C27" s="43">
        <f>(C15-$B$15)/$B$15</f>
        <v>-0.15858313499645596</v>
      </c>
      <c r="D27" s="43" t="s">
        <v>87</v>
      </c>
      <c r="E27" s="43" t="s">
        <v>87</v>
      </c>
      <c r="F27" s="43" t="s">
        <v>87</v>
      </c>
    </row>
  </sheetData>
  <hyperlinks>
    <hyperlink ref="D2" r:id="rId1" xr:uid="{CC2DC926-7BE1-4447-8EFB-AA7D7470D938}"/>
    <hyperlink ref="E2" r:id="rId2" xr:uid="{58447263-CD58-4AC4-AC5D-53C1016A48CE}"/>
    <hyperlink ref="F2" r:id="rId3" xr:uid="{C55297CB-206D-4109-94A4-C1F1A79612D5}"/>
    <hyperlink ref="C2" r:id="rId4" xr:uid="{1CB54501-8AD2-4151-BB62-3B50A848195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7B49-31AC-49DD-B625-07F9C287002A}">
  <dimension ref="A1:H20"/>
  <sheetViews>
    <sheetView workbookViewId="0"/>
  </sheetViews>
  <sheetFormatPr defaultRowHeight="14" x14ac:dyDescent="0.3"/>
  <cols>
    <col min="1" max="1" width="23.453125" style="1" customWidth="1"/>
    <col min="2" max="2" width="21.08984375" style="1" customWidth="1"/>
    <col min="3" max="3" width="20.453125" style="1" customWidth="1"/>
    <col min="4" max="4" width="25.453125" style="1" customWidth="1"/>
    <col min="5" max="5" width="18.7265625" style="1" customWidth="1"/>
    <col min="6" max="6" width="19.90625" style="1" customWidth="1"/>
    <col min="7" max="16384" width="8.7265625" style="1"/>
  </cols>
  <sheetData>
    <row r="1" spans="1:8" ht="18" x14ac:dyDescent="0.4">
      <c r="A1" s="36" t="s">
        <v>104</v>
      </c>
    </row>
    <row r="2" spans="1:8" ht="20.5" customHeight="1" x14ac:dyDescent="0.35">
      <c r="A2" s="3" t="s">
        <v>0</v>
      </c>
      <c r="B2" s="2" t="s">
        <v>120</v>
      </c>
      <c r="C2" s="49" t="s">
        <v>123</v>
      </c>
      <c r="D2" s="49" t="s">
        <v>88</v>
      </c>
      <c r="E2" s="52" t="s">
        <v>72</v>
      </c>
      <c r="F2" s="52" t="s">
        <v>101</v>
      </c>
      <c r="G2" s="47"/>
      <c r="H2" s="47"/>
    </row>
    <row r="3" spans="1:8" ht="26.5" customHeight="1" x14ac:dyDescent="0.3">
      <c r="A3" s="3" t="s">
        <v>2</v>
      </c>
      <c r="B3" s="2">
        <v>2011</v>
      </c>
      <c r="C3" s="2">
        <v>2005</v>
      </c>
      <c r="D3" s="37">
        <v>2011</v>
      </c>
      <c r="E3" s="37">
        <v>2008</v>
      </c>
      <c r="F3" s="38">
        <v>2010</v>
      </c>
      <c r="G3" s="47"/>
      <c r="H3" s="47"/>
    </row>
    <row r="4" spans="1:8" ht="28.5" customHeight="1" x14ac:dyDescent="0.3">
      <c r="A4" s="3" t="s">
        <v>95</v>
      </c>
      <c r="B4" s="47"/>
      <c r="C4" s="3"/>
      <c r="D4" s="47"/>
      <c r="E4" s="47"/>
      <c r="F4" s="47"/>
      <c r="G4" s="47"/>
      <c r="H4" s="47"/>
    </row>
    <row r="5" spans="1:8" x14ac:dyDescent="0.3">
      <c r="A5" s="3" t="s">
        <v>94</v>
      </c>
      <c r="B5" s="3"/>
      <c r="C5" s="2"/>
      <c r="D5" s="47"/>
      <c r="E5" s="47"/>
      <c r="F5" s="47"/>
      <c r="G5" s="47"/>
      <c r="H5" s="47"/>
    </row>
    <row r="6" spans="1:8" x14ac:dyDescent="0.3">
      <c r="A6" s="7" t="s">
        <v>102</v>
      </c>
      <c r="B6" s="12">
        <f>SUM(data_source_exio!B34:AW34)</f>
        <v>0.87737004498988747</v>
      </c>
      <c r="C6" s="10"/>
      <c r="D6" s="40">
        <v>0.85</v>
      </c>
      <c r="E6" s="40">
        <v>1.2</v>
      </c>
      <c r="F6" s="39">
        <v>0.79</v>
      </c>
      <c r="G6" s="47"/>
      <c r="H6" s="47"/>
    </row>
    <row r="7" spans="1:8" x14ac:dyDescent="0.3">
      <c r="A7" s="7" t="s">
        <v>89</v>
      </c>
      <c r="B7" s="13">
        <f>data_source_exio!AM34</f>
        <v>5.0155662070130993E-3</v>
      </c>
      <c r="C7" s="13">
        <v>6.6568627200000278E-3</v>
      </c>
      <c r="D7" s="39"/>
      <c r="E7" s="39"/>
      <c r="F7" s="39"/>
      <c r="G7" s="47"/>
      <c r="H7" s="47"/>
    </row>
    <row r="8" spans="1:8" x14ac:dyDescent="0.3">
      <c r="A8" s="7" t="s">
        <v>90</v>
      </c>
      <c r="B8" s="31">
        <f>data_source_exio!AI34</f>
        <v>6.0168215977828409E-3</v>
      </c>
      <c r="C8" s="13">
        <v>5.32021924500003E-3</v>
      </c>
      <c r="D8" s="39"/>
      <c r="E8" s="39"/>
      <c r="F8" s="39"/>
      <c r="G8" s="47"/>
      <c r="H8" s="47"/>
    </row>
    <row r="9" spans="1:8" x14ac:dyDescent="0.3">
      <c r="A9" s="7" t="s">
        <v>84</v>
      </c>
      <c r="B9" s="13">
        <f>data_source_exio!L34</f>
        <v>7.713337996496249E-3</v>
      </c>
      <c r="C9" s="13">
        <v>1.2130435391999954E-2</v>
      </c>
      <c r="D9" s="39"/>
      <c r="E9" s="39"/>
      <c r="F9" s="39"/>
      <c r="G9" s="47"/>
      <c r="H9" s="47"/>
    </row>
    <row r="10" spans="1:8" x14ac:dyDescent="0.3">
      <c r="A10" s="7" t="s">
        <v>91</v>
      </c>
      <c r="B10" s="13">
        <f>data_source_exio!AN34</f>
        <v>1.4265299478070519E-2</v>
      </c>
      <c r="C10" s="13">
        <v>5.2898021999999961E-2</v>
      </c>
      <c r="D10" s="39"/>
      <c r="E10" s="39"/>
      <c r="F10" s="39"/>
      <c r="G10" s="47"/>
      <c r="H10" s="47"/>
    </row>
    <row r="11" spans="1:8" x14ac:dyDescent="0.3">
      <c r="A11" s="7" t="s">
        <v>92</v>
      </c>
      <c r="B11" s="13">
        <f>data_source_exio!AC34</f>
        <v>3.6104789970925395E-3</v>
      </c>
      <c r="C11" s="13">
        <v>4.7716952739999307E-3</v>
      </c>
      <c r="D11" s="39"/>
      <c r="E11" s="39"/>
      <c r="F11" s="39"/>
      <c r="G11" s="47"/>
      <c r="H11" s="47"/>
    </row>
    <row r="12" spans="1:8" x14ac:dyDescent="0.3">
      <c r="A12" s="7" t="s">
        <v>93</v>
      </c>
      <c r="B12" s="13">
        <f>data_source_exio!AH34</f>
        <v>3.2669104108050809E-2</v>
      </c>
      <c r="C12" s="13">
        <v>2.9551659899999895E-2</v>
      </c>
      <c r="D12" s="39"/>
      <c r="E12" s="39"/>
      <c r="F12" s="39"/>
      <c r="G12" s="47"/>
      <c r="H12" s="47"/>
    </row>
    <row r="13" spans="1:8" ht="25.5" x14ac:dyDescent="0.3">
      <c r="A13" s="9" t="s">
        <v>114</v>
      </c>
      <c r="B13" s="39"/>
      <c r="C13" s="39"/>
      <c r="D13" s="39"/>
      <c r="E13" s="39"/>
      <c r="F13" s="39"/>
      <c r="G13" s="47"/>
      <c r="H13" s="47"/>
    </row>
    <row r="14" spans="1:8" x14ac:dyDescent="0.3">
      <c r="A14" s="7" t="s">
        <v>102</v>
      </c>
      <c r="B14" s="43" t="s">
        <v>87</v>
      </c>
      <c r="C14" s="43" t="s">
        <v>87</v>
      </c>
      <c r="D14" s="43">
        <f>(D6-$B$6)/$B$6</f>
        <v>-3.1195554425616334E-2</v>
      </c>
      <c r="E14" s="43">
        <f>(E6-$B$6)/$B$6</f>
        <v>0.36772392316383573</v>
      </c>
      <c r="F14" s="43">
        <f t="shared" ref="F14" si="0">(F6-$B$6)/$B$6</f>
        <v>-9.9581750583808054E-2</v>
      </c>
      <c r="G14" s="47"/>
      <c r="H14" s="47"/>
    </row>
    <row r="15" spans="1:8" x14ac:dyDescent="0.3">
      <c r="A15" s="7" t="s">
        <v>89</v>
      </c>
      <c r="B15" s="43" t="s">
        <v>87</v>
      </c>
      <c r="C15" s="43">
        <f t="shared" ref="C15" si="1">(C7-$B$7)/$B$7</f>
        <v>0.32724052384992114</v>
      </c>
      <c r="D15" s="43" t="s">
        <v>87</v>
      </c>
      <c r="E15" s="43" t="s">
        <v>87</v>
      </c>
      <c r="F15" s="43" t="s">
        <v>87</v>
      </c>
      <c r="G15" s="47"/>
      <c r="H15" s="47"/>
    </row>
    <row r="16" spans="1:8" x14ac:dyDescent="0.3">
      <c r="A16" s="7" t="s">
        <v>90</v>
      </c>
      <c r="B16" s="43" t="s">
        <v>87</v>
      </c>
      <c r="C16" s="43">
        <f>(C8-$B$8)/$B$8</f>
        <v>-0.11577580313159098</v>
      </c>
      <c r="D16" s="43" t="s">
        <v>87</v>
      </c>
      <c r="E16" s="43" t="s">
        <v>87</v>
      </c>
      <c r="F16" s="43" t="s">
        <v>87</v>
      </c>
      <c r="G16" s="47"/>
      <c r="H16" s="47"/>
    </row>
    <row r="17" spans="1:8" x14ac:dyDescent="0.3">
      <c r="A17" s="7" t="s">
        <v>84</v>
      </c>
      <c r="B17" s="43" t="s">
        <v>87</v>
      </c>
      <c r="C17" s="43">
        <f t="shared" ref="C17" si="2">(C9-$B$9)/$B$9</f>
        <v>0.57265705165651393</v>
      </c>
      <c r="D17" s="43" t="s">
        <v>87</v>
      </c>
      <c r="E17" s="43" t="s">
        <v>87</v>
      </c>
      <c r="F17" s="43" t="s">
        <v>87</v>
      </c>
      <c r="G17" s="47"/>
      <c r="H17" s="47"/>
    </row>
    <row r="18" spans="1:8" x14ac:dyDescent="0.3">
      <c r="A18" s="7" t="s">
        <v>91</v>
      </c>
      <c r="B18" s="43" t="s">
        <v>87</v>
      </c>
      <c r="C18" s="43">
        <f>(C10-$B$10)/$B$10</f>
        <v>2.7081606370281954</v>
      </c>
      <c r="D18" s="43" t="s">
        <v>87</v>
      </c>
      <c r="E18" s="43" t="s">
        <v>87</v>
      </c>
      <c r="F18" s="43" t="s">
        <v>87</v>
      </c>
      <c r="G18" s="47"/>
      <c r="H18" s="47"/>
    </row>
    <row r="19" spans="1:8" x14ac:dyDescent="0.3">
      <c r="A19" s="7" t="s">
        <v>92</v>
      </c>
      <c r="B19" s="43" t="s">
        <v>87</v>
      </c>
      <c r="C19" s="43">
        <f t="shared" ref="C19" si="3">(C11-$B$11)/$B$11</f>
        <v>0.32162388365712691</v>
      </c>
      <c r="D19" s="43" t="s">
        <v>87</v>
      </c>
      <c r="E19" s="43" t="s">
        <v>87</v>
      </c>
      <c r="F19" s="43" t="s">
        <v>87</v>
      </c>
      <c r="G19" s="47"/>
      <c r="H19" s="47"/>
    </row>
    <row r="20" spans="1:8" x14ac:dyDescent="0.3">
      <c r="A20" s="7" t="s">
        <v>93</v>
      </c>
      <c r="B20" s="43" t="s">
        <v>87</v>
      </c>
      <c r="C20" s="43">
        <f t="shared" ref="C20" si="4">(C12-$B$12)/$B$12</f>
        <v>-9.5424845375011877E-2</v>
      </c>
      <c r="D20" s="43" t="s">
        <v>87</v>
      </c>
      <c r="E20" s="43" t="s">
        <v>87</v>
      </c>
      <c r="F20" s="43" t="s">
        <v>87</v>
      </c>
      <c r="G20" s="47"/>
      <c r="H20" s="47"/>
    </row>
  </sheetData>
  <hyperlinks>
    <hyperlink ref="C2" r:id="rId1" xr:uid="{0C49D8CC-8817-4889-9B94-95F7772588B5}"/>
    <hyperlink ref="D2" r:id="rId2" xr:uid="{A196BC63-2E18-47D4-B477-F70CD5D66B05}"/>
    <hyperlink ref="E2" r:id="rId3" xr:uid="{55B79707-15E1-4917-8E6B-B09AC9C42446}"/>
    <hyperlink ref="F2" r:id="rId4" xr:uid="{8091FDB0-7524-44E6-B9CC-B3EB13B643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6A7C-9CB2-4479-B980-8CE086D7713D}">
  <dimension ref="A1:I6"/>
  <sheetViews>
    <sheetView workbookViewId="0"/>
  </sheetViews>
  <sheetFormatPr defaultRowHeight="14" x14ac:dyDescent="0.3"/>
  <cols>
    <col min="1" max="1" width="35.26953125" style="1" customWidth="1"/>
    <col min="2" max="2" width="17.36328125" style="1" customWidth="1"/>
    <col min="3" max="3" width="26.453125" style="1" customWidth="1"/>
    <col min="4" max="4" width="22.36328125" style="1" customWidth="1"/>
    <col min="5" max="5" width="21.54296875" style="1" customWidth="1"/>
    <col min="6" max="6" width="20.6328125" style="1" customWidth="1"/>
    <col min="7" max="7" width="21.90625" style="1" customWidth="1"/>
    <col min="8" max="8" width="20.26953125" style="1" customWidth="1"/>
    <col min="9" max="9" width="19.08984375" style="1" customWidth="1"/>
    <col min="10" max="16384" width="8.7265625" style="1"/>
  </cols>
  <sheetData>
    <row r="1" spans="1:9" ht="18" x14ac:dyDescent="0.4">
      <c r="A1" s="36" t="s">
        <v>105</v>
      </c>
    </row>
    <row r="2" spans="1:9" ht="20" customHeight="1" x14ac:dyDescent="0.3">
      <c r="A2" s="3" t="s">
        <v>0</v>
      </c>
      <c r="B2" s="2" t="s">
        <v>120</v>
      </c>
      <c r="C2" s="55" t="s">
        <v>88</v>
      </c>
      <c r="D2" s="55" t="s">
        <v>6</v>
      </c>
      <c r="E2" s="56" t="s">
        <v>101</v>
      </c>
      <c r="F2" s="56" t="s">
        <v>74</v>
      </c>
      <c r="G2" s="56" t="s">
        <v>75</v>
      </c>
      <c r="H2" s="56" t="s">
        <v>72</v>
      </c>
      <c r="I2" s="56" t="s">
        <v>73</v>
      </c>
    </row>
    <row r="3" spans="1:9" x14ac:dyDescent="0.3">
      <c r="A3" s="1" t="s">
        <v>124</v>
      </c>
      <c r="B3" s="1">
        <v>48</v>
      </c>
      <c r="C3" s="1">
        <v>1</v>
      </c>
      <c r="D3" s="1">
        <v>1</v>
      </c>
      <c r="E3" s="1">
        <v>4</v>
      </c>
      <c r="F3" s="1">
        <v>1</v>
      </c>
      <c r="G3" s="1">
        <v>19</v>
      </c>
      <c r="H3" s="1">
        <v>10</v>
      </c>
      <c r="I3" s="1">
        <v>1</v>
      </c>
    </row>
    <row r="4" spans="1:9" x14ac:dyDescent="0.3">
      <c r="A4" s="1" t="s">
        <v>126</v>
      </c>
      <c r="B4" s="1">
        <v>12</v>
      </c>
      <c r="C4" s="1">
        <v>14</v>
      </c>
      <c r="D4" s="1">
        <v>4</v>
      </c>
      <c r="E4" s="1">
        <v>12</v>
      </c>
      <c r="F4" s="1">
        <v>1</v>
      </c>
      <c r="G4" s="1">
        <v>1</v>
      </c>
      <c r="H4" s="1">
        <v>1</v>
      </c>
      <c r="I4" s="1">
        <v>6</v>
      </c>
    </row>
    <row r="5" spans="1:9" x14ac:dyDescent="0.3">
      <c r="A5" s="1" t="s">
        <v>125</v>
      </c>
      <c r="B5" s="1">
        <v>163</v>
      </c>
      <c r="C5" s="1">
        <v>0</v>
      </c>
      <c r="D5" s="1">
        <v>0</v>
      </c>
      <c r="E5" s="1">
        <v>0</v>
      </c>
      <c r="F5" s="1">
        <v>4</v>
      </c>
      <c r="G5" s="1">
        <v>0</v>
      </c>
      <c r="H5" s="1">
        <v>14</v>
      </c>
      <c r="I5" s="1">
        <v>0</v>
      </c>
    </row>
    <row r="6" spans="1:9" x14ac:dyDescent="0.3">
      <c r="A6" s="1" t="s">
        <v>127</v>
      </c>
      <c r="B6" s="1">
        <v>1</v>
      </c>
      <c r="C6" s="1">
        <v>115</v>
      </c>
      <c r="D6" s="1">
        <v>116</v>
      </c>
      <c r="E6" s="1">
        <v>110</v>
      </c>
      <c r="F6" s="1">
        <v>100</v>
      </c>
      <c r="G6" s="1">
        <v>100</v>
      </c>
      <c r="H6" s="1">
        <v>90</v>
      </c>
      <c r="I6" s="1">
        <v>108</v>
      </c>
    </row>
  </sheetData>
  <hyperlinks>
    <hyperlink ref="D2" r:id="rId1" xr:uid="{760294FF-B551-42D4-800F-EAE39FF8A1B9}"/>
    <hyperlink ref="C2" r:id="rId2" xr:uid="{74A89826-44D0-4D99-8E96-5AA5E4110FA1}"/>
    <hyperlink ref="E2" r:id="rId3" xr:uid="{2CDCC077-5782-487F-98EC-01A4E23E452E}"/>
    <hyperlink ref="F2" r:id="rId4" xr:uid="{EB19DAF6-0176-4B30-8BD2-A53804BAE5D9}"/>
    <hyperlink ref="G2" r:id="rId5" xr:uid="{9FF8583C-C019-4E82-BA89-B530CDAD7740}"/>
    <hyperlink ref="H2" r:id="rId6" xr:uid="{01084A8D-9048-436A-B1E6-38CC48A50CC2}"/>
    <hyperlink ref="I2" r:id="rId7" xr:uid="{6969E0F6-2231-4952-8DB7-B36370F92C7C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data_source_exio</vt:lpstr>
      <vt:lpstr>global_nas</vt:lpstr>
      <vt:lpstr>country_nas</vt:lpstr>
      <vt:lpstr>steel_nas</vt:lpstr>
      <vt:lpstr>data_resolution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Aguilar-Hernandez</dc:creator>
  <cp:lastModifiedBy>Glenn Aguilar-Hernandez</cp:lastModifiedBy>
  <dcterms:created xsi:type="dcterms:W3CDTF">2015-06-05T18:17:20Z</dcterms:created>
  <dcterms:modified xsi:type="dcterms:W3CDTF">2021-06-07T11:33:51Z</dcterms:modified>
</cp:coreProperties>
</file>