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egoaguilera/Projects/beerFace/PCB/mainPCB/"/>
    </mc:Choice>
  </mc:AlternateContent>
  <bookViews>
    <workbookView xWindow="0" yWindow="460" windowWidth="25600" windowHeight="15460" tabRatio="500"/>
  </bookViews>
  <sheets>
    <sheet name="BOM" sheetId="1" r:id="rId1"/>
    <sheet name="Revisions" sheetId="2" r:id="rId2"/>
  </sheets>
  <definedNames>
    <definedName name="_xlnm._FilterDatabase" localSheetId="0" hidden="1">BOM!$A$1:$AD$27</definedName>
    <definedName name="bomExported" localSheetId="0">BOM!$B$1:$AD$27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L31" i="1"/>
  <c r="J31" i="1"/>
  <c r="N29" i="1"/>
  <c r="L29" i="1"/>
  <c r="J29" i="1"/>
  <c r="N32" i="1"/>
  <c r="N27" i="1"/>
  <c r="N26" i="1"/>
  <c r="N24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32" i="1"/>
  <c r="L32" i="1"/>
  <c r="L27" i="1"/>
  <c r="L26" i="1"/>
  <c r="L24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  <c r="J27" i="1"/>
  <c r="J26" i="1"/>
  <c r="J24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nnections.xml><?xml version="1.0" encoding="utf-8"?>
<connections xmlns="http://schemas.openxmlformats.org/spreadsheetml/2006/main">
  <connection id="1" name="bomExported" type="6" refreshedVersion="0" background="1" saveData="1">
    <textPr fileType="mac" codePage="10000" sourceFile="/Users/diegoaguilera/Projects/beerFace/PCB/mainPCB/bomExported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<sst xmlns="http://schemas.openxmlformats.org/spreadsheetml/2006/main" count="254" uniqueCount="172">
  <si>
    <t>Qty</t>
  </si>
  <si>
    <t>Value</t>
  </si>
  <si>
    <t>Device</t>
  </si>
  <si>
    <t>Package</t>
  </si>
  <si>
    <t>Parts</t>
  </si>
  <si>
    <t>Description</t>
  </si>
  <si>
    <t>AVAILABILITY</t>
  </si>
  <si>
    <t>DESCRIPTION</t>
  </si>
  <si>
    <t>DESIGNER</t>
  </si>
  <si>
    <t>DIGI-KEY_PART_NUMBER</t>
  </si>
  <si>
    <t>DIGI-KEY_PURCHASE_URL</t>
  </si>
  <si>
    <t>MANUFACTURER_PART_NUMBER</t>
  </si>
  <si>
    <t>MF</t>
  </si>
  <si>
    <t>MP</t>
  </si>
  <si>
    <t>PACKAGE</t>
  </si>
  <si>
    <t>PRICE</t>
  </si>
  <si>
    <t>PROD_ID</t>
  </si>
  <si>
    <t>VALUE</t>
  </si>
  <si>
    <t>VENDOR</t>
  </si>
  <si>
    <t>VERSION</t>
  </si>
  <si>
    <t>DIODESMA</t>
  </si>
  <si>
    <t>SMA-DIODE</t>
  </si>
  <si>
    <t>D2, D3, D4, D5, D6, D8, D9, D10, D11</t>
  </si>
  <si>
    <t>Diode</t>
  </si>
  <si>
    <t>M02PTH</t>
  </si>
  <si>
    <t>1X02</t>
  </si>
  <si>
    <t>J6</t>
  </si>
  <si>
    <t>Standard 2-pin 0.1 header. Use with"</t>
  </si>
  <si>
    <t>RESISTOR1206</t>
  </si>
  <si>
    <t>Resistor</t>
  </si>
  <si>
    <t>RESISTOR0603-RES</t>
  </si>
  <si>
    <t>0603-RES</t>
  </si>
  <si>
    <t>R1, R2, R3, R13, R19, R20</t>
  </si>
  <si>
    <t>0.1uF</t>
  </si>
  <si>
    <t>0.1UF-25V(+80/-20%)(0603)</t>
  </si>
  <si>
    <t>0603-CAP</t>
  </si>
  <si>
    <t>C1, C2, C3, C4, C5, C6, C7, C8, C9, C10, C11</t>
  </si>
  <si>
    <t>CAP-00810</t>
  </si>
  <si>
    <t>1.0uF</t>
  </si>
  <si>
    <t>1.0UF50V10%(1206)</t>
  </si>
  <si>
    <t>1206-CAP</t>
  </si>
  <si>
    <t>C12, C13</t>
  </si>
  <si>
    <t>CAP-09822</t>
  </si>
  <si>
    <t>10k</t>
  </si>
  <si>
    <t>1776244-4</t>
  </si>
  <si>
    <t>CON1</t>
  </si>
  <si>
    <t>TE 1776244-4</t>
  </si>
  <si>
    <t>3.9k</t>
  </si>
  <si>
    <t>R28, R29, R30, R31, R32, R33, R34, R35</t>
  </si>
  <si>
    <t>3544-2</t>
  </si>
  <si>
    <t>F1, F2, F3, F4, F5, F6, F7, F8</t>
  </si>
  <si>
    <t>Keystone Electronics Fuse Holder - 3544-2</t>
  </si>
  <si>
    <t>R4, R7, R10, R16, R39, R42, R45, R48</t>
  </si>
  <si>
    <t>47k</t>
  </si>
  <si>
    <t>ALQ105</t>
  </si>
  <si>
    <t>U4, U6, U8, U12, U14, U16, U18, U20</t>
  </si>
  <si>
    <t>ALQ105 Solenoid</t>
  </si>
  <si>
    <t>AT24C256C-SSHL-B</t>
  </si>
  <si>
    <t>SOIC127P600X175-8N</t>
  </si>
  <si>
    <t>U1</t>
  </si>
  <si>
    <t>EEPROM Serial-2Wire 256K-bit 32K x 8 1.8V/2.5V/3.3V/5V 8-Pin SOIC Bulk</t>
  </si>
  <si>
    <t>AT24C256C-SSHL-B-ND</t>
  </si>
  <si>
    <t>https://www.digikey.com/product-detail/en/microchip-technology/AT24C256C-SSHL-B/AT24C256C-SSHL-B-ND/2271121?WT.z_cid=ref_snapeda</t>
  </si>
  <si>
    <t>Atmel</t>
  </si>
  <si>
    <t>SOIC-8 Atmel</t>
  </si>
  <si>
    <t>BC817</t>
  </si>
  <si>
    <t>T2, T3, T4, T5, T6, T7, T8, T9</t>
  </si>
  <si>
    <t>NPN Transistor BC817</t>
  </si>
  <si>
    <t>DMG2305UX-13SOT-23-M</t>
  </si>
  <si>
    <t>SOT-23-M</t>
  </si>
  <si>
    <t>U2</t>
  </si>
  <si>
    <t>DMG2305UX13</t>
  </si>
  <si>
    <t>Diodes Inc</t>
  </si>
  <si>
    <t>DMMT5401-7-F</t>
  </si>
  <si>
    <t>SOT26</t>
  </si>
  <si>
    <t>Q1</t>
  </si>
  <si>
    <t>http://octopart.com/dmmt5401-7-f-diodes+inc.-39560120</t>
  </si>
  <si>
    <t xml:space="preserve"> DMMT5401 Series PNP 150 V 300 mW Small Signal Transistor SMT - SOT-26-6 </t>
  </si>
  <si>
    <t>DMMT5401-FDICT-ND</t>
  </si>
  <si>
    <t>https://www.digikey.com/product-detail/en/diodes-incorporated/DMMT5401-7-F/DMMT5401-FDICT-ND/717881?WT.z_cid=ref_snapeda</t>
  </si>
  <si>
    <t>Diodes Inc.</t>
  </si>
  <si>
    <t>SOT-23 Diodes Inc.</t>
  </si>
  <si>
    <t>DNP</t>
  </si>
  <si>
    <t>R27</t>
  </si>
  <si>
    <t>EEE-HA1C471UPCAP_PAN_EEE_F-L</t>
  </si>
  <si>
    <t>CAP_PAN_EEE_F-L</t>
  </si>
  <si>
    <t>C14, C15</t>
  </si>
  <si>
    <t>EEEHA1C471UP</t>
  </si>
  <si>
    <t>PANASONIC</t>
  </si>
  <si>
    <t>FRAME-LETTER</t>
  </si>
  <si>
    <t>CREATIVE_COMMONS</t>
  </si>
  <si>
    <t>FRAME3</t>
  </si>
  <si>
    <t>Schematic Frame</t>
  </si>
  <si>
    <t>FRAME-LETTERNO_PACKAGE</t>
  </si>
  <si>
    <t>DUMMY</t>
  </si>
  <si>
    <t>FRAME1, FRAME2</t>
  </si>
  <si>
    <t>Nobody</t>
  </si>
  <si>
    <t>v01</t>
  </si>
  <si>
    <t>MCP3208T-CI/SL</t>
  </si>
  <si>
    <t>SOIC16-N_MC</t>
  </si>
  <si>
    <t>U$2</t>
  </si>
  <si>
    <t>Microchip MCP3208 ADC</t>
  </si>
  <si>
    <t>Good</t>
  </si>
  <si>
    <t xml:space="preserve"> 8 Channel SPI Serial Interface 2.7 V 12-Bit A/D Converter SMT - SOIC-16 </t>
  </si>
  <si>
    <t>Microchip</t>
  </si>
  <si>
    <t>SOIC-16 Microchip</t>
  </si>
  <si>
    <t>3.04 USD</t>
  </si>
  <si>
    <t>RASPBERRYPI-40-PIN-GPIO</t>
  </si>
  <si>
    <t>2X20-SHROUDED</t>
  </si>
  <si>
    <t>J2</t>
  </si>
  <si>
    <t>Second Generation Raspberry Pi GPIO Header</t>
  </si>
  <si>
    <t>SDS-50J</t>
  </si>
  <si>
    <t>CN1, CN2, CN3, CN4, CN5, CN6, CN7, CN8</t>
  </si>
  <si>
    <t>DIN 5-Pin - Circular</t>
  </si>
  <si>
    <t>5 Pin%2C Right-Angle Receptacle%2C 180%C2%B0</t>
  </si>
  <si>
    <t>CUI</t>
  </si>
  <si>
    <t>None</t>
  </si>
  <si>
    <t>0.77 USD</t>
  </si>
  <si>
    <t>SFH615A-07</t>
  </si>
  <si>
    <t>U3, U5, U7, U11, U13, U15, U17, U19</t>
  </si>
  <si>
    <t>Vishay Optocoupler SFH615A-007</t>
  </si>
  <si>
    <t>Populate</t>
  </si>
  <si>
    <t>Y</t>
  </si>
  <si>
    <t>R14, R15, R24</t>
  </si>
  <si>
    <t>R5, R8, R11, R17, R25, R40, R43, R46, R49</t>
  </si>
  <si>
    <t>R6, R9, R12, R18, R26, R41, R44, R47, R50</t>
  </si>
  <si>
    <t>N</t>
  </si>
  <si>
    <t>RC0603JR-070RL</t>
  </si>
  <si>
    <t>311-0.0GRCT-ND</t>
  </si>
  <si>
    <t>311-0.0ERCT-ND</t>
  </si>
  <si>
    <t>RC1206JR-070RL</t>
  </si>
  <si>
    <t>RC0603FR-0710KL</t>
  </si>
  <si>
    <t>311-10.0KHRCT-ND</t>
  </si>
  <si>
    <t>A97998-ND</t>
  </si>
  <si>
    <t>DigiKey PN</t>
  </si>
  <si>
    <t>Manufacture PN</t>
  </si>
  <si>
    <t>RC0603FR-073K9L</t>
  </si>
  <si>
    <t>311-3.90KHRDKR-ND</t>
  </si>
  <si>
    <t>36-3544-2-ND</t>
  </si>
  <si>
    <t>RC0603FR-0747KL</t>
  </si>
  <si>
    <t>311-47.0KHRCT-ND</t>
  </si>
  <si>
    <t>255-3565-ND</t>
  </si>
  <si>
    <t>BC817-25-7-F</t>
  </si>
  <si>
    <t>BC817-25FDICT-ND</t>
  </si>
  <si>
    <t>MCP3208T-CI/SLCT-ND</t>
  </si>
  <si>
    <t>CP-2350-ND</t>
  </si>
  <si>
    <t>SFH615A-4X017T</t>
  </si>
  <si>
    <t>SFH615A-4X017TCT-ND</t>
  </si>
  <si>
    <t xml:space="preserve">Started v0.2 </t>
  </si>
  <si>
    <t>DMG2305UX-13DICT-ND</t>
  </si>
  <si>
    <t>DMG2305UX-13</t>
  </si>
  <si>
    <t>PCE4192CT-ND</t>
  </si>
  <si>
    <t>EEE-HA1C471UP</t>
  </si>
  <si>
    <t>311-300HRCT-ND</t>
  </si>
  <si>
    <t>RC0603FR-07300RL</t>
  </si>
  <si>
    <t>587-2596-1-ND</t>
  </si>
  <si>
    <t>LMK316B7106KL-TD</t>
  </si>
  <si>
    <t>10uF</t>
  </si>
  <si>
    <t>490-9730-1-ND</t>
  </si>
  <si>
    <t>GRM188R70J104KA01D</t>
  </si>
  <si>
    <t>952-2262-ND</t>
  </si>
  <si>
    <t>M20-9990246</t>
  </si>
  <si>
    <t>R21, R22, R23</t>
  </si>
  <si>
    <t>311-47.0HRCT-ND</t>
  </si>
  <si>
    <t>RC0603FR-0747RL</t>
  </si>
  <si>
    <t>641-1706-1-ND</t>
  </si>
  <si>
    <t>CDBA5200-HF</t>
  </si>
  <si>
    <t>Total Cost</t>
  </si>
  <si>
    <t>Cost per board</t>
  </si>
  <si>
    <t>F4192-ND</t>
  </si>
  <si>
    <t>0287002.PXCN</t>
  </si>
  <si>
    <t>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</si>
</sst>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5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Export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32"/>
  <sheetViews>
    <sheetView tabSelected="1" workbookViewId="0">
      <selection activeCell="G2" sqref="G2"/>
    </sheetView>
  </sheetViews>
  <sheetFormatPr baseColWidth="10" defaultRowHeight="16" x14ac:dyDescent="0.2"/>
  <cols>
    <col min="1" max="1" width="7.1640625" style="5" customWidth="1"/>
    <col min="2" max="2" width="7.83203125" style="5" customWidth="1"/>
    <col min="3" max="3" width="16.6640625" style="5" customWidth="1"/>
    <col min="4" max="4" width="17" style="5" customWidth="1"/>
    <col min="5" max="5" width="12.6640625" style="5" customWidth="1"/>
    <col min="6" max="6" width="35.5" style="5" bestFit="1" customWidth="1"/>
    <col min="7" max="7" width="20.1640625" style="5" customWidth="1"/>
    <col min="8" max="8" width="21.6640625" style="5" customWidth="1"/>
    <col min="9" max="10" width="9.33203125" style="5" customWidth="1"/>
    <col min="11" max="14" width="9.6640625" style="5" customWidth="1"/>
    <col min="15" max="15" width="61" style="5" bestFit="1" customWidth="1"/>
    <col min="16" max="16" width="12" style="5" bestFit="1" customWidth="1"/>
    <col min="17" max="17" width="64.83203125" style="5" bestFit="1" customWidth="1"/>
    <col min="18" max="18" width="9.33203125" style="5" bestFit="1" customWidth="1"/>
    <col min="19" max="19" width="21.83203125" style="5" bestFit="1" customWidth="1"/>
    <col min="20" max="20" width="80.6640625" style="5" bestFit="1" customWidth="1"/>
    <col min="21" max="21" width="28.83203125" style="5" bestFit="1" customWidth="1"/>
    <col min="22" max="22" width="10" style="5" bestFit="1" customWidth="1"/>
    <col min="23" max="23" width="16.6640625" style="5" bestFit="1" customWidth="1"/>
    <col min="24" max="24" width="16.33203125" style="5" bestFit="1" customWidth="1"/>
    <col min="25" max="25" width="8.5" style="5" bestFit="1" customWidth="1"/>
    <col min="26" max="26" width="10" style="5" bestFit="1" customWidth="1"/>
    <col min="27" max="27" width="6.5" style="5" bestFit="1" customWidth="1"/>
    <col min="28" max="28" width="10.83203125" style="5"/>
    <col min="29" max="29" width="8.33203125" style="5" bestFit="1" customWidth="1"/>
    <col min="30" max="16384" width="10.83203125" style="5"/>
  </cols>
  <sheetData>
    <row r="1" spans="1:29" s="2" customFormat="1" x14ac:dyDescent="0.2">
      <c r="A1" s="2" t="s">
        <v>121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135</v>
      </c>
      <c r="H1" s="2" t="s">
        <v>134</v>
      </c>
      <c r="I1" s="2">
        <v>1</v>
      </c>
      <c r="K1" s="2">
        <v>10</v>
      </c>
      <c r="M1" s="2">
        <v>100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</row>
    <row r="2" spans="1:29" x14ac:dyDescent="0.2">
      <c r="A2" s="5" t="s">
        <v>122</v>
      </c>
      <c r="B2" s="5">
        <v>9</v>
      </c>
      <c r="D2" s="5" t="s">
        <v>20</v>
      </c>
      <c r="E2" s="5" t="s">
        <v>21</v>
      </c>
      <c r="F2" s="5" t="s">
        <v>22</v>
      </c>
      <c r="G2" s="7" t="s">
        <v>166</v>
      </c>
      <c r="H2" s="7" t="s">
        <v>165</v>
      </c>
      <c r="I2" s="7">
        <v>0.59</v>
      </c>
      <c r="J2" s="7">
        <f>B2*I2</f>
        <v>5.31</v>
      </c>
      <c r="K2" s="7">
        <v>0.49299999999999999</v>
      </c>
      <c r="L2" s="7">
        <f>10*B2*K2</f>
        <v>44.37</v>
      </c>
      <c r="M2" s="7">
        <v>0.36990000000000001</v>
      </c>
      <c r="N2" s="7">
        <f>100*B2*M2</f>
        <v>332.91</v>
      </c>
      <c r="O2" s="5" t="s">
        <v>23</v>
      </c>
    </row>
    <row r="3" spans="1:29" s="8" customFormat="1" x14ac:dyDescent="0.2">
      <c r="A3" s="8" t="s">
        <v>122</v>
      </c>
      <c r="B3" s="8">
        <v>1</v>
      </c>
      <c r="D3" s="8" t="s">
        <v>24</v>
      </c>
      <c r="E3" s="8" t="s">
        <v>25</v>
      </c>
      <c r="F3" s="8" t="s">
        <v>26</v>
      </c>
      <c r="G3" s="9" t="s">
        <v>161</v>
      </c>
      <c r="H3" s="9" t="s">
        <v>160</v>
      </c>
      <c r="I3" s="7">
        <v>0.11</v>
      </c>
      <c r="J3" s="7">
        <f t="shared" ref="J3:J19" si="0">B3*I3</f>
        <v>0.11</v>
      </c>
      <c r="K3" s="7">
        <v>9.9000000000000005E-2</v>
      </c>
      <c r="L3" s="7">
        <f t="shared" ref="L3:L19" si="1">10*B3*K3</f>
        <v>0.99</v>
      </c>
      <c r="M3" s="7">
        <v>6.0900000000000003E-2</v>
      </c>
      <c r="N3" s="7">
        <f t="shared" ref="N3:N19" si="2">100*B3*M3</f>
        <v>6.09</v>
      </c>
      <c r="O3" s="8" t="s">
        <v>27</v>
      </c>
    </row>
    <row r="4" spans="1:29" x14ac:dyDescent="0.2">
      <c r="A4" s="5" t="s">
        <v>122</v>
      </c>
      <c r="B4" s="5">
        <v>6</v>
      </c>
      <c r="C4" s="5">
        <v>0</v>
      </c>
      <c r="D4" s="5" t="s">
        <v>30</v>
      </c>
      <c r="E4" s="5" t="s">
        <v>31</v>
      </c>
      <c r="F4" s="5" t="s">
        <v>32</v>
      </c>
      <c r="G4" s="6" t="s">
        <v>127</v>
      </c>
      <c r="H4" s="6" t="s">
        <v>128</v>
      </c>
      <c r="I4" s="7">
        <v>0.1</v>
      </c>
      <c r="J4" s="7">
        <f t="shared" si="0"/>
        <v>0.60000000000000009</v>
      </c>
      <c r="K4" s="7">
        <v>0.01</v>
      </c>
      <c r="L4" s="7">
        <f t="shared" si="1"/>
        <v>0.6</v>
      </c>
      <c r="M4" s="7">
        <v>4.1000000000000003E-3</v>
      </c>
      <c r="N4" s="7">
        <f t="shared" si="2"/>
        <v>2.4600000000000004</v>
      </c>
      <c r="O4" s="5" t="s">
        <v>29</v>
      </c>
    </row>
    <row r="5" spans="1:29" x14ac:dyDescent="0.2">
      <c r="A5" s="5" t="s">
        <v>122</v>
      </c>
      <c r="B5" s="5">
        <v>3</v>
      </c>
      <c r="C5" s="5">
        <v>0</v>
      </c>
      <c r="D5" s="5" t="s">
        <v>28</v>
      </c>
      <c r="E5" s="5">
        <v>1206</v>
      </c>
      <c r="F5" s="5" t="s">
        <v>123</v>
      </c>
      <c r="G5" s="7" t="s">
        <v>130</v>
      </c>
      <c r="H5" s="7" t="s">
        <v>129</v>
      </c>
      <c r="I5" s="7">
        <v>0.1</v>
      </c>
      <c r="J5" s="7">
        <f t="shared" si="0"/>
        <v>0.30000000000000004</v>
      </c>
      <c r="K5" s="7">
        <v>2.4E-2</v>
      </c>
      <c r="L5" s="7">
        <f t="shared" si="1"/>
        <v>0.72</v>
      </c>
      <c r="M5" s="7">
        <v>9.7000000000000003E-3</v>
      </c>
      <c r="N5" s="7">
        <f t="shared" si="2"/>
        <v>2.91</v>
      </c>
      <c r="O5" s="5" t="s">
        <v>29</v>
      </c>
    </row>
    <row r="6" spans="1:29" x14ac:dyDescent="0.2">
      <c r="A6" s="5" t="s">
        <v>122</v>
      </c>
      <c r="B6" s="5">
        <v>11</v>
      </c>
      <c r="C6" s="5" t="s">
        <v>33</v>
      </c>
      <c r="D6" s="5" t="s">
        <v>34</v>
      </c>
      <c r="E6" s="5" t="s">
        <v>35</v>
      </c>
      <c r="F6" s="5" t="s">
        <v>36</v>
      </c>
      <c r="G6" s="7" t="s">
        <v>159</v>
      </c>
      <c r="H6" s="7" t="s">
        <v>158</v>
      </c>
      <c r="I6" s="7">
        <v>0.1</v>
      </c>
      <c r="J6" s="7">
        <f t="shared" si="0"/>
        <v>1.1000000000000001</v>
      </c>
      <c r="K6" s="7">
        <v>7.0999999999999994E-2</v>
      </c>
      <c r="L6" s="7">
        <f t="shared" si="1"/>
        <v>7.81</v>
      </c>
      <c r="M6" s="7">
        <v>3.1600000000000003E-2</v>
      </c>
      <c r="N6" s="7">
        <f t="shared" si="2"/>
        <v>34.760000000000005</v>
      </c>
      <c r="O6" s="5" t="s">
        <v>37</v>
      </c>
      <c r="Z6" s="5" t="s">
        <v>37</v>
      </c>
      <c r="AA6" s="5" t="s">
        <v>33</v>
      </c>
    </row>
    <row r="7" spans="1:29" x14ac:dyDescent="0.2">
      <c r="A7" s="5" t="s">
        <v>122</v>
      </c>
      <c r="B7" s="5">
        <v>2</v>
      </c>
      <c r="C7" s="5" t="s">
        <v>157</v>
      </c>
      <c r="D7" s="5" t="s">
        <v>39</v>
      </c>
      <c r="E7" s="5" t="s">
        <v>40</v>
      </c>
      <c r="F7" s="5" t="s">
        <v>41</v>
      </c>
      <c r="G7" s="7" t="s">
        <v>156</v>
      </c>
      <c r="H7" s="7" t="s">
        <v>155</v>
      </c>
      <c r="I7" s="7">
        <v>0.27</v>
      </c>
      <c r="J7" s="7">
        <f t="shared" si="0"/>
        <v>0.54</v>
      </c>
      <c r="K7" s="7">
        <v>0.182</v>
      </c>
      <c r="L7" s="7">
        <f t="shared" si="1"/>
        <v>3.6399999999999997</v>
      </c>
      <c r="M7" s="7">
        <v>0.1032</v>
      </c>
      <c r="N7" s="7">
        <f t="shared" si="2"/>
        <v>20.64</v>
      </c>
      <c r="O7" s="5" t="s">
        <v>42</v>
      </c>
      <c r="Z7" s="5" t="s">
        <v>42</v>
      </c>
      <c r="AA7" s="5" t="s">
        <v>38</v>
      </c>
    </row>
    <row r="8" spans="1:29" x14ac:dyDescent="0.2">
      <c r="A8" s="5" t="s">
        <v>122</v>
      </c>
      <c r="B8" s="5">
        <v>9</v>
      </c>
      <c r="C8" s="5" t="s">
        <v>43</v>
      </c>
      <c r="D8" s="5" t="s">
        <v>30</v>
      </c>
      <c r="E8" s="5" t="s">
        <v>31</v>
      </c>
      <c r="F8" s="5" t="s">
        <v>124</v>
      </c>
      <c r="G8" s="6" t="s">
        <v>131</v>
      </c>
      <c r="H8" s="6" t="s">
        <v>132</v>
      </c>
      <c r="I8" s="7">
        <v>0.1</v>
      </c>
      <c r="J8" s="7">
        <f t="shared" si="0"/>
        <v>0.9</v>
      </c>
      <c r="K8" s="7">
        <v>1.4999999999999999E-2</v>
      </c>
      <c r="L8" s="7">
        <f t="shared" si="1"/>
        <v>1.3499999999999999</v>
      </c>
      <c r="M8" s="7">
        <v>6.0000000000000001E-3</v>
      </c>
      <c r="N8" s="7">
        <f t="shared" si="2"/>
        <v>5.4</v>
      </c>
      <c r="O8" s="5" t="s">
        <v>29</v>
      </c>
    </row>
    <row r="9" spans="1:29" x14ac:dyDescent="0.2">
      <c r="A9" s="5" t="s">
        <v>122</v>
      </c>
      <c r="B9" s="5">
        <v>1</v>
      </c>
      <c r="C9" s="5" t="s">
        <v>44</v>
      </c>
      <c r="D9" s="5" t="s">
        <v>44</v>
      </c>
      <c r="E9" s="5" t="s">
        <v>44</v>
      </c>
      <c r="F9" s="5" t="s">
        <v>45</v>
      </c>
      <c r="G9" s="7" t="s">
        <v>44</v>
      </c>
      <c r="H9" s="7" t="s">
        <v>133</v>
      </c>
      <c r="I9" s="7">
        <v>1.74</v>
      </c>
      <c r="J9" s="7">
        <f t="shared" si="0"/>
        <v>1.74</v>
      </c>
      <c r="K9" s="7">
        <v>1.2250000000000001</v>
      </c>
      <c r="L9" s="7">
        <f t="shared" si="1"/>
        <v>12.25</v>
      </c>
      <c r="M9" s="7">
        <v>1.0319</v>
      </c>
      <c r="N9" s="7">
        <f t="shared" si="2"/>
        <v>103.19</v>
      </c>
      <c r="O9" s="5" t="s">
        <v>46</v>
      </c>
    </row>
    <row r="10" spans="1:29" x14ac:dyDescent="0.2">
      <c r="A10" s="5" t="s">
        <v>122</v>
      </c>
      <c r="B10" s="5">
        <v>3</v>
      </c>
      <c r="C10" s="5" t="s">
        <v>47</v>
      </c>
      <c r="D10" s="5" t="s">
        <v>30</v>
      </c>
      <c r="E10" s="5" t="s">
        <v>31</v>
      </c>
      <c r="F10" s="5" t="s">
        <v>162</v>
      </c>
      <c r="G10" s="6" t="s">
        <v>136</v>
      </c>
      <c r="H10" s="6" t="s">
        <v>137</v>
      </c>
      <c r="I10" s="7">
        <v>0.1</v>
      </c>
      <c r="J10" s="7">
        <f t="shared" si="0"/>
        <v>0.30000000000000004</v>
      </c>
      <c r="K10" s="7">
        <v>1.4999999999999999E-2</v>
      </c>
      <c r="L10" s="7">
        <f t="shared" si="1"/>
        <v>0.44999999999999996</v>
      </c>
      <c r="M10" s="7">
        <v>6.0000000000000001E-3</v>
      </c>
      <c r="N10" s="7">
        <f t="shared" si="2"/>
        <v>1.8</v>
      </c>
      <c r="O10" s="5" t="s">
        <v>29</v>
      </c>
    </row>
    <row r="11" spans="1:29" x14ac:dyDescent="0.2">
      <c r="A11" s="5" t="s">
        <v>122</v>
      </c>
      <c r="B11" s="5">
        <v>8</v>
      </c>
      <c r="C11" s="5">
        <v>330</v>
      </c>
      <c r="D11" s="5" t="s">
        <v>30</v>
      </c>
      <c r="E11" s="5" t="s">
        <v>31</v>
      </c>
      <c r="F11" s="5" t="s">
        <v>48</v>
      </c>
      <c r="G11" s="7" t="s">
        <v>154</v>
      </c>
      <c r="H11" s="7" t="s">
        <v>153</v>
      </c>
      <c r="I11" s="7">
        <v>0.1</v>
      </c>
      <c r="J11" s="7">
        <f t="shared" si="0"/>
        <v>0.8</v>
      </c>
      <c r="K11" s="7">
        <v>1.4999999999999999E-2</v>
      </c>
      <c r="L11" s="7">
        <f t="shared" si="1"/>
        <v>1.2</v>
      </c>
      <c r="M11" s="7">
        <v>6.0000000000000001E-3</v>
      </c>
      <c r="N11" s="7">
        <f t="shared" si="2"/>
        <v>4.8</v>
      </c>
      <c r="O11" s="5" t="s">
        <v>29</v>
      </c>
    </row>
    <row r="12" spans="1:29" x14ac:dyDescent="0.2">
      <c r="A12" s="5" t="s">
        <v>122</v>
      </c>
      <c r="B12" s="5">
        <v>8</v>
      </c>
      <c r="C12" s="5" t="s">
        <v>49</v>
      </c>
      <c r="D12" s="5" t="s">
        <v>49</v>
      </c>
      <c r="E12" s="5" t="s">
        <v>49</v>
      </c>
      <c r="F12" s="5" t="s">
        <v>50</v>
      </c>
      <c r="G12" s="6" t="s">
        <v>49</v>
      </c>
      <c r="H12" s="6" t="s">
        <v>138</v>
      </c>
      <c r="I12" s="7">
        <v>0.91</v>
      </c>
      <c r="J12" s="7">
        <f t="shared" si="0"/>
        <v>7.28</v>
      </c>
      <c r="K12" s="7">
        <v>0.77800000000000002</v>
      </c>
      <c r="L12" s="7">
        <f t="shared" si="1"/>
        <v>62.24</v>
      </c>
      <c r="M12" s="7">
        <v>0.6714</v>
      </c>
      <c r="N12" s="7">
        <f t="shared" si="2"/>
        <v>537.12</v>
      </c>
      <c r="O12" s="5" t="s">
        <v>51</v>
      </c>
    </row>
    <row r="13" spans="1:29" x14ac:dyDescent="0.2">
      <c r="A13" s="5" t="s">
        <v>122</v>
      </c>
      <c r="B13" s="5">
        <v>8</v>
      </c>
      <c r="C13" s="5">
        <v>47</v>
      </c>
      <c r="D13" s="5" t="s">
        <v>30</v>
      </c>
      <c r="E13" s="5" t="s">
        <v>31</v>
      </c>
      <c r="F13" s="5" t="s">
        <v>52</v>
      </c>
      <c r="G13" s="7" t="s">
        <v>164</v>
      </c>
      <c r="H13" s="7" t="s">
        <v>163</v>
      </c>
      <c r="I13" s="7">
        <v>0.1</v>
      </c>
      <c r="J13" s="7">
        <f t="shared" si="0"/>
        <v>0.8</v>
      </c>
      <c r="K13" s="7">
        <v>1.4999999999999999E-2</v>
      </c>
      <c r="L13" s="7">
        <f t="shared" si="1"/>
        <v>1.2</v>
      </c>
      <c r="M13" s="7">
        <v>6.0000000000000001E-3</v>
      </c>
      <c r="N13" s="7">
        <f t="shared" si="2"/>
        <v>4.8</v>
      </c>
      <c r="O13" s="5" t="s">
        <v>29</v>
      </c>
    </row>
    <row r="14" spans="1:29" x14ac:dyDescent="0.2">
      <c r="A14" s="5" t="s">
        <v>122</v>
      </c>
      <c r="B14" s="5">
        <v>9</v>
      </c>
      <c r="C14" s="5" t="s">
        <v>53</v>
      </c>
      <c r="D14" s="5" t="s">
        <v>30</v>
      </c>
      <c r="E14" s="5" t="s">
        <v>31</v>
      </c>
      <c r="F14" s="5" t="s">
        <v>125</v>
      </c>
      <c r="G14" s="6" t="s">
        <v>139</v>
      </c>
      <c r="H14" s="6" t="s">
        <v>140</v>
      </c>
      <c r="I14" s="7">
        <v>0.1</v>
      </c>
      <c r="J14" s="7">
        <f t="shared" si="0"/>
        <v>0.9</v>
      </c>
      <c r="K14" s="7">
        <v>1.4999999999999999E-2</v>
      </c>
      <c r="L14" s="7">
        <f t="shared" si="1"/>
        <v>1.3499999999999999</v>
      </c>
      <c r="M14" s="7">
        <v>6.0000000000000001E-3</v>
      </c>
      <c r="N14" s="7">
        <f t="shared" si="2"/>
        <v>5.4</v>
      </c>
      <c r="O14" s="5" t="s">
        <v>29</v>
      </c>
    </row>
    <row r="15" spans="1:29" x14ac:dyDescent="0.2">
      <c r="A15" s="5" t="s">
        <v>122</v>
      </c>
      <c r="B15" s="5">
        <v>8</v>
      </c>
      <c r="C15" s="5" t="s">
        <v>54</v>
      </c>
      <c r="D15" s="5" t="s">
        <v>54</v>
      </c>
      <c r="E15" s="5" t="s">
        <v>54</v>
      </c>
      <c r="F15" s="5" t="s">
        <v>55</v>
      </c>
      <c r="G15" s="6" t="s">
        <v>54</v>
      </c>
      <c r="H15" s="6" t="s">
        <v>141</v>
      </c>
      <c r="I15" s="7">
        <v>2.42</v>
      </c>
      <c r="J15" s="7">
        <f t="shared" si="0"/>
        <v>19.36</v>
      </c>
      <c r="K15" s="7">
        <v>2.2730000000000001</v>
      </c>
      <c r="L15" s="7">
        <f t="shared" si="1"/>
        <v>181.84</v>
      </c>
      <c r="M15" s="7">
        <v>1.8180000000000001</v>
      </c>
      <c r="N15" s="7">
        <f t="shared" si="2"/>
        <v>1454.4</v>
      </c>
      <c r="O15" s="5" t="s">
        <v>56</v>
      </c>
    </row>
    <row r="16" spans="1:29" x14ac:dyDescent="0.2">
      <c r="A16" s="5" t="s">
        <v>122</v>
      </c>
      <c r="B16" s="5">
        <v>1</v>
      </c>
      <c r="C16" s="5" t="s">
        <v>57</v>
      </c>
      <c r="D16" s="5" t="s">
        <v>57</v>
      </c>
      <c r="E16" s="5" t="s">
        <v>58</v>
      </c>
      <c r="F16" s="5" t="s">
        <v>59</v>
      </c>
      <c r="G16" s="6" t="s">
        <v>57</v>
      </c>
      <c r="H16" s="6" t="s">
        <v>61</v>
      </c>
      <c r="I16" s="7">
        <v>0.69</v>
      </c>
      <c r="J16" s="7">
        <f t="shared" si="0"/>
        <v>0.69</v>
      </c>
      <c r="K16" s="7">
        <v>0.63100000000000001</v>
      </c>
      <c r="L16" s="7">
        <f t="shared" si="1"/>
        <v>6.3100000000000005</v>
      </c>
      <c r="M16" s="7">
        <v>0.55369999999999997</v>
      </c>
      <c r="N16" s="7">
        <f t="shared" si="2"/>
        <v>55.37</v>
      </c>
      <c r="O16" s="5" t="s">
        <v>60</v>
      </c>
      <c r="Q16" s="5" t="s">
        <v>60</v>
      </c>
      <c r="S16" s="5" t="s">
        <v>61</v>
      </c>
      <c r="T16" s="5" t="s">
        <v>62</v>
      </c>
      <c r="V16" s="5" t="s">
        <v>63</v>
      </c>
      <c r="W16" s="5" t="s">
        <v>57</v>
      </c>
      <c r="X16" s="5" t="s">
        <v>64</v>
      </c>
    </row>
    <row r="17" spans="1:29" x14ac:dyDescent="0.2">
      <c r="A17" s="5" t="s">
        <v>122</v>
      </c>
      <c r="B17" s="5">
        <v>8</v>
      </c>
      <c r="C17" s="5" t="s">
        <v>65</v>
      </c>
      <c r="D17" s="5" t="s">
        <v>65</v>
      </c>
      <c r="E17" s="5" t="s">
        <v>65</v>
      </c>
      <c r="F17" s="5" t="s">
        <v>66</v>
      </c>
      <c r="G17" s="6" t="s">
        <v>142</v>
      </c>
      <c r="H17" s="6" t="s">
        <v>143</v>
      </c>
      <c r="I17" s="7">
        <v>0.22</v>
      </c>
      <c r="J17" s="7">
        <f t="shared" si="0"/>
        <v>1.76</v>
      </c>
      <c r="K17" s="7">
        <v>0.183</v>
      </c>
      <c r="L17" s="7">
        <f t="shared" si="1"/>
        <v>14.64</v>
      </c>
      <c r="M17" s="7">
        <v>9.69E-2</v>
      </c>
      <c r="N17" s="7">
        <f t="shared" si="2"/>
        <v>77.52</v>
      </c>
      <c r="O17" s="5" t="s">
        <v>67</v>
      </c>
    </row>
    <row r="18" spans="1:29" x14ac:dyDescent="0.2">
      <c r="A18" s="5" t="s">
        <v>122</v>
      </c>
      <c r="B18" s="5">
        <v>1</v>
      </c>
      <c r="C18" s="5" t="s">
        <v>68</v>
      </c>
      <c r="D18" s="5" t="s">
        <v>68</v>
      </c>
      <c r="E18" s="5" t="s">
        <v>69</v>
      </c>
      <c r="F18" s="5" t="s">
        <v>70</v>
      </c>
      <c r="G18" s="7" t="s">
        <v>150</v>
      </c>
      <c r="H18" s="7" t="s">
        <v>149</v>
      </c>
      <c r="I18" s="7">
        <v>0.44</v>
      </c>
      <c r="J18" s="7">
        <f t="shared" si="0"/>
        <v>0.44</v>
      </c>
      <c r="K18" s="7">
        <v>0.39800000000000002</v>
      </c>
      <c r="L18" s="7">
        <f t="shared" si="1"/>
        <v>3.9800000000000004</v>
      </c>
      <c r="M18" s="7">
        <v>0.2228</v>
      </c>
      <c r="N18" s="7">
        <f t="shared" si="2"/>
        <v>22.28</v>
      </c>
      <c r="U18" s="5" t="s">
        <v>71</v>
      </c>
      <c r="AB18" s="5" t="s">
        <v>72</v>
      </c>
    </row>
    <row r="19" spans="1:29" x14ac:dyDescent="0.2">
      <c r="A19" s="5" t="s">
        <v>122</v>
      </c>
      <c r="B19" s="5">
        <v>1</v>
      </c>
      <c r="C19" s="5" t="s">
        <v>73</v>
      </c>
      <c r="D19" s="5" t="s">
        <v>73</v>
      </c>
      <c r="E19" s="5" t="s">
        <v>74</v>
      </c>
      <c r="F19" s="5" t="s">
        <v>75</v>
      </c>
      <c r="G19" s="7" t="s">
        <v>73</v>
      </c>
      <c r="H19" s="7" t="s">
        <v>78</v>
      </c>
      <c r="I19" s="7">
        <v>0.46</v>
      </c>
      <c r="J19" s="7">
        <f t="shared" si="0"/>
        <v>0.46</v>
      </c>
      <c r="K19" s="7">
        <v>0.34599999999999997</v>
      </c>
      <c r="L19" s="7">
        <f t="shared" si="1"/>
        <v>3.46</v>
      </c>
      <c r="M19" s="7">
        <v>0.21529999999999999</v>
      </c>
      <c r="N19" s="7">
        <f t="shared" si="2"/>
        <v>21.529999999999998</v>
      </c>
      <c r="O19" s="5" t="s">
        <v>76</v>
      </c>
      <c r="Q19" s="5" t="s">
        <v>77</v>
      </c>
      <c r="S19" s="5" t="s">
        <v>78</v>
      </c>
      <c r="T19" s="5" t="s">
        <v>79</v>
      </c>
      <c r="V19" s="5" t="s">
        <v>80</v>
      </c>
      <c r="W19" s="5" t="s">
        <v>73</v>
      </c>
      <c r="X19" s="5" t="s">
        <v>81</v>
      </c>
    </row>
    <row r="20" spans="1:29" s="1" customFormat="1" hidden="1" x14ac:dyDescent="0.2">
      <c r="A20" s="1" t="s">
        <v>126</v>
      </c>
      <c r="B20" s="1">
        <v>1</v>
      </c>
      <c r="C20" s="1" t="s">
        <v>82</v>
      </c>
      <c r="D20" s="1" t="s">
        <v>28</v>
      </c>
      <c r="E20" s="1">
        <v>1206</v>
      </c>
      <c r="F20" s="1" t="s">
        <v>83</v>
      </c>
      <c r="O20" s="1" t="s">
        <v>29</v>
      </c>
    </row>
    <row r="21" spans="1:29" x14ac:dyDescent="0.2">
      <c r="A21" s="5" t="s">
        <v>122</v>
      </c>
      <c r="B21" s="5">
        <v>2</v>
      </c>
      <c r="C21" s="5" t="s">
        <v>84</v>
      </c>
      <c r="D21" s="5" t="s">
        <v>84</v>
      </c>
      <c r="E21" s="5" t="s">
        <v>85</v>
      </c>
      <c r="F21" s="5" t="s">
        <v>86</v>
      </c>
      <c r="G21" s="7" t="s">
        <v>152</v>
      </c>
      <c r="H21" s="7" t="s">
        <v>151</v>
      </c>
      <c r="I21" s="7">
        <v>0.68</v>
      </c>
      <c r="J21" s="7">
        <f>B21*I21</f>
        <v>1.36</v>
      </c>
      <c r="K21" s="7">
        <v>0.48099999999999998</v>
      </c>
      <c r="L21" s="7">
        <f>10*B21*K21</f>
        <v>9.6199999999999992</v>
      </c>
      <c r="M21" s="7">
        <v>0.31659999999999999</v>
      </c>
      <c r="N21" s="7">
        <f>100*B21*M21</f>
        <v>63.32</v>
      </c>
      <c r="U21" s="5" t="s">
        <v>87</v>
      </c>
      <c r="AB21" s="5" t="s">
        <v>88</v>
      </c>
    </row>
    <row r="22" spans="1:29" s="1" customFormat="1" hidden="1" x14ac:dyDescent="0.2">
      <c r="A22" s="1" t="s">
        <v>126</v>
      </c>
      <c r="B22" s="1">
        <v>1</v>
      </c>
      <c r="C22" s="1" t="s">
        <v>89</v>
      </c>
      <c r="D22" s="1" t="s">
        <v>89</v>
      </c>
      <c r="E22" s="1" t="s">
        <v>90</v>
      </c>
      <c r="F22" s="1" t="s">
        <v>91</v>
      </c>
      <c r="O22" s="1" t="s">
        <v>92</v>
      </c>
    </row>
    <row r="23" spans="1:29" s="1" customFormat="1" hidden="1" x14ac:dyDescent="0.2">
      <c r="A23" s="1" t="s">
        <v>126</v>
      </c>
      <c r="B23" s="1">
        <v>2</v>
      </c>
      <c r="C23" s="1" t="s">
        <v>93</v>
      </c>
      <c r="D23" s="1" t="s">
        <v>93</v>
      </c>
      <c r="E23" s="1" t="s">
        <v>94</v>
      </c>
      <c r="F23" s="1" t="s">
        <v>95</v>
      </c>
      <c r="O23" s="1" t="s">
        <v>92</v>
      </c>
      <c r="R23" s="1" t="s">
        <v>96</v>
      </c>
      <c r="AC23" s="1" t="s">
        <v>97</v>
      </c>
    </row>
    <row r="24" spans="1:29" x14ac:dyDescent="0.2">
      <c r="A24" s="5" t="s">
        <v>122</v>
      </c>
      <c r="B24" s="5">
        <v>1</v>
      </c>
      <c r="C24" s="5" t="s">
        <v>98</v>
      </c>
      <c r="D24" s="5" t="s">
        <v>98</v>
      </c>
      <c r="E24" s="5" t="s">
        <v>99</v>
      </c>
      <c r="F24" s="5" t="s">
        <v>100</v>
      </c>
      <c r="G24" s="6" t="s">
        <v>98</v>
      </c>
      <c r="H24" s="6" t="s">
        <v>144</v>
      </c>
      <c r="I24" s="7">
        <v>3.65</v>
      </c>
      <c r="J24" s="7">
        <f>B24*I24</f>
        <v>3.65</v>
      </c>
      <c r="K24" s="7">
        <v>3.65</v>
      </c>
      <c r="L24" s="7">
        <f>10*B24*K24</f>
        <v>36.5</v>
      </c>
      <c r="M24" s="7">
        <v>2.7719999999999998</v>
      </c>
      <c r="N24" s="7">
        <f>100*B24*M24</f>
        <v>277.2</v>
      </c>
      <c r="O24" s="5" t="s">
        <v>101</v>
      </c>
      <c r="P24" s="5" t="s">
        <v>102</v>
      </c>
      <c r="Q24" s="5" t="s">
        <v>103</v>
      </c>
      <c r="V24" s="5" t="s">
        <v>104</v>
      </c>
      <c r="W24" s="5" t="s">
        <v>98</v>
      </c>
      <c r="X24" s="5" t="s">
        <v>105</v>
      </c>
      <c r="Y24" s="5" t="s">
        <v>106</v>
      </c>
    </row>
    <row r="25" spans="1:29" s="1" customFormat="1" hidden="1" x14ac:dyDescent="0.2">
      <c r="A25" s="1" t="s">
        <v>126</v>
      </c>
      <c r="B25" s="1">
        <v>1</v>
      </c>
      <c r="C25" s="1" t="s">
        <v>107</v>
      </c>
      <c r="D25" s="1" t="s">
        <v>107</v>
      </c>
      <c r="E25" s="1" t="s">
        <v>108</v>
      </c>
      <c r="F25" s="1" t="s">
        <v>109</v>
      </c>
      <c r="O25" s="1" t="s">
        <v>110</v>
      </c>
    </row>
    <row r="26" spans="1:29" x14ac:dyDescent="0.2">
      <c r="A26" s="5" t="s">
        <v>122</v>
      </c>
      <c r="B26" s="5">
        <v>8</v>
      </c>
      <c r="C26" s="5" t="s">
        <v>111</v>
      </c>
      <c r="D26" s="5" t="s">
        <v>111</v>
      </c>
      <c r="E26" s="5" t="s">
        <v>111</v>
      </c>
      <c r="F26" s="5" t="s">
        <v>112</v>
      </c>
      <c r="G26" s="6" t="s">
        <v>111</v>
      </c>
      <c r="H26" s="6" t="s">
        <v>145</v>
      </c>
      <c r="I26" s="7">
        <v>1.17</v>
      </c>
      <c r="J26" s="7">
        <f t="shared" ref="J26:J29" si="3">B26*I26</f>
        <v>9.36</v>
      </c>
      <c r="K26" s="7">
        <v>1.028</v>
      </c>
      <c r="L26" s="7">
        <f t="shared" ref="L26:L29" si="4">10*B26*K26</f>
        <v>82.240000000000009</v>
      </c>
      <c r="M26" s="7">
        <v>0.88660000000000005</v>
      </c>
      <c r="N26" s="7">
        <f t="shared" ref="N26:N29" si="5">100*B26*M26</f>
        <v>709.28000000000009</v>
      </c>
      <c r="O26" s="5" t="s">
        <v>113</v>
      </c>
      <c r="P26" s="5" t="s">
        <v>102</v>
      </c>
      <c r="Q26" s="5" t="s">
        <v>114</v>
      </c>
      <c r="V26" s="5" t="s">
        <v>115</v>
      </c>
      <c r="W26" s="5" t="s">
        <v>111</v>
      </c>
      <c r="X26" s="5" t="s">
        <v>116</v>
      </c>
      <c r="Y26" s="5" t="s">
        <v>117</v>
      </c>
    </row>
    <row r="27" spans="1:29" x14ac:dyDescent="0.2">
      <c r="A27" s="5" t="s">
        <v>122</v>
      </c>
      <c r="B27" s="5">
        <v>8</v>
      </c>
      <c r="C27" s="5" t="s">
        <v>118</v>
      </c>
      <c r="D27" s="5" t="s">
        <v>118</v>
      </c>
      <c r="E27" s="5" t="s">
        <v>118</v>
      </c>
      <c r="F27" s="5" t="s">
        <v>119</v>
      </c>
      <c r="G27" s="6" t="s">
        <v>146</v>
      </c>
      <c r="H27" s="6" t="s">
        <v>147</v>
      </c>
      <c r="I27" s="7">
        <v>1.03</v>
      </c>
      <c r="J27" s="7">
        <f t="shared" si="3"/>
        <v>8.24</v>
      </c>
      <c r="K27" s="7">
        <v>0.84</v>
      </c>
      <c r="L27" s="7">
        <f t="shared" si="4"/>
        <v>67.2</v>
      </c>
      <c r="M27" s="7">
        <v>0.58160000000000001</v>
      </c>
      <c r="N27" s="7">
        <f t="shared" si="5"/>
        <v>465.28000000000003</v>
      </c>
      <c r="O27" s="5" t="s">
        <v>120</v>
      </c>
    </row>
    <row r="28" spans="1:29" x14ac:dyDescent="0.2">
      <c r="G28" s="6"/>
      <c r="H28" s="6"/>
      <c r="I28" s="7"/>
      <c r="J28" s="7"/>
      <c r="K28" s="7"/>
      <c r="L28" s="7"/>
      <c r="M28" s="7"/>
      <c r="N28" s="7"/>
    </row>
    <row r="29" spans="1:29" x14ac:dyDescent="0.2">
      <c r="A29" s="5" t="s">
        <v>126</v>
      </c>
      <c r="B29" s="5">
        <v>1</v>
      </c>
      <c r="D29" s="5" t="s">
        <v>171</v>
      </c>
      <c r="G29" s="7" t="s">
        <v>170</v>
      </c>
      <c r="H29" s="7" t="s">
        <v>169</v>
      </c>
      <c r="I29" s="7">
        <v>0.28000000000000003</v>
      </c>
      <c r="J29" s="7">
        <f t="shared" si="3"/>
        <v>0.28000000000000003</v>
      </c>
      <c r="K29" s="7">
        <v>0.26</v>
      </c>
      <c r="L29" s="7">
        <f t="shared" si="4"/>
        <v>2.6</v>
      </c>
      <c r="M29" s="7">
        <v>0.216</v>
      </c>
      <c r="N29" s="7">
        <f t="shared" si="5"/>
        <v>21.6</v>
      </c>
    </row>
    <row r="31" spans="1:29" x14ac:dyDescent="0.2">
      <c r="H31" s="5" t="s">
        <v>167</v>
      </c>
      <c r="J31" s="5">
        <f>SUM(J2:J29)</f>
        <v>66.279999999999987</v>
      </c>
      <c r="L31" s="5">
        <f>SUM(L2:L29)</f>
        <v>546.56000000000006</v>
      </c>
      <c r="N31" s="5">
        <f>SUM(N2:N29)</f>
        <v>4230.0600000000013</v>
      </c>
    </row>
    <row r="32" spans="1:29" x14ac:dyDescent="0.2">
      <c r="H32" s="5" t="s">
        <v>168</v>
      </c>
      <c r="J32" s="5">
        <f>J31/1</f>
        <v>66.279999999999987</v>
      </c>
      <c r="L32" s="5">
        <f>L31/10</f>
        <v>54.656000000000006</v>
      </c>
      <c r="N32" s="5">
        <f>N31/100</f>
        <v>42.30060000000001</v>
      </c>
    </row>
  </sheetData>
  <autoFilter ref="A1:AD27">
    <filterColumn colId="0">
      <filters>
        <filter val="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C4" sqref="C4"/>
    </sheetView>
  </sheetViews>
  <sheetFormatPr baseColWidth="10" defaultRowHeight="16" x14ac:dyDescent="0.2"/>
  <cols>
    <col min="2" max="2" width="10.83203125" style="4"/>
  </cols>
  <sheetData>
    <row r="3" spans="1:3" x14ac:dyDescent="0.2">
      <c r="A3" s="3">
        <v>43068</v>
      </c>
      <c r="B3" s="4">
        <v>0</v>
      </c>
      <c r="C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Revisions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2017-11-30T02:48:51Z</dcterms:created>
  <dcterms:modified xsi:type="dcterms:W3CDTF">2017-12-01T03:15:58Z</dcterms:modified>
</cp:coreProperties>
</file>