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S2\THESIS\sql data\"/>
    </mc:Choice>
  </mc:AlternateContent>
  <bookViews>
    <workbookView xWindow="0" yWindow="0" windowWidth="20490" windowHeight="7155" activeTab="2"/>
  </bookViews>
  <sheets>
    <sheet name="Perhitungan KNN" sheetId="1" r:id="rId1"/>
    <sheet name="Perhitungan Lokasi" sheetId="2" r:id="rId2"/>
    <sheet name="id_ite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N23" i="2" s="1"/>
  <c r="K23" i="2"/>
  <c r="M23" i="2" s="1"/>
  <c r="L22" i="2"/>
  <c r="N22" i="2" s="1"/>
  <c r="K22" i="2"/>
  <c r="M22" i="2" s="1"/>
  <c r="L21" i="2"/>
  <c r="N21" i="2" s="1"/>
  <c r="K21" i="2"/>
  <c r="M21" i="2" s="1"/>
  <c r="M20" i="2"/>
  <c r="L20" i="2"/>
  <c r="N20" i="2" s="1"/>
  <c r="K20" i="2"/>
  <c r="L19" i="2"/>
  <c r="N19" i="2" s="1"/>
  <c r="K19" i="2"/>
  <c r="M19" i="2" s="1"/>
  <c r="O19" i="2" s="1"/>
  <c r="Q19" i="2" s="1"/>
  <c r="L18" i="2"/>
  <c r="N18" i="2" s="1"/>
  <c r="K18" i="2"/>
  <c r="M18" i="2" s="1"/>
  <c r="O18" i="2" s="1"/>
  <c r="Q18" i="2" s="1"/>
  <c r="N17" i="2"/>
  <c r="L17" i="2"/>
  <c r="K17" i="2"/>
  <c r="M17" i="2" s="1"/>
  <c r="O17" i="2" s="1"/>
  <c r="Q17" i="2" s="1"/>
  <c r="M16" i="2"/>
  <c r="L16" i="2"/>
  <c r="N16" i="2" s="1"/>
  <c r="K16" i="2"/>
  <c r="L15" i="2"/>
  <c r="N15" i="2" s="1"/>
  <c r="K15" i="2"/>
  <c r="M15" i="2" s="1"/>
  <c r="O15" i="2" s="1"/>
  <c r="Q15" i="2" s="1"/>
  <c r="L14" i="2"/>
  <c r="N14" i="2" s="1"/>
  <c r="K14" i="2"/>
  <c r="M14" i="2" s="1"/>
  <c r="O14" i="2" s="1"/>
  <c r="Q14" i="2" s="1"/>
  <c r="N13" i="2"/>
  <c r="L13" i="2"/>
  <c r="K13" i="2"/>
  <c r="M13" i="2" s="1"/>
  <c r="O13" i="2" s="1"/>
  <c r="Q13" i="2" s="1"/>
  <c r="M12" i="2"/>
  <c r="O12" i="2" s="1"/>
  <c r="Q12" i="2" s="1"/>
  <c r="L12" i="2"/>
  <c r="N12" i="2" s="1"/>
  <c r="K12" i="2"/>
  <c r="L11" i="2"/>
  <c r="N11" i="2" s="1"/>
  <c r="K11" i="2"/>
  <c r="M11" i="2" s="1"/>
  <c r="L10" i="2"/>
  <c r="N10" i="2" s="1"/>
  <c r="K10" i="2"/>
  <c r="M10" i="2" s="1"/>
  <c r="O21" i="2" l="1"/>
  <c r="Q21" i="2" s="1"/>
  <c r="O22" i="2"/>
  <c r="Q22" i="2" s="1"/>
  <c r="O11" i="2"/>
  <c r="Q11" i="2" s="1"/>
  <c r="O23" i="2"/>
  <c r="O20" i="2"/>
  <c r="Q20" i="2" s="1"/>
  <c r="O10" i="2"/>
  <c r="Q10" i="2" s="1"/>
  <c r="O16" i="2"/>
  <c r="Q16" i="2" s="1"/>
  <c r="M119" i="1" l="1"/>
  <c r="M118" i="1"/>
  <c r="M117" i="1"/>
  <c r="M116" i="1"/>
  <c r="M115" i="1"/>
  <c r="M114" i="1"/>
  <c r="M113" i="1"/>
  <c r="M112" i="1"/>
  <c r="N112" i="1" s="1"/>
  <c r="M106" i="1"/>
  <c r="M105" i="1"/>
  <c r="M104" i="1"/>
  <c r="M103" i="1"/>
  <c r="M102" i="1"/>
  <c r="M101" i="1"/>
  <c r="M100" i="1"/>
  <c r="N100" i="1" s="1"/>
  <c r="M93" i="1"/>
  <c r="M92" i="1"/>
  <c r="M91" i="1"/>
  <c r="M90" i="1"/>
  <c r="M89" i="1"/>
  <c r="M88" i="1"/>
  <c r="N88" i="1" s="1"/>
  <c r="M80" i="1"/>
  <c r="M79" i="1"/>
  <c r="M78" i="1"/>
  <c r="M77" i="1"/>
  <c r="M76" i="1"/>
  <c r="N76" i="1" s="1"/>
  <c r="M70" i="1"/>
  <c r="M69" i="1"/>
  <c r="M68" i="1"/>
  <c r="M67" i="1"/>
  <c r="M66" i="1"/>
  <c r="M65" i="1"/>
  <c r="M64" i="1"/>
  <c r="N64" i="1" s="1"/>
  <c r="M57" i="1"/>
  <c r="M56" i="1"/>
  <c r="M55" i="1"/>
  <c r="M54" i="1"/>
  <c r="M53" i="1"/>
  <c r="M52" i="1"/>
  <c r="N52" i="1" s="1"/>
  <c r="M44" i="1"/>
  <c r="M43" i="1"/>
  <c r="M42" i="1"/>
  <c r="M41" i="1"/>
  <c r="M40" i="1"/>
  <c r="N40" i="1" s="1"/>
  <c r="M35" i="1"/>
  <c r="M34" i="1"/>
  <c r="M33" i="1"/>
  <c r="M32" i="1"/>
  <c r="M31" i="1"/>
  <c r="M30" i="1"/>
  <c r="M29" i="1"/>
  <c r="M28" i="1"/>
  <c r="N28" i="1" s="1"/>
  <c r="M22" i="1"/>
  <c r="M21" i="1"/>
  <c r="M20" i="1"/>
  <c r="M19" i="1"/>
  <c r="M18" i="1"/>
  <c r="M17" i="1"/>
  <c r="N17" i="1" s="1"/>
  <c r="M12" i="1"/>
  <c r="M11" i="1"/>
  <c r="M10" i="1"/>
  <c r="M9" i="1"/>
  <c r="M8" i="1"/>
  <c r="M7" i="1"/>
  <c r="M6" i="1"/>
  <c r="N6" i="1" s="1"/>
</calcChain>
</file>

<file path=xl/sharedStrings.xml><?xml version="1.0" encoding="utf-8"?>
<sst xmlns="http://schemas.openxmlformats.org/spreadsheetml/2006/main" count="522" uniqueCount="172">
  <si>
    <t>Fairfield By Marriott Surabaya</t>
  </si>
  <si>
    <t>Data Pembanding</t>
  </si>
  <si>
    <t>kasus baru</t>
  </si>
  <si>
    <t>bobot</t>
  </si>
  <si>
    <t>kasus lama</t>
  </si>
  <si>
    <t>index</t>
  </si>
  <si>
    <t>kemiripan</t>
  </si>
  <si>
    <t>total</t>
  </si>
  <si>
    <t>skor</t>
  </si>
  <si>
    <t>dukuh pakis</t>
  </si>
  <si>
    <t>DKP</t>
  </si>
  <si>
    <t>Dukuh Pakis</t>
  </si>
  <si>
    <t>breakfast</t>
  </si>
  <si>
    <t>F4</t>
  </si>
  <si>
    <t>ruang meeting</t>
  </si>
  <si>
    <t>F5</t>
  </si>
  <si>
    <t>area rokok</t>
  </si>
  <si>
    <t>F10</t>
  </si>
  <si>
    <t>kolam renang</t>
  </si>
  <si>
    <t>F9</t>
  </si>
  <si>
    <t>review 96 - 98</t>
  </si>
  <si>
    <t>R2</t>
  </si>
  <si>
    <t>300.000 - 500.000</t>
  </si>
  <si>
    <t>H3</t>
  </si>
  <si>
    <t>kelas 4</t>
  </si>
  <si>
    <t>K2</t>
  </si>
  <si>
    <t>deluxe</t>
  </si>
  <si>
    <t>T2</t>
  </si>
  <si>
    <t>500.000 - 1.000.000</t>
  </si>
  <si>
    <t>H2</t>
  </si>
  <si>
    <t>fitness</t>
  </si>
  <si>
    <t>F6</t>
  </si>
  <si>
    <t>superior</t>
  </si>
  <si>
    <t>T3</t>
  </si>
  <si>
    <t>area merokok</t>
  </si>
  <si>
    <t>Java Paragon Hotel And Residence</t>
  </si>
  <si>
    <t>TV</t>
  </si>
  <si>
    <t>F2</t>
  </si>
  <si>
    <t>Ruang meeting</t>
  </si>
  <si>
    <t>Area rokok</t>
  </si>
  <si>
    <t>Single</t>
  </si>
  <si>
    <t>T4</t>
  </si>
  <si>
    <t>review 92-94</t>
  </si>
  <si>
    <t>R3</t>
  </si>
  <si>
    <t>Tab Hotel Darmo Permai Surabaya</t>
  </si>
  <si>
    <t>internet</t>
  </si>
  <si>
    <t>F3</t>
  </si>
  <si>
    <t>restoran</t>
  </si>
  <si>
    <t>F7</t>
  </si>
  <si>
    <t>suite</t>
  </si>
  <si>
    <t>T1</t>
  </si>
  <si>
    <t>review &gt; 98</t>
  </si>
  <si>
    <t>R1</t>
  </si>
  <si>
    <t>Bintang 5</t>
  </si>
  <si>
    <t>K1</t>
  </si>
  <si>
    <t>Best Western Papilio Hotel</t>
  </si>
  <si>
    <t>Wonokromo</t>
  </si>
  <si>
    <t>WNO</t>
  </si>
  <si>
    <t>Kolam renang</t>
  </si>
  <si>
    <t>100.000 - 300.000</t>
  </si>
  <si>
    <t>H4</t>
  </si>
  <si>
    <t>Primebiz Hotel Surabaya</t>
  </si>
  <si>
    <t>parkiran</t>
  </si>
  <si>
    <t>F8</t>
  </si>
  <si>
    <t>review 92 - 94</t>
  </si>
  <si>
    <t>R4</t>
  </si>
  <si>
    <t>Narita Hotel Surabaya</t>
  </si>
  <si>
    <t>Gubeng</t>
  </si>
  <si>
    <t>GBG</t>
  </si>
  <si>
    <t>bintang 4</t>
  </si>
  <si>
    <t>Luminor Hotel Jemursari</t>
  </si>
  <si>
    <t>Tenggilis Mejoyo</t>
  </si>
  <si>
    <t>TGM</t>
  </si>
  <si>
    <t>Breakfast</t>
  </si>
  <si>
    <t>Parkiran</t>
  </si>
  <si>
    <t>&lt; 100.000</t>
  </si>
  <si>
    <t>H5</t>
  </si>
  <si>
    <t>Bintang 3</t>
  </si>
  <si>
    <t>K3</t>
  </si>
  <si>
    <t>Yello Hotel Jemursari</t>
  </si>
  <si>
    <t>Internet</t>
  </si>
  <si>
    <t>Fitness</t>
  </si>
  <si>
    <t>review &lt; 92</t>
  </si>
  <si>
    <t>R5</t>
  </si>
  <si>
    <t>Grand Dafam Signature Surabaya</t>
  </si>
  <si>
    <t>Genteng</t>
  </si>
  <si>
    <t>GTG</t>
  </si>
  <si>
    <t>Hotel Santika Pandegiling Surabaya</t>
  </si>
  <si>
    <t>Tegalsari</t>
  </si>
  <si>
    <t>TGL</t>
  </si>
  <si>
    <t>lokasi item 1</t>
  </si>
  <si>
    <t>lat</t>
  </si>
  <si>
    <t>long</t>
  </si>
  <si>
    <t>lokasi item 2</t>
  </si>
  <si>
    <t>delta lat</t>
  </si>
  <si>
    <t>delta long</t>
  </si>
  <si>
    <t>nilai a</t>
  </si>
  <si>
    <t>nilai c</t>
  </si>
  <si>
    <t>nilai d</t>
  </si>
  <si>
    <t>nilai real</t>
  </si>
  <si>
    <t>selisih</t>
  </si>
  <si>
    <t>Sukomanunggal</t>
  </si>
  <si>
    <t>-7,26427</t>
  </si>
  <si>
    <t>112,69734</t>
  </si>
  <si>
    <t>Sawahan</t>
  </si>
  <si>
    <t>-7,26302</t>
  </si>
  <si>
    <t>112,72118</t>
  </si>
  <si>
    <t>-7,27986</t>
  </si>
  <si>
    <t>112,73606</t>
  </si>
  <si>
    <t>Wiyung</t>
  </si>
  <si>
    <t>-7,31527</t>
  </si>
  <si>
    <t>112,68542</t>
  </si>
  <si>
    <t>-7,27928</t>
  </si>
  <si>
    <t>112,75392</t>
  </si>
  <si>
    <t>-7,25913</t>
  </si>
  <si>
    <t>112,74807</t>
  </si>
  <si>
    <t>Wonocolo</t>
  </si>
  <si>
    <t>-7,31983</t>
  </si>
  <si>
    <t>112,74203</t>
  </si>
  <si>
    <t>Gayungan</t>
  </si>
  <si>
    <t>-7,33054</t>
  </si>
  <si>
    <t>112,72391</t>
  </si>
  <si>
    <t>-7,32036</t>
  </si>
  <si>
    <t>112,75800</t>
  </si>
  <si>
    <t>Mulyorejo</t>
  </si>
  <si>
    <t>-7,26932</t>
  </si>
  <si>
    <t>112,79267</t>
  </si>
  <si>
    <t>Sukolilo</t>
  </si>
  <si>
    <t>-7,28819</t>
  </si>
  <si>
    <t>112,81651</t>
  </si>
  <si>
    <t>Rungkut</t>
  </si>
  <si>
    <t>-7,31898</t>
  </si>
  <si>
    <t>112,80462</t>
  </si>
  <si>
    <t>sawahan</t>
  </si>
  <si>
    <t>sukomanggulan</t>
  </si>
  <si>
    <t>id_harga</t>
  </si>
  <si>
    <t>id_review</t>
  </si>
  <si>
    <t>id_lokasi</t>
  </si>
  <si>
    <t>Lokasi</t>
  </si>
  <si>
    <t>Harga</t>
  </si>
  <si>
    <t>&gt; 1.000.000</t>
  </si>
  <si>
    <t>H1</t>
  </si>
  <si>
    <t>Review</t>
  </si>
  <si>
    <t>&gt; 98</t>
  </si>
  <si>
    <t>500.000 – 1.000.000</t>
  </si>
  <si>
    <t>96 – 98</t>
  </si>
  <si>
    <t>GYN</t>
  </si>
  <si>
    <t>94 – 96</t>
  </si>
  <si>
    <t>100.000 – 300.000</t>
  </si>
  <si>
    <t>92 – 94</t>
  </si>
  <si>
    <t>&lt; 92</t>
  </si>
  <si>
    <t>MLY</t>
  </si>
  <si>
    <t>RGT</t>
  </si>
  <si>
    <t>SWH</t>
  </si>
  <si>
    <t>id_tipe_kamar</t>
  </si>
  <si>
    <t>id_kelas</t>
  </si>
  <si>
    <t>Sedati</t>
  </si>
  <si>
    <t>SDT</t>
  </si>
  <si>
    <t>Tipe Kamar</t>
  </si>
  <si>
    <t>Suite</t>
  </si>
  <si>
    <t xml:space="preserve">Kelas </t>
  </si>
  <si>
    <t>SKL</t>
  </si>
  <si>
    <t>Deluxe</t>
  </si>
  <si>
    <t>Bintang 4</t>
  </si>
  <si>
    <t>SKM</t>
  </si>
  <si>
    <t>Superior</t>
  </si>
  <si>
    <t>Standart</t>
  </si>
  <si>
    <t>T5</t>
  </si>
  <si>
    <t>WYG</t>
  </si>
  <si>
    <t>WNC</t>
  </si>
  <si>
    <t>WNK</t>
  </si>
  <si>
    <t>kemiripan 1 - 0,2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</si>
</sst>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4" borderId="0" xfId="0" applyNumberFormat="1" applyFill="1"/>
    <xf numFmtId="2" fontId="0" fillId="2" borderId="0" xfId="0" applyNumberFormat="1" applyFill="1"/>
    <xf numFmtId="166" fontId="0" fillId="0" borderId="0" xfId="0" applyNumberFormat="1"/>
    <xf numFmtId="0" fontId="0" fillId="4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19"/>
  <sheetViews>
    <sheetView workbookViewId="0">
      <selection activeCell="P9" sqref="P9"/>
    </sheetView>
  </sheetViews>
  <sheetFormatPr defaultRowHeight="15" x14ac:dyDescent="0.25"/>
  <sheetData>
    <row r="4" spans="4:14" x14ac:dyDescent="0.25">
      <c r="D4">
        <v>1</v>
      </c>
      <c r="E4" s="1" t="s">
        <v>0</v>
      </c>
      <c r="I4" t="s">
        <v>1</v>
      </c>
    </row>
    <row r="5" spans="4:14" x14ac:dyDescent="0.25">
      <c r="E5" t="s">
        <v>2</v>
      </c>
      <c r="G5" t="s">
        <v>3</v>
      </c>
      <c r="I5" t="s">
        <v>4</v>
      </c>
      <c r="J5" t="s">
        <v>5</v>
      </c>
      <c r="K5" t="s">
        <v>3</v>
      </c>
      <c r="L5" t="s">
        <v>6</v>
      </c>
      <c r="M5" t="s">
        <v>7</v>
      </c>
      <c r="N5" t="s">
        <v>8</v>
      </c>
    </row>
    <row r="6" spans="4:14" x14ac:dyDescent="0.25">
      <c r="E6" s="2" t="s">
        <v>9</v>
      </c>
      <c r="F6" s="2" t="s">
        <v>10</v>
      </c>
      <c r="G6" s="2">
        <v>1</v>
      </c>
      <c r="I6" t="s">
        <v>11</v>
      </c>
      <c r="J6" t="s">
        <v>10</v>
      </c>
      <c r="K6">
        <v>1</v>
      </c>
      <c r="L6">
        <v>1</v>
      </c>
      <c r="M6">
        <f>K6*L6</f>
        <v>1</v>
      </c>
      <c r="N6">
        <f>SUM(M6:M12)/SUM(K6:K12)</f>
        <v>0.93358490566037744</v>
      </c>
    </row>
    <row r="7" spans="4:14" x14ac:dyDescent="0.25">
      <c r="E7" s="3" t="s">
        <v>12</v>
      </c>
      <c r="F7" s="3" t="s">
        <v>13</v>
      </c>
      <c r="G7" s="3">
        <v>0.65</v>
      </c>
      <c r="I7" t="s">
        <v>12</v>
      </c>
      <c r="J7" t="s">
        <v>13</v>
      </c>
      <c r="K7">
        <v>0.65</v>
      </c>
      <c r="L7">
        <v>1</v>
      </c>
      <c r="M7">
        <f t="shared" ref="M7:M12" si="0">K7*L7</f>
        <v>0.65</v>
      </c>
    </row>
    <row r="8" spans="4:14" x14ac:dyDescent="0.25">
      <c r="E8" s="3" t="s">
        <v>14</v>
      </c>
      <c r="F8" s="3" t="s">
        <v>15</v>
      </c>
      <c r="G8" s="3">
        <v>0.65</v>
      </c>
      <c r="I8" s="4" t="s">
        <v>16</v>
      </c>
      <c r="J8" t="s">
        <v>17</v>
      </c>
      <c r="K8">
        <v>0.12</v>
      </c>
      <c r="L8">
        <v>1</v>
      </c>
      <c r="M8">
        <f t="shared" si="0"/>
        <v>0.12</v>
      </c>
    </row>
    <row r="9" spans="4:14" x14ac:dyDescent="0.25">
      <c r="E9" s="5" t="s">
        <v>18</v>
      </c>
      <c r="F9" s="5" t="s">
        <v>19</v>
      </c>
      <c r="G9" s="5">
        <v>0.23</v>
      </c>
      <c r="I9" t="s">
        <v>20</v>
      </c>
      <c r="J9" t="s">
        <v>21</v>
      </c>
      <c r="K9">
        <v>0</v>
      </c>
      <c r="L9">
        <v>0</v>
      </c>
      <c r="M9">
        <f t="shared" si="0"/>
        <v>0</v>
      </c>
    </row>
    <row r="10" spans="4:14" x14ac:dyDescent="0.25">
      <c r="E10" s="3" t="s">
        <v>22</v>
      </c>
      <c r="F10" s="3" t="s">
        <v>23</v>
      </c>
      <c r="G10" s="3">
        <v>0.65</v>
      </c>
      <c r="I10" t="s">
        <v>24</v>
      </c>
      <c r="J10" t="s">
        <v>25</v>
      </c>
      <c r="K10">
        <v>0</v>
      </c>
      <c r="L10">
        <v>0</v>
      </c>
      <c r="M10">
        <f t="shared" si="0"/>
        <v>0</v>
      </c>
    </row>
    <row r="11" spans="4:14" x14ac:dyDescent="0.25">
      <c r="E11" s="5" t="s">
        <v>26</v>
      </c>
      <c r="F11" s="5" t="s">
        <v>27</v>
      </c>
      <c r="G11" s="5">
        <v>0.23</v>
      </c>
      <c r="I11" s="3" t="s">
        <v>28</v>
      </c>
      <c r="J11" t="s">
        <v>29</v>
      </c>
      <c r="K11">
        <v>0.65</v>
      </c>
      <c r="L11">
        <v>0.8</v>
      </c>
      <c r="M11">
        <f t="shared" si="0"/>
        <v>0.52</v>
      </c>
    </row>
    <row r="12" spans="4:14" x14ac:dyDescent="0.25">
      <c r="E12" s="4" t="s">
        <v>30</v>
      </c>
      <c r="F12" s="4" t="s">
        <v>31</v>
      </c>
      <c r="G12" s="4">
        <v>0.12</v>
      </c>
      <c r="I12" s="6" t="s">
        <v>32</v>
      </c>
      <c r="J12" t="s">
        <v>33</v>
      </c>
      <c r="K12">
        <v>0.23</v>
      </c>
      <c r="L12">
        <v>0.8</v>
      </c>
      <c r="M12">
        <f t="shared" si="0"/>
        <v>0.18400000000000002</v>
      </c>
    </row>
    <row r="13" spans="4:14" x14ac:dyDescent="0.25">
      <c r="E13" s="4" t="s">
        <v>34</v>
      </c>
      <c r="F13" s="4" t="s">
        <v>17</v>
      </c>
      <c r="G13" s="4">
        <v>0.12</v>
      </c>
    </row>
    <row r="15" spans="4:14" x14ac:dyDescent="0.25">
      <c r="D15">
        <v>2</v>
      </c>
      <c r="E15" t="s">
        <v>35</v>
      </c>
    </row>
    <row r="16" spans="4:14" x14ac:dyDescent="0.25">
      <c r="E16" s="3" t="s">
        <v>2</v>
      </c>
      <c r="F16" s="3"/>
      <c r="G16" s="3"/>
      <c r="I16" t="s">
        <v>4</v>
      </c>
      <c r="J16" t="s">
        <v>5</v>
      </c>
      <c r="K16" t="s">
        <v>3</v>
      </c>
      <c r="L16" t="s">
        <v>6</v>
      </c>
      <c r="M16" t="s">
        <v>7</v>
      </c>
      <c r="N16" t="s">
        <v>8</v>
      </c>
    </row>
    <row r="17" spans="4:14" x14ac:dyDescent="0.25">
      <c r="E17" s="3" t="s">
        <v>9</v>
      </c>
      <c r="F17" s="3" t="s">
        <v>10</v>
      </c>
      <c r="G17" s="3">
        <v>1</v>
      </c>
      <c r="I17" t="s">
        <v>11</v>
      </c>
      <c r="J17" t="s">
        <v>10</v>
      </c>
      <c r="K17">
        <v>1</v>
      </c>
      <c r="L17">
        <v>1</v>
      </c>
      <c r="M17">
        <f>K17*L17</f>
        <v>1</v>
      </c>
      <c r="N17" s="7">
        <f>SUM(M17:M23)/SUM(K17:K23)</f>
        <v>0.93100000000000005</v>
      </c>
    </row>
    <row r="18" spans="4:14" x14ac:dyDescent="0.25">
      <c r="E18" s="3" t="s">
        <v>12</v>
      </c>
      <c r="F18" s="3" t="s">
        <v>13</v>
      </c>
      <c r="G18" s="3">
        <v>0.65</v>
      </c>
      <c r="I18" t="s">
        <v>36</v>
      </c>
      <c r="J18" t="s">
        <v>37</v>
      </c>
      <c r="K18">
        <v>0</v>
      </c>
      <c r="L18">
        <v>0</v>
      </c>
      <c r="M18">
        <f t="shared" ref="M18:M22" si="1">K18*L18</f>
        <v>0</v>
      </c>
    </row>
    <row r="19" spans="4:14" x14ac:dyDescent="0.25">
      <c r="E19" s="3" t="s">
        <v>14</v>
      </c>
      <c r="F19" s="3" t="s">
        <v>15</v>
      </c>
      <c r="G19" s="3">
        <v>0.65</v>
      </c>
      <c r="I19" t="s">
        <v>38</v>
      </c>
      <c r="J19" t="s">
        <v>13</v>
      </c>
      <c r="K19">
        <v>0.65</v>
      </c>
      <c r="L19">
        <v>1</v>
      </c>
      <c r="M19">
        <f t="shared" si="1"/>
        <v>0.65</v>
      </c>
    </row>
    <row r="20" spans="4:14" x14ac:dyDescent="0.25">
      <c r="E20" s="3" t="s">
        <v>18</v>
      </c>
      <c r="F20" s="3" t="s">
        <v>19</v>
      </c>
      <c r="G20" s="3">
        <v>0.23</v>
      </c>
      <c r="I20" t="s">
        <v>39</v>
      </c>
      <c r="J20" t="s">
        <v>17</v>
      </c>
      <c r="K20">
        <v>0.12</v>
      </c>
      <c r="L20">
        <v>1</v>
      </c>
      <c r="M20">
        <f t="shared" si="1"/>
        <v>0.12</v>
      </c>
    </row>
    <row r="21" spans="4:14" x14ac:dyDescent="0.25">
      <c r="E21" s="3" t="s">
        <v>22</v>
      </c>
      <c r="F21" s="3" t="s">
        <v>23</v>
      </c>
      <c r="G21" s="3">
        <v>0.65</v>
      </c>
      <c r="I21" t="s">
        <v>40</v>
      </c>
      <c r="J21" t="s">
        <v>41</v>
      </c>
      <c r="K21">
        <v>0.23</v>
      </c>
      <c r="L21">
        <v>0.4</v>
      </c>
      <c r="M21">
        <f t="shared" si="1"/>
        <v>9.2000000000000012E-2</v>
      </c>
    </row>
    <row r="22" spans="4:14" x14ac:dyDescent="0.25">
      <c r="E22" s="3" t="s">
        <v>26</v>
      </c>
      <c r="F22" s="3" t="s">
        <v>27</v>
      </c>
      <c r="G22" s="3">
        <v>0.23</v>
      </c>
      <c r="I22" t="s">
        <v>42</v>
      </c>
      <c r="J22" t="s">
        <v>43</v>
      </c>
      <c r="K22">
        <v>0</v>
      </c>
      <c r="L22">
        <v>0</v>
      </c>
      <c r="M22">
        <f t="shared" si="1"/>
        <v>0</v>
      </c>
    </row>
    <row r="23" spans="4:14" x14ac:dyDescent="0.25">
      <c r="E23" s="3" t="s">
        <v>30</v>
      </c>
      <c r="F23" s="3" t="s">
        <v>31</v>
      </c>
      <c r="G23" s="3">
        <v>0.12</v>
      </c>
    </row>
    <row r="24" spans="4:14" x14ac:dyDescent="0.25">
      <c r="E24" s="3" t="s">
        <v>34</v>
      </c>
      <c r="F24" s="3" t="s">
        <v>17</v>
      </c>
      <c r="G24" s="3">
        <v>0.12</v>
      </c>
    </row>
    <row r="26" spans="4:14" x14ac:dyDescent="0.25">
      <c r="D26">
        <v>3</v>
      </c>
      <c r="E26" t="s">
        <v>44</v>
      </c>
    </row>
    <row r="27" spans="4:14" x14ac:dyDescent="0.25">
      <c r="E27" t="s">
        <v>2</v>
      </c>
      <c r="I27" t="s">
        <v>4</v>
      </c>
      <c r="J27" t="s">
        <v>5</v>
      </c>
      <c r="K27" t="s">
        <v>3</v>
      </c>
      <c r="L27" t="s">
        <v>6</v>
      </c>
      <c r="M27" t="s">
        <v>7</v>
      </c>
      <c r="N27" t="s">
        <v>8</v>
      </c>
    </row>
    <row r="28" spans="4:14" x14ac:dyDescent="0.25">
      <c r="E28" t="s">
        <v>9</v>
      </c>
      <c r="F28" t="s">
        <v>10</v>
      </c>
      <c r="G28">
        <v>1</v>
      </c>
      <c r="I28" t="s">
        <v>11</v>
      </c>
      <c r="J28" t="s">
        <v>10</v>
      </c>
      <c r="K28">
        <v>1</v>
      </c>
      <c r="L28">
        <v>1</v>
      </c>
      <c r="M28">
        <f>K28*L28</f>
        <v>1</v>
      </c>
      <c r="N28">
        <f>SUM(M28:M34)/SUM(K28:K34)</f>
        <v>0.97819905213270153</v>
      </c>
    </row>
    <row r="29" spans="4:14" x14ac:dyDescent="0.25">
      <c r="E29" t="s">
        <v>12</v>
      </c>
      <c r="F29" t="s">
        <v>13</v>
      </c>
      <c r="G29">
        <v>0.65</v>
      </c>
      <c r="I29" t="s">
        <v>45</v>
      </c>
      <c r="J29" t="s">
        <v>46</v>
      </c>
      <c r="K29">
        <v>0</v>
      </c>
      <c r="L29">
        <v>0</v>
      </c>
      <c r="M29">
        <f t="shared" ref="M29:M35" si="2">K29*L29</f>
        <v>0</v>
      </c>
    </row>
    <row r="30" spans="4:14" x14ac:dyDescent="0.25">
      <c r="E30" t="s">
        <v>14</v>
      </c>
      <c r="F30" t="s">
        <v>15</v>
      </c>
      <c r="G30">
        <v>0.65</v>
      </c>
      <c r="I30" t="s">
        <v>12</v>
      </c>
      <c r="J30" t="s">
        <v>13</v>
      </c>
      <c r="K30">
        <v>0.65</v>
      </c>
      <c r="L30">
        <v>1</v>
      </c>
      <c r="M30">
        <f t="shared" si="2"/>
        <v>0.65</v>
      </c>
    </row>
    <row r="31" spans="4:14" x14ac:dyDescent="0.25">
      <c r="E31" t="s">
        <v>18</v>
      </c>
      <c r="F31" t="s">
        <v>19</v>
      </c>
      <c r="G31">
        <v>0.23</v>
      </c>
      <c r="I31" t="s">
        <v>47</v>
      </c>
      <c r="J31" t="s">
        <v>48</v>
      </c>
      <c r="K31">
        <v>0</v>
      </c>
      <c r="L31">
        <v>0</v>
      </c>
      <c r="M31">
        <f t="shared" si="2"/>
        <v>0</v>
      </c>
    </row>
    <row r="32" spans="4:14" x14ac:dyDescent="0.25">
      <c r="E32" t="s">
        <v>22</v>
      </c>
      <c r="F32" t="s">
        <v>23</v>
      </c>
      <c r="G32">
        <v>0.65</v>
      </c>
      <c r="I32" t="s">
        <v>18</v>
      </c>
      <c r="J32" t="s">
        <v>19</v>
      </c>
      <c r="K32">
        <v>0.23</v>
      </c>
      <c r="L32">
        <v>1</v>
      </c>
      <c r="M32">
        <f t="shared" si="2"/>
        <v>0.23</v>
      </c>
    </row>
    <row r="33" spans="4:14" x14ac:dyDescent="0.25">
      <c r="E33" t="s">
        <v>26</v>
      </c>
      <c r="F33" t="s">
        <v>27</v>
      </c>
      <c r="G33">
        <v>0.23</v>
      </c>
      <c r="I33" t="s">
        <v>49</v>
      </c>
      <c r="J33" t="s">
        <v>50</v>
      </c>
      <c r="K33">
        <v>0.23</v>
      </c>
      <c r="L33">
        <v>0.8</v>
      </c>
      <c r="M33">
        <f t="shared" si="2"/>
        <v>0.18400000000000002</v>
      </c>
    </row>
    <row r="34" spans="4:14" x14ac:dyDescent="0.25">
      <c r="E34" t="s">
        <v>30</v>
      </c>
      <c r="F34" t="s">
        <v>31</v>
      </c>
      <c r="G34">
        <v>0.12</v>
      </c>
      <c r="I34" t="s">
        <v>51</v>
      </c>
      <c r="J34" t="s">
        <v>52</v>
      </c>
      <c r="K34">
        <v>0</v>
      </c>
      <c r="L34">
        <v>0</v>
      </c>
      <c r="M34">
        <f t="shared" si="2"/>
        <v>0</v>
      </c>
    </row>
    <row r="35" spans="4:14" x14ac:dyDescent="0.25">
      <c r="E35" t="s">
        <v>34</v>
      </c>
      <c r="F35" t="s">
        <v>17</v>
      </c>
      <c r="G35">
        <v>0.12</v>
      </c>
      <c r="I35" t="s">
        <v>53</v>
      </c>
      <c r="J35" t="s">
        <v>54</v>
      </c>
      <c r="K35">
        <v>0</v>
      </c>
      <c r="L35">
        <v>0</v>
      </c>
      <c r="M35">
        <f t="shared" si="2"/>
        <v>0</v>
      </c>
    </row>
    <row r="38" spans="4:14" x14ac:dyDescent="0.25">
      <c r="D38">
        <v>4</v>
      </c>
      <c r="E38" t="s">
        <v>55</v>
      </c>
    </row>
    <row r="39" spans="4:14" x14ac:dyDescent="0.25">
      <c r="E39" t="s">
        <v>2</v>
      </c>
      <c r="I39" t="s">
        <v>4</v>
      </c>
      <c r="J39" t="s">
        <v>5</v>
      </c>
      <c r="K39" t="s">
        <v>3</v>
      </c>
      <c r="L39" t="s">
        <v>6</v>
      </c>
      <c r="M39" t="s">
        <v>7</v>
      </c>
      <c r="N39" t="s">
        <v>8</v>
      </c>
    </row>
    <row r="40" spans="4:14" x14ac:dyDescent="0.25">
      <c r="E40" t="s">
        <v>9</v>
      </c>
      <c r="F40" t="s">
        <v>10</v>
      </c>
      <c r="G40">
        <v>1</v>
      </c>
      <c r="I40" t="s">
        <v>56</v>
      </c>
      <c r="J40" t="s">
        <v>57</v>
      </c>
      <c r="K40">
        <v>1</v>
      </c>
      <c r="L40">
        <v>0.9</v>
      </c>
      <c r="M40">
        <f>K40*L40</f>
        <v>0.9</v>
      </c>
      <c r="N40">
        <f>SUM(M40:M46)/SUM(K40:K46)</f>
        <v>0.86919431279620862</v>
      </c>
    </row>
    <row r="41" spans="4:14" x14ac:dyDescent="0.25">
      <c r="E41" t="s">
        <v>12</v>
      </c>
      <c r="F41" t="s">
        <v>13</v>
      </c>
      <c r="G41">
        <v>0.65</v>
      </c>
      <c r="I41" t="s">
        <v>36</v>
      </c>
      <c r="J41" t="s">
        <v>37</v>
      </c>
      <c r="K41">
        <v>0</v>
      </c>
      <c r="L41">
        <v>0</v>
      </c>
      <c r="M41">
        <f>K41*L41</f>
        <v>0</v>
      </c>
    </row>
    <row r="42" spans="4:14" x14ac:dyDescent="0.25">
      <c r="E42" t="s">
        <v>14</v>
      </c>
      <c r="F42" t="s">
        <v>15</v>
      </c>
      <c r="G42">
        <v>0.65</v>
      </c>
      <c r="I42" t="s">
        <v>58</v>
      </c>
      <c r="J42" t="s">
        <v>19</v>
      </c>
      <c r="K42">
        <v>0.23</v>
      </c>
      <c r="L42">
        <v>1</v>
      </c>
      <c r="M42">
        <f>K42*L42</f>
        <v>0.23</v>
      </c>
    </row>
    <row r="43" spans="4:14" x14ac:dyDescent="0.25">
      <c r="E43" t="s">
        <v>18</v>
      </c>
      <c r="F43" t="s">
        <v>19</v>
      </c>
      <c r="G43">
        <v>0.23</v>
      </c>
      <c r="I43" t="s">
        <v>59</v>
      </c>
      <c r="J43" t="s">
        <v>60</v>
      </c>
      <c r="K43">
        <v>0.65</v>
      </c>
      <c r="L43">
        <v>0.8</v>
      </c>
      <c r="M43">
        <f>K43*L43</f>
        <v>0.52</v>
      </c>
    </row>
    <row r="44" spans="4:14" x14ac:dyDescent="0.25">
      <c r="E44" t="s">
        <v>22</v>
      </c>
      <c r="F44" t="s">
        <v>23</v>
      </c>
      <c r="G44">
        <v>0.65</v>
      </c>
      <c r="I44" t="s">
        <v>32</v>
      </c>
      <c r="J44" t="s">
        <v>33</v>
      </c>
      <c r="K44">
        <v>0.23</v>
      </c>
      <c r="L44">
        <v>0.8</v>
      </c>
      <c r="M44">
        <f>K44*L44</f>
        <v>0.18400000000000002</v>
      </c>
    </row>
    <row r="45" spans="4:14" x14ac:dyDescent="0.25">
      <c r="E45" t="s">
        <v>26</v>
      </c>
      <c r="F45" t="s">
        <v>27</v>
      </c>
      <c r="G45">
        <v>0.23</v>
      </c>
    </row>
    <row r="46" spans="4:14" x14ac:dyDescent="0.25">
      <c r="E46" t="s">
        <v>30</v>
      </c>
      <c r="F46" t="s">
        <v>31</v>
      </c>
      <c r="G46">
        <v>0.12</v>
      </c>
    </row>
    <row r="47" spans="4:14" x14ac:dyDescent="0.25">
      <c r="E47" t="s">
        <v>34</v>
      </c>
      <c r="F47" t="s">
        <v>17</v>
      </c>
      <c r="G47">
        <v>0.12</v>
      </c>
    </row>
    <row r="50" spans="4:14" x14ac:dyDescent="0.25">
      <c r="D50">
        <v>5</v>
      </c>
      <c r="E50" t="s">
        <v>61</v>
      </c>
    </row>
    <row r="51" spans="4:14" x14ac:dyDescent="0.25">
      <c r="E51" t="s">
        <v>2</v>
      </c>
      <c r="I51" t="s">
        <v>4</v>
      </c>
      <c r="J51" t="s">
        <v>5</v>
      </c>
      <c r="K51" t="s">
        <v>3</v>
      </c>
      <c r="L51" t="s">
        <v>6</v>
      </c>
      <c r="M51" t="s">
        <v>7</v>
      </c>
      <c r="N51" t="s">
        <v>8</v>
      </c>
    </row>
    <row r="52" spans="4:14" x14ac:dyDescent="0.25">
      <c r="E52" t="s">
        <v>9</v>
      </c>
      <c r="F52" t="s">
        <v>10</v>
      </c>
      <c r="G52">
        <v>1</v>
      </c>
      <c r="I52" t="s">
        <v>56</v>
      </c>
      <c r="J52" t="s">
        <v>57</v>
      </c>
      <c r="K52">
        <v>1</v>
      </c>
      <c r="L52">
        <v>0.9</v>
      </c>
      <c r="M52">
        <f>K52*L52</f>
        <v>0.9</v>
      </c>
      <c r="N52">
        <f>SUM(M52:M58)/SUM(K52:K58)</f>
        <v>0.94350282485875703</v>
      </c>
    </row>
    <row r="53" spans="4:14" x14ac:dyDescent="0.25">
      <c r="E53" t="s">
        <v>12</v>
      </c>
      <c r="F53" t="s">
        <v>13</v>
      </c>
      <c r="G53">
        <v>0.65</v>
      </c>
      <c r="I53" t="s">
        <v>62</v>
      </c>
      <c r="J53" t="s">
        <v>63</v>
      </c>
      <c r="K53">
        <v>0</v>
      </c>
      <c r="L53">
        <v>0</v>
      </c>
      <c r="M53">
        <f t="shared" ref="M53:M57" si="3">K53*L53</f>
        <v>0</v>
      </c>
    </row>
    <row r="54" spans="4:14" x14ac:dyDescent="0.25">
      <c r="E54" t="s">
        <v>14</v>
      </c>
      <c r="F54" t="s">
        <v>15</v>
      </c>
      <c r="G54">
        <v>0.65</v>
      </c>
      <c r="I54" t="s">
        <v>47</v>
      </c>
      <c r="J54" t="s">
        <v>48</v>
      </c>
      <c r="K54">
        <v>0</v>
      </c>
      <c r="L54">
        <v>0</v>
      </c>
      <c r="M54">
        <f t="shared" si="3"/>
        <v>0</v>
      </c>
    </row>
    <row r="55" spans="4:14" x14ac:dyDescent="0.25">
      <c r="E55" t="s">
        <v>18</v>
      </c>
      <c r="F55" t="s">
        <v>19</v>
      </c>
      <c r="G55">
        <v>0.23</v>
      </c>
      <c r="I55" t="s">
        <v>16</v>
      </c>
      <c r="J55" t="s">
        <v>17</v>
      </c>
      <c r="K55">
        <v>0.12</v>
      </c>
      <c r="L55">
        <v>1</v>
      </c>
      <c r="M55">
        <f t="shared" si="3"/>
        <v>0.12</v>
      </c>
    </row>
    <row r="56" spans="4:14" x14ac:dyDescent="0.25">
      <c r="E56" t="s">
        <v>22</v>
      </c>
      <c r="F56" t="s">
        <v>23</v>
      </c>
      <c r="G56">
        <v>0.65</v>
      </c>
      <c r="I56" t="s">
        <v>22</v>
      </c>
      <c r="J56" t="s">
        <v>23</v>
      </c>
      <c r="K56">
        <v>0.65</v>
      </c>
      <c r="L56">
        <v>1</v>
      </c>
      <c r="M56">
        <f t="shared" si="3"/>
        <v>0.65</v>
      </c>
    </row>
    <row r="57" spans="4:14" x14ac:dyDescent="0.25">
      <c r="E57" t="s">
        <v>26</v>
      </c>
      <c r="F57" t="s">
        <v>27</v>
      </c>
      <c r="G57">
        <v>0.23</v>
      </c>
      <c r="I57" t="s">
        <v>64</v>
      </c>
      <c r="J57" t="s">
        <v>65</v>
      </c>
      <c r="K57">
        <v>0</v>
      </c>
      <c r="L57">
        <v>0</v>
      </c>
      <c r="M57">
        <f t="shared" si="3"/>
        <v>0</v>
      </c>
    </row>
    <row r="58" spans="4:14" x14ac:dyDescent="0.25">
      <c r="E58" t="s">
        <v>30</v>
      </c>
      <c r="F58" t="s">
        <v>31</v>
      </c>
      <c r="G58">
        <v>0.12</v>
      </c>
    </row>
    <row r="59" spans="4:14" x14ac:dyDescent="0.25">
      <c r="E59" t="s">
        <v>34</v>
      </c>
      <c r="F59" t="s">
        <v>17</v>
      </c>
      <c r="G59">
        <v>0.12</v>
      </c>
    </row>
    <row r="62" spans="4:14" x14ac:dyDescent="0.25">
      <c r="D62">
        <v>6</v>
      </c>
      <c r="E62" t="s">
        <v>66</v>
      </c>
    </row>
    <row r="63" spans="4:14" x14ac:dyDescent="0.25">
      <c r="E63" t="s">
        <v>2</v>
      </c>
      <c r="I63" t="s">
        <v>4</v>
      </c>
      <c r="J63" t="s">
        <v>5</v>
      </c>
      <c r="K63" t="s">
        <v>3</v>
      </c>
      <c r="L63" t="s">
        <v>6</v>
      </c>
      <c r="M63" t="s">
        <v>7</v>
      </c>
      <c r="N63" t="s">
        <v>8</v>
      </c>
    </row>
    <row r="64" spans="4:14" x14ac:dyDescent="0.25">
      <c r="E64" t="s">
        <v>9</v>
      </c>
      <c r="F64" t="s">
        <v>10</v>
      </c>
      <c r="G64">
        <v>1</v>
      </c>
      <c r="I64" t="s">
        <v>67</v>
      </c>
      <c r="J64" t="s">
        <v>68</v>
      </c>
      <c r="K64">
        <v>1</v>
      </c>
      <c r="L64">
        <v>0.5</v>
      </c>
      <c r="M64">
        <f>K64*L64</f>
        <v>0.5</v>
      </c>
      <c r="N64">
        <f>SUM(M64:M70)/SUM(K64:K70)</f>
        <v>0.70283018867924529</v>
      </c>
    </row>
    <row r="65" spans="4:14" x14ac:dyDescent="0.25">
      <c r="E65" t="s">
        <v>12</v>
      </c>
      <c r="F65" t="s">
        <v>13</v>
      </c>
      <c r="G65">
        <v>0.65</v>
      </c>
      <c r="I65" t="s">
        <v>30</v>
      </c>
      <c r="J65" t="s">
        <v>31</v>
      </c>
      <c r="K65">
        <v>0.12</v>
      </c>
      <c r="L65">
        <v>1</v>
      </c>
      <c r="M65">
        <f t="shared" ref="M65:M70" si="4">K65*L65</f>
        <v>0.12</v>
      </c>
    </row>
    <row r="66" spans="4:14" x14ac:dyDescent="0.25">
      <c r="E66" t="s">
        <v>14</v>
      </c>
      <c r="F66" t="s">
        <v>15</v>
      </c>
      <c r="G66">
        <v>0.65</v>
      </c>
      <c r="I66" t="s">
        <v>47</v>
      </c>
      <c r="J66" t="s">
        <v>48</v>
      </c>
      <c r="K66">
        <v>0</v>
      </c>
      <c r="L66">
        <v>0</v>
      </c>
      <c r="M66">
        <f t="shared" si="4"/>
        <v>0</v>
      </c>
    </row>
    <row r="67" spans="4:14" x14ac:dyDescent="0.25">
      <c r="E67" t="s">
        <v>18</v>
      </c>
      <c r="F67" t="s">
        <v>19</v>
      </c>
      <c r="G67">
        <v>0.23</v>
      </c>
      <c r="I67" t="s">
        <v>16</v>
      </c>
      <c r="J67" t="s">
        <v>17</v>
      </c>
      <c r="K67">
        <v>0.12</v>
      </c>
      <c r="L67">
        <v>1</v>
      </c>
      <c r="M67">
        <f t="shared" si="4"/>
        <v>0.12</v>
      </c>
    </row>
    <row r="68" spans="4:14" x14ac:dyDescent="0.25">
      <c r="E68" t="s">
        <v>22</v>
      </c>
      <c r="F68" t="s">
        <v>23</v>
      </c>
      <c r="G68">
        <v>0.65</v>
      </c>
      <c r="I68" t="s">
        <v>26</v>
      </c>
      <c r="J68" t="s">
        <v>27</v>
      </c>
      <c r="K68">
        <v>0.23</v>
      </c>
      <c r="L68">
        <v>1</v>
      </c>
      <c r="M68">
        <f t="shared" si="4"/>
        <v>0.23</v>
      </c>
    </row>
    <row r="69" spans="4:14" x14ac:dyDescent="0.25">
      <c r="E69" t="s">
        <v>26</v>
      </c>
      <c r="F69" t="s">
        <v>27</v>
      </c>
      <c r="G69">
        <v>0.23</v>
      </c>
      <c r="I69" t="s">
        <v>69</v>
      </c>
      <c r="J69" t="s">
        <v>25</v>
      </c>
      <c r="K69">
        <v>0</v>
      </c>
      <c r="L69">
        <v>0</v>
      </c>
      <c r="M69">
        <f t="shared" si="4"/>
        <v>0</v>
      </c>
    </row>
    <row r="70" spans="4:14" x14ac:dyDescent="0.25">
      <c r="E70" t="s">
        <v>30</v>
      </c>
      <c r="F70" t="s">
        <v>31</v>
      </c>
      <c r="G70">
        <v>0.12</v>
      </c>
      <c r="I70" t="s">
        <v>59</v>
      </c>
      <c r="J70" t="s">
        <v>60</v>
      </c>
      <c r="K70">
        <v>0.65</v>
      </c>
      <c r="L70">
        <v>0.8</v>
      </c>
      <c r="M70">
        <f t="shared" si="4"/>
        <v>0.52</v>
      </c>
    </row>
    <row r="71" spans="4:14" x14ac:dyDescent="0.25">
      <c r="E71" t="s">
        <v>34</v>
      </c>
      <c r="F71" t="s">
        <v>17</v>
      </c>
      <c r="G71">
        <v>0.12</v>
      </c>
    </row>
    <row r="74" spans="4:14" x14ac:dyDescent="0.25">
      <c r="D74">
        <v>7</v>
      </c>
      <c r="E74" t="s">
        <v>70</v>
      </c>
    </row>
    <row r="75" spans="4:14" x14ac:dyDescent="0.25">
      <c r="E75" t="s">
        <v>2</v>
      </c>
      <c r="I75" t="s">
        <v>4</v>
      </c>
      <c r="J75" t="s">
        <v>5</v>
      </c>
      <c r="K75" t="s">
        <v>3</v>
      </c>
      <c r="L75" t="s">
        <v>6</v>
      </c>
      <c r="M75" t="s">
        <v>7</v>
      </c>
      <c r="N75" t="s">
        <v>8</v>
      </c>
    </row>
    <row r="76" spans="4:14" x14ac:dyDescent="0.25">
      <c r="E76" t="s">
        <v>9</v>
      </c>
      <c r="F76" t="s">
        <v>10</v>
      </c>
      <c r="G76">
        <v>1</v>
      </c>
      <c r="I76" t="s">
        <v>71</v>
      </c>
      <c r="J76" t="s">
        <v>72</v>
      </c>
      <c r="K76">
        <v>1</v>
      </c>
      <c r="L76">
        <v>0.5</v>
      </c>
      <c r="M76">
        <f>K76*L76</f>
        <v>0.5</v>
      </c>
      <c r="N76" s="7">
        <f>SUM(M76:M82)/SUM(K76:K82)</f>
        <v>0.70399999999999996</v>
      </c>
    </row>
    <row r="77" spans="4:14" x14ac:dyDescent="0.25">
      <c r="E77" t="s">
        <v>12</v>
      </c>
      <c r="F77" t="s">
        <v>13</v>
      </c>
      <c r="G77">
        <v>0.65</v>
      </c>
      <c r="I77" t="s">
        <v>73</v>
      </c>
      <c r="J77" t="s">
        <v>13</v>
      </c>
      <c r="K77">
        <v>0.65</v>
      </c>
      <c r="L77">
        <v>1</v>
      </c>
      <c r="M77">
        <f t="shared" ref="M77:M80" si="5">K77*L77</f>
        <v>0.65</v>
      </c>
    </row>
    <row r="78" spans="4:14" x14ac:dyDescent="0.25">
      <c r="E78" t="s">
        <v>14</v>
      </c>
      <c r="F78" t="s">
        <v>15</v>
      </c>
      <c r="G78">
        <v>0.65</v>
      </c>
      <c r="I78" t="s">
        <v>74</v>
      </c>
      <c r="J78" t="s">
        <v>63</v>
      </c>
      <c r="K78">
        <v>0</v>
      </c>
      <c r="L78">
        <v>0</v>
      </c>
      <c r="M78">
        <f t="shared" si="5"/>
        <v>0</v>
      </c>
    </row>
    <row r="79" spans="4:14" x14ac:dyDescent="0.25">
      <c r="E79" t="s">
        <v>18</v>
      </c>
      <c r="F79" t="s">
        <v>19</v>
      </c>
      <c r="G79">
        <v>0.23</v>
      </c>
      <c r="I79" t="s">
        <v>39</v>
      </c>
      <c r="J79" t="s">
        <v>17</v>
      </c>
      <c r="K79">
        <v>0.12</v>
      </c>
      <c r="L79">
        <v>1</v>
      </c>
      <c r="M79">
        <f t="shared" si="5"/>
        <v>0.12</v>
      </c>
    </row>
    <row r="80" spans="4:14" x14ac:dyDescent="0.25">
      <c r="E80" t="s">
        <v>22</v>
      </c>
      <c r="F80" t="s">
        <v>23</v>
      </c>
      <c r="G80">
        <v>0.65</v>
      </c>
      <c r="I80" t="s">
        <v>75</v>
      </c>
      <c r="J80" t="s">
        <v>76</v>
      </c>
      <c r="K80">
        <v>0.23</v>
      </c>
      <c r="L80">
        <v>0.6</v>
      </c>
      <c r="M80">
        <f t="shared" si="5"/>
        <v>0.13800000000000001</v>
      </c>
    </row>
    <row r="81" spans="4:14" x14ac:dyDescent="0.25">
      <c r="E81" t="s">
        <v>26</v>
      </c>
      <c r="F81" t="s">
        <v>27</v>
      </c>
      <c r="G81">
        <v>0.23</v>
      </c>
      <c r="I81" t="s">
        <v>77</v>
      </c>
      <c r="J81" t="s">
        <v>78</v>
      </c>
      <c r="K81">
        <v>0</v>
      </c>
      <c r="L81">
        <v>0</v>
      </c>
      <c r="M81">
        <v>0</v>
      </c>
    </row>
    <row r="82" spans="4:14" x14ac:dyDescent="0.25">
      <c r="E82" t="s">
        <v>30</v>
      </c>
      <c r="F82" t="s">
        <v>31</v>
      </c>
      <c r="G82">
        <v>0.12</v>
      </c>
    </row>
    <row r="83" spans="4:14" x14ac:dyDescent="0.25">
      <c r="E83" t="s">
        <v>34</v>
      </c>
      <c r="F83" t="s">
        <v>17</v>
      </c>
      <c r="G83">
        <v>0.12</v>
      </c>
    </row>
    <row r="86" spans="4:14" x14ac:dyDescent="0.25">
      <c r="D86">
        <v>8</v>
      </c>
      <c r="E86" t="s">
        <v>79</v>
      </c>
    </row>
    <row r="87" spans="4:14" x14ac:dyDescent="0.25">
      <c r="E87" t="s">
        <v>2</v>
      </c>
      <c r="I87" t="s">
        <v>4</v>
      </c>
      <c r="J87" t="s">
        <v>5</v>
      </c>
      <c r="K87" t="s">
        <v>3</v>
      </c>
      <c r="L87" t="s">
        <v>6</v>
      </c>
      <c r="M87" t="s">
        <v>7</v>
      </c>
      <c r="N87" t="s">
        <v>8</v>
      </c>
    </row>
    <row r="88" spans="4:14" x14ac:dyDescent="0.25">
      <c r="E88" t="s">
        <v>9</v>
      </c>
      <c r="F88" t="s">
        <v>10</v>
      </c>
      <c r="G88">
        <v>1</v>
      </c>
      <c r="I88" t="s">
        <v>71</v>
      </c>
      <c r="J88" t="s">
        <v>72</v>
      </c>
      <c r="K88">
        <v>1</v>
      </c>
      <c r="L88">
        <v>0.5</v>
      </c>
      <c r="M88">
        <f>K88*L88</f>
        <v>0.5</v>
      </c>
      <c r="N88">
        <f>SUM(M88:M94)/SUM(K88:K94)</f>
        <v>0.65443037974683538</v>
      </c>
    </row>
    <row r="89" spans="4:14" x14ac:dyDescent="0.25">
      <c r="E89" t="s">
        <v>12</v>
      </c>
      <c r="F89" t="s">
        <v>13</v>
      </c>
      <c r="G89">
        <v>0.65</v>
      </c>
      <c r="I89" t="s">
        <v>80</v>
      </c>
      <c r="J89" t="s">
        <v>46</v>
      </c>
      <c r="K89">
        <v>0</v>
      </c>
      <c r="L89">
        <v>0</v>
      </c>
      <c r="M89">
        <f t="shared" ref="M89:M93" si="6">K89*L89</f>
        <v>0</v>
      </c>
    </row>
    <row r="90" spans="4:14" x14ac:dyDescent="0.25">
      <c r="E90" t="s">
        <v>14</v>
      </c>
      <c r="F90" t="s">
        <v>15</v>
      </c>
      <c r="G90">
        <v>0.65</v>
      </c>
      <c r="I90" t="s">
        <v>81</v>
      </c>
      <c r="J90" t="s">
        <v>31</v>
      </c>
      <c r="K90">
        <v>0.12</v>
      </c>
      <c r="L90">
        <v>1</v>
      </c>
      <c r="M90">
        <f t="shared" si="6"/>
        <v>0.12</v>
      </c>
    </row>
    <row r="91" spans="4:14" x14ac:dyDescent="0.25">
      <c r="E91" t="s">
        <v>18</v>
      </c>
      <c r="F91" t="s">
        <v>19</v>
      </c>
      <c r="G91">
        <v>0.23</v>
      </c>
      <c r="I91" t="s">
        <v>18</v>
      </c>
      <c r="J91" t="s">
        <v>19</v>
      </c>
      <c r="K91">
        <v>0.23</v>
      </c>
      <c r="L91">
        <v>1</v>
      </c>
      <c r="M91">
        <f t="shared" si="6"/>
        <v>0.23</v>
      </c>
    </row>
    <row r="92" spans="4:14" x14ac:dyDescent="0.25">
      <c r="E92" t="s">
        <v>22</v>
      </c>
      <c r="F92" t="s">
        <v>23</v>
      </c>
      <c r="G92">
        <v>0.65</v>
      </c>
      <c r="I92" t="s">
        <v>32</v>
      </c>
      <c r="J92" t="s">
        <v>33</v>
      </c>
      <c r="K92">
        <v>0.23</v>
      </c>
      <c r="L92">
        <v>0.8</v>
      </c>
      <c r="M92">
        <f t="shared" si="6"/>
        <v>0.18400000000000002</v>
      </c>
    </row>
    <row r="93" spans="4:14" x14ac:dyDescent="0.25">
      <c r="E93" t="s">
        <v>26</v>
      </c>
      <c r="F93" t="s">
        <v>27</v>
      </c>
      <c r="G93">
        <v>0.23</v>
      </c>
      <c r="I93" t="s">
        <v>82</v>
      </c>
      <c r="J93" t="s">
        <v>83</v>
      </c>
      <c r="K93">
        <v>0</v>
      </c>
      <c r="L93">
        <v>0</v>
      </c>
      <c r="M93">
        <f t="shared" si="6"/>
        <v>0</v>
      </c>
    </row>
    <row r="94" spans="4:14" x14ac:dyDescent="0.25">
      <c r="E94" t="s">
        <v>30</v>
      </c>
      <c r="F94" t="s">
        <v>31</v>
      </c>
      <c r="G94">
        <v>0.12</v>
      </c>
    </row>
    <row r="95" spans="4:14" x14ac:dyDescent="0.25">
      <c r="E95" t="s">
        <v>34</v>
      </c>
      <c r="F95" t="s">
        <v>17</v>
      </c>
      <c r="G95">
        <v>0.12</v>
      </c>
    </row>
    <row r="98" spans="4:14" x14ac:dyDescent="0.25">
      <c r="D98">
        <v>9</v>
      </c>
      <c r="E98" t="s">
        <v>84</v>
      </c>
    </row>
    <row r="99" spans="4:14" x14ac:dyDescent="0.25">
      <c r="E99" t="s">
        <v>2</v>
      </c>
      <c r="I99" t="s">
        <v>4</v>
      </c>
      <c r="J99" t="s">
        <v>5</v>
      </c>
      <c r="K99" t="s">
        <v>3</v>
      </c>
      <c r="L99" t="s">
        <v>6</v>
      </c>
      <c r="M99" t="s">
        <v>7</v>
      </c>
      <c r="N99" t="s">
        <v>8</v>
      </c>
    </row>
    <row r="100" spans="4:14" x14ac:dyDescent="0.25">
      <c r="E100" t="s">
        <v>9</v>
      </c>
      <c r="F100" t="s">
        <v>10</v>
      </c>
      <c r="G100">
        <v>1</v>
      </c>
      <c r="I100" t="s">
        <v>85</v>
      </c>
      <c r="J100" t="s">
        <v>86</v>
      </c>
      <c r="K100">
        <v>1</v>
      </c>
      <c r="L100">
        <v>0.3</v>
      </c>
      <c r="M100">
        <f>K100*L100</f>
        <v>0.3</v>
      </c>
      <c r="N100">
        <f>SUM(M100:M106)/SUM(K100:K106)</f>
        <v>0.49420289855072469</v>
      </c>
    </row>
    <row r="101" spans="4:14" x14ac:dyDescent="0.25">
      <c r="E101" t="s">
        <v>12</v>
      </c>
      <c r="F101" t="s">
        <v>13</v>
      </c>
      <c r="G101">
        <v>0.65</v>
      </c>
      <c r="I101" t="s">
        <v>12</v>
      </c>
      <c r="J101" t="s">
        <v>13</v>
      </c>
      <c r="K101">
        <v>0.65</v>
      </c>
      <c r="L101">
        <v>0</v>
      </c>
      <c r="M101">
        <f t="shared" ref="M101:M106" si="7">K101*L101</f>
        <v>0</v>
      </c>
    </row>
    <row r="102" spans="4:14" x14ac:dyDescent="0.25">
      <c r="E102" t="s">
        <v>14</v>
      </c>
      <c r="F102" t="s">
        <v>15</v>
      </c>
      <c r="G102">
        <v>0.65</v>
      </c>
      <c r="I102" t="s">
        <v>30</v>
      </c>
      <c r="J102" t="s">
        <v>31</v>
      </c>
      <c r="K102">
        <v>0</v>
      </c>
      <c r="L102">
        <v>0</v>
      </c>
      <c r="M102">
        <f t="shared" si="7"/>
        <v>0</v>
      </c>
    </row>
    <row r="103" spans="4:14" x14ac:dyDescent="0.25">
      <c r="E103" t="s">
        <v>18</v>
      </c>
      <c r="F103" t="s">
        <v>19</v>
      </c>
      <c r="G103">
        <v>0.23</v>
      </c>
      <c r="I103" t="s">
        <v>18</v>
      </c>
      <c r="J103" t="s">
        <v>19</v>
      </c>
      <c r="K103">
        <v>0.23</v>
      </c>
      <c r="L103">
        <v>1</v>
      </c>
      <c r="M103">
        <f t="shared" si="7"/>
        <v>0.23</v>
      </c>
    </row>
    <row r="104" spans="4:14" x14ac:dyDescent="0.25">
      <c r="E104" t="s">
        <v>22</v>
      </c>
      <c r="F104" t="s">
        <v>23</v>
      </c>
      <c r="G104">
        <v>0.65</v>
      </c>
      <c r="I104" t="s">
        <v>22</v>
      </c>
      <c r="J104" t="s">
        <v>23</v>
      </c>
      <c r="K104">
        <v>0.65</v>
      </c>
      <c r="L104">
        <v>1</v>
      </c>
      <c r="M104">
        <f t="shared" si="7"/>
        <v>0.65</v>
      </c>
    </row>
    <row r="105" spans="4:14" x14ac:dyDescent="0.25">
      <c r="E105" t="s">
        <v>26</v>
      </c>
      <c r="F105" t="s">
        <v>27</v>
      </c>
      <c r="G105">
        <v>0.23</v>
      </c>
      <c r="I105" t="s">
        <v>32</v>
      </c>
      <c r="J105" t="s">
        <v>33</v>
      </c>
      <c r="K105">
        <v>0.23</v>
      </c>
      <c r="L105">
        <v>0.8</v>
      </c>
      <c r="M105">
        <f t="shared" si="7"/>
        <v>0.18400000000000002</v>
      </c>
    </row>
    <row r="106" spans="4:14" x14ac:dyDescent="0.25">
      <c r="E106" t="s">
        <v>30</v>
      </c>
      <c r="F106" t="s">
        <v>31</v>
      </c>
      <c r="G106">
        <v>0.12</v>
      </c>
      <c r="I106" t="s">
        <v>82</v>
      </c>
      <c r="J106" t="s">
        <v>83</v>
      </c>
      <c r="K106">
        <v>0</v>
      </c>
      <c r="L106">
        <v>0</v>
      </c>
      <c r="M106">
        <f t="shared" si="7"/>
        <v>0</v>
      </c>
    </row>
    <row r="107" spans="4:14" x14ac:dyDescent="0.25">
      <c r="E107" t="s">
        <v>34</v>
      </c>
      <c r="F107" t="s">
        <v>17</v>
      </c>
      <c r="G107">
        <v>0.12</v>
      </c>
    </row>
    <row r="110" spans="4:14" x14ac:dyDescent="0.25">
      <c r="D110">
        <v>10</v>
      </c>
      <c r="E110" t="s">
        <v>87</v>
      </c>
    </row>
    <row r="111" spans="4:14" x14ac:dyDescent="0.25">
      <c r="E111" t="s">
        <v>2</v>
      </c>
      <c r="I111" t="s">
        <v>4</v>
      </c>
      <c r="J111" t="s">
        <v>5</v>
      </c>
      <c r="K111" t="s">
        <v>3</v>
      </c>
      <c r="L111" t="s">
        <v>6</v>
      </c>
      <c r="M111" t="s">
        <v>7</v>
      </c>
      <c r="N111" t="s">
        <v>8</v>
      </c>
    </row>
    <row r="112" spans="4:14" x14ac:dyDescent="0.25">
      <c r="E112" t="s">
        <v>9</v>
      </c>
      <c r="F112" t="s">
        <v>10</v>
      </c>
      <c r="G112">
        <v>1</v>
      </c>
      <c r="I112" t="s">
        <v>88</v>
      </c>
      <c r="J112" t="s">
        <v>89</v>
      </c>
      <c r="K112">
        <v>1</v>
      </c>
      <c r="L112">
        <v>0.7</v>
      </c>
      <c r="M112">
        <f>K112*L112</f>
        <v>0.7</v>
      </c>
      <c r="N112">
        <f>SUM(M112:M118)/SUM(K112:K118)</f>
        <v>0.81282051282051282</v>
      </c>
    </row>
    <row r="113" spans="5:13" x14ac:dyDescent="0.25">
      <c r="E113" t="s">
        <v>12</v>
      </c>
      <c r="F113" t="s">
        <v>13</v>
      </c>
      <c r="G113">
        <v>0.65</v>
      </c>
      <c r="I113" t="s">
        <v>73</v>
      </c>
      <c r="J113" t="s">
        <v>13</v>
      </c>
      <c r="K113">
        <v>0.65</v>
      </c>
      <c r="L113">
        <v>1</v>
      </c>
      <c r="M113">
        <f t="shared" ref="M113:M119" si="8">K113*L113</f>
        <v>0.65</v>
      </c>
    </row>
    <row r="114" spans="5:13" x14ac:dyDescent="0.25">
      <c r="E114" t="s">
        <v>14</v>
      </c>
      <c r="F114" t="s">
        <v>15</v>
      </c>
      <c r="G114">
        <v>0.65</v>
      </c>
      <c r="I114" t="s">
        <v>74</v>
      </c>
      <c r="J114" t="s">
        <v>63</v>
      </c>
      <c r="K114">
        <v>0</v>
      </c>
      <c r="L114">
        <v>0</v>
      </c>
      <c r="M114">
        <f t="shared" si="8"/>
        <v>0</v>
      </c>
    </row>
    <row r="115" spans="5:13" x14ac:dyDescent="0.25">
      <c r="E115" t="s">
        <v>18</v>
      </c>
      <c r="F115" t="s">
        <v>19</v>
      </c>
      <c r="G115">
        <v>0.23</v>
      </c>
      <c r="I115" t="s">
        <v>58</v>
      </c>
      <c r="J115" t="s">
        <v>19</v>
      </c>
      <c r="K115">
        <v>0.23</v>
      </c>
      <c r="L115">
        <v>1</v>
      </c>
      <c r="M115">
        <f t="shared" si="8"/>
        <v>0.23</v>
      </c>
    </row>
    <row r="116" spans="5:13" x14ac:dyDescent="0.25">
      <c r="E116" t="s">
        <v>22</v>
      </c>
      <c r="F116" t="s">
        <v>23</v>
      </c>
      <c r="G116">
        <v>0.65</v>
      </c>
      <c r="I116" t="s">
        <v>75</v>
      </c>
      <c r="J116" t="s">
        <v>76</v>
      </c>
      <c r="K116">
        <v>0.23</v>
      </c>
      <c r="L116">
        <v>0.6</v>
      </c>
      <c r="M116">
        <f t="shared" si="8"/>
        <v>0.13800000000000001</v>
      </c>
    </row>
    <row r="117" spans="5:13" x14ac:dyDescent="0.25">
      <c r="E117" t="s">
        <v>26</v>
      </c>
      <c r="F117" t="s">
        <v>27</v>
      </c>
      <c r="G117">
        <v>0.23</v>
      </c>
      <c r="I117" t="s">
        <v>77</v>
      </c>
      <c r="J117" t="s">
        <v>78</v>
      </c>
      <c r="K117">
        <v>0</v>
      </c>
      <c r="L117">
        <v>0</v>
      </c>
      <c r="M117">
        <f t="shared" si="8"/>
        <v>0</v>
      </c>
    </row>
    <row r="118" spans="5:13" x14ac:dyDescent="0.25">
      <c r="E118" t="s">
        <v>30</v>
      </c>
      <c r="F118" t="s">
        <v>31</v>
      </c>
      <c r="G118">
        <v>0.12</v>
      </c>
      <c r="I118" t="s">
        <v>49</v>
      </c>
      <c r="J118" t="s">
        <v>50</v>
      </c>
      <c r="K118">
        <v>0.23</v>
      </c>
      <c r="L118">
        <v>0.8</v>
      </c>
      <c r="M118">
        <f t="shared" si="8"/>
        <v>0.18400000000000002</v>
      </c>
    </row>
    <row r="119" spans="5:13" x14ac:dyDescent="0.25">
      <c r="E119" t="s">
        <v>34</v>
      </c>
      <c r="F119" t="s">
        <v>17</v>
      </c>
      <c r="G119">
        <v>0.12</v>
      </c>
      <c r="I119" t="s">
        <v>51</v>
      </c>
      <c r="J119" t="s">
        <v>52</v>
      </c>
      <c r="K119">
        <v>0</v>
      </c>
      <c r="L119">
        <v>0</v>
      </c>
      <c r="M119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R23"/>
  <sheetViews>
    <sheetView topLeftCell="A6" workbookViewId="0">
      <selection activeCell="C27" sqref="C27"/>
    </sheetView>
  </sheetViews>
  <sheetFormatPr defaultRowHeight="15" x14ac:dyDescent="0.25"/>
  <sheetData>
    <row r="8" spans="5:18" x14ac:dyDescent="0.25">
      <c r="E8" t="s">
        <v>11</v>
      </c>
      <c r="H8" t="s">
        <v>9</v>
      </c>
      <c r="O8">
        <v>1</v>
      </c>
      <c r="R8">
        <v>1</v>
      </c>
    </row>
    <row r="9" spans="5:18" x14ac:dyDescent="0.25">
      <c r="E9" t="s">
        <v>90</v>
      </c>
      <c r="F9" t="s">
        <v>91</v>
      </c>
      <c r="G9" t="s">
        <v>92</v>
      </c>
      <c r="H9" t="s">
        <v>93</v>
      </c>
      <c r="I9" t="s">
        <v>91</v>
      </c>
      <c r="J9" t="s">
        <v>92</v>
      </c>
      <c r="K9" t="s">
        <v>94</v>
      </c>
      <c r="L9" t="s">
        <v>95</v>
      </c>
      <c r="M9" t="s">
        <v>96</v>
      </c>
      <c r="N9" t="s">
        <v>97</v>
      </c>
      <c r="O9" t="s">
        <v>98</v>
      </c>
      <c r="P9" s="1" t="s">
        <v>99</v>
      </c>
      <c r="Q9" s="1" t="s">
        <v>100</v>
      </c>
    </row>
    <row r="10" spans="5:18" x14ac:dyDescent="0.25">
      <c r="E10" t="s">
        <v>11</v>
      </c>
      <c r="F10" s="8">
        <v>-7.2812700000000001</v>
      </c>
      <c r="G10" s="8">
        <v>112.68465999999999</v>
      </c>
      <c r="H10" t="s">
        <v>101</v>
      </c>
      <c r="I10" s="9" t="s">
        <v>102</v>
      </c>
      <c r="J10" s="9" t="s">
        <v>103</v>
      </c>
      <c r="K10">
        <f t="shared" ref="K10:L23" si="0">(3.14/180)*(I10-(F10))</f>
        <v>2.9655555555556167E-4</v>
      </c>
      <c r="L10" s="10">
        <f t="shared" si="0"/>
        <v>2.2119555555561024E-4</v>
      </c>
      <c r="M10">
        <f t="shared" ref="M10:M23" si="1">SIN(K10/2)^2</f>
        <v>2.1986299221584506E-8</v>
      </c>
      <c r="N10">
        <f t="shared" ref="N10:N23" si="2">(COS(F10))*(COS(I10))*SIN(L10/2)^2</f>
        <v>3.6863108648687573E-9</v>
      </c>
      <c r="O10" s="11">
        <f t="shared" ref="O10:O23" si="3">6371*2*ASIN(SQRT(M10+N10))</f>
        <v>2.041609204387</v>
      </c>
      <c r="P10" s="1">
        <v>2.67</v>
      </c>
      <c r="Q10" s="12">
        <f t="shared" ref="Q10:Q22" si="4">P10-O10</f>
        <v>0.62839079561299993</v>
      </c>
      <c r="R10">
        <v>0.9</v>
      </c>
    </row>
    <row r="11" spans="5:18" x14ac:dyDescent="0.25">
      <c r="E11" t="s">
        <v>11</v>
      </c>
      <c r="F11" s="8">
        <v>-7.2812700000000001</v>
      </c>
      <c r="G11" s="8">
        <v>112.68465999999999</v>
      </c>
      <c r="H11" t="s">
        <v>104</v>
      </c>
      <c r="I11" s="9" t="s">
        <v>105</v>
      </c>
      <c r="J11" s="9" t="s">
        <v>106</v>
      </c>
      <c r="K11">
        <f t="shared" si="0"/>
        <v>3.183611111111129E-4</v>
      </c>
      <c r="L11" s="10">
        <f t="shared" si="0"/>
        <v>6.3707111111128739E-4</v>
      </c>
      <c r="M11">
        <f t="shared" si="1"/>
        <v>2.5338449052963259E-8</v>
      </c>
      <c r="N11">
        <f t="shared" si="2"/>
        <v>3.0635514111633239E-8</v>
      </c>
      <c r="O11" s="11">
        <f t="shared" si="3"/>
        <v>3.0146065166707618</v>
      </c>
      <c r="P11" s="1">
        <v>4.3</v>
      </c>
      <c r="Q11" s="12">
        <f t="shared" si="4"/>
        <v>1.285393483329238</v>
      </c>
      <c r="R11">
        <v>0.8</v>
      </c>
    </row>
    <row r="12" spans="5:18" x14ac:dyDescent="0.25">
      <c r="E12" t="s">
        <v>11</v>
      </c>
      <c r="F12" s="8">
        <v>-7.2812700000000001</v>
      </c>
      <c r="G12" s="8">
        <v>112.68465999999999</v>
      </c>
      <c r="H12" t="s">
        <v>88</v>
      </c>
      <c r="I12" s="9" t="s">
        <v>107</v>
      </c>
      <c r="J12" s="9" t="s">
        <v>108</v>
      </c>
      <c r="K12">
        <f t="shared" si="0"/>
        <v>2.4596666666665123E-5</v>
      </c>
      <c r="L12" s="10">
        <f t="shared" si="0"/>
        <v>8.9664444444446196E-4</v>
      </c>
      <c r="M12">
        <f t="shared" si="1"/>
        <v>1.5124900277013335E-10</v>
      </c>
      <c r="N12">
        <f t="shared" si="2"/>
        <v>5.9154506886220388E-8</v>
      </c>
      <c r="O12" s="11">
        <f t="shared" si="3"/>
        <v>3.1030303822906329</v>
      </c>
      <c r="P12" s="1">
        <v>5.65</v>
      </c>
      <c r="Q12" s="12">
        <f t="shared" si="4"/>
        <v>2.5469696177093675</v>
      </c>
      <c r="R12">
        <v>0.7</v>
      </c>
    </row>
    <row r="13" spans="5:18" x14ac:dyDescent="0.25">
      <c r="E13" t="s">
        <v>11</v>
      </c>
      <c r="F13" s="8">
        <v>-7.2812700000000001</v>
      </c>
      <c r="G13" s="8">
        <v>112.68465999999999</v>
      </c>
      <c r="H13" t="s">
        <v>56</v>
      </c>
      <c r="I13" s="13">
        <v>-7.3026600000000004</v>
      </c>
      <c r="J13" s="8">
        <v>112.73309999999999</v>
      </c>
      <c r="K13" s="3">
        <f t="shared" si="0"/>
        <v>-3.7313666666667091E-4</v>
      </c>
      <c r="L13" s="14">
        <f t="shared" si="0"/>
        <v>8.4500888888887804E-4</v>
      </c>
      <c r="M13" s="3">
        <f t="shared" si="1"/>
        <v>3.4807742598918912E-8</v>
      </c>
      <c r="N13" s="3">
        <f t="shared" si="2"/>
        <v>5.0672086057573967E-8</v>
      </c>
      <c r="O13" s="11">
        <f t="shared" si="3"/>
        <v>3.7253701328961699</v>
      </c>
      <c r="P13" s="1">
        <v>5.86</v>
      </c>
      <c r="Q13" s="12">
        <f t="shared" si="4"/>
        <v>2.1346298671038304</v>
      </c>
      <c r="R13">
        <v>0.6</v>
      </c>
    </row>
    <row r="14" spans="5:18" x14ac:dyDescent="0.25">
      <c r="E14" t="s">
        <v>11</v>
      </c>
      <c r="F14" s="8">
        <v>-7.2812700000000001</v>
      </c>
      <c r="G14" s="8">
        <v>112.68465999999999</v>
      </c>
      <c r="H14" t="s">
        <v>109</v>
      </c>
      <c r="I14" s="9" t="s">
        <v>110</v>
      </c>
      <c r="J14" s="9" t="s">
        <v>111</v>
      </c>
      <c r="K14">
        <f t="shared" si="0"/>
        <v>-5.9311111111110784E-4</v>
      </c>
      <c r="L14" s="10">
        <f t="shared" si="0"/>
        <v>1.325777777777167E-5</v>
      </c>
      <c r="M14">
        <f t="shared" si="1"/>
        <v>8.7945194952744009E-8</v>
      </c>
      <c r="N14">
        <f t="shared" si="2"/>
        <v>1.2216709419369445E-11</v>
      </c>
      <c r="O14" s="11">
        <f t="shared" si="3"/>
        <v>3.7789733353546882</v>
      </c>
      <c r="P14" s="1">
        <v>3.78</v>
      </c>
      <c r="Q14" s="12">
        <f t="shared" si="4"/>
        <v>1.0266646453116479E-3</v>
      </c>
      <c r="R14">
        <v>0.5</v>
      </c>
    </row>
    <row r="15" spans="5:18" x14ac:dyDescent="0.25">
      <c r="E15" t="s">
        <v>11</v>
      </c>
      <c r="F15" s="8">
        <v>-7.2812700000000001</v>
      </c>
      <c r="G15" s="8">
        <v>112.68465999999999</v>
      </c>
      <c r="H15" t="s">
        <v>67</v>
      </c>
      <c r="I15" s="9" t="s">
        <v>112</v>
      </c>
      <c r="J15" s="9" t="s">
        <v>113</v>
      </c>
      <c r="K15">
        <f t="shared" si="0"/>
        <v>3.4714444444447208E-5</v>
      </c>
      <c r="L15" s="10">
        <f t="shared" si="0"/>
        <v>1.2082022222222202E-3</v>
      </c>
      <c r="M15">
        <f t="shared" si="1"/>
        <v>3.0127316324139781E-10</v>
      </c>
      <c r="N15">
        <f t="shared" si="2"/>
        <v>1.0750180240048852E-7</v>
      </c>
      <c r="O15" s="11">
        <f t="shared" si="3"/>
        <v>4.1836291867541151</v>
      </c>
      <c r="P15" s="1">
        <v>7.8</v>
      </c>
      <c r="Q15" s="12">
        <f t="shared" si="4"/>
        <v>3.6163708132458847</v>
      </c>
      <c r="R15">
        <v>0.4</v>
      </c>
    </row>
    <row r="16" spans="5:18" x14ac:dyDescent="0.25">
      <c r="E16" t="s">
        <v>11</v>
      </c>
      <c r="F16" s="8">
        <v>-7.2812700000000001</v>
      </c>
      <c r="G16" s="8">
        <v>112.68465999999999</v>
      </c>
      <c r="H16" t="s">
        <v>85</v>
      </c>
      <c r="I16" s="9" t="s">
        <v>114</v>
      </c>
      <c r="J16" s="9" t="s">
        <v>115</v>
      </c>
      <c r="K16">
        <f t="shared" si="0"/>
        <v>3.8622000000000477E-4</v>
      </c>
      <c r="L16" s="10">
        <f t="shared" si="0"/>
        <v>1.1061522222223031E-3</v>
      </c>
      <c r="M16">
        <f t="shared" si="1"/>
        <v>3.7291471636449625E-8</v>
      </c>
      <c r="N16">
        <f t="shared" si="2"/>
        <v>9.2893751221509486E-8</v>
      </c>
      <c r="O16" s="11">
        <f t="shared" si="3"/>
        <v>4.5974652532092426</v>
      </c>
      <c r="P16" s="1">
        <v>7.51</v>
      </c>
      <c r="Q16" s="12">
        <f t="shared" si="4"/>
        <v>2.9125347467907572</v>
      </c>
      <c r="R16">
        <v>0.3</v>
      </c>
    </row>
    <row r="17" spans="5:18" x14ac:dyDescent="0.25">
      <c r="E17" t="s">
        <v>11</v>
      </c>
      <c r="F17" s="8">
        <v>-7.2812700000000001</v>
      </c>
      <c r="G17" s="8">
        <v>112.68465999999999</v>
      </c>
      <c r="H17" t="s">
        <v>116</v>
      </c>
      <c r="I17" s="9" t="s">
        <v>117</v>
      </c>
      <c r="J17" s="9" t="s">
        <v>118</v>
      </c>
      <c r="K17">
        <f t="shared" si="0"/>
        <v>-6.7265777777776885E-4</v>
      </c>
      <c r="L17" s="10">
        <f t="shared" si="0"/>
        <v>1.0007877777778811E-3</v>
      </c>
      <c r="M17">
        <f t="shared" si="1"/>
        <v>1.1311711723607058E-7</v>
      </c>
      <c r="N17">
        <f t="shared" si="2"/>
        <v>6.908217906472328E-8</v>
      </c>
      <c r="O17" s="11">
        <f t="shared" si="3"/>
        <v>5.4388985930784548</v>
      </c>
      <c r="P17" s="1">
        <v>7.6</v>
      </c>
      <c r="Q17" s="12">
        <f t="shared" si="4"/>
        <v>2.1611014069215448</v>
      </c>
      <c r="R17">
        <v>0.2</v>
      </c>
    </row>
    <row r="18" spans="5:18" x14ac:dyDescent="0.25">
      <c r="E18" t="s">
        <v>11</v>
      </c>
      <c r="F18" s="8">
        <v>-7.2812700000000001</v>
      </c>
      <c r="G18" s="8">
        <v>112.68465999999999</v>
      </c>
      <c r="H18" t="s">
        <v>119</v>
      </c>
      <c r="I18" s="9" t="s">
        <v>120</v>
      </c>
      <c r="J18" s="9" t="s">
        <v>121</v>
      </c>
      <c r="K18">
        <f t="shared" si="0"/>
        <v>-8.5948777777777657E-4</v>
      </c>
      <c r="L18" s="10">
        <f t="shared" si="0"/>
        <v>6.8469444444461513E-4</v>
      </c>
      <c r="M18">
        <f t="shared" si="1"/>
        <v>1.8467979866846802E-7</v>
      </c>
      <c r="N18">
        <f t="shared" si="2"/>
        <v>3.1747895232897993E-8</v>
      </c>
      <c r="O18" s="11">
        <f t="shared" si="3"/>
        <v>5.9278066876937929</v>
      </c>
      <c r="P18" s="1">
        <v>6.85</v>
      </c>
      <c r="Q18" s="12">
        <f t="shared" si="4"/>
        <v>0.92219331230620671</v>
      </c>
      <c r="R18">
        <v>0.1</v>
      </c>
    </row>
    <row r="19" spans="5:18" x14ac:dyDescent="0.25">
      <c r="E19" t="s">
        <v>11</v>
      </c>
      <c r="F19" s="8">
        <v>-7.2812700000000001</v>
      </c>
      <c r="G19" s="8">
        <v>112.68465999999999</v>
      </c>
      <c r="H19" t="s">
        <v>71</v>
      </c>
      <c r="I19" s="9" t="s">
        <v>122</v>
      </c>
      <c r="J19" s="9" t="s">
        <v>123</v>
      </c>
      <c r="K19">
        <f t="shared" si="0"/>
        <v>-6.8190333333333075E-4</v>
      </c>
      <c r="L19" s="10">
        <f t="shared" si="0"/>
        <v>1.279375555555586E-3</v>
      </c>
      <c r="M19">
        <f t="shared" si="1"/>
        <v>1.1624803449824146E-7</v>
      </c>
      <c r="N19">
        <f t="shared" si="2"/>
        <v>1.1279471376020673E-7</v>
      </c>
      <c r="O19" s="11">
        <f t="shared" si="3"/>
        <v>6.098118934638534</v>
      </c>
      <c r="P19" s="1">
        <v>9.08</v>
      </c>
      <c r="Q19" s="12">
        <f t="shared" si="4"/>
        <v>2.981881065361466</v>
      </c>
      <c r="R19">
        <v>0</v>
      </c>
    </row>
    <row r="20" spans="5:18" x14ac:dyDescent="0.25">
      <c r="E20" t="s">
        <v>11</v>
      </c>
      <c r="F20" s="8">
        <v>-7.2812700000000001</v>
      </c>
      <c r="G20" s="8">
        <v>112.68465999999999</v>
      </c>
      <c r="H20" t="s">
        <v>124</v>
      </c>
      <c r="I20" s="9" t="s">
        <v>125</v>
      </c>
      <c r="J20" s="9" t="s">
        <v>126</v>
      </c>
      <c r="K20">
        <f t="shared" si="0"/>
        <v>2.084611111111211E-4</v>
      </c>
      <c r="L20" s="10">
        <f t="shared" si="0"/>
        <v>1.8841744444445714E-3</v>
      </c>
      <c r="M20">
        <f t="shared" si="1"/>
        <v>1.0864008672078565E-8</v>
      </c>
      <c r="N20">
        <f t="shared" si="2"/>
        <v>2.6545177144017481E-7</v>
      </c>
      <c r="O20" s="11">
        <f t="shared" si="3"/>
        <v>6.6979278438643606</v>
      </c>
      <c r="P20" s="1">
        <v>11.91</v>
      </c>
      <c r="Q20" s="12">
        <f t="shared" si="4"/>
        <v>5.2120721561356396</v>
      </c>
      <c r="R20">
        <v>0</v>
      </c>
    </row>
    <row r="21" spans="5:18" x14ac:dyDescent="0.25">
      <c r="E21" t="s">
        <v>11</v>
      </c>
      <c r="F21" s="8">
        <v>-7.2812700000000001</v>
      </c>
      <c r="G21" s="8">
        <v>112.68465999999999</v>
      </c>
      <c r="H21" t="s">
        <v>127</v>
      </c>
      <c r="I21" s="9" t="s">
        <v>128</v>
      </c>
      <c r="J21" s="9" t="s">
        <v>129</v>
      </c>
      <c r="K21">
        <f t="shared" si="0"/>
        <v>-1.2071555555555622E-4</v>
      </c>
      <c r="L21" s="10">
        <f t="shared" si="0"/>
        <v>2.3000500000000005E-3</v>
      </c>
      <c r="M21">
        <f t="shared" si="1"/>
        <v>3.6430613338476794E-9</v>
      </c>
      <c r="N21">
        <f t="shared" si="2"/>
        <v>3.8421735934202951E-7</v>
      </c>
      <c r="O21" s="11">
        <f t="shared" si="3"/>
        <v>7.9355194584148947</v>
      </c>
      <c r="P21" s="1">
        <v>12.85</v>
      </c>
      <c r="Q21" s="12">
        <f t="shared" si="4"/>
        <v>4.9144805415851049</v>
      </c>
      <c r="R21">
        <v>0</v>
      </c>
    </row>
    <row r="22" spans="5:18" x14ac:dyDescent="0.25">
      <c r="E22" t="s">
        <v>11</v>
      </c>
      <c r="F22" s="8">
        <v>-7.2812700000000001</v>
      </c>
      <c r="G22" s="8">
        <v>112.68465999999999</v>
      </c>
      <c r="H22" t="s">
        <v>130</v>
      </c>
      <c r="I22" s="9" t="s">
        <v>131</v>
      </c>
      <c r="J22" s="9" t="s">
        <v>132</v>
      </c>
      <c r="K22">
        <f t="shared" si="0"/>
        <v>-6.5782999999999467E-4</v>
      </c>
      <c r="L22" s="10">
        <f t="shared" si="0"/>
        <v>2.0926355555556616E-3</v>
      </c>
      <c r="M22">
        <f t="shared" si="1"/>
        <v>1.0818507332366132E-7</v>
      </c>
      <c r="N22">
        <f t="shared" si="2"/>
        <v>3.0247716884872891E-7</v>
      </c>
      <c r="O22" s="11">
        <f t="shared" si="3"/>
        <v>8.1654480008775874</v>
      </c>
      <c r="P22" s="1">
        <v>13.83</v>
      </c>
      <c r="Q22" s="12">
        <f t="shared" si="4"/>
        <v>5.6645519991224127</v>
      </c>
      <c r="R22">
        <v>0</v>
      </c>
    </row>
    <row r="23" spans="5:18" x14ac:dyDescent="0.25">
      <c r="E23" t="s">
        <v>133</v>
      </c>
      <c r="F23" s="9" t="s">
        <v>105</v>
      </c>
      <c r="G23" s="9" t="s">
        <v>106</v>
      </c>
      <c r="H23" t="s">
        <v>134</v>
      </c>
      <c r="I23" s="9" t="s">
        <v>102</v>
      </c>
      <c r="J23" s="9" t="s">
        <v>103</v>
      </c>
      <c r="K23">
        <f t="shared" si="0"/>
        <v>-2.1805555555551221E-5</v>
      </c>
      <c r="L23" s="10">
        <f t="shared" si="0"/>
        <v>-4.1587555555567716E-4</v>
      </c>
      <c r="M23">
        <f t="shared" si="1"/>
        <v>1.1887056326684761E-10</v>
      </c>
      <c r="N23">
        <f t="shared" si="2"/>
        <v>1.3397266000531279E-8</v>
      </c>
      <c r="O23" s="11">
        <f t="shared" si="3"/>
        <v>1.4813711665929761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25"/>
  <sheetViews>
    <sheetView tabSelected="1" topLeftCell="A11" workbookViewId="0">
      <selection activeCell="F22" sqref="F22"/>
    </sheetView>
  </sheetViews>
  <sheetFormatPr defaultRowHeight="15" x14ac:dyDescent="0.25"/>
  <sheetData>
    <row r="5" spans="3:17" x14ac:dyDescent="0.25">
      <c r="F5" t="s">
        <v>135</v>
      </c>
      <c r="L5" t="s">
        <v>136</v>
      </c>
      <c r="O5" t="s">
        <v>137</v>
      </c>
      <c r="P5" t="s">
        <v>138</v>
      </c>
    </row>
    <row r="6" spans="3:17" x14ac:dyDescent="0.25">
      <c r="C6" t="s">
        <v>139</v>
      </c>
      <c r="D6" t="s">
        <v>140</v>
      </c>
      <c r="E6" t="s">
        <v>141</v>
      </c>
      <c r="F6">
        <v>1</v>
      </c>
      <c r="I6" t="s">
        <v>142</v>
      </c>
      <c r="J6" t="s">
        <v>143</v>
      </c>
      <c r="K6" t="s">
        <v>52</v>
      </c>
      <c r="L6">
        <v>1</v>
      </c>
      <c r="O6">
        <v>1</v>
      </c>
      <c r="P6" t="s">
        <v>11</v>
      </c>
      <c r="Q6" t="s">
        <v>10</v>
      </c>
    </row>
    <row r="7" spans="3:17" x14ac:dyDescent="0.25">
      <c r="D7" t="s">
        <v>144</v>
      </c>
      <c r="E7" t="s">
        <v>29</v>
      </c>
      <c r="F7">
        <v>2</v>
      </c>
      <c r="J7" t="s">
        <v>145</v>
      </c>
      <c r="K7" t="s">
        <v>21</v>
      </c>
      <c r="L7">
        <v>2</v>
      </c>
      <c r="O7">
        <v>2</v>
      </c>
      <c r="P7" t="s">
        <v>119</v>
      </c>
      <c r="Q7" t="s">
        <v>146</v>
      </c>
    </row>
    <row r="8" spans="3:17" x14ac:dyDescent="0.25">
      <c r="D8" t="s">
        <v>144</v>
      </c>
      <c r="E8" t="s">
        <v>23</v>
      </c>
      <c r="F8">
        <v>3</v>
      </c>
      <c r="J8" t="s">
        <v>147</v>
      </c>
      <c r="K8" t="s">
        <v>43</v>
      </c>
      <c r="L8">
        <v>3</v>
      </c>
      <c r="O8">
        <v>3</v>
      </c>
      <c r="P8" t="s">
        <v>85</v>
      </c>
      <c r="Q8" t="s">
        <v>86</v>
      </c>
    </row>
    <row r="9" spans="3:17" x14ac:dyDescent="0.25">
      <c r="D9" t="s">
        <v>148</v>
      </c>
      <c r="E9" t="s">
        <v>60</v>
      </c>
      <c r="F9">
        <v>4</v>
      </c>
      <c r="J9" t="s">
        <v>149</v>
      </c>
      <c r="K9" t="s">
        <v>65</v>
      </c>
      <c r="L9">
        <v>4</v>
      </c>
      <c r="O9">
        <v>4</v>
      </c>
      <c r="P9" t="s">
        <v>67</v>
      </c>
      <c r="Q9" t="s">
        <v>68</v>
      </c>
    </row>
    <row r="10" spans="3:17" x14ac:dyDescent="0.25">
      <c r="D10" t="s">
        <v>75</v>
      </c>
      <c r="E10" t="s">
        <v>76</v>
      </c>
      <c r="F10">
        <v>5</v>
      </c>
      <c r="J10" t="s">
        <v>150</v>
      </c>
      <c r="K10" t="s">
        <v>83</v>
      </c>
      <c r="L10">
        <v>5</v>
      </c>
      <c r="O10">
        <v>5</v>
      </c>
      <c r="P10" t="s">
        <v>124</v>
      </c>
      <c r="Q10" t="s">
        <v>151</v>
      </c>
    </row>
    <row r="11" spans="3:17" x14ac:dyDescent="0.25">
      <c r="O11">
        <v>6</v>
      </c>
      <c r="P11" t="s">
        <v>130</v>
      </c>
      <c r="Q11" t="s">
        <v>152</v>
      </c>
    </row>
    <row r="12" spans="3:17" x14ac:dyDescent="0.25">
      <c r="O12">
        <v>7</v>
      </c>
      <c r="P12" t="s">
        <v>104</v>
      </c>
      <c r="Q12" t="s">
        <v>153</v>
      </c>
    </row>
    <row r="13" spans="3:17" x14ac:dyDescent="0.25">
      <c r="F13" t="s">
        <v>154</v>
      </c>
      <c r="L13" t="s">
        <v>155</v>
      </c>
      <c r="O13">
        <v>8</v>
      </c>
      <c r="P13" t="s">
        <v>156</v>
      </c>
      <c r="Q13" t="s">
        <v>157</v>
      </c>
    </row>
    <row r="14" spans="3:17" x14ac:dyDescent="0.25">
      <c r="C14" t="s">
        <v>158</v>
      </c>
      <c r="D14" t="s">
        <v>159</v>
      </c>
      <c r="E14" t="s">
        <v>50</v>
      </c>
      <c r="F14">
        <v>1</v>
      </c>
      <c r="I14" t="s">
        <v>160</v>
      </c>
      <c r="J14" t="s">
        <v>53</v>
      </c>
      <c r="K14" t="s">
        <v>54</v>
      </c>
      <c r="L14">
        <v>1</v>
      </c>
      <c r="O14">
        <v>9</v>
      </c>
      <c r="P14" t="s">
        <v>127</v>
      </c>
      <c r="Q14" t="s">
        <v>161</v>
      </c>
    </row>
    <row r="15" spans="3:17" x14ac:dyDescent="0.25">
      <c r="D15" t="s">
        <v>162</v>
      </c>
      <c r="E15" t="s">
        <v>27</v>
      </c>
      <c r="F15">
        <v>2</v>
      </c>
      <c r="J15" t="s">
        <v>163</v>
      </c>
      <c r="K15" t="s">
        <v>25</v>
      </c>
      <c r="L15">
        <v>2</v>
      </c>
      <c r="O15">
        <v>10</v>
      </c>
      <c r="P15" t="s">
        <v>101</v>
      </c>
      <c r="Q15" t="s">
        <v>164</v>
      </c>
    </row>
    <row r="16" spans="3:17" x14ac:dyDescent="0.25">
      <c r="D16" t="s">
        <v>165</v>
      </c>
      <c r="E16" t="s">
        <v>33</v>
      </c>
      <c r="F16">
        <v>3</v>
      </c>
      <c r="J16" t="s">
        <v>77</v>
      </c>
      <c r="K16" t="s">
        <v>78</v>
      </c>
      <c r="L16">
        <v>3</v>
      </c>
      <c r="O16">
        <v>11</v>
      </c>
      <c r="P16" t="s">
        <v>88</v>
      </c>
      <c r="Q16" t="s">
        <v>89</v>
      </c>
    </row>
    <row r="17" spans="3:17" x14ac:dyDescent="0.25">
      <c r="D17" t="s">
        <v>166</v>
      </c>
      <c r="E17" t="s">
        <v>41</v>
      </c>
      <c r="F17">
        <v>4</v>
      </c>
      <c r="O17">
        <v>12</v>
      </c>
      <c r="P17" t="s">
        <v>71</v>
      </c>
      <c r="Q17" t="s">
        <v>72</v>
      </c>
    </row>
    <row r="18" spans="3:17" x14ac:dyDescent="0.25">
      <c r="D18" t="s">
        <v>40</v>
      </c>
      <c r="E18" t="s">
        <v>167</v>
      </c>
      <c r="F18">
        <v>5</v>
      </c>
      <c r="O18">
        <v>13</v>
      </c>
      <c r="P18" t="s">
        <v>109</v>
      </c>
      <c r="Q18" t="s">
        <v>168</v>
      </c>
    </row>
    <row r="19" spans="3:17" x14ac:dyDescent="0.25">
      <c r="O19">
        <v>14</v>
      </c>
      <c r="P19" t="s">
        <v>116</v>
      </c>
      <c r="Q19" t="s">
        <v>169</v>
      </c>
    </row>
    <row r="20" spans="3:17" x14ac:dyDescent="0.25">
      <c r="O20">
        <v>15</v>
      </c>
      <c r="P20" t="s">
        <v>56</v>
      </c>
      <c r="Q20" t="s">
        <v>170</v>
      </c>
    </row>
    <row r="25" spans="3:17" x14ac:dyDescent="0.25">
      <c r="C25" s="1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Perhitungan KNN</vt:lpstr>
      <vt:lpstr>Perhitungan Lokasi</vt:lpstr>
      <vt:lpstr>id_item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root_noobprogrammer</dc:creator>
  <cp:lastModifiedBy>root_noobprogrammer</cp:lastModifiedBy>
  <dcterms:created xsi:type="dcterms:W3CDTF">2022-03-01T07:12:54Z</dcterms:created>
  <dcterms:modified xsi:type="dcterms:W3CDTF">2022-03-01T07:30:50Z</dcterms:modified>
</cp:coreProperties>
</file>