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<sst xmlns="http://schemas.openxmlformats.org/spreadsheetml/2006/main" count="65" uniqueCount="37">
  <si>
    <t>Nama</t>
  </si>
  <si>
    <t>Usia</t>
  </si>
  <si>
    <t>(xi-xbar)^2</t>
  </si>
  <si>
    <t>Ini Kuartil</t>
  </si>
  <si>
    <t>Agung Wahyu Prayogo</t>
  </si>
  <si>
    <t>Q0</t>
  </si>
  <si>
    <t>Putri Windasari</t>
  </si>
  <si>
    <t>Q1</t>
  </si>
  <si>
    <t>Reno Darin Khalifah Panarung</t>
  </si>
  <si>
    <t>Q2</t>
  </si>
  <si>
    <t>Valent Aderiandra</t>
  </si>
  <si>
    <t>Q3</t>
  </si>
  <si>
    <t>Fauziya Alya Ramadhana</t>
  </si>
  <si>
    <t>Q4</t>
  </si>
  <si>
    <t>manual</t>
  </si>
  <si>
    <t>auto</t>
  </si>
  <si>
    <t xml:space="preserve">mean </t>
  </si>
  <si>
    <t>median</t>
  </si>
  <si>
    <t>mode</t>
  </si>
  <si>
    <t>variance</t>
  </si>
  <si>
    <t>standar deviasi</t>
  </si>
  <si>
    <t>TB</t>
  </si>
  <si>
    <t>BB</t>
  </si>
  <si>
    <t>Usia (x)</t>
  </si>
  <si>
    <t>TB (y)</t>
  </si>
  <si>
    <t>xi-xbar</t>
  </si>
  <si>
    <t>yi-ybar</t>
  </si>
  <si>
    <t>(xi-xbar)(yi-ybar)</t>
  </si>
  <si>
    <t>(yi-ybar)^2</t>
  </si>
  <si>
    <t>sigma</t>
  </si>
  <si>
    <t>^ rata2</t>
  </si>
  <si>
    <t>^ rata</t>
  </si>
  <si>
    <t>correlation USIA TB</t>
  </si>
  <si>
    <t>BB (y)</t>
  </si>
  <si>
    <t>correlation USIA BB</t>
  </si>
  <si>
    <t>TB (x)</t>
  </si>
  <si>
    <t>correlation TB 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</si>
</sst>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Inconsolata"/>
    </font>
    <font>
      <b/>
      <color theme="1"/>
      <name val="Arial"/>
      <scheme val="minor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</fills>
  <borders count="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2" fontId="3" numFmtId="0" xfId="0" applyBorder="1" applyFill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6" fillId="0" fontId="1" numFmtId="3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0" fontId="1" numFmtId="3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readingOrder="0"/>
    </xf>
    <xf borderId="6" fillId="3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readingOrder="0"/>
    </xf>
    <xf borderId="6" fillId="0" fontId="1" numFmtId="3" xfId="0" applyBorder="1" applyFont="1" applyNumberFormat="1"/>
    <xf borderId="6" fillId="0" fontId="1" numFmtId="0" xfId="0" applyBorder="1" applyFont="1"/>
    <xf borderId="6" fillId="0" fontId="4" numFmtId="0" xfId="0" applyBorder="1" applyFont="1"/>
    <xf borderId="0" fillId="4" fontId="4" numFmtId="3" xfId="0" applyFill="1" applyFont="1" applyNumberFormat="1"/>
    <xf borderId="0" fillId="4" fontId="4" numFmtId="0" xfId="0" applyFont="1"/>
    <xf borderId="6" fillId="4" fontId="4" numFmtId="0" xfId="0" applyAlignment="1" applyBorder="1" applyFont="1">
      <alignment readingOrder="0"/>
    </xf>
    <xf borderId="6" fillId="4" fontId="1" numFmtId="0" xfId="0" applyBorder="1" applyFont="1"/>
    <xf borderId="0" fillId="0" fontId="4" numFmtId="0" xfId="0" applyFont="1"/>
    <xf borderId="6" fillId="0" fontId="4" numFmtId="3" xfId="0" applyBorder="1" applyFont="1" applyNumberFormat="1"/>
    <xf borderId="6" fillId="2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0</xdr:row>
      <xdr:rowOff>142875</xdr:rowOff>
    </xdr:from>
    <xdr:ext cx="2571750" cy="12287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2495550" cy="123825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1" t="s">
        <v>0</v>
      </c>
      <c r="B1" s="2" t="s">
        <v>1</v>
      </c>
      <c r="C1" s="3" t="s">
        <v>2</v>
      </c>
      <c r="E1" s="2" t="s">
        <v>3</v>
      </c>
      <c r="F1" s="4"/>
    </row>
    <row r="2">
      <c r="A2" s="1" t="s">
        <v>4</v>
      </c>
      <c r="B2" s="5">
        <v>22.0</v>
      </c>
      <c r="C2" s="6">
        <f t="shared" ref="C2:C6" si="1">(B2-$B$9)^2</f>
        <v>1</v>
      </c>
      <c r="E2" s="7" t="s">
        <v>5</v>
      </c>
      <c r="F2" s="8">
        <f>QUARTILE(B2:B6,0)</f>
        <v>20</v>
      </c>
    </row>
    <row r="3">
      <c r="A3" s="1" t="s">
        <v>6</v>
      </c>
      <c r="B3" s="5">
        <v>21.0</v>
      </c>
      <c r="C3" s="9">
        <f t="shared" si="1"/>
        <v>0</v>
      </c>
      <c r="E3" s="7" t="s">
        <v>7</v>
      </c>
      <c r="F3" s="8">
        <f>QUARTILE(B2:B6,1)</f>
        <v>21</v>
      </c>
    </row>
    <row r="4">
      <c r="A4" s="1" t="s">
        <v>8</v>
      </c>
      <c r="B4" s="5">
        <v>21.0</v>
      </c>
      <c r="C4" s="10">
        <f t="shared" si="1"/>
        <v>0</v>
      </c>
      <c r="E4" s="7" t="s">
        <v>9</v>
      </c>
      <c r="F4" s="8">
        <f>QUARTILE(B2:B6,2)</f>
        <v>21</v>
      </c>
    </row>
    <row r="5">
      <c r="A5" s="1" t="s">
        <v>10</v>
      </c>
      <c r="B5" s="5">
        <v>20.0</v>
      </c>
      <c r="C5" s="10">
        <f t="shared" si="1"/>
        <v>1</v>
      </c>
      <c r="E5" s="7" t="s">
        <v>11</v>
      </c>
      <c r="F5" s="8">
        <f>QUARTILE(B2:B6,3)</f>
        <v>21</v>
      </c>
    </row>
    <row r="6">
      <c r="A6" s="1" t="s">
        <v>12</v>
      </c>
      <c r="B6" s="5">
        <v>21.0</v>
      </c>
      <c r="C6" s="10">
        <f t="shared" si="1"/>
        <v>0</v>
      </c>
      <c r="E6" s="7" t="s">
        <v>13</v>
      </c>
      <c r="F6" s="8">
        <f>QUARTILE(B2:B6,4)</f>
        <v>22</v>
      </c>
    </row>
    <row r="7">
      <c r="B7" s="11"/>
      <c r="C7" s="11"/>
    </row>
    <row r="8">
      <c r="A8" s="6"/>
      <c r="B8" s="12" t="s">
        <v>14</v>
      </c>
      <c r="C8" s="12" t="s">
        <v>15</v>
      </c>
    </row>
    <row r="9">
      <c r="A9" s="12" t="s">
        <v>16</v>
      </c>
      <c r="B9" s="10">
        <f>SUM(B2:B6)/5</f>
        <v>21</v>
      </c>
      <c r="C9" s="13">
        <f>AVERAGE(B2:B8)</f>
        <v>21</v>
      </c>
    </row>
    <row r="10">
      <c r="A10" s="12" t="s">
        <v>17</v>
      </c>
      <c r="B10" s="10"/>
      <c r="C10" s="13">
        <f>MEDIAN(B2:B6)</f>
        <v>21</v>
      </c>
    </row>
    <row r="11">
      <c r="A11" s="12" t="s">
        <v>18</v>
      </c>
      <c r="B11" s="10"/>
      <c r="C11" s="10">
        <f>MODE(B2:B6)</f>
        <v>21</v>
      </c>
    </row>
    <row r="12">
      <c r="A12" s="12" t="s">
        <v>19</v>
      </c>
      <c r="B12" s="10"/>
      <c r="C12" s="10">
        <f>VARP(B2:B6)</f>
        <v>0.4</v>
      </c>
    </row>
    <row r="13">
      <c r="A13" s="12" t="s">
        <v>20</v>
      </c>
      <c r="B13" s="10"/>
      <c r="C13" s="10">
        <f>_xlfn.STDEV.P(B2:B6)</f>
        <v>0.632455532</v>
      </c>
    </row>
  </sheetData>
  <mergeCells count="1"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4" max="4" width="17.63"/>
    <col customWidth="1" min="5" max="5" width="16.75"/>
    <col customWidth="1" min="8" max="8" width="16.63"/>
  </cols>
  <sheetData>
    <row r="1">
      <c r="A1" s="14" t="s">
        <v>0</v>
      </c>
      <c r="B1" s="14" t="s">
        <v>1</v>
      </c>
      <c r="C1" s="15" t="s">
        <v>21</v>
      </c>
      <c r="D1" s="15" t="s">
        <v>22</v>
      </c>
    </row>
    <row r="2">
      <c r="A2" s="12" t="s">
        <v>4</v>
      </c>
      <c r="B2" s="16">
        <v>22.0</v>
      </c>
      <c r="C2" s="17">
        <v>165.0</v>
      </c>
      <c r="D2" s="17">
        <v>62.0</v>
      </c>
    </row>
    <row r="3">
      <c r="A3" s="12" t="s">
        <v>6</v>
      </c>
      <c r="B3" s="16">
        <v>21.0</v>
      </c>
      <c r="C3" s="17">
        <v>155.0</v>
      </c>
      <c r="D3" s="17">
        <v>47.0</v>
      </c>
    </row>
    <row r="4">
      <c r="A4" s="12" t="s">
        <v>8</v>
      </c>
      <c r="B4" s="16">
        <v>21.0</v>
      </c>
      <c r="C4" s="17">
        <v>180.0</v>
      </c>
      <c r="D4" s="17">
        <v>75.0</v>
      </c>
    </row>
    <row r="5">
      <c r="A5" s="12" t="s">
        <v>10</v>
      </c>
      <c r="B5" s="16">
        <v>20.0</v>
      </c>
      <c r="C5" s="17">
        <v>176.0</v>
      </c>
      <c r="D5" s="17">
        <v>100.0</v>
      </c>
    </row>
    <row r="6">
      <c r="A6" s="12" t="s">
        <v>12</v>
      </c>
      <c r="B6" s="16">
        <v>21.0</v>
      </c>
      <c r="C6" s="17">
        <v>157.0</v>
      </c>
      <c r="D6" s="17">
        <v>47.0</v>
      </c>
    </row>
    <row r="8">
      <c r="A8" s="18" t="s">
        <v>23</v>
      </c>
      <c r="B8" s="19" t="s">
        <v>24</v>
      </c>
      <c r="C8" s="19" t="s">
        <v>25</v>
      </c>
      <c r="D8" s="19" t="s">
        <v>26</v>
      </c>
      <c r="E8" s="19" t="s">
        <v>27</v>
      </c>
      <c r="F8" s="19" t="s">
        <v>2</v>
      </c>
      <c r="G8" s="19" t="s">
        <v>28</v>
      </c>
    </row>
    <row r="9">
      <c r="A9" s="16">
        <v>22.0</v>
      </c>
      <c r="B9" s="17">
        <v>165.0</v>
      </c>
      <c r="C9" s="20">
        <f t="shared" ref="C9:C13" si="2">A9-$A$14</f>
        <v>1</v>
      </c>
      <c r="D9" s="21">
        <f t="shared" ref="D9:D13" si="3">B9-$B$14</f>
        <v>-1.6</v>
      </c>
      <c r="E9" s="21">
        <f t="shared" ref="E9:E13" si="4">C9*D9</f>
        <v>-1.6</v>
      </c>
      <c r="F9" s="21">
        <f t="shared" ref="F9:G9" si="1">C9^2</f>
        <v>1</v>
      </c>
      <c r="G9" s="21">
        <f t="shared" si="1"/>
        <v>2.56</v>
      </c>
    </row>
    <row r="10">
      <c r="A10" s="16">
        <v>21.0</v>
      </c>
      <c r="B10" s="17">
        <v>155.0</v>
      </c>
      <c r="C10" s="20">
        <f t="shared" si="2"/>
        <v>0</v>
      </c>
      <c r="D10" s="21">
        <f t="shared" si="3"/>
        <v>-11.6</v>
      </c>
      <c r="E10" s="21">
        <f t="shared" si="4"/>
        <v>0</v>
      </c>
      <c r="F10" s="21">
        <f t="shared" ref="F10:G10" si="5">C10^2</f>
        <v>0</v>
      </c>
      <c r="G10" s="21">
        <f t="shared" si="5"/>
        <v>134.56</v>
      </c>
    </row>
    <row r="11">
      <c r="A11" s="16">
        <v>21.0</v>
      </c>
      <c r="B11" s="17">
        <v>180.0</v>
      </c>
      <c r="C11" s="20">
        <f t="shared" si="2"/>
        <v>0</v>
      </c>
      <c r="D11" s="21">
        <f t="shared" si="3"/>
        <v>13.4</v>
      </c>
      <c r="E11" s="21">
        <f t="shared" si="4"/>
        <v>0</v>
      </c>
      <c r="F11" s="21">
        <f t="shared" ref="F11:G11" si="6">C11^2</f>
        <v>0</v>
      </c>
      <c r="G11" s="21">
        <f t="shared" si="6"/>
        <v>179.56</v>
      </c>
    </row>
    <row r="12">
      <c r="A12" s="16">
        <v>20.0</v>
      </c>
      <c r="B12" s="17">
        <v>176.0</v>
      </c>
      <c r="C12" s="20">
        <f t="shared" si="2"/>
        <v>-1</v>
      </c>
      <c r="D12" s="21">
        <f t="shared" si="3"/>
        <v>9.4</v>
      </c>
      <c r="E12" s="21">
        <f t="shared" si="4"/>
        <v>-9.4</v>
      </c>
      <c r="F12" s="21">
        <f t="shared" ref="F12:G12" si="7">C12^2</f>
        <v>1</v>
      </c>
      <c r="G12" s="21">
        <f t="shared" si="7"/>
        <v>88.36</v>
      </c>
    </row>
    <row r="13">
      <c r="A13" s="16">
        <v>21.0</v>
      </c>
      <c r="B13" s="17">
        <v>157.0</v>
      </c>
      <c r="C13" s="20">
        <f t="shared" si="2"/>
        <v>0</v>
      </c>
      <c r="D13" s="21">
        <f t="shared" si="3"/>
        <v>-9.6</v>
      </c>
      <c r="E13" s="21">
        <f t="shared" si="4"/>
        <v>0</v>
      </c>
      <c r="F13" s="21">
        <f t="shared" ref="F13:G13" si="8">C13^2</f>
        <v>0</v>
      </c>
      <c r="G13" s="21">
        <f t="shared" si="8"/>
        <v>92.16</v>
      </c>
      <c r="I13" s="22"/>
      <c r="J13" s="15" t="s">
        <v>1</v>
      </c>
      <c r="K13" s="15" t="s">
        <v>21</v>
      </c>
      <c r="L13" s="15" t="s">
        <v>22</v>
      </c>
    </row>
    <row r="14">
      <c r="A14" s="23">
        <f t="shared" ref="A14:B14" si="9">AVERAGE(A9:A13)</f>
        <v>21</v>
      </c>
      <c r="B14" s="24">
        <f t="shared" si="9"/>
        <v>166.6</v>
      </c>
      <c r="D14" s="11" t="s">
        <v>29</v>
      </c>
      <c r="E14" s="24">
        <f t="shared" ref="E14:G14" si="10">sum(E9:E13)</f>
        <v>-11</v>
      </c>
      <c r="F14" s="24">
        <f t="shared" si="10"/>
        <v>2</v>
      </c>
      <c r="G14" s="24">
        <f t="shared" si="10"/>
        <v>497.2</v>
      </c>
      <c r="I14" s="15" t="s">
        <v>1</v>
      </c>
      <c r="J14" s="17">
        <v>1.0</v>
      </c>
      <c r="K14" s="21">
        <f>F17</f>
        <v>-0.348828634</v>
      </c>
      <c r="L14" s="21">
        <f>F29</f>
        <v>-0.6046541521</v>
      </c>
    </row>
    <row r="15">
      <c r="A15" s="11" t="s">
        <v>30</v>
      </c>
      <c r="B15" s="11" t="s">
        <v>31</v>
      </c>
      <c r="I15" s="15" t="s">
        <v>21</v>
      </c>
      <c r="J15" s="21">
        <f>F17</f>
        <v>-0.348828634</v>
      </c>
      <c r="K15" s="17">
        <v>1.0</v>
      </c>
      <c r="L15" s="21">
        <f>F41</f>
        <v>0.8572058721</v>
      </c>
    </row>
    <row r="16">
      <c r="I16" s="15" t="s">
        <v>22</v>
      </c>
      <c r="J16" s="21">
        <f>F29</f>
        <v>-0.6046541521</v>
      </c>
      <c r="K16" s="21">
        <f>F41</f>
        <v>0.8572058721</v>
      </c>
      <c r="L16" s="17">
        <v>1.0</v>
      </c>
    </row>
    <row r="17">
      <c r="E17" s="25" t="s">
        <v>32</v>
      </c>
      <c r="F17" s="26">
        <f>E14/sqrt(F14*G14)</f>
        <v>-0.348828634</v>
      </c>
    </row>
    <row r="18">
      <c r="I18" s="27"/>
    </row>
    <row r="20">
      <c r="A20" s="12" t="s">
        <v>23</v>
      </c>
      <c r="B20" s="17" t="s">
        <v>33</v>
      </c>
      <c r="C20" s="17" t="s">
        <v>25</v>
      </c>
      <c r="D20" s="17" t="s">
        <v>26</v>
      </c>
      <c r="E20" s="17" t="s">
        <v>27</v>
      </c>
      <c r="F20" s="17" t="s">
        <v>2</v>
      </c>
      <c r="G20" s="17" t="s">
        <v>28</v>
      </c>
    </row>
    <row r="21">
      <c r="A21" s="16">
        <v>22.0</v>
      </c>
      <c r="B21" s="17">
        <v>62.0</v>
      </c>
      <c r="C21" s="20">
        <f t="shared" ref="C21:C25" si="12">A21-$A$26</f>
        <v>1</v>
      </c>
      <c r="D21" s="21">
        <f t="shared" ref="D21:D25" si="13">B21-$B$26</f>
        <v>-4.2</v>
      </c>
      <c r="E21" s="21">
        <f t="shared" ref="E21:E25" si="14">C21*D21</f>
        <v>-4.2</v>
      </c>
      <c r="F21" s="21">
        <f t="shared" ref="F21:G21" si="11">C21^2</f>
        <v>1</v>
      </c>
      <c r="G21" s="21">
        <f t="shared" si="11"/>
        <v>17.64</v>
      </c>
    </row>
    <row r="22">
      <c r="A22" s="16">
        <v>21.0</v>
      </c>
      <c r="B22" s="17">
        <v>47.0</v>
      </c>
      <c r="C22" s="20">
        <f t="shared" si="12"/>
        <v>0</v>
      </c>
      <c r="D22" s="21">
        <f t="shared" si="13"/>
        <v>-19.2</v>
      </c>
      <c r="E22" s="21">
        <f t="shared" si="14"/>
        <v>0</v>
      </c>
      <c r="F22" s="21">
        <f t="shared" ref="F22:G22" si="15">C22^2</f>
        <v>0</v>
      </c>
      <c r="G22" s="21">
        <f t="shared" si="15"/>
        <v>368.64</v>
      </c>
    </row>
    <row r="23">
      <c r="A23" s="16">
        <v>21.0</v>
      </c>
      <c r="B23" s="17">
        <v>75.0</v>
      </c>
      <c r="C23" s="20">
        <f t="shared" si="12"/>
        <v>0</v>
      </c>
      <c r="D23" s="21">
        <f t="shared" si="13"/>
        <v>8.8</v>
      </c>
      <c r="E23" s="21">
        <f t="shared" si="14"/>
        <v>0</v>
      </c>
      <c r="F23" s="21">
        <f t="shared" ref="F23:G23" si="16">C23^2</f>
        <v>0</v>
      </c>
      <c r="G23" s="21">
        <f t="shared" si="16"/>
        <v>77.44</v>
      </c>
    </row>
    <row r="24">
      <c r="A24" s="16">
        <v>20.0</v>
      </c>
      <c r="B24" s="17">
        <v>100.0</v>
      </c>
      <c r="C24" s="20">
        <f t="shared" si="12"/>
        <v>-1</v>
      </c>
      <c r="D24" s="21">
        <f t="shared" si="13"/>
        <v>33.8</v>
      </c>
      <c r="E24" s="21">
        <f t="shared" si="14"/>
        <v>-33.8</v>
      </c>
      <c r="F24" s="21">
        <f t="shared" ref="F24:G24" si="17">C24^2</f>
        <v>1</v>
      </c>
      <c r="G24" s="21">
        <f t="shared" si="17"/>
        <v>1142.44</v>
      </c>
    </row>
    <row r="25">
      <c r="A25" s="16">
        <v>21.0</v>
      </c>
      <c r="B25" s="17">
        <v>47.0</v>
      </c>
      <c r="C25" s="20">
        <f t="shared" si="12"/>
        <v>0</v>
      </c>
      <c r="D25" s="21">
        <f t="shared" si="13"/>
        <v>-19.2</v>
      </c>
      <c r="E25" s="21">
        <f t="shared" si="14"/>
        <v>0</v>
      </c>
      <c r="F25" s="21">
        <f t="shared" ref="F25:G25" si="18">C25^2</f>
        <v>0</v>
      </c>
      <c r="G25" s="21">
        <f t="shared" si="18"/>
        <v>368.64</v>
      </c>
    </row>
    <row r="26">
      <c r="A26" s="28">
        <f t="shared" ref="A26:B26" si="19">AVERAGE(A21:A25)</f>
        <v>21</v>
      </c>
      <c r="B26" s="22">
        <f t="shared" si="19"/>
        <v>66.2</v>
      </c>
      <c r="C26" s="21"/>
      <c r="D26" s="17" t="s">
        <v>29</v>
      </c>
      <c r="E26" s="22">
        <f t="shared" ref="E26:G26" si="20">sum(E21:E25)</f>
        <v>-38</v>
      </c>
      <c r="F26" s="22">
        <f t="shared" si="20"/>
        <v>2</v>
      </c>
      <c r="G26" s="22">
        <f t="shared" si="20"/>
        <v>1974.8</v>
      </c>
    </row>
    <row r="29">
      <c r="E29" s="15" t="s">
        <v>34</v>
      </c>
      <c r="F29" s="21">
        <f>E26/sqrt(F26*G26)</f>
        <v>-0.6046541521</v>
      </c>
    </row>
    <row r="32">
      <c r="A32" s="17" t="s">
        <v>35</v>
      </c>
      <c r="B32" s="17" t="s">
        <v>33</v>
      </c>
      <c r="C32" s="17" t="s">
        <v>25</v>
      </c>
      <c r="D32" s="17" t="s">
        <v>26</v>
      </c>
      <c r="E32" s="17" t="s">
        <v>27</v>
      </c>
      <c r="F32" s="17" t="s">
        <v>2</v>
      </c>
      <c r="G32" s="17" t="s">
        <v>28</v>
      </c>
    </row>
    <row r="33">
      <c r="A33" s="17">
        <v>165.0</v>
      </c>
      <c r="B33" s="17">
        <v>62.0</v>
      </c>
      <c r="C33" s="21">
        <f t="shared" ref="C33:C37" si="22">A33-$A$38</f>
        <v>-1.6</v>
      </c>
      <c r="D33" s="21">
        <f t="shared" ref="D33:D37" si="23">B33-$B$38</f>
        <v>-4.2</v>
      </c>
      <c r="E33" s="21">
        <f t="shared" ref="E33:E37" si="24">C33*D33</f>
        <v>6.72</v>
      </c>
      <c r="F33" s="21">
        <f t="shared" ref="F33:G33" si="21">C33^2</f>
        <v>2.56</v>
      </c>
      <c r="G33" s="21">
        <f t="shared" si="21"/>
        <v>17.64</v>
      </c>
    </row>
    <row r="34">
      <c r="A34" s="17">
        <v>155.0</v>
      </c>
      <c r="B34" s="17">
        <v>47.0</v>
      </c>
      <c r="C34" s="21">
        <f t="shared" si="22"/>
        <v>-11.6</v>
      </c>
      <c r="D34" s="21">
        <f t="shared" si="23"/>
        <v>-19.2</v>
      </c>
      <c r="E34" s="21">
        <f t="shared" si="24"/>
        <v>222.72</v>
      </c>
      <c r="F34" s="21">
        <f t="shared" ref="F34:G34" si="25">C34^2</f>
        <v>134.56</v>
      </c>
      <c r="G34" s="21">
        <f t="shared" si="25"/>
        <v>368.64</v>
      </c>
    </row>
    <row r="35">
      <c r="A35" s="17">
        <v>180.0</v>
      </c>
      <c r="B35" s="17">
        <v>75.0</v>
      </c>
      <c r="C35" s="21">
        <f t="shared" si="22"/>
        <v>13.4</v>
      </c>
      <c r="D35" s="21">
        <f t="shared" si="23"/>
        <v>8.8</v>
      </c>
      <c r="E35" s="21">
        <f t="shared" si="24"/>
        <v>117.92</v>
      </c>
      <c r="F35" s="21">
        <f t="shared" ref="F35:G35" si="26">C35^2</f>
        <v>179.56</v>
      </c>
      <c r="G35" s="21">
        <f t="shared" si="26"/>
        <v>77.44</v>
      </c>
    </row>
    <row r="36">
      <c r="A36" s="17">
        <v>176.0</v>
      </c>
      <c r="B36" s="17">
        <v>100.0</v>
      </c>
      <c r="C36" s="21">
        <f t="shared" si="22"/>
        <v>9.4</v>
      </c>
      <c r="D36" s="21">
        <f t="shared" si="23"/>
        <v>33.8</v>
      </c>
      <c r="E36" s="21">
        <f t="shared" si="24"/>
        <v>317.72</v>
      </c>
      <c r="F36" s="21">
        <f t="shared" ref="F36:G36" si="27">C36^2</f>
        <v>88.36</v>
      </c>
      <c r="G36" s="21">
        <f t="shared" si="27"/>
        <v>1142.44</v>
      </c>
    </row>
    <row r="37">
      <c r="A37" s="17">
        <v>157.0</v>
      </c>
      <c r="B37" s="17">
        <v>47.0</v>
      </c>
      <c r="C37" s="21">
        <f t="shared" si="22"/>
        <v>-9.6</v>
      </c>
      <c r="D37" s="21">
        <f t="shared" si="23"/>
        <v>-19.2</v>
      </c>
      <c r="E37" s="21">
        <f t="shared" si="24"/>
        <v>184.32</v>
      </c>
      <c r="F37" s="21">
        <f t="shared" ref="F37:G37" si="28">C37^2</f>
        <v>92.16</v>
      </c>
      <c r="G37" s="21">
        <f t="shared" si="28"/>
        <v>368.64</v>
      </c>
    </row>
    <row r="38">
      <c r="A38" s="22">
        <f t="shared" ref="A38:B38" si="29">AVERAGE(A33:A37)</f>
        <v>166.6</v>
      </c>
      <c r="B38" s="22">
        <f t="shared" si="29"/>
        <v>66.2</v>
      </c>
      <c r="C38" s="21"/>
      <c r="D38" s="17" t="s">
        <v>29</v>
      </c>
      <c r="E38" s="22">
        <f t="shared" ref="E38:G38" si="30">sum(E33:E37)</f>
        <v>849.4</v>
      </c>
      <c r="F38" s="22">
        <f t="shared" si="30"/>
        <v>497.2</v>
      </c>
      <c r="G38" s="22">
        <f t="shared" si="30"/>
        <v>1974.8</v>
      </c>
    </row>
    <row r="41">
      <c r="E41" s="29" t="s">
        <v>36</v>
      </c>
      <c r="F41" s="21">
        <f>E38/sqrt(F38*G38)</f>
        <v>0.8572058721</v>
      </c>
    </row>
    <row r="68">
      <c r="A68" s="17"/>
      <c r="B68" s="17"/>
      <c r="C68" s="17"/>
      <c r="D68" s="17"/>
      <c r="E68" s="17"/>
      <c r="F68" s="17"/>
      <c r="G68" s="17"/>
    </row>
    <row r="69">
      <c r="A69" s="17"/>
      <c r="B69" s="17"/>
      <c r="C69" s="21"/>
      <c r="D69" s="21"/>
      <c r="E69" s="21"/>
      <c r="F69" s="21"/>
      <c r="G69" s="21"/>
    </row>
    <row r="70">
      <c r="A70" s="17"/>
      <c r="B70" s="17"/>
      <c r="C70" s="21"/>
      <c r="D70" s="21"/>
      <c r="E70" s="21"/>
      <c r="F70" s="21"/>
      <c r="G70" s="21"/>
    </row>
    <row r="71">
      <c r="A71" s="17"/>
      <c r="B71" s="17"/>
      <c r="C71" s="21"/>
      <c r="D71" s="21"/>
      <c r="E71" s="21"/>
      <c r="F71" s="21"/>
      <c r="G71" s="21"/>
    </row>
    <row r="72">
      <c r="A72" s="17"/>
      <c r="B72" s="17"/>
      <c r="C72" s="21"/>
      <c r="D72" s="21"/>
      <c r="E72" s="21"/>
      <c r="F72" s="21"/>
      <c r="G72" s="21"/>
    </row>
    <row r="73">
      <c r="A73" s="17"/>
      <c r="B73" s="17"/>
      <c r="C73" s="21"/>
      <c r="D73" s="21"/>
      <c r="E73" s="21"/>
      <c r="F73" s="21"/>
      <c r="G73" s="21"/>
    </row>
    <row r="74">
      <c r="A74" s="22"/>
      <c r="B74" s="22"/>
      <c r="C74" s="21"/>
      <c r="D74" s="17"/>
      <c r="E74" s="22"/>
      <c r="F74" s="22"/>
      <c r="G74" s="22"/>
    </row>
  </sheetData>
  <drawing r:id="rId1"/>
</worksheet>
</file>