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tml\pmc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3" i="1"/>
  <c r="F34" i="1"/>
  <c r="F26" i="1"/>
  <c r="F25" i="1"/>
  <c r="F24" i="1"/>
  <c r="F23" i="1"/>
  <c r="F22" i="1"/>
  <c r="F21" i="1"/>
  <c r="F19" i="1"/>
  <c r="F20" i="1"/>
  <c r="F12" i="1"/>
  <c r="F11" i="1"/>
  <c r="F10" i="1"/>
  <c r="F9" i="1"/>
  <c r="F8" i="1"/>
  <c r="F7" i="1"/>
  <c r="F6" i="1"/>
  <c r="F5" i="1"/>
  <c r="P40" i="1" l="1"/>
  <c r="O40" i="1"/>
  <c r="N40" i="1"/>
  <c r="M40" i="1"/>
  <c r="L40" i="1"/>
  <c r="P39" i="1"/>
  <c r="O39" i="1"/>
  <c r="N39" i="1"/>
  <c r="M39" i="1"/>
  <c r="L39" i="1"/>
  <c r="P38" i="1"/>
  <c r="O38" i="1"/>
  <c r="N38" i="1"/>
  <c r="M38" i="1"/>
  <c r="L38" i="1"/>
  <c r="Q38" i="1" s="1"/>
  <c r="P37" i="1"/>
  <c r="O37" i="1"/>
  <c r="N37" i="1"/>
  <c r="M37" i="1"/>
  <c r="L37" i="1"/>
  <c r="P36" i="1"/>
  <c r="O36" i="1"/>
  <c r="N36" i="1"/>
  <c r="M36" i="1"/>
  <c r="L36" i="1"/>
  <c r="Q36" i="1" s="1"/>
  <c r="P35" i="1"/>
  <c r="O35" i="1"/>
  <c r="N35" i="1"/>
  <c r="M35" i="1"/>
  <c r="L35" i="1"/>
  <c r="P34" i="1"/>
  <c r="O34" i="1"/>
  <c r="N34" i="1"/>
  <c r="M34" i="1"/>
  <c r="L34" i="1"/>
  <c r="P33" i="1"/>
  <c r="O33" i="1"/>
  <c r="N33" i="1"/>
  <c r="M33" i="1"/>
  <c r="L33" i="1"/>
  <c r="P26" i="1"/>
  <c r="O26" i="1"/>
  <c r="N26" i="1"/>
  <c r="M26" i="1"/>
  <c r="L26" i="1"/>
  <c r="P25" i="1"/>
  <c r="O25" i="1"/>
  <c r="N25" i="1"/>
  <c r="Q25" i="1" s="1"/>
  <c r="M25" i="1"/>
  <c r="L25" i="1"/>
  <c r="P24" i="1"/>
  <c r="O24" i="1"/>
  <c r="N24" i="1"/>
  <c r="M24" i="1"/>
  <c r="L24" i="1"/>
  <c r="P23" i="1"/>
  <c r="O23" i="1"/>
  <c r="N23" i="1"/>
  <c r="M23" i="1"/>
  <c r="L23" i="1"/>
  <c r="Q23" i="1" s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E14" i="1"/>
  <c r="E28" i="1"/>
  <c r="E42" i="1"/>
  <c r="K42" i="1"/>
  <c r="J42" i="1"/>
  <c r="I42" i="1"/>
  <c r="H35" i="1"/>
  <c r="H34" i="1"/>
  <c r="H42" i="1" s="1"/>
  <c r="C33" i="1"/>
  <c r="K28" i="1"/>
  <c r="J28" i="1"/>
  <c r="I28" i="1"/>
  <c r="Q24" i="1"/>
  <c r="H21" i="1"/>
  <c r="H20" i="1"/>
  <c r="H28" i="1" s="1"/>
  <c r="G28" i="1"/>
  <c r="C19" i="1"/>
  <c r="K14" i="1"/>
  <c r="J14" i="1"/>
  <c r="I14" i="1"/>
  <c r="C5" i="1"/>
  <c r="H7" i="1"/>
  <c r="H6" i="1"/>
  <c r="Q22" i="1" l="1"/>
  <c r="L28" i="1"/>
  <c r="O42" i="1"/>
  <c r="N28" i="1"/>
  <c r="O14" i="1"/>
  <c r="Q37" i="1"/>
  <c r="Q39" i="1"/>
  <c r="N42" i="1"/>
  <c r="P42" i="1"/>
  <c r="Q40" i="1"/>
  <c r="Q35" i="1"/>
  <c r="Q33" i="1"/>
  <c r="L42" i="1"/>
  <c r="M42" i="1"/>
  <c r="G42" i="1"/>
  <c r="F42" i="1" s="1"/>
  <c r="P28" i="1"/>
  <c r="O28" i="1"/>
  <c r="Q26" i="1"/>
  <c r="F28" i="1"/>
  <c r="Q20" i="1"/>
  <c r="M28" i="1"/>
  <c r="Q21" i="1"/>
  <c r="Q19" i="1"/>
  <c r="P14" i="1"/>
  <c r="N14" i="1"/>
  <c r="G14" i="1"/>
  <c r="L14" i="1"/>
  <c r="H14" i="1"/>
  <c r="Q12" i="1"/>
  <c r="Q6" i="1"/>
  <c r="Q5" i="1"/>
  <c r="Q11" i="1"/>
  <c r="Q8" i="1"/>
  <c r="Q9" i="1"/>
  <c r="Q10" i="1"/>
  <c r="Q7" i="1"/>
  <c r="Q34" i="1" l="1"/>
  <c r="Q42" i="1" s="1"/>
  <c r="Q28" i="1"/>
  <c r="F14" i="1"/>
  <c r="Q14" i="1"/>
  <c r="M14" i="1"/>
</calcChain>
</file>

<file path=xl/sharedStrings.xml><?xml version="1.0" encoding="utf-8"?>
<sst xmlns="http://schemas.openxmlformats.org/spreadsheetml/2006/main" count="58" uniqueCount="22">
  <si>
    <t>Upah</t>
  </si>
  <si>
    <t>Total Terpasang</t>
  </si>
  <si>
    <t>Progress Terpasang</t>
  </si>
  <si>
    <t>Satuan</t>
  </si>
  <si>
    <t>m'</t>
  </si>
  <si>
    <t>Hari ke</t>
  </si>
  <si>
    <t>TOTAL TERPASANG</t>
  </si>
  <si>
    <t>1. Asumsi tidak ada penambahan volume</t>
  </si>
  <si>
    <t>10%</t>
  </si>
  <si>
    <t>45%</t>
  </si>
  <si>
    <t>75%</t>
  </si>
  <si>
    <t>90%</t>
  </si>
  <si>
    <t>100%</t>
  </si>
  <si>
    <t>Prep 10%</t>
  </si>
  <si>
    <t>Fix 45%</t>
  </si>
  <si>
    <t>Partial Test 75%</t>
  </si>
  <si>
    <t>Partial ST 90%</t>
  </si>
  <si>
    <t>ST 100%</t>
  </si>
  <si>
    <t>2. Asumsi ada penambahan volume</t>
  </si>
  <si>
    <t>3. Asumsi ada pengurangan volume</t>
  </si>
  <si>
    <t>QTY RAP</t>
  </si>
  <si>
    <t>SIMULASI PERHITUNGAN PROGRESS TERPASANG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</si>
</sst>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/>
    <xf numFmtId="164" fontId="2" fillId="0" borderId="0" xfId="1" applyNumberFormat="1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164" fontId="2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64" fontId="2" fillId="4" borderId="0" xfId="0" applyNumberFormat="1" applyFont="1" applyFill="1"/>
    <xf numFmtId="164" fontId="4" fillId="0" borderId="0" xfId="0" applyNumberFormat="1" applyFont="1"/>
  </cellXfs>
  <cellStyles count="2">
    <cellStyle name="Comma" xfId="1" builtinId="3"/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0</xdr:rowOff>
    </xdr:from>
    <xdr:to>
      <xdr:col>10</xdr:col>
      <xdr:colOff>472440</xdr:colOff>
      <xdr:row>8</xdr:row>
      <xdr:rowOff>137160</xdr:rowOff>
    </xdr:to>
    <xdr:sp macro="" textlink="">
      <xdr:nvSpPr>
        <xdr:cNvPr id="2" name="Rectangular Callout 1"/>
        <xdr:cNvSpPr/>
      </xdr:nvSpPr>
      <xdr:spPr>
        <a:xfrm>
          <a:off x="5509260" y="1363980"/>
          <a:ext cx="1165860" cy="685800"/>
        </a:xfrm>
        <a:prstGeom prst="wedgeRect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QTY Progress harian</a:t>
          </a:r>
        </a:p>
      </xdr:txBody>
    </xdr:sp>
    <xdr:clientData/>
  </xdr:twoCellAnchor>
  <xdr:twoCellAnchor>
    <xdr:from>
      <xdr:col>14</xdr:col>
      <xdr:colOff>693420</xdr:colOff>
      <xdr:row>3</xdr:row>
      <xdr:rowOff>99060</xdr:rowOff>
    </xdr:from>
    <xdr:to>
      <xdr:col>16</xdr:col>
      <xdr:colOff>350520</xdr:colOff>
      <xdr:row>7</xdr:row>
      <xdr:rowOff>53340</xdr:rowOff>
    </xdr:to>
    <xdr:sp macro="" textlink="">
      <xdr:nvSpPr>
        <xdr:cNvPr id="3" name="Rectangular Callout 2"/>
        <xdr:cNvSpPr/>
      </xdr:nvSpPr>
      <xdr:spPr>
        <a:xfrm>
          <a:off x="9692640" y="1097280"/>
          <a:ext cx="1165860" cy="685800"/>
        </a:xfrm>
        <a:prstGeom prst="wedgeRect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Progress rupiah harian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3:Q14" totalsRowShown="0" headerRowDxfId="50" dataDxfId="49" dataCellStyle="Comma">
  <autoFilter ref="B3:Q14"/>
  <tableColumns count="16">
    <tableColumn id="1" name="Hari ke"/>
    <tableColumn id="2" name="QTY RAP" dataDxfId="48" dataCellStyle="Comma"/>
    <tableColumn id="3" name="Satuan" dataDxfId="47" dataCellStyle="Comma"/>
    <tableColumn id="4" name="Upah" dataDxfId="46" dataCellStyle="Comma"/>
    <tableColumn id="5" name="Total Terpasang" dataDxfId="45" dataCellStyle="Comma">
      <calculatedColumnFormula>MAX(G4:K4)</calculatedColumnFormula>
    </tableColumn>
    <tableColumn id="6" name="Prep 10%" dataDxfId="44"/>
    <tableColumn id="7" name="Fix 45%" dataDxfId="43"/>
    <tableColumn id="8" name="Partial Test 75%" dataDxfId="42"/>
    <tableColumn id="9" name="Partial ST 90%" dataDxfId="41"/>
    <tableColumn id="10" name="ST 100%" dataDxfId="40"/>
    <tableColumn id="11" name="10%" dataDxfId="39" dataCellStyle="Comma"/>
    <tableColumn id="12" name="45%" dataDxfId="38" dataCellStyle="Comma"/>
    <tableColumn id="13" name="75%" dataDxfId="37" dataCellStyle="Comma"/>
    <tableColumn id="14" name="90%" dataDxfId="36" dataCellStyle="Comma"/>
    <tableColumn id="15" name="100%" dataDxfId="35" dataCellStyle="Comma"/>
    <tableColumn id="16" name="Progress Terpasang" dataDxfId="34" dataCellStyle="Comm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B17:Q28" totalsRowShown="0" headerRowDxfId="33" dataDxfId="32" dataCellStyle="Comma">
  <autoFilter ref="B17:Q28"/>
  <tableColumns count="16">
    <tableColumn id="1" name="Hari ke"/>
    <tableColumn id="2" name="QTY RAP" dataDxfId="31" dataCellStyle="Comma"/>
    <tableColumn id="3" name="Satuan" dataDxfId="30" dataCellStyle="Comma"/>
    <tableColumn id="4" name="Upah" dataDxfId="29" dataCellStyle="Comma"/>
    <tableColumn id="5" name="Total Terpasang" dataDxfId="28" dataCellStyle="Comma">
      <calculatedColumnFormula>MAX(G18:K18)</calculatedColumnFormula>
    </tableColumn>
    <tableColumn id="6" name="Prep 10%" dataDxfId="27"/>
    <tableColumn id="7" name="Fix 45%" dataDxfId="26"/>
    <tableColumn id="8" name="Partial Test 75%" dataDxfId="25"/>
    <tableColumn id="9" name="Partial ST 90%" dataDxfId="24"/>
    <tableColumn id="10" name="ST 100%" dataDxfId="23"/>
    <tableColumn id="11" name="10%" dataDxfId="22" dataCellStyle="Comma"/>
    <tableColumn id="12" name="45%" dataDxfId="21" dataCellStyle="Comma"/>
    <tableColumn id="13" name="75%" dataDxfId="20" dataCellStyle="Comma"/>
    <tableColumn id="14" name="90%" dataDxfId="19" dataCellStyle="Comma"/>
    <tableColumn id="15" name="100%" dataDxfId="18" dataCellStyle="Comma"/>
    <tableColumn id="16" name="Progress Terpasang" dataDxfId="17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B31:Q42" totalsRowShown="0" headerRowDxfId="16" dataDxfId="15" dataCellStyle="Comma">
  <autoFilter ref="B31:Q42"/>
  <tableColumns count="16">
    <tableColumn id="1" name="Hari ke"/>
    <tableColumn id="2" name="QTY RAP" dataDxfId="14" dataCellStyle="Comma"/>
    <tableColumn id="3" name="Satuan" dataDxfId="13" dataCellStyle="Comma"/>
    <tableColumn id="4" name="Upah" dataDxfId="12" dataCellStyle="Comma"/>
    <tableColumn id="5" name="Total Terpasang" dataDxfId="11" dataCellStyle="Comma">
      <calculatedColumnFormula>MAX(G32:K32)</calculatedColumnFormula>
    </tableColumn>
    <tableColumn id="6" name="Prep 10%" dataDxfId="10"/>
    <tableColumn id="7" name="Fix 45%" dataDxfId="9"/>
    <tableColumn id="8" name="Partial Test 75%" dataDxfId="8"/>
    <tableColumn id="9" name="Partial ST 90%" dataDxfId="7"/>
    <tableColumn id="10" name="ST 100%" dataDxfId="6"/>
    <tableColumn id="11" name="10%" dataDxfId="5" dataCellStyle="Comma"/>
    <tableColumn id="12" name="45%" dataDxfId="4" dataCellStyle="Comma"/>
    <tableColumn id="13" name="75%" dataDxfId="3" dataCellStyle="Comma"/>
    <tableColumn id="14" name="90%" dataDxfId="2" dataCellStyle="Comma"/>
    <tableColumn id="15" name="100%" dataDxfId="1" dataCellStyle="Comma"/>
    <tableColumn id="16" name="Progress Terpasang" dataDxfId="0" dataCellStyle="Comm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showGridLines="0" tabSelected="1" topLeftCell="A3" workbookViewId="0">
      <selection activeCell="F14" sqref="F14"/>
    </sheetView>
  </sheetViews>
  <sheetFormatPr defaultRowHeight="14.4" x14ac:dyDescent="0.3"/>
  <cols>
    <col min="1" max="1" width="1.77734375" customWidth="1"/>
    <col min="3" max="3" width="9" bestFit="1" customWidth="1"/>
    <col min="4" max="4" width="8.77734375" customWidth="1"/>
    <col min="5" max="5" width="14.109375" bestFit="1" customWidth="1"/>
    <col min="6" max="6" width="9" customWidth="1"/>
    <col min="7" max="7" width="8.21875" customWidth="1"/>
    <col min="8" max="8" width="6.77734375" customWidth="1"/>
    <col min="9" max="9" width="9.33203125" customWidth="1"/>
    <col min="10" max="10" width="14.5546875" customWidth="1"/>
    <col min="11" max="11" width="9.77734375" customWidth="1"/>
    <col min="12" max="12" width="10" customWidth="1"/>
    <col min="13" max="13" width="10" bestFit="1" customWidth="1"/>
    <col min="14" max="16" width="11" bestFit="1" customWidth="1"/>
    <col min="17" max="17" width="19.109375" customWidth="1"/>
  </cols>
  <sheetData>
    <row r="1" spans="2:17" ht="21" x14ac:dyDescent="0.4">
      <c r="B1" s="2" t="s">
        <v>21</v>
      </c>
    </row>
    <row r="3" spans="2:17" ht="43.2" x14ac:dyDescent="0.3">
      <c r="B3" s="3" t="s">
        <v>5</v>
      </c>
      <c r="C3" s="3" t="s">
        <v>20</v>
      </c>
      <c r="D3" s="3" t="s">
        <v>3</v>
      </c>
      <c r="E3" s="3" t="s">
        <v>0</v>
      </c>
      <c r="F3" s="3" t="s">
        <v>1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8</v>
      </c>
      <c r="M3" s="4" t="s">
        <v>9</v>
      </c>
      <c r="N3" s="4" t="s">
        <v>10</v>
      </c>
      <c r="O3" s="4" t="s">
        <v>11</v>
      </c>
      <c r="P3" s="4" t="s">
        <v>12</v>
      </c>
      <c r="Q3" s="3" t="s">
        <v>2</v>
      </c>
    </row>
    <row r="4" spans="2:17" x14ac:dyDescent="0.3">
      <c r="B4" s="7" t="s">
        <v>7</v>
      </c>
      <c r="C4" s="8"/>
      <c r="D4" s="8"/>
      <c r="E4" s="8"/>
      <c r="G4" s="12"/>
      <c r="H4" s="12"/>
      <c r="I4" s="12"/>
      <c r="J4" s="12"/>
      <c r="K4" s="12"/>
      <c r="L4" s="9"/>
      <c r="M4" s="9"/>
      <c r="N4" s="9"/>
      <c r="O4" s="9"/>
      <c r="P4" s="9"/>
      <c r="Q4" s="9"/>
    </row>
    <row r="5" spans="2:17" x14ac:dyDescent="0.3">
      <c r="B5">
        <v>1</v>
      </c>
      <c r="C5" s="1">
        <f>50*4</f>
        <v>200</v>
      </c>
      <c r="D5" s="1" t="s">
        <v>4</v>
      </c>
      <c r="E5" s="1">
        <v>100000</v>
      </c>
      <c r="F5" s="1">
        <f>MAX(Table2[[#This Row],[Prep 10%]:[ST 100%]])</f>
        <v>50</v>
      </c>
      <c r="G5" s="12">
        <v>50</v>
      </c>
      <c r="H5" s="12"/>
      <c r="I5" s="12"/>
      <c r="J5" s="12"/>
      <c r="K5" s="12"/>
      <c r="L5" s="10">
        <f>+G5*$E$5*(L$3)</f>
        <v>500000</v>
      </c>
      <c r="M5" s="10">
        <f>+H5*$E$5*(M$3-L$3)</f>
        <v>0</v>
      </c>
      <c r="N5" s="10">
        <f>+I5*$E$5*(N$3-M$3)</f>
        <v>0</v>
      </c>
      <c r="O5" s="10">
        <f>+J5*$E$5*(O$3-N$3)</f>
        <v>0</v>
      </c>
      <c r="P5" s="10">
        <f>+K5*$E$5*(P$3-O$3)</f>
        <v>0</v>
      </c>
      <c r="Q5" s="10">
        <f>SUM(L5:P5)</f>
        <v>500000</v>
      </c>
    </row>
    <row r="6" spans="2:17" x14ac:dyDescent="0.3">
      <c r="B6">
        <v>2</v>
      </c>
      <c r="C6" s="1"/>
      <c r="D6" s="1"/>
      <c r="E6" s="1"/>
      <c r="F6" s="1">
        <f>MAX(SUM($G$5:G6),SUM($H$5:H6),SUM($I$5:I6),SUM($J$5:J6),SUM($K$5:K6))</f>
        <v>100</v>
      </c>
      <c r="G6" s="13">
        <v>50</v>
      </c>
      <c r="H6" s="12">
        <f>5*6</f>
        <v>30</v>
      </c>
      <c r="I6" s="12"/>
      <c r="J6" s="12"/>
      <c r="K6" s="12"/>
      <c r="L6" s="10">
        <f t="shared" ref="L6:L12" si="0">+G6*$E$5*(L$3)</f>
        <v>500000</v>
      </c>
      <c r="M6" s="10">
        <f t="shared" ref="M6:P6" si="1">+H6*$E$5*(M$3-L$3)</f>
        <v>1050000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ref="Q6:Q11" si="2">SUM(L6:P6)</f>
        <v>1550000</v>
      </c>
    </row>
    <row r="7" spans="2:17" x14ac:dyDescent="0.3">
      <c r="B7">
        <v>3</v>
      </c>
      <c r="C7" s="1"/>
      <c r="D7" s="1"/>
      <c r="E7" s="1"/>
      <c r="F7" s="1">
        <f>MAX(SUM($G$5:G7),SUM($H$5:H7),SUM($I$5:I7),SUM($J$5:J7),SUM($K$5:K7))</f>
        <v>150</v>
      </c>
      <c r="G7" s="12">
        <v>50</v>
      </c>
      <c r="H7" s="12">
        <f>5*6</f>
        <v>30</v>
      </c>
      <c r="I7" s="12"/>
      <c r="J7" s="12"/>
      <c r="K7" s="12"/>
      <c r="L7" s="10">
        <f t="shared" si="0"/>
        <v>500000</v>
      </c>
      <c r="M7" s="10">
        <f t="shared" ref="M7:P7" si="3">+H7*$E$5*(M$3-L$3)</f>
        <v>1050000</v>
      </c>
      <c r="N7" s="10">
        <f t="shared" si="3"/>
        <v>0</v>
      </c>
      <c r="O7" s="10">
        <f t="shared" si="3"/>
        <v>0</v>
      </c>
      <c r="P7" s="10">
        <f t="shared" si="3"/>
        <v>0</v>
      </c>
      <c r="Q7" s="10">
        <f t="shared" ref="Q7" si="4">SUM(L7:P7)</f>
        <v>1550000</v>
      </c>
    </row>
    <row r="8" spans="2:17" x14ac:dyDescent="0.3">
      <c r="B8">
        <v>4</v>
      </c>
      <c r="C8" s="1"/>
      <c r="D8" s="1"/>
      <c r="E8" s="1"/>
      <c r="F8" s="1">
        <f>MAX(SUM($G$5:G8),SUM($H$5:H8),SUM($I$5:I8),SUM($J$5:J8),SUM($K$5:K8))</f>
        <v>200</v>
      </c>
      <c r="G8" s="12">
        <v>50</v>
      </c>
      <c r="H8" s="12">
        <v>50</v>
      </c>
      <c r="I8" s="12">
        <v>30</v>
      </c>
      <c r="J8" s="12"/>
      <c r="K8" s="12"/>
      <c r="L8" s="10">
        <f t="shared" si="0"/>
        <v>500000</v>
      </c>
      <c r="M8" s="10">
        <f t="shared" ref="M8:P8" si="5">+H8*$E$5*(M$3-L$3)</f>
        <v>1750000</v>
      </c>
      <c r="N8" s="10">
        <f t="shared" si="5"/>
        <v>900000</v>
      </c>
      <c r="O8" s="10">
        <f t="shared" si="5"/>
        <v>0</v>
      </c>
      <c r="P8" s="10">
        <f t="shared" si="5"/>
        <v>0</v>
      </c>
      <c r="Q8" s="10">
        <f t="shared" si="2"/>
        <v>3150000</v>
      </c>
    </row>
    <row r="9" spans="2:17" x14ac:dyDescent="0.3">
      <c r="B9">
        <v>5</v>
      </c>
      <c r="C9" s="1"/>
      <c r="D9" s="1"/>
      <c r="E9" s="1"/>
      <c r="F9" s="1">
        <f>MAX(SUM($G$5:G9),SUM($H$5:H9),SUM($I$5:I9),SUM($J$5:J9),SUM($K$5:K9))</f>
        <v>200</v>
      </c>
      <c r="G9" s="12"/>
      <c r="H9" s="12">
        <v>50</v>
      </c>
      <c r="I9" s="12">
        <v>50</v>
      </c>
      <c r="J9" s="12"/>
      <c r="K9" s="12"/>
      <c r="L9" s="10">
        <f t="shared" si="0"/>
        <v>0</v>
      </c>
      <c r="M9" s="10">
        <f t="shared" ref="M9:P9" si="6">+H9*$E$5*(M$3-L$3)</f>
        <v>1750000</v>
      </c>
      <c r="N9" s="10">
        <f t="shared" si="6"/>
        <v>1500000</v>
      </c>
      <c r="O9" s="10">
        <f t="shared" si="6"/>
        <v>0</v>
      </c>
      <c r="P9" s="10">
        <f t="shared" si="6"/>
        <v>0</v>
      </c>
      <c r="Q9" s="10">
        <f t="shared" si="2"/>
        <v>3250000</v>
      </c>
    </row>
    <row r="10" spans="2:17" x14ac:dyDescent="0.3">
      <c r="B10">
        <v>6</v>
      </c>
      <c r="C10" s="1"/>
      <c r="D10" s="1"/>
      <c r="E10" s="1"/>
      <c r="F10" s="1">
        <f>MAX(SUM($G$5:G10),SUM($H$5:H10),SUM($I$5:I10),SUM($J$5:J10),SUM($K$5:K10))</f>
        <v>200</v>
      </c>
      <c r="G10" s="12"/>
      <c r="H10" s="12">
        <v>30</v>
      </c>
      <c r="I10" s="12">
        <v>60</v>
      </c>
      <c r="J10" s="12"/>
      <c r="K10" s="12"/>
      <c r="L10" s="10">
        <f t="shared" si="0"/>
        <v>0</v>
      </c>
      <c r="M10" s="10">
        <f t="shared" ref="M10:P10" si="7">+H10*$E$5*(M$3-L$3)</f>
        <v>1050000</v>
      </c>
      <c r="N10" s="10">
        <f t="shared" si="7"/>
        <v>1800000</v>
      </c>
      <c r="O10" s="10">
        <f t="shared" si="7"/>
        <v>0</v>
      </c>
      <c r="P10" s="10">
        <f t="shared" si="7"/>
        <v>0</v>
      </c>
      <c r="Q10" s="10">
        <f t="shared" si="2"/>
        <v>2850000</v>
      </c>
    </row>
    <row r="11" spans="2:17" x14ac:dyDescent="0.3">
      <c r="B11">
        <v>7</v>
      </c>
      <c r="C11" s="1"/>
      <c r="D11" s="1"/>
      <c r="E11" s="1"/>
      <c r="F11" s="1">
        <f>MAX(SUM($G$5:G11),SUM($H$5:H11),SUM($I$5:I11),SUM($J$5:J11),SUM($K$5:K11))</f>
        <v>200</v>
      </c>
      <c r="G11" s="12"/>
      <c r="H11" s="12">
        <v>10</v>
      </c>
      <c r="I11" s="12">
        <v>60</v>
      </c>
      <c r="J11" s="12"/>
      <c r="K11" s="12"/>
      <c r="L11" s="10">
        <f t="shared" si="0"/>
        <v>0</v>
      </c>
      <c r="M11" s="10">
        <f t="shared" ref="M11:P11" si="8">+H11*$E$5*(M$3-L$3)</f>
        <v>350000</v>
      </c>
      <c r="N11" s="10">
        <f t="shared" si="8"/>
        <v>1800000</v>
      </c>
      <c r="O11" s="10">
        <f t="shared" si="8"/>
        <v>0</v>
      </c>
      <c r="P11" s="10">
        <f t="shared" si="8"/>
        <v>0</v>
      </c>
      <c r="Q11" s="10">
        <f t="shared" si="2"/>
        <v>2150000</v>
      </c>
    </row>
    <row r="12" spans="2:17" x14ac:dyDescent="0.3">
      <c r="B12">
        <v>8</v>
      </c>
      <c r="C12" s="1"/>
      <c r="D12" s="1"/>
      <c r="E12" s="1"/>
      <c r="F12" s="1">
        <f>MAX(SUM($G$5:G12),SUM($H$5:H12),SUM($I$5:I12),SUM($J$5:J12),SUM($K$5:K12))</f>
        <v>200</v>
      </c>
      <c r="G12" s="12"/>
      <c r="H12" s="12"/>
      <c r="I12" s="12"/>
      <c r="J12" s="12">
        <v>200</v>
      </c>
      <c r="K12" s="12">
        <v>200</v>
      </c>
      <c r="L12" s="10">
        <f t="shared" si="0"/>
        <v>0</v>
      </c>
      <c r="M12" s="10">
        <f t="shared" ref="M12:P12" si="9">+H12*$E$5*(M$3-L$3)</f>
        <v>0</v>
      </c>
      <c r="N12" s="10">
        <f t="shared" si="9"/>
        <v>0</v>
      </c>
      <c r="O12" s="10">
        <f t="shared" si="9"/>
        <v>3000000.0000000005</v>
      </c>
      <c r="P12" s="10">
        <f t="shared" si="9"/>
        <v>1999999.9999999995</v>
      </c>
      <c r="Q12" s="10">
        <f t="shared" ref="Q12" si="10">SUM(L12:P12)</f>
        <v>5000000</v>
      </c>
    </row>
    <row r="13" spans="2:17" x14ac:dyDescent="0.3">
      <c r="G13" s="12"/>
      <c r="H13" s="12"/>
      <c r="I13" s="12"/>
      <c r="J13" s="12"/>
      <c r="K13" s="12"/>
      <c r="L13" s="9"/>
      <c r="M13" s="9"/>
      <c r="N13" s="9"/>
      <c r="O13" s="9"/>
      <c r="P13" s="9"/>
      <c r="Q13" s="9"/>
    </row>
    <row r="14" spans="2:17" x14ac:dyDescent="0.3">
      <c r="C14" t="s">
        <v>6</v>
      </c>
      <c r="E14" s="6">
        <f>100000*200</f>
        <v>20000000</v>
      </c>
      <c r="F14" s="5">
        <f>MAX(G14:K14)</f>
        <v>200</v>
      </c>
      <c r="G14" s="14">
        <f t="shared" ref="G14:Q14" si="11">SUM(G4:G13)</f>
        <v>200</v>
      </c>
      <c r="H14" s="14">
        <f t="shared" si="11"/>
        <v>200</v>
      </c>
      <c r="I14" s="14">
        <f t="shared" si="11"/>
        <v>200</v>
      </c>
      <c r="J14" s="14">
        <f t="shared" si="11"/>
        <v>200</v>
      </c>
      <c r="K14" s="14">
        <f t="shared" si="11"/>
        <v>200</v>
      </c>
      <c r="L14" s="10">
        <f t="shared" si="11"/>
        <v>2000000</v>
      </c>
      <c r="M14" s="10">
        <f t="shared" si="11"/>
        <v>7000000</v>
      </c>
      <c r="N14" s="10">
        <f t="shared" si="11"/>
        <v>6000000</v>
      </c>
      <c r="O14" s="10">
        <f t="shared" si="11"/>
        <v>3000000.0000000005</v>
      </c>
      <c r="P14" s="10">
        <f t="shared" si="11"/>
        <v>1999999.9999999995</v>
      </c>
      <c r="Q14" s="11">
        <f t="shared" si="11"/>
        <v>20000000</v>
      </c>
    </row>
    <row r="17" spans="2:17" ht="43.2" x14ac:dyDescent="0.3">
      <c r="B17" s="3" t="s">
        <v>5</v>
      </c>
      <c r="C17" s="3" t="s">
        <v>20</v>
      </c>
      <c r="D17" s="3" t="s">
        <v>3</v>
      </c>
      <c r="E17" s="3" t="s">
        <v>0</v>
      </c>
      <c r="F17" s="3" t="s">
        <v>1</v>
      </c>
      <c r="G17" s="4" t="s">
        <v>13</v>
      </c>
      <c r="H17" s="4" t="s">
        <v>14</v>
      </c>
      <c r="I17" s="4" t="s">
        <v>15</v>
      </c>
      <c r="J17" s="4" t="s">
        <v>16</v>
      </c>
      <c r="K17" s="4" t="s">
        <v>17</v>
      </c>
      <c r="L17" s="4" t="s">
        <v>8</v>
      </c>
      <c r="M17" s="4" t="s">
        <v>9</v>
      </c>
      <c r="N17" s="4" t="s">
        <v>10</v>
      </c>
      <c r="O17" s="4" t="s">
        <v>11</v>
      </c>
      <c r="P17" s="4" t="s">
        <v>12</v>
      </c>
      <c r="Q17" s="3" t="s">
        <v>2</v>
      </c>
    </row>
    <row r="18" spans="2:17" x14ac:dyDescent="0.3">
      <c r="B18" s="7" t="s">
        <v>18</v>
      </c>
      <c r="C18" s="8"/>
      <c r="D18" s="8"/>
      <c r="E18" s="8"/>
      <c r="G18" s="12"/>
      <c r="H18" s="12"/>
      <c r="I18" s="12"/>
      <c r="J18" s="12"/>
      <c r="K18" s="12"/>
      <c r="L18" s="9"/>
      <c r="M18" s="9"/>
      <c r="N18" s="9"/>
      <c r="O18" s="9"/>
      <c r="P18" s="9"/>
      <c r="Q18" s="9"/>
    </row>
    <row r="19" spans="2:17" x14ac:dyDescent="0.3">
      <c r="B19">
        <v>1</v>
      </c>
      <c r="C19" s="1">
        <f>50*4</f>
        <v>200</v>
      </c>
      <c r="D19" s="1" t="s">
        <v>4</v>
      </c>
      <c r="E19" s="1">
        <v>100000</v>
      </c>
      <c r="F19" s="1">
        <f>MAX(Table24[[#This Row],[Prep 10%]:[ST 100%]])</f>
        <v>50</v>
      </c>
      <c r="G19" s="12">
        <v>50</v>
      </c>
      <c r="H19" s="12"/>
      <c r="I19" s="12"/>
      <c r="J19" s="12"/>
      <c r="K19" s="12"/>
      <c r="L19" s="10">
        <f>+G19*$E$19*(L$3)</f>
        <v>500000</v>
      </c>
      <c r="M19" s="10">
        <f>+H19*$E$19*(M$3-L$3)</f>
        <v>0</v>
      </c>
      <c r="N19" s="10">
        <f>+I19*$E$19*(N$3-M$3)</f>
        <v>0</v>
      </c>
      <c r="O19" s="10">
        <f>+J19*$E$19*(O$3-N$3)</f>
        <v>0</v>
      </c>
      <c r="P19" s="10">
        <f>+K19*$E$19*(P$3-O$3)</f>
        <v>0</v>
      </c>
      <c r="Q19" s="10">
        <f>SUM(L19:P19)</f>
        <v>500000</v>
      </c>
    </row>
    <row r="20" spans="2:17" x14ac:dyDescent="0.3">
      <c r="B20">
        <v>2</v>
      </c>
      <c r="C20" s="1"/>
      <c r="D20" s="1"/>
      <c r="E20" s="1"/>
      <c r="F20" s="1">
        <f>MAX(SUM($G$19:G20),SUM($H$19:H20),SUM($I$19:I20),SUM($J$19:J20),SUM($K$19:K20))</f>
        <v>100</v>
      </c>
      <c r="G20" s="13">
        <v>50</v>
      </c>
      <c r="H20" s="12">
        <f>5*6</f>
        <v>30</v>
      </c>
      <c r="I20" s="12"/>
      <c r="J20" s="12"/>
      <c r="K20" s="12"/>
      <c r="L20" s="10">
        <f t="shared" ref="L20:L26" si="12">+G20*$E$19*(L$3)</f>
        <v>500000</v>
      </c>
      <c r="M20" s="10">
        <f t="shared" ref="M20:P20" si="13">+H20*$E$19*(M$3-L$3)</f>
        <v>1050000</v>
      </c>
      <c r="N20" s="10">
        <f t="shared" si="13"/>
        <v>0</v>
      </c>
      <c r="O20" s="10">
        <f t="shared" si="13"/>
        <v>0</v>
      </c>
      <c r="P20" s="10">
        <f t="shared" si="13"/>
        <v>0</v>
      </c>
      <c r="Q20" s="10">
        <f t="shared" ref="Q20:Q26" si="14">SUM(L20:P20)</f>
        <v>1550000</v>
      </c>
    </row>
    <row r="21" spans="2:17" x14ac:dyDescent="0.3">
      <c r="B21">
        <v>3</v>
      </c>
      <c r="C21" s="1"/>
      <c r="D21" s="1"/>
      <c r="E21" s="1"/>
      <c r="F21" s="1">
        <f>MAX(SUM($G$19:G21),SUM($H$19:H21),SUM($I$19:I21),SUM($J$19:J21),SUM($K$19:K21))</f>
        <v>150</v>
      </c>
      <c r="G21" s="12">
        <v>50</v>
      </c>
      <c r="H21" s="12">
        <f>5*6</f>
        <v>30</v>
      </c>
      <c r="I21" s="12"/>
      <c r="J21" s="12"/>
      <c r="K21" s="12"/>
      <c r="L21" s="10">
        <f t="shared" si="12"/>
        <v>500000</v>
      </c>
      <c r="M21" s="10">
        <f t="shared" ref="M21:P21" si="15">+H21*$E$19*(M$3-L$3)</f>
        <v>1050000</v>
      </c>
      <c r="N21" s="10">
        <f t="shared" si="15"/>
        <v>0</v>
      </c>
      <c r="O21" s="10">
        <f t="shared" si="15"/>
        <v>0</v>
      </c>
      <c r="P21" s="10">
        <f t="shared" si="15"/>
        <v>0</v>
      </c>
      <c r="Q21" s="10">
        <f t="shared" si="14"/>
        <v>1550000</v>
      </c>
    </row>
    <row r="22" spans="2:17" x14ac:dyDescent="0.3">
      <c r="B22">
        <v>4</v>
      </c>
      <c r="C22" s="1"/>
      <c r="D22" s="1"/>
      <c r="E22" s="1"/>
      <c r="F22" s="1">
        <f>MAX(SUM($G$19:G22),SUM($H$19:H22),SUM($I$19:I22),SUM($J$19:J22),SUM($K$19:K22))</f>
        <v>200</v>
      </c>
      <c r="G22" s="12">
        <v>50</v>
      </c>
      <c r="H22" s="12">
        <v>50</v>
      </c>
      <c r="I22" s="12">
        <v>30</v>
      </c>
      <c r="J22" s="12"/>
      <c r="K22" s="12"/>
      <c r="L22" s="10">
        <f t="shared" si="12"/>
        <v>500000</v>
      </c>
      <c r="M22" s="10">
        <f t="shared" ref="M22:P22" si="16">+H22*$E$19*(M$3-L$3)</f>
        <v>1750000</v>
      </c>
      <c r="N22" s="10">
        <f t="shared" si="16"/>
        <v>900000</v>
      </c>
      <c r="O22" s="10">
        <f t="shared" si="16"/>
        <v>0</v>
      </c>
      <c r="P22" s="10">
        <f t="shared" si="16"/>
        <v>0</v>
      </c>
      <c r="Q22" s="10">
        <f t="shared" si="14"/>
        <v>3150000</v>
      </c>
    </row>
    <row r="23" spans="2:17" x14ac:dyDescent="0.3">
      <c r="B23">
        <v>5</v>
      </c>
      <c r="C23" s="1"/>
      <c r="D23" s="1"/>
      <c r="E23" s="1"/>
      <c r="F23" s="1">
        <f>MAX(SUM($G$19:G23),SUM($H$19:H23),SUM($I$19:I23),SUM($J$19:J23),SUM($K$19:K23))</f>
        <v>200</v>
      </c>
      <c r="G23" s="12"/>
      <c r="H23" s="12">
        <v>50</v>
      </c>
      <c r="I23" s="12">
        <v>50</v>
      </c>
      <c r="J23" s="12"/>
      <c r="K23" s="12"/>
      <c r="L23" s="10">
        <f t="shared" si="12"/>
        <v>0</v>
      </c>
      <c r="M23" s="10">
        <f t="shared" ref="M23:P23" si="17">+H23*$E$19*(M$3-L$3)</f>
        <v>1750000</v>
      </c>
      <c r="N23" s="10">
        <f t="shared" si="17"/>
        <v>1500000</v>
      </c>
      <c r="O23" s="10">
        <f t="shared" si="17"/>
        <v>0</v>
      </c>
      <c r="P23" s="10">
        <f t="shared" si="17"/>
        <v>0</v>
      </c>
      <c r="Q23" s="10">
        <f t="shared" si="14"/>
        <v>3250000</v>
      </c>
    </row>
    <row r="24" spans="2:17" x14ac:dyDescent="0.3">
      <c r="B24">
        <v>6</v>
      </c>
      <c r="C24" s="1"/>
      <c r="D24" s="1"/>
      <c r="E24" s="1"/>
      <c r="F24" s="1">
        <f>MAX(SUM($G$19:G24),SUM($H$19:H24),SUM($I$19:I24),SUM($J$19:J24),SUM($K$19:K24))</f>
        <v>200</v>
      </c>
      <c r="G24" s="12"/>
      <c r="H24" s="12">
        <v>30</v>
      </c>
      <c r="I24" s="12"/>
      <c r="J24" s="12"/>
      <c r="K24" s="12"/>
      <c r="L24" s="10">
        <f t="shared" si="12"/>
        <v>0</v>
      </c>
      <c r="M24" s="10">
        <f t="shared" ref="M24:P24" si="18">+H24*$E$19*(M$3-L$3)</f>
        <v>1050000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4"/>
        <v>1050000</v>
      </c>
    </row>
    <row r="25" spans="2:17" x14ac:dyDescent="0.3">
      <c r="B25">
        <v>7</v>
      </c>
      <c r="C25" s="1"/>
      <c r="D25" s="1"/>
      <c r="E25" s="1"/>
      <c r="F25" s="1">
        <f>MAX(SUM($G$19:G25),SUM($H$19:H25),SUM($I$19:I25),SUM($J$19:J25),SUM($K$19:K25))</f>
        <v>200</v>
      </c>
      <c r="G25" s="12"/>
      <c r="H25" s="12">
        <v>10</v>
      </c>
      <c r="I25" s="12">
        <v>120</v>
      </c>
      <c r="J25" s="12"/>
      <c r="K25" s="12"/>
      <c r="L25" s="10">
        <f t="shared" si="12"/>
        <v>0</v>
      </c>
      <c r="M25" s="10">
        <f t="shared" ref="M25:P25" si="19">+H25*$E$19*(M$3-L$3)</f>
        <v>350000</v>
      </c>
      <c r="N25" s="10">
        <f t="shared" si="19"/>
        <v>3600000</v>
      </c>
      <c r="O25" s="10">
        <f t="shared" si="19"/>
        <v>0</v>
      </c>
      <c r="P25" s="10">
        <f t="shared" si="19"/>
        <v>0</v>
      </c>
      <c r="Q25" s="10">
        <f t="shared" si="14"/>
        <v>3950000</v>
      </c>
    </row>
    <row r="26" spans="2:17" x14ac:dyDescent="0.3">
      <c r="B26">
        <v>8</v>
      </c>
      <c r="C26" s="1"/>
      <c r="D26" s="1"/>
      <c r="E26" s="1"/>
      <c r="F26" s="1">
        <f>MAX(SUM($G$19:G26),SUM($H$19:H26),SUM($I$19:I26),SUM($J$19:J26),SUM($K$19:K26))</f>
        <v>220</v>
      </c>
      <c r="G26" s="12">
        <v>20</v>
      </c>
      <c r="H26" s="12">
        <v>20</v>
      </c>
      <c r="I26" s="12">
        <v>20</v>
      </c>
      <c r="J26" s="12">
        <v>220</v>
      </c>
      <c r="K26" s="12">
        <v>220</v>
      </c>
      <c r="L26" s="10">
        <f t="shared" si="12"/>
        <v>200000</v>
      </c>
      <c r="M26" s="10">
        <f t="shared" ref="M26:P26" si="20">+H26*$E$19*(M$3-L$3)</f>
        <v>700000</v>
      </c>
      <c r="N26" s="10">
        <f t="shared" si="20"/>
        <v>600000</v>
      </c>
      <c r="O26" s="10">
        <f t="shared" si="20"/>
        <v>3300000.0000000005</v>
      </c>
      <c r="P26" s="10">
        <f t="shared" si="20"/>
        <v>2199999.9999999995</v>
      </c>
      <c r="Q26" s="10">
        <f t="shared" si="14"/>
        <v>7000000</v>
      </c>
    </row>
    <row r="27" spans="2:17" x14ac:dyDescent="0.3">
      <c r="G27" s="12"/>
      <c r="H27" s="12"/>
      <c r="I27" s="12"/>
      <c r="J27" s="12"/>
      <c r="K27" s="12"/>
      <c r="L27" s="9"/>
      <c r="M27" s="9"/>
      <c r="N27" s="9"/>
      <c r="O27" s="9"/>
      <c r="P27" s="9"/>
      <c r="Q27" s="9"/>
    </row>
    <row r="28" spans="2:17" x14ac:dyDescent="0.3">
      <c r="C28" t="s">
        <v>6</v>
      </c>
      <c r="E28" s="6">
        <f>100000*200</f>
        <v>20000000</v>
      </c>
      <c r="F28" s="15">
        <f>MAX(G28:K28)</f>
        <v>220</v>
      </c>
      <c r="G28" s="14">
        <f t="shared" ref="G28:Q28" si="21">SUM(G18:G27)</f>
        <v>220</v>
      </c>
      <c r="H28" s="14">
        <f t="shared" si="21"/>
        <v>220</v>
      </c>
      <c r="I28" s="14">
        <f t="shared" si="21"/>
        <v>220</v>
      </c>
      <c r="J28" s="14">
        <f t="shared" si="21"/>
        <v>220</v>
      </c>
      <c r="K28" s="14">
        <f t="shared" si="21"/>
        <v>220</v>
      </c>
      <c r="L28" s="10">
        <f t="shared" si="21"/>
        <v>2200000</v>
      </c>
      <c r="M28" s="10">
        <f t="shared" si="21"/>
        <v>7700000</v>
      </c>
      <c r="N28" s="10">
        <f t="shared" si="21"/>
        <v>6600000</v>
      </c>
      <c r="O28" s="10">
        <f t="shared" si="21"/>
        <v>3300000.0000000005</v>
      </c>
      <c r="P28" s="10">
        <f t="shared" si="21"/>
        <v>2199999.9999999995</v>
      </c>
      <c r="Q28" s="11">
        <f t="shared" si="21"/>
        <v>22000000</v>
      </c>
    </row>
    <row r="31" spans="2:17" ht="43.2" x14ac:dyDescent="0.3">
      <c r="B31" s="3" t="s">
        <v>5</v>
      </c>
      <c r="C31" s="3" t="s">
        <v>20</v>
      </c>
      <c r="D31" s="3" t="s">
        <v>3</v>
      </c>
      <c r="E31" s="3" t="s">
        <v>0</v>
      </c>
      <c r="F31" s="3" t="s">
        <v>1</v>
      </c>
      <c r="G31" s="4" t="s">
        <v>13</v>
      </c>
      <c r="H31" s="4" t="s">
        <v>14</v>
      </c>
      <c r="I31" s="4" t="s">
        <v>15</v>
      </c>
      <c r="J31" s="4" t="s">
        <v>16</v>
      </c>
      <c r="K31" s="4" t="s">
        <v>17</v>
      </c>
      <c r="L31" s="4" t="s">
        <v>8</v>
      </c>
      <c r="M31" s="4" t="s">
        <v>9</v>
      </c>
      <c r="N31" s="4" t="s">
        <v>10</v>
      </c>
      <c r="O31" s="4" t="s">
        <v>11</v>
      </c>
      <c r="P31" s="4" t="s">
        <v>12</v>
      </c>
      <c r="Q31" s="3" t="s">
        <v>2</v>
      </c>
    </row>
    <row r="32" spans="2:17" x14ac:dyDescent="0.3">
      <c r="B32" s="7" t="s">
        <v>19</v>
      </c>
      <c r="C32" s="8"/>
      <c r="D32" s="8"/>
      <c r="E32" s="8"/>
      <c r="G32" s="12"/>
      <c r="H32" s="12"/>
      <c r="I32" s="12"/>
      <c r="J32" s="12"/>
      <c r="K32" s="12"/>
      <c r="L32" s="9"/>
      <c r="M32" s="9"/>
      <c r="N32" s="9"/>
      <c r="O32" s="9"/>
      <c r="P32" s="9"/>
      <c r="Q32" s="9"/>
    </row>
    <row r="33" spans="2:17" x14ac:dyDescent="0.3">
      <c r="B33">
        <v>1</v>
      </c>
      <c r="C33" s="1">
        <f>50*4</f>
        <v>200</v>
      </c>
      <c r="D33" s="1" t="s">
        <v>4</v>
      </c>
      <c r="E33" s="1">
        <v>100000</v>
      </c>
      <c r="F33" s="1">
        <f>MAX(Table245[[#This Row],[Prep 10%]:[ST 100%]])</f>
        <v>50</v>
      </c>
      <c r="G33" s="12">
        <v>50</v>
      </c>
      <c r="H33" s="12"/>
      <c r="I33" s="12"/>
      <c r="J33" s="12"/>
      <c r="K33" s="12"/>
      <c r="L33" s="10">
        <f>+G33*$E$33*(L$3)</f>
        <v>500000</v>
      </c>
      <c r="M33" s="10">
        <f>+H33*$E$33*(M$3-L$3)</f>
        <v>0</v>
      </c>
      <c r="N33" s="10">
        <f>+I33*$E$33*(N$3-M$3)</f>
        <v>0</v>
      </c>
      <c r="O33" s="10">
        <f>+J33*$E$33*(O$3-N$3)</f>
        <v>0</v>
      </c>
      <c r="P33" s="10">
        <f>+K33*$E$33*(P$3-O$3)</f>
        <v>0</v>
      </c>
      <c r="Q33" s="10">
        <f>SUM(L33:P33)</f>
        <v>500000</v>
      </c>
    </row>
    <row r="34" spans="2:17" x14ac:dyDescent="0.3">
      <c r="B34">
        <v>2</v>
      </c>
      <c r="C34" s="1"/>
      <c r="D34" s="1"/>
      <c r="E34" s="1"/>
      <c r="F34" s="1">
        <f>MAX(SUM($G$33:G34),SUM($H$33:H34),SUM($I$33:I34),SUM($J$33:J34),SUM($K$33:K34))</f>
        <v>100</v>
      </c>
      <c r="G34" s="13">
        <v>50</v>
      </c>
      <c r="H34" s="12">
        <f>5*6</f>
        <v>30</v>
      </c>
      <c r="I34" s="12"/>
      <c r="J34" s="12"/>
      <c r="K34" s="12"/>
      <c r="L34" s="10">
        <f t="shared" ref="L34:L40" si="22">+G34*$E$33*(L$3)</f>
        <v>500000</v>
      </c>
      <c r="M34" s="10">
        <f t="shared" ref="M34:P34" si="23">+H34*$E$33*(M$3-L$3)</f>
        <v>1050000</v>
      </c>
      <c r="N34" s="10">
        <f t="shared" si="23"/>
        <v>0</v>
      </c>
      <c r="O34" s="10">
        <f t="shared" si="23"/>
        <v>0</v>
      </c>
      <c r="P34" s="10">
        <f t="shared" si="23"/>
        <v>0</v>
      </c>
      <c r="Q34" s="10">
        <f t="shared" ref="Q34:Q40" si="24">SUM(L34:P34)</f>
        <v>1550000</v>
      </c>
    </row>
    <row r="35" spans="2:17" x14ac:dyDescent="0.3">
      <c r="B35">
        <v>3</v>
      </c>
      <c r="C35" s="1"/>
      <c r="D35" s="1"/>
      <c r="E35" s="1"/>
      <c r="F35" s="1">
        <f>MAX(SUM($G$33:G35),SUM($H$33:H35),SUM($I$33:I35),SUM($J$33:J35),SUM($K$33:K35))</f>
        <v>150</v>
      </c>
      <c r="G35" s="12">
        <v>50</v>
      </c>
      <c r="H35" s="12">
        <f>5*6</f>
        <v>30</v>
      </c>
      <c r="I35" s="12"/>
      <c r="J35" s="12"/>
      <c r="K35" s="12"/>
      <c r="L35" s="10">
        <f t="shared" si="22"/>
        <v>500000</v>
      </c>
      <c r="M35" s="10">
        <f t="shared" ref="M35:P35" si="25">+H35*$E$33*(M$3-L$3)</f>
        <v>1050000</v>
      </c>
      <c r="N35" s="10">
        <f t="shared" si="25"/>
        <v>0</v>
      </c>
      <c r="O35" s="10">
        <f t="shared" si="25"/>
        <v>0</v>
      </c>
      <c r="P35" s="10">
        <f t="shared" si="25"/>
        <v>0</v>
      </c>
      <c r="Q35" s="10">
        <f t="shared" si="24"/>
        <v>1550000</v>
      </c>
    </row>
    <row r="36" spans="2:17" x14ac:dyDescent="0.3">
      <c r="B36">
        <v>4</v>
      </c>
      <c r="C36" s="1"/>
      <c r="D36" s="1"/>
      <c r="E36" s="1"/>
      <c r="F36" s="1">
        <f>MAX(SUM($G$33:G36),SUM($H$33:H36),SUM($I$33:I36),SUM($J$33:J36),SUM($K$33:K36))</f>
        <v>150</v>
      </c>
      <c r="G36" s="12"/>
      <c r="H36" s="12">
        <v>50</v>
      </c>
      <c r="I36" s="12">
        <v>30</v>
      </c>
      <c r="J36" s="12"/>
      <c r="K36" s="12"/>
      <c r="L36" s="10">
        <f t="shared" si="22"/>
        <v>0</v>
      </c>
      <c r="M36" s="10">
        <f t="shared" ref="M36:P36" si="26">+H36*$E$33*(M$3-L$3)</f>
        <v>1750000</v>
      </c>
      <c r="N36" s="10">
        <f t="shared" si="26"/>
        <v>900000</v>
      </c>
      <c r="O36" s="10">
        <f t="shared" si="26"/>
        <v>0</v>
      </c>
      <c r="P36" s="10">
        <f t="shared" si="26"/>
        <v>0</v>
      </c>
      <c r="Q36" s="10">
        <f t="shared" si="24"/>
        <v>2650000</v>
      </c>
    </row>
    <row r="37" spans="2:17" x14ac:dyDescent="0.3">
      <c r="B37">
        <v>5</v>
      </c>
      <c r="C37" s="1"/>
      <c r="D37" s="1"/>
      <c r="E37" s="1"/>
      <c r="F37" s="1">
        <f>MAX(SUM($G$33:G37),SUM($H$33:H37),SUM($I$33:I37),SUM($J$33:J37),SUM($K$33:K37))</f>
        <v>150</v>
      </c>
      <c r="G37" s="12"/>
      <c r="H37" s="12">
        <v>40</v>
      </c>
      <c r="I37" s="12">
        <v>50</v>
      </c>
      <c r="J37" s="12"/>
      <c r="K37" s="12"/>
      <c r="L37" s="10">
        <f t="shared" si="22"/>
        <v>0</v>
      </c>
      <c r="M37" s="10">
        <f t="shared" ref="M37:P37" si="27">+H37*$E$33*(M$3-L$3)</f>
        <v>1400000</v>
      </c>
      <c r="N37" s="10">
        <f t="shared" si="27"/>
        <v>1500000</v>
      </c>
      <c r="O37" s="10">
        <f t="shared" si="27"/>
        <v>0</v>
      </c>
      <c r="P37" s="10">
        <f t="shared" si="27"/>
        <v>0</v>
      </c>
      <c r="Q37" s="10">
        <f t="shared" si="24"/>
        <v>2900000</v>
      </c>
    </row>
    <row r="38" spans="2:17" x14ac:dyDescent="0.3">
      <c r="B38">
        <v>6</v>
      </c>
      <c r="C38" s="1"/>
      <c r="D38" s="1"/>
      <c r="E38" s="1"/>
      <c r="F38" s="1">
        <f>MAX(SUM($G$33:G38),SUM($H$33:H38),SUM($I$33:I38),SUM($J$33:J38),SUM($K$33:K38))</f>
        <v>150</v>
      </c>
      <c r="G38" s="12"/>
      <c r="H38" s="12"/>
      <c r="I38" s="12"/>
      <c r="J38" s="12"/>
      <c r="K38" s="12"/>
      <c r="L38" s="10">
        <f t="shared" si="22"/>
        <v>0</v>
      </c>
      <c r="M38" s="10">
        <f t="shared" ref="M38:P38" si="28">+H38*$E$33*(M$3-L$3)</f>
        <v>0</v>
      </c>
      <c r="N38" s="10">
        <f t="shared" si="28"/>
        <v>0</v>
      </c>
      <c r="O38" s="10">
        <f t="shared" si="28"/>
        <v>0</v>
      </c>
      <c r="P38" s="10">
        <f t="shared" si="28"/>
        <v>0</v>
      </c>
      <c r="Q38" s="10">
        <f t="shared" si="24"/>
        <v>0</v>
      </c>
    </row>
    <row r="39" spans="2:17" x14ac:dyDescent="0.3">
      <c r="B39">
        <v>7</v>
      </c>
      <c r="C39" s="1"/>
      <c r="D39" s="1"/>
      <c r="E39" s="1"/>
      <c r="F39" s="1">
        <f>MAX(SUM($G$33:G39),SUM($H$33:H39),SUM($I$33:I39),SUM($J$33:J39),SUM($K$33:K39))</f>
        <v>150</v>
      </c>
      <c r="G39" s="12"/>
      <c r="H39" s="12"/>
      <c r="I39" s="12">
        <v>70</v>
      </c>
      <c r="J39" s="12"/>
      <c r="K39" s="12"/>
      <c r="L39" s="10">
        <f t="shared" si="22"/>
        <v>0</v>
      </c>
      <c r="M39" s="10">
        <f t="shared" ref="M39:P39" si="29">+H39*$E$33*(M$3-L$3)</f>
        <v>0</v>
      </c>
      <c r="N39" s="10">
        <f t="shared" si="29"/>
        <v>2100000</v>
      </c>
      <c r="O39" s="10">
        <f t="shared" si="29"/>
        <v>0</v>
      </c>
      <c r="P39" s="10">
        <f t="shared" si="29"/>
        <v>0</v>
      </c>
      <c r="Q39" s="10">
        <f t="shared" si="24"/>
        <v>2100000</v>
      </c>
    </row>
    <row r="40" spans="2:17" x14ac:dyDescent="0.3">
      <c r="B40">
        <v>8</v>
      </c>
      <c r="C40" s="1"/>
      <c r="D40" s="1"/>
      <c r="E40" s="1"/>
      <c r="F40" s="1">
        <f>MAX(SUM($G$33:G40),SUM($H$33:H40),SUM($I$33:I40),SUM($J$33:J40),SUM($K$33:K40))</f>
        <v>150</v>
      </c>
      <c r="G40" s="12"/>
      <c r="H40" s="12"/>
      <c r="I40" s="12"/>
      <c r="J40" s="12">
        <v>150</v>
      </c>
      <c r="K40" s="12">
        <v>150</v>
      </c>
      <c r="L40" s="10">
        <f t="shared" si="22"/>
        <v>0</v>
      </c>
      <c r="M40" s="10">
        <f t="shared" ref="M40:P40" si="30">+H40*$E$33*(M$3-L$3)</f>
        <v>0</v>
      </c>
      <c r="N40" s="10">
        <f t="shared" si="30"/>
        <v>0</v>
      </c>
      <c r="O40" s="10">
        <f t="shared" si="30"/>
        <v>2250000.0000000005</v>
      </c>
      <c r="P40" s="10">
        <f t="shared" si="30"/>
        <v>1499999.9999999998</v>
      </c>
      <c r="Q40" s="10">
        <f t="shared" si="24"/>
        <v>3750000</v>
      </c>
    </row>
    <row r="41" spans="2:17" x14ac:dyDescent="0.3">
      <c r="G41" s="12"/>
      <c r="H41" s="12"/>
      <c r="I41" s="12"/>
      <c r="J41" s="12"/>
      <c r="K41" s="12"/>
      <c r="L41" s="9"/>
      <c r="M41" s="9"/>
      <c r="N41" s="9"/>
      <c r="O41" s="9"/>
      <c r="P41" s="9"/>
      <c r="Q41" s="9"/>
    </row>
    <row r="42" spans="2:17" x14ac:dyDescent="0.3">
      <c r="C42" t="s">
        <v>6</v>
      </c>
      <c r="E42" s="6">
        <f>100000*200</f>
        <v>20000000</v>
      </c>
      <c r="F42" s="15">
        <f>MAX(G42:K42)</f>
        <v>150</v>
      </c>
      <c r="G42" s="14">
        <f t="shared" ref="G42:Q42" si="31">SUM(G32:G41)</f>
        <v>150</v>
      </c>
      <c r="H42" s="14">
        <f t="shared" si="31"/>
        <v>150</v>
      </c>
      <c r="I42" s="14">
        <f t="shared" si="31"/>
        <v>150</v>
      </c>
      <c r="J42" s="14">
        <f t="shared" si="31"/>
        <v>150</v>
      </c>
      <c r="K42" s="14">
        <f t="shared" si="31"/>
        <v>150</v>
      </c>
      <c r="L42" s="10">
        <f t="shared" si="31"/>
        <v>1500000</v>
      </c>
      <c r="M42" s="10">
        <f t="shared" si="31"/>
        <v>5250000</v>
      </c>
      <c r="N42" s="10">
        <f t="shared" si="31"/>
        <v>4500000</v>
      </c>
      <c r="O42" s="10">
        <f t="shared" si="31"/>
        <v>2250000.0000000005</v>
      </c>
      <c r="P42" s="10">
        <f t="shared" si="31"/>
        <v>1499999.9999999998</v>
      </c>
      <c r="Q42" s="11">
        <f t="shared" si="31"/>
        <v>15000000</v>
      </c>
    </row>
  </sheetData>
  <pageMargins left="0.7" right="0.7" top="0.75" bottom="0.75" header="0.3" footer="0.3"/>
  <pageSetup paperSize="9" orientation="portrait" horizontalDpi="0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2019-11-25T15:39:00Z</dcterms:created>
  <dcterms:modified xsi:type="dcterms:W3CDTF">2019-11-25T17:34:20Z</dcterms:modified>
</cp:coreProperties>
</file>