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4895" windowHeight="7365" firstSheet="8" activeTab="15"/>
  </bookViews>
  <sheets>
    <sheet name="JAN(1)" sheetId="48" r:id="rId1"/>
    <sheet name="JAN(2)" sheetId="49" r:id="rId2"/>
    <sheet name="FEB(1)" sheetId="30" r:id="rId3"/>
    <sheet name="FEB(2)" sheetId="29" r:id="rId4"/>
    <sheet name="MRT(1)" sheetId="50" r:id="rId5"/>
    <sheet name="MRT(2)" sheetId="51" r:id="rId6"/>
    <sheet name="APR(1)" sheetId="52" r:id="rId7"/>
    <sheet name="APR(2)" sheetId="53" r:id="rId8"/>
    <sheet name="MEI(1)" sheetId="54" r:id="rId9"/>
    <sheet name="MEI(2)" sheetId="55" r:id="rId10"/>
    <sheet name="JUN" sheetId="37" r:id="rId11"/>
    <sheet name="JUN(2)" sheetId="56" r:id="rId12"/>
    <sheet name="JUL" sheetId="8" r:id="rId13"/>
    <sheet name="JUL(2)" sheetId="58" r:id="rId14"/>
    <sheet name="AGS" sheetId="40" r:id="rId15"/>
    <sheet name="AGS(2)" sheetId="59" r:id="rId16"/>
    <sheet name="SEP" sheetId="43" r:id="rId17"/>
    <sheet name="SEP(2)" sheetId="42" r:id="rId18"/>
    <sheet name="OKT" sheetId="12" r:id="rId19"/>
    <sheet name="OKT (2)" sheetId="22" r:id="rId20"/>
    <sheet name="NOV " sheetId="44" r:id="rId21"/>
    <sheet name="NOV(2)" sheetId="45" r:id="rId22"/>
    <sheet name="DES" sheetId="46" r:id="rId23"/>
    <sheet name="DES(2)" sheetId="47" r:id="rId24"/>
    <sheet name="Sheet1" sheetId="13" r:id="rId25"/>
    <sheet name="Sheet2" sheetId="14" r:id="rId26"/>
  </sheets>
  <definedNames>
    <definedName name="_xlnm.Print_Area" localSheetId="14">AGS!$B$1:$F$50</definedName>
    <definedName name="_xlnm.Print_Area" localSheetId="15">'AGS(2)'!$B$1:$G$76</definedName>
    <definedName name="_xlnm.Print_Area" localSheetId="6">'APR(1)'!$B$2:$G$44</definedName>
    <definedName name="_xlnm.Print_Area" localSheetId="7">'APR(2)'!$B$1:$G$81</definedName>
    <definedName name="_xlnm.Print_Area" localSheetId="22">DES!$B$1:$F$46</definedName>
    <definedName name="_xlnm.Print_Area" localSheetId="23">'DES(2)'!$B$1:$G$76</definedName>
    <definedName name="_xlnm.Print_Area" localSheetId="2">'FEB(1)'!$B$2:$G$45</definedName>
    <definedName name="_xlnm.Print_Area" localSheetId="3">'FEB(2)'!$B$1:$G$78</definedName>
    <definedName name="_xlnm.Print_Area" localSheetId="0">'JAN(1)'!$B$1:$F$43</definedName>
    <definedName name="_xlnm.Print_Area" localSheetId="1">'JAN(2)'!$B$1:$G$76</definedName>
    <definedName name="_xlnm.Print_Area" localSheetId="12">JUL!$B$1:$F$49</definedName>
    <definedName name="_xlnm.Print_Area" localSheetId="13">'JUL(2)'!$B$1:$G$80</definedName>
    <definedName name="_xlnm.Print_Area" localSheetId="10">JUN!$B$1:$F$48</definedName>
    <definedName name="_xlnm.Print_Area" localSheetId="11">'JUN(2)'!$B$1:$G$78</definedName>
    <definedName name="_xlnm.Print_Area" localSheetId="8">'MEI(1)'!$B$2:$G$47</definedName>
    <definedName name="_xlnm.Print_Area" localSheetId="9">'MEI(2)'!$B$1:$G$83</definedName>
    <definedName name="_xlnm.Print_Area" localSheetId="4">'MRT(1)'!$B$2:$G$45</definedName>
    <definedName name="_xlnm.Print_Area" localSheetId="5">'MRT(2)'!$B$1:$G$79</definedName>
    <definedName name="_xlnm.Print_Area" localSheetId="20">'NOV '!$B$1:$F$48</definedName>
    <definedName name="_xlnm.Print_Area" localSheetId="21">'NOV(2)'!$B$1:$G$78</definedName>
    <definedName name="_xlnm.Print_Area" localSheetId="18">OKT!$B$1:$F$47</definedName>
    <definedName name="_xlnm.Print_Area" localSheetId="19">'OKT (2)'!$B$1:$G$77</definedName>
    <definedName name="_xlnm.Print_Area" localSheetId="16">SEP!$B$1:$F$45</definedName>
    <definedName name="_xlnm.Print_Area" localSheetId="17">'SEP(2)'!$B$1:$G$72</definedName>
  </definedNames>
  <calcPr calcId="124519"/>
</workbook>
</file>

<file path=xl/calcChain.xml><?xml version="1.0" encoding="utf-8"?>
<calcChain xmlns="http://schemas.openxmlformats.org/spreadsheetml/2006/main">
  <c r="G67" i="59"/>
  <c r="F30"/>
  <c r="F29"/>
  <c r="G25"/>
  <c r="F18"/>
  <c r="E18"/>
  <c r="F14"/>
  <c r="E14"/>
  <c r="G47"/>
  <c r="G33"/>
  <c r="I17"/>
  <c r="E25"/>
  <c r="G12"/>
  <c r="G6"/>
  <c r="I17" i="58"/>
  <c r="G6"/>
  <c r="G75" i="59" l="1"/>
  <c r="G30" i="58"/>
  <c r="E30"/>
  <c r="G71"/>
  <c r="F36"/>
  <c r="F35"/>
  <c r="F34"/>
  <c r="G52"/>
  <c r="G38"/>
  <c r="F23"/>
  <c r="E23"/>
  <c r="F16"/>
  <c r="E16"/>
  <c r="E15"/>
  <c r="F15" s="1"/>
  <c r="G12"/>
  <c r="F38" i="56"/>
  <c r="G79" i="58" l="1"/>
  <c r="G6" i="56"/>
  <c r="F18"/>
  <c r="E18"/>
  <c r="G31"/>
  <c r="G30" i="55"/>
  <c r="E31" i="56"/>
  <c r="E18" i="55"/>
  <c r="F18"/>
  <c r="F26" l="1"/>
  <c r="E26"/>
  <c r="G69" i="56"/>
  <c r="F37"/>
  <c r="F36"/>
  <c r="G12"/>
  <c r="G51"/>
  <c r="G39"/>
  <c r="F25"/>
  <c r="E25"/>
  <c r="F16"/>
  <c r="E16"/>
  <c r="E15"/>
  <c r="G74" i="55"/>
  <c r="F28" i="53"/>
  <c r="E28"/>
  <c r="G72"/>
  <c r="F27" i="51"/>
  <c r="E27"/>
  <c r="F28" i="29"/>
  <c r="E28"/>
  <c r="F15" i="56" l="1"/>
  <c r="G77" s="1"/>
  <c r="G81" s="1"/>
  <c r="G83" s="1"/>
  <c r="F39" i="55"/>
  <c r="F40"/>
  <c r="G6"/>
  <c r="E18" i="54"/>
  <c r="G65" i="55" l="1"/>
  <c r="G45"/>
  <c r="F15" i="54"/>
  <c r="G34" i="55"/>
  <c r="F24" i="54"/>
  <c r="F42"/>
  <c r="G55" i="55"/>
  <c r="G41"/>
  <c r="F25"/>
  <c r="E25"/>
  <c r="F17"/>
  <c r="F16"/>
  <c r="E16"/>
  <c r="E15"/>
  <c r="E30" s="1"/>
  <c r="G12"/>
  <c r="F34" i="54"/>
  <c r="F20"/>
  <c r="F11"/>
  <c r="G6" i="53"/>
  <c r="F19"/>
  <c r="E19"/>
  <c r="G13"/>
  <c r="F12" i="52"/>
  <c r="G56" i="53"/>
  <c r="G44"/>
  <c r="G36"/>
  <c r="F27"/>
  <c r="E27"/>
  <c r="F18"/>
  <c r="F17"/>
  <c r="E17"/>
  <c r="E16"/>
  <c r="E32" s="1"/>
  <c r="F33" i="52"/>
  <c r="F21"/>
  <c r="G6" i="51"/>
  <c r="G6" i="29"/>
  <c r="F33" i="51"/>
  <c r="E14" i="50"/>
  <c r="G46" i="51"/>
  <c r="G12"/>
  <c r="F38"/>
  <c r="F24" i="50"/>
  <c r="E16"/>
  <c r="F46" i="54" l="1"/>
  <c r="F15" i="55"/>
  <c r="F43" i="52"/>
  <c r="F48" s="1"/>
  <c r="F16" i="53"/>
  <c r="G32" s="1"/>
  <c r="G80" s="1"/>
  <c r="G84" s="1"/>
  <c r="G56" i="51"/>
  <c r="G42"/>
  <c r="G34"/>
  <c r="F26"/>
  <c r="E26"/>
  <c r="F17"/>
  <c r="F16"/>
  <c r="E16"/>
  <c r="E15"/>
  <c r="F34" i="50"/>
  <c r="F20"/>
  <c r="F15"/>
  <c r="F11"/>
  <c r="F27" i="29"/>
  <c r="E27"/>
  <c r="F21" i="30"/>
  <c r="G55" i="29"/>
  <c r="F40"/>
  <c r="G43" s="1"/>
  <c r="G34"/>
  <c r="F17"/>
  <c r="F16"/>
  <c r="E16"/>
  <c r="E15"/>
  <c r="E30" s="1"/>
  <c r="G12"/>
  <c r="F34" i="30"/>
  <c r="E18"/>
  <c r="F15"/>
  <c r="F11"/>
  <c r="F17" i="49"/>
  <c r="G82" i="55" l="1"/>
  <c r="G86" s="1"/>
  <c r="E30" i="51"/>
  <c r="F44" i="50"/>
  <c r="F49" s="1"/>
  <c r="F15" i="51"/>
  <c r="G30" s="1"/>
  <c r="G78" s="1"/>
  <c r="G82" s="1"/>
  <c r="F44" i="30"/>
  <c r="F15" i="29"/>
  <c r="G29" i="49"/>
  <c r="G75" s="1"/>
  <c r="G6"/>
  <c r="G30" i="29" l="1"/>
  <c r="G77" s="1"/>
  <c r="E29" i="49"/>
  <c r="F39" l="1"/>
  <c r="G33"/>
  <c r="E18" i="48" l="1"/>
  <c r="F15"/>
  <c r="F11"/>
  <c r="G53" i="49"/>
  <c r="G41"/>
  <c r="F16"/>
  <c r="E16"/>
  <c r="E15"/>
  <c r="G12"/>
  <c r="F33" i="48"/>
  <c r="F20"/>
  <c r="G68" i="47"/>
  <c r="F49"/>
  <c r="G55" s="1"/>
  <c r="F40"/>
  <c r="F37"/>
  <c r="G41" s="1"/>
  <c r="F16"/>
  <c r="E16"/>
  <c r="E15"/>
  <c r="E30" s="1"/>
  <c r="G12"/>
  <c r="G6"/>
  <c r="E30" i="46"/>
  <c r="F36" s="1"/>
  <c r="E20"/>
  <c r="E17"/>
  <c r="F21" s="1"/>
  <c r="F11"/>
  <c r="G58" i="45"/>
  <c r="G44"/>
  <c r="F20"/>
  <c r="E20"/>
  <c r="F19"/>
  <c r="E19"/>
  <c r="F17"/>
  <c r="E17"/>
  <c r="F16"/>
  <c r="G32" s="1"/>
  <c r="E16"/>
  <c r="E32" s="1"/>
  <c r="G13"/>
  <c r="G6"/>
  <c r="G78" s="1"/>
  <c r="G83" s="1"/>
  <c r="F38" i="44"/>
  <c r="F23"/>
  <c r="F48" s="1"/>
  <c r="F12"/>
  <c r="G80" i="22"/>
  <c r="G56"/>
  <c r="G42"/>
  <c r="F20"/>
  <c r="E20"/>
  <c r="F19"/>
  <c r="E19"/>
  <c r="F17"/>
  <c r="E17"/>
  <c r="E16"/>
  <c r="G13"/>
  <c r="G6"/>
  <c r="F37" i="12"/>
  <c r="F23"/>
  <c r="F12"/>
  <c r="G79" i="42"/>
  <c r="G6"/>
  <c r="G52"/>
  <c r="F14"/>
  <c r="G28" s="1"/>
  <c r="I30" s="1"/>
  <c r="E28"/>
  <c r="G11"/>
  <c r="F35" i="43"/>
  <c r="F21"/>
  <c r="F11"/>
  <c r="G39" i="42"/>
  <c r="I14"/>
  <c r="I13"/>
  <c r="F43" i="48" l="1"/>
  <c r="F15" i="49"/>
  <c r="G80" s="1"/>
  <c r="F15" i="47"/>
  <c r="G30" s="1"/>
  <c r="G76" s="1"/>
  <c r="G81" s="1"/>
  <c r="F46" i="46"/>
  <c r="E31" i="22"/>
  <c r="F16"/>
  <c r="I15" i="42"/>
  <c r="G72"/>
  <c r="F45" i="43"/>
  <c r="F48" s="1"/>
  <c r="E14" i="40"/>
  <c r="F28"/>
  <c r="F16"/>
  <c r="F48"/>
  <c r="F38"/>
  <c r="F24"/>
  <c r="F12"/>
  <c r="F23" i="8"/>
  <c r="F37"/>
  <c r="F21" i="37"/>
  <c r="F34"/>
  <c r="F12" i="8"/>
  <c r="F45" i="37"/>
  <c r="F11"/>
  <c r="G31" i="22" l="1"/>
  <c r="F50" i="40"/>
  <c r="F53" s="1"/>
  <c r="F47" i="37"/>
  <c r="F51" s="1"/>
  <c r="I17" i="22" l="1"/>
  <c r="G77" l="1"/>
  <c r="F47" i="12" l="1"/>
  <c r="F47" i="8" l="1"/>
  <c r="F49" l="1"/>
  <c r="F52" s="1"/>
</calcChain>
</file>

<file path=xl/sharedStrings.xml><?xml version="1.0" encoding="utf-8"?>
<sst xmlns="http://schemas.openxmlformats.org/spreadsheetml/2006/main" count="1325" uniqueCount="111">
  <si>
    <t>HUTANG USAHA</t>
  </si>
  <si>
    <t>NO. URUT</t>
  </si>
  <si>
    <t>NAMA  SUPPLIER</t>
  </si>
  <si>
    <t>I  N V  O  I  C E</t>
  </si>
  <si>
    <t>BLN</t>
  </si>
  <si>
    <t>SALDO</t>
  </si>
  <si>
    <t>TOTAL</t>
  </si>
  <si>
    <t>Anugrah Kemenangan Bersama</t>
  </si>
  <si>
    <t>Galunggung Indosteel Perkasa</t>
  </si>
  <si>
    <t>Hikari Metalindo Pratama</t>
  </si>
  <si>
    <t>Hotmal Jaya Perkasa - Bekasi</t>
  </si>
  <si>
    <t>Hotmal Jaya Perkasa - Tangerang</t>
  </si>
  <si>
    <t>Jaya Kurnia Perkasa</t>
  </si>
  <si>
    <t>Mandiri Aksara Mulia</t>
  </si>
  <si>
    <t>Menara Cipta Metalindo</t>
  </si>
  <si>
    <t>Ochiai Menara Indonesia</t>
  </si>
  <si>
    <t>Panacipta Seinan Components</t>
  </si>
  <si>
    <t>San Marga Pratama</t>
  </si>
  <si>
    <t>Sigma Indonesia Manufaturing</t>
  </si>
  <si>
    <t>Three Bond Manufacturing Indonesia</t>
  </si>
  <si>
    <t>T O T A L</t>
  </si>
  <si>
    <t>*</t>
  </si>
  <si>
    <t>LOKAL</t>
  </si>
  <si>
    <t>ZUNLI</t>
  </si>
  <si>
    <t>ZHEJIANG</t>
  </si>
  <si>
    <t>VANTAGE</t>
  </si>
  <si>
    <t>TAIYO FASTENER</t>
  </si>
  <si>
    <t>GLOBAL INC</t>
  </si>
  <si>
    <t>ROOT TRADING</t>
  </si>
  <si>
    <t>JUL'12</t>
  </si>
  <si>
    <t>\</t>
  </si>
  <si>
    <t>AGS'12 (HMP)</t>
  </si>
  <si>
    <t>SEP'12 (STS)</t>
  </si>
  <si>
    <t>NOV'12 (HMP)</t>
  </si>
  <si>
    <t>ROOT KYUSHU Co</t>
  </si>
  <si>
    <t>DES'12 (HMP)</t>
  </si>
  <si>
    <t>DES'12 (STS)</t>
  </si>
  <si>
    <t>JAN'13 (STS)</t>
  </si>
  <si>
    <t>JAN'13 (HMP)</t>
  </si>
  <si>
    <t>MRT'13</t>
  </si>
  <si>
    <t>MRT'13 (STS)</t>
  </si>
  <si>
    <t>FEB'13 (STS)</t>
  </si>
  <si>
    <t>FEB'13 (HMP)</t>
  </si>
  <si>
    <t>APR'13</t>
  </si>
  <si>
    <t>,</t>
  </si>
  <si>
    <t>APR'13 (STS)</t>
  </si>
  <si>
    <t>MEI'13</t>
  </si>
  <si>
    <t>MEI'13 (STS)</t>
  </si>
  <si>
    <t>SALDO  PER - 30 JUNI 2013</t>
  </si>
  <si>
    <t>JUNI'13</t>
  </si>
  <si>
    <t>JUNI'13 (STS)</t>
  </si>
  <si>
    <t>JUN'13</t>
  </si>
  <si>
    <t>SALDO  PER - 31 JULI 2013</t>
  </si>
  <si>
    <t>JUL'13</t>
  </si>
  <si>
    <t>JULI'13</t>
  </si>
  <si>
    <t>JULI'13 (STS)</t>
  </si>
  <si>
    <t>SALDO  PER - 31 AGUSTUS 2013</t>
  </si>
  <si>
    <t>AGS'13</t>
  </si>
  <si>
    <t>AGUS'13 (STS)</t>
  </si>
  <si>
    <t>AGUS'13</t>
  </si>
  <si>
    <t>SALDO  PER - 30 SEPTEMBER 2013</t>
  </si>
  <si>
    <t>SEPT'13</t>
  </si>
  <si>
    <t>SEPT'13 (STS)</t>
  </si>
  <si>
    <t>SALDO  PER - 30 OKTOBER 2013</t>
  </si>
  <si>
    <t>OKT'13</t>
  </si>
  <si>
    <t>OKT'13 (STS)</t>
  </si>
  <si>
    <t>SALDO  PER - 30 NOVEMBER 2013</t>
  </si>
  <si>
    <t>NOV'13</t>
  </si>
  <si>
    <t>NOV'13 (STS)</t>
  </si>
  <si>
    <t>SALDO  PER - 31 DESEMBER 2013</t>
  </si>
  <si>
    <t>DES'13</t>
  </si>
  <si>
    <t>DES'13 (STS)</t>
  </si>
  <si>
    <t>SALDO  PER - 31 JANUARI 2014</t>
  </si>
  <si>
    <t>JAN'14</t>
  </si>
  <si>
    <t>JAN'14 (STS)</t>
  </si>
  <si>
    <t>FEB'14</t>
  </si>
  <si>
    <t>FEB'14 (STS)</t>
  </si>
  <si>
    <t>SALDO  PER - 28 FEBRUARI 2014</t>
  </si>
  <si>
    <t>SALDO  PER - 31 MARET 2014</t>
  </si>
  <si>
    <t>MRT'14</t>
  </si>
  <si>
    <t>MRT'14 (STS)</t>
  </si>
  <si>
    <t>SALDO  PER - 30 APRIL 2014</t>
  </si>
  <si>
    <t>APR'14</t>
  </si>
  <si>
    <t>APR'14 (STS)</t>
  </si>
  <si>
    <t>SALDO  PER - 31 MEI 2014</t>
  </si>
  <si>
    <t>MEI'14</t>
  </si>
  <si>
    <t>VANTAGE ASPIRE CO, LTD</t>
  </si>
  <si>
    <t>170.615.13</t>
  </si>
  <si>
    <t xml:space="preserve">MEI'14 </t>
  </si>
  <si>
    <t>JUNI'14</t>
  </si>
  <si>
    <t>JUN'14</t>
  </si>
  <si>
    <t>SALDO  PER - 30 JUNI 2014</t>
  </si>
  <si>
    <t xml:space="preserve">SEP'12 </t>
  </si>
  <si>
    <t xml:space="preserve">MEI'13 </t>
  </si>
  <si>
    <t xml:space="preserve">JULI'13 </t>
  </si>
  <si>
    <t xml:space="preserve">OKT'13 </t>
  </si>
  <si>
    <t xml:space="preserve">NOV'13 </t>
  </si>
  <si>
    <t xml:space="preserve">DES'13 </t>
  </si>
  <si>
    <t xml:space="preserve">JAN'14 </t>
  </si>
  <si>
    <t xml:space="preserve">APR'14 </t>
  </si>
  <si>
    <t>NOV'12</t>
  </si>
  <si>
    <t xml:space="preserve">DES'12 </t>
  </si>
  <si>
    <t xml:space="preserve">JUNI'13 </t>
  </si>
  <si>
    <t xml:space="preserve">SEPT'13 </t>
  </si>
  <si>
    <t xml:space="preserve">MRT'14 </t>
  </si>
  <si>
    <t>SALDO  PER - 24 JULI 2014</t>
  </si>
  <si>
    <t>JULI'14</t>
  </si>
  <si>
    <t>JUL'14</t>
  </si>
  <si>
    <t>Likindo</t>
  </si>
  <si>
    <t>AGST'14</t>
  </si>
  <si>
    <t>AGS'14</t>
  </si>
</sst>
</file>

<file path=xl/styles.xml><?xml version="1.0" encoding="utf-8"?>
<styleSheet xmlns="http://schemas.openxmlformats.org/spreadsheetml/2006/main">
  <numFmts count="6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??_);_(@_)"/>
    <numFmt numFmtId="165" formatCode="_(* #,##0.00_);_(* \(#,##0.00\);_(* &quot;-&quot;_);_(@_)"/>
    <numFmt numFmtId="166" formatCode="[$-F800]dddd\,\ mmmm\ dd\,\ yyyy"/>
  </numFmts>
  <fonts count="2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CC0099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00B050"/>
      <name val="Times New Roman"/>
      <family val="1"/>
    </font>
    <font>
      <sz val="10"/>
      <color rgb="FFCC0099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rgb="FF00B0F0"/>
      <name val="Times New Roman"/>
      <family val="1"/>
    </font>
    <font>
      <b/>
      <i/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rgb="FF0000FF"/>
      <name val="Times New Roman"/>
      <family val="1"/>
    </font>
    <font>
      <b/>
      <i/>
      <sz val="10"/>
      <color rgb="FFFF0000"/>
      <name val="Times New Roman"/>
      <family val="1"/>
    </font>
    <font>
      <b/>
      <i/>
      <sz val="10"/>
      <color rgb="FF00B050"/>
      <name val="Times New Roman"/>
      <family val="1"/>
    </font>
    <font>
      <sz val="9"/>
      <color rgb="FFCC0099"/>
      <name val="Times New Roman"/>
      <family val="1"/>
    </font>
    <font>
      <b/>
      <i/>
      <sz val="10"/>
      <color rgb="FFCC0099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008000"/>
      <name val="Times New Roman"/>
      <family val="1"/>
    </font>
    <font>
      <b/>
      <i/>
      <sz val="10"/>
      <color rgb="FF008000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13">
    <xf numFmtId="164" fontId="0" fillId="0" borderId="0"/>
    <xf numFmtId="41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1" fillId="0" borderId="0"/>
    <xf numFmtId="164" fontId="23" fillId="0" borderId="0"/>
    <xf numFmtId="164" fontId="2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</cellStyleXfs>
  <cellXfs count="150">
    <xf numFmtId="164" fontId="0" fillId="0" borderId="0" xfId="0"/>
    <xf numFmtId="164" fontId="2" fillId="0" borderId="0" xfId="0" applyFont="1"/>
    <xf numFmtId="164" fontId="4" fillId="0" borderId="0" xfId="0" applyFont="1"/>
    <xf numFmtId="164" fontId="5" fillId="0" borderId="0" xfId="0" applyFont="1"/>
    <xf numFmtId="164" fontId="6" fillId="0" borderId="0" xfId="0" applyFont="1"/>
    <xf numFmtId="1" fontId="2" fillId="0" borderId="0" xfId="0" applyNumberFormat="1" applyFont="1"/>
    <xf numFmtId="164" fontId="2" fillId="0" borderId="1" xfId="0" applyFont="1" applyBorder="1"/>
    <xf numFmtId="164" fontId="2" fillId="0" borderId="2" xfId="0" applyFont="1" applyBorder="1"/>
    <xf numFmtId="42" fontId="3" fillId="0" borderId="4" xfId="0" applyNumberFormat="1" applyFont="1" applyBorder="1" applyAlignment="1">
      <alignment horizontal="center" vertical="center" wrapText="1"/>
    </xf>
    <xf numFmtId="42" fontId="3" fillId="0" borderId="9" xfId="0" applyNumberFormat="1" applyFont="1" applyBorder="1" applyAlignment="1">
      <alignment horizontal="center" vertical="center" wrapText="1"/>
    </xf>
    <xf numFmtId="42" fontId="3" fillId="0" borderId="10" xfId="0" applyNumberFormat="1" applyFont="1" applyBorder="1" applyAlignment="1">
      <alignment horizontal="center" vertical="center" wrapText="1"/>
    </xf>
    <xf numFmtId="42" fontId="3" fillId="0" borderId="11" xfId="0" applyNumberFormat="1" applyFont="1" applyBorder="1" applyAlignment="1">
      <alignment horizontal="center" vertical="center" wrapText="1"/>
    </xf>
    <xf numFmtId="164" fontId="3" fillId="0" borderId="12" xfId="0" applyFont="1" applyBorder="1" applyAlignment="1">
      <alignment horizontal="center" vertical="center"/>
    </xf>
    <xf numFmtId="164" fontId="7" fillId="0" borderId="0" xfId="0" applyFont="1"/>
    <xf numFmtId="164" fontId="7" fillId="0" borderId="0" xfId="0" applyFont="1" applyAlignment="1">
      <alignment horizontal="center"/>
    </xf>
    <xf numFmtId="164" fontId="8" fillId="0" borderId="0" xfId="0" applyFont="1"/>
    <xf numFmtId="164" fontId="8" fillId="0" borderId="0" xfId="0" applyFont="1" applyAlignment="1">
      <alignment horizontal="center"/>
    </xf>
    <xf numFmtId="164" fontId="9" fillId="0" borderId="0" xfId="0" applyFont="1" applyAlignment="1">
      <alignment horizontal="center"/>
    </xf>
    <xf numFmtId="164" fontId="10" fillId="0" borderId="0" xfId="0" applyFont="1"/>
    <xf numFmtId="1" fontId="2" fillId="0" borderId="13" xfId="0" applyNumberFormat="1" applyFont="1" applyBorder="1"/>
    <xf numFmtId="164" fontId="2" fillId="0" borderId="14" xfId="0" applyFont="1" applyBorder="1"/>
    <xf numFmtId="164" fontId="2" fillId="0" borderId="15" xfId="0" applyFont="1" applyBorder="1"/>
    <xf numFmtId="1" fontId="2" fillId="0" borderId="13" xfId="0" applyNumberFormat="1" applyFont="1" applyBorder="1" applyAlignment="1">
      <alignment horizontal="center"/>
    </xf>
    <xf numFmtId="3" fontId="2" fillId="0" borderId="14" xfId="0" applyNumberFormat="1" applyFont="1" applyBorder="1"/>
    <xf numFmtId="3" fontId="12" fillId="0" borderId="2" xfId="0" applyNumberFormat="1" applyFont="1" applyBorder="1"/>
    <xf numFmtId="164" fontId="7" fillId="0" borderId="0" xfId="0" applyFont="1" applyAlignment="1"/>
    <xf numFmtId="3" fontId="7" fillId="0" borderId="0" xfId="0" applyNumberFormat="1" applyFont="1"/>
    <xf numFmtId="3" fontId="8" fillId="0" borderId="0" xfId="0" applyNumberFormat="1" applyFont="1"/>
    <xf numFmtId="3" fontId="10" fillId="0" borderId="0" xfId="0" applyNumberFormat="1" applyFont="1"/>
    <xf numFmtId="3" fontId="5" fillId="0" borderId="0" xfId="0" applyNumberFormat="1" applyFont="1"/>
    <xf numFmtId="164" fontId="8" fillId="0" borderId="0" xfId="0" applyFont="1" applyAlignment="1">
      <alignment horizontal="left"/>
    </xf>
    <xf numFmtId="164" fontId="9" fillId="0" borderId="0" xfId="0" applyFont="1"/>
    <xf numFmtId="3" fontId="9" fillId="0" borderId="0" xfId="0" applyNumberFormat="1" applyFont="1"/>
    <xf numFmtId="1" fontId="2" fillId="0" borderId="16" xfId="0" applyNumberFormat="1" applyFont="1" applyBorder="1" applyAlignment="1">
      <alignment horizontal="center"/>
    </xf>
    <xf numFmtId="164" fontId="2" fillId="0" borderId="17" xfId="0" applyFont="1" applyBorder="1"/>
    <xf numFmtId="3" fontId="2" fillId="0" borderId="17" xfId="0" applyNumberFormat="1" applyFont="1" applyBorder="1"/>
    <xf numFmtId="3" fontId="12" fillId="0" borderId="18" xfId="0" applyNumberFormat="1" applyFont="1" applyBorder="1"/>
    <xf numFmtId="164" fontId="14" fillId="0" borderId="0" xfId="0" applyFont="1" applyAlignment="1">
      <alignment horizontal="center"/>
    </xf>
    <xf numFmtId="3" fontId="14" fillId="0" borderId="0" xfId="0" applyNumberFormat="1" applyFont="1"/>
    <xf numFmtId="41" fontId="10" fillId="0" borderId="0" xfId="1" applyFont="1"/>
    <xf numFmtId="164" fontId="2" fillId="0" borderId="0" xfId="0" applyFont="1" applyBorder="1"/>
    <xf numFmtId="3" fontId="16" fillId="0" borderId="19" xfId="0" applyNumberFormat="1" applyFont="1" applyBorder="1"/>
    <xf numFmtId="164" fontId="17" fillId="0" borderId="0" xfId="0" applyFont="1"/>
    <xf numFmtId="3" fontId="18" fillId="0" borderId="0" xfId="0" applyNumberFormat="1" applyFont="1" applyBorder="1"/>
    <xf numFmtId="164" fontId="19" fillId="0" borderId="0" xfId="0" applyFont="1"/>
    <xf numFmtId="3" fontId="19" fillId="0" borderId="0" xfId="0" applyNumberFormat="1" applyFont="1" applyBorder="1"/>
    <xf numFmtId="3" fontId="20" fillId="0" borderId="0" xfId="0" applyNumberFormat="1" applyFont="1" applyBorder="1"/>
    <xf numFmtId="3" fontId="21" fillId="0" borderId="0" xfId="0" applyNumberFormat="1" applyFont="1"/>
    <xf numFmtId="3" fontId="22" fillId="0" borderId="0" xfId="0" applyNumberFormat="1" applyFont="1" applyBorder="1"/>
    <xf numFmtId="41" fontId="11" fillId="0" borderId="0" xfId="1" applyFont="1"/>
    <xf numFmtId="41" fontId="5" fillId="0" borderId="0" xfId="1" applyFont="1"/>
    <xf numFmtId="164" fontId="24" fillId="0" borderId="0" xfId="0" applyFont="1"/>
    <xf numFmtId="164" fontId="24" fillId="0" borderId="0" xfId="0" applyFont="1" applyAlignment="1">
      <alignment horizontal="center"/>
    </xf>
    <xf numFmtId="3" fontId="24" fillId="0" borderId="0" xfId="0" applyNumberFormat="1" applyFont="1"/>
    <xf numFmtId="164" fontId="25" fillId="0" borderId="0" xfId="0" applyFont="1"/>
    <xf numFmtId="3" fontId="25" fillId="0" borderId="0" xfId="0" applyNumberFormat="1" applyFont="1" applyBorder="1"/>
    <xf numFmtId="164" fontId="26" fillId="0" borderId="14" xfId="0" applyFont="1" applyBorder="1"/>
    <xf numFmtId="164" fontId="13" fillId="0" borderId="14" xfId="0" applyFont="1" applyBorder="1"/>
    <xf numFmtId="3" fontId="13" fillId="0" borderId="14" xfId="0" applyNumberFormat="1" applyFont="1" applyBorder="1"/>
    <xf numFmtId="3" fontId="12" fillId="0" borderId="2" xfId="0" applyNumberFormat="1" applyFont="1" applyBorder="1" applyAlignment="1"/>
    <xf numFmtId="164" fontId="11" fillId="0" borderId="0" xfId="0" applyFont="1"/>
    <xf numFmtId="3" fontId="11" fillId="0" borderId="0" xfId="0" applyNumberFormat="1" applyFont="1"/>
    <xf numFmtId="41" fontId="3" fillId="0" borderId="15" xfId="1" applyFont="1" applyBorder="1"/>
    <xf numFmtId="165" fontId="2" fillId="0" borderId="14" xfId="1" applyNumberFormat="1" applyFont="1" applyBorder="1"/>
    <xf numFmtId="164" fontId="2" fillId="0" borderId="22" xfId="0" applyFont="1" applyBorder="1"/>
    <xf numFmtId="166" fontId="2" fillId="0" borderId="14" xfId="1" applyNumberFormat="1" applyFont="1" applyBorder="1" applyAlignment="1">
      <alignment horizontal="left"/>
    </xf>
    <xf numFmtId="164" fontId="2" fillId="0" borderId="14" xfId="0" applyFont="1" applyBorder="1" applyAlignment="1">
      <alignment horizontal="left"/>
    </xf>
    <xf numFmtId="4" fontId="2" fillId="0" borderId="14" xfId="0" applyNumberFormat="1" applyFont="1" applyBorder="1"/>
    <xf numFmtId="4" fontId="7" fillId="0" borderId="0" xfId="0" applyNumberFormat="1" applyFont="1"/>
    <xf numFmtId="164" fontId="2" fillId="0" borderId="0" xfId="0" applyFont="1"/>
    <xf numFmtId="164" fontId="2" fillId="0" borderId="1" xfId="0" applyFont="1" applyBorder="1"/>
    <xf numFmtId="164" fontId="4" fillId="0" borderId="0" xfId="0" applyFont="1"/>
    <xf numFmtId="164" fontId="5" fillId="0" borderId="0" xfId="0" applyFont="1"/>
    <xf numFmtId="164" fontId="2" fillId="0" borderId="0" xfId="0" applyFont="1" applyBorder="1"/>
    <xf numFmtId="1" fontId="2" fillId="0" borderId="0" xfId="0" applyNumberFormat="1" applyFont="1"/>
    <xf numFmtId="164" fontId="2" fillId="0" borderId="2" xfId="0" applyFont="1" applyBorder="1"/>
    <xf numFmtId="164" fontId="2" fillId="0" borderId="14" xfId="0" applyFont="1" applyBorder="1"/>
    <xf numFmtId="164" fontId="2" fillId="0" borderId="15" xfId="0" applyFont="1" applyBorder="1"/>
    <xf numFmtId="3" fontId="2" fillId="0" borderId="14" xfId="0" applyNumberFormat="1" applyFont="1" applyBorder="1"/>
    <xf numFmtId="3" fontId="12" fillId="0" borderId="2" xfId="0" applyNumberFormat="1" applyFont="1" applyBorder="1"/>
    <xf numFmtId="41" fontId="13" fillId="0" borderId="14" xfId="1" applyFont="1" applyFill="1" applyBorder="1" applyAlignment="1">
      <alignment horizontal="center" vertical="center"/>
    </xf>
    <xf numFmtId="164" fontId="2" fillId="0" borderId="17" xfId="0" applyFont="1" applyBorder="1"/>
    <xf numFmtId="3" fontId="2" fillId="0" borderId="17" xfId="0" applyNumberFormat="1" applyFont="1" applyBorder="1"/>
    <xf numFmtId="3" fontId="12" fillId="0" borderId="18" xfId="0" applyNumberFormat="1" applyFont="1" applyBorder="1"/>
    <xf numFmtId="3" fontId="16" fillId="0" borderId="19" xfId="0" applyNumberFormat="1" applyFont="1" applyBorder="1"/>
    <xf numFmtId="3" fontId="5" fillId="0" borderId="0" xfId="0" applyNumberFormat="1" applyFont="1"/>
    <xf numFmtId="164" fontId="7" fillId="0" borderId="0" xfId="0" applyFont="1"/>
    <xf numFmtId="164" fontId="8" fillId="0" borderId="0" xfId="0" applyFont="1"/>
    <xf numFmtId="164" fontId="8" fillId="0" borderId="0" xfId="0" applyFont="1" applyAlignment="1">
      <alignment horizontal="center"/>
    </xf>
    <xf numFmtId="164" fontId="9" fillId="0" borderId="0" xfId="0" applyFont="1" applyAlignment="1">
      <alignment horizontal="center"/>
    </xf>
    <xf numFmtId="164" fontId="7" fillId="0" borderId="0" xfId="0" applyFont="1" applyAlignment="1"/>
    <xf numFmtId="3" fontId="7" fillId="0" borderId="0" xfId="0" applyNumberFormat="1" applyFont="1"/>
    <xf numFmtId="3" fontId="8" fillId="0" borderId="0" xfId="0" applyNumberFormat="1" applyFont="1"/>
    <xf numFmtId="164" fontId="8" fillId="0" borderId="0" xfId="0" applyFont="1" applyAlignment="1">
      <alignment horizontal="left"/>
    </xf>
    <xf numFmtId="164" fontId="9" fillId="0" borderId="0" xfId="0" applyFont="1"/>
    <xf numFmtId="3" fontId="9" fillId="0" borderId="0" xfId="0" applyNumberFormat="1" applyFont="1"/>
    <xf numFmtId="164" fontId="14" fillId="0" borderId="0" xfId="0" applyFont="1" applyAlignment="1">
      <alignment horizontal="center"/>
    </xf>
    <xf numFmtId="3" fontId="14" fillId="0" borderId="0" xfId="0" applyNumberFormat="1" applyFont="1"/>
    <xf numFmtId="164" fontId="17" fillId="0" borderId="0" xfId="0" applyFont="1"/>
    <xf numFmtId="3" fontId="18" fillId="0" borderId="0" xfId="0" applyNumberFormat="1" applyFont="1" applyBorder="1"/>
    <xf numFmtId="164" fontId="19" fillId="0" borderId="0" xfId="0" applyFont="1"/>
    <xf numFmtId="3" fontId="19" fillId="0" borderId="0" xfId="0" applyNumberFormat="1" applyFont="1" applyBorder="1"/>
    <xf numFmtId="3" fontId="20" fillId="0" borderId="0" xfId="0" applyNumberFormat="1" applyFont="1" applyBorder="1"/>
    <xf numFmtId="164" fontId="6" fillId="0" borderId="0" xfId="0" applyFont="1"/>
    <xf numFmtId="164" fontId="10" fillId="0" borderId="0" xfId="0" applyFont="1"/>
    <xf numFmtId="3" fontId="10" fillId="0" borderId="0" xfId="0" applyNumberFormat="1" applyFont="1"/>
    <xf numFmtId="41" fontId="10" fillId="0" borderId="0" xfId="1" applyFont="1"/>
    <xf numFmtId="3" fontId="21" fillId="0" borderId="0" xfId="0" applyNumberFormat="1" applyFont="1"/>
    <xf numFmtId="41" fontId="11" fillId="0" borderId="0" xfId="1" applyFont="1"/>
    <xf numFmtId="1" fontId="2" fillId="0" borderId="13" xfId="0" applyNumberFormat="1" applyFont="1" applyBorder="1"/>
    <xf numFmtId="41" fontId="5" fillId="0" borderId="0" xfId="1" applyFont="1"/>
    <xf numFmtId="3" fontId="22" fillId="0" borderId="0" xfId="0" applyNumberFormat="1" applyFont="1" applyBorder="1"/>
    <xf numFmtId="1" fontId="2" fillId="0" borderId="13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42" fontId="3" fillId="0" borderId="4" xfId="0" applyNumberFormat="1" applyFont="1" applyBorder="1" applyAlignment="1">
      <alignment horizontal="center" vertical="center" wrapText="1"/>
    </xf>
    <xf numFmtId="42" fontId="3" fillId="0" borderId="9" xfId="0" applyNumberFormat="1" applyFont="1" applyBorder="1" applyAlignment="1">
      <alignment horizontal="center" vertical="center" wrapText="1"/>
    </xf>
    <xf numFmtId="42" fontId="3" fillId="0" borderId="10" xfId="0" applyNumberFormat="1" applyFont="1" applyBorder="1" applyAlignment="1">
      <alignment horizontal="center" vertical="center" wrapText="1"/>
    </xf>
    <xf numFmtId="42" fontId="3" fillId="0" borderId="11" xfId="0" applyNumberFormat="1" applyFont="1" applyBorder="1" applyAlignment="1">
      <alignment horizontal="center" vertical="center" wrapText="1"/>
    </xf>
    <xf numFmtId="164" fontId="3" fillId="0" borderId="12" xfId="0" applyFont="1" applyBorder="1" applyAlignment="1">
      <alignment horizontal="center" vertical="center"/>
    </xf>
    <xf numFmtId="41" fontId="3" fillId="0" borderId="22" xfId="1" applyFont="1" applyBorder="1"/>
    <xf numFmtId="3" fontId="12" fillId="0" borderId="0" xfId="0" applyNumberFormat="1" applyFont="1" applyBorder="1"/>
    <xf numFmtId="3" fontId="12" fillId="0" borderId="22" xfId="0" applyNumberFormat="1" applyFont="1" applyBorder="1"/>
    <xf numFmtId="41" fontId="13" fillId="0" borderId="14" xfId="1" applyFont="1" applyFill="1" applyBorder="1"/>
    <xf numFmtId="41" fontId="13" fillId="0" borderId="14" xfId="1" applyFont="1" applyFill="1" applyBorder="1" applyAlignment="1">
      <alignment horizontal="center" wrapText="1"/>
    </xf>
    <xf numFmtId="165" fontId="2" fillId="0" borderId="14" xfId="1" applyNumberFormat="1" applyFont="1" applyBorder="1" applyAlignment="1">
      <alignment horizontal="right"/>
    </xf>
    <xf numFmtId="3" fontId="13" fillId="0" borderId="0" xfId="0" applyNumberFormat="1" applyFont="1" applyBorder="1"/>
    <xf numFmtId="164" fontId="2" fillId="0" borderId="0" xfId="0" applyFont="1" applyBorder="1" applyAlignment="1">
      <alignment vertical="center"/>
    </xf>
    <xf numFmtId="3" fontId="16" fillId="0" borderId="19" xfId="0" applyNumberFormat="1" applyFont="1" applyBorder="1" applyAlignment="1">
      <alignment vertical="center"/>
    </xf>
    <xf numFmtId="164" fontId="17" fillId="0" borderId="0" xfId="0" applyFont="1" applyAlignment="1">
      <alignment vertical="center"/>
    </xf>
    <xf numFmtId="3" fontId="18" fillId="0" borderId="0" xfId="0" applyNumberFormat="1" applyFont="1" applyBorder="1" applyAlignment="1">
      <alignment vertical="center"/>
    </xf>
    <xf numFmtId="164" fontId="25" fillId="0" borderId="0" xfId="0" applyFont="1" applyAlignment="1">
      <alignment vertical="center"/>
    </xf>
    <xf numFmtId="3" fontId="25" fillId="0" borderId="0" xfId="0" applyNumberFormat="1" applyFont="1" applyBorder="1" applyAlignment="1">
      <alignment vertical="center"/>
    </xf>
    <xf numFmtId="164" fontId="19" fillId="0" borderId="0" xfId="0" applyFont="1" applyAlignment="1">
      <alignment vertical="center"/>
    </xf>
    <xf numFmtId="3" fontId="19" fillId="0" borderId="0" xfId="0" applyNumberFormat="1" applyFont="1" applyBorder="1" applyAlignment="1">
      <alignment vertical="center"/>
    </xf>
    <xf numFmtId="3" fontId="20" fillId="0" borderId="0" xfId="0" applyNumberFormat="1" applyFont="1" applyBorder="1" applyAlignment="1">
      <alignment vertical="center"/>
    </xf>
    <xf numFmtId="3" fontId="21" fillId="0" borderId="0" xfId="0" applyNumberFormat="1" applyFont="1" applyAlignment="1">
      <alignment vertical="center"/>
    </xf>
    <xf numFmtId="3" fontId="22" fillId="0" borderId="0" xfId="0" applyNumberFormat="1" applyFont="1" applyBorder="1" applyAlignment="1">
      <alignment vertical="center"/>
    </xf>
    <xf numFmtId="164" fontId="2" fillId="0" borderId="0" xfId="0" applyFont="1" applyAlignment="1">
      <alignment vertical="center"/>
    </xf>
    <xf numFmtId="164" fontId="3" fillId="0" borderId="0" xfId="0" applyFont="1" applyAlignment="1">
      <alignment horizontal="center"/>
    </xf>
    <xf numFmtId="1" fontId="5" fillId="0" borderId="3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42" fontId="3" fillId="0" borderId="5" xfId="0" applyNumberFormat="1" applyFont="1" applyBorder="1" applyAlignment="1">
      <alignment horizontal="center" vertical="center" wrapText="1"/>
    </xf>
    <xf numFmtId="42" fontId="3" fillId="0" borderId="6" xfId="0" applyNumberFormat="1" applyFont="1" applyBorder="1" applyAlignment="1">
      <alignment horizontal="center" vertical="center" wrapText="1"/>
    </xf>
    <xf numFmtId="42" fontId="3" fillId="0" borderId="7" xfId="0" applyNumberFormat="1" applyFont="1" applyBorder="1" applyAlignment="1">
      <alignment horizontal="center" vertical="center" wrapText="1"/>
    </xf>
    <xf numFmtId="164" fontId="15" fillId="0" borderId="20" xfId="0" applyFont="1" applyBorder="1" applyAlignment="1">
      <alignment horizontal="center"/>
    </xf>
    <xf numFmtId="164" fontId="15" fillId="0" borderId="21" xfId="0" applyFont="1" applyBorder="1" applyAlignment="1">
      <alignment horizontal="center"/>
    </xf>
    <xf numFmtId="164" fontId="15" fillId="0" borderId="11" xfId="0" applyFont="1" applyBorder="1" applyAlignment="1">
      <alignment horizontal="center"/>
    </xf>
    <xf numFmtId="164" fontId="15" fillId="0" borderId="20" xfId="0" applyFont="1" applyBorder="1" applyAlignment="1">
      <alignment horizontal="center" vertical="center"/>
    </xf>
    <xf numFmtId="164" fontId="15" fillId="0" borderId="21" xfId="0" applyFont="1" applyBorder="1" applyAlignment="1">
      <alignment horizontal="center" vertical="center"/>
    </xf>
    <xf numFmtId="164" fontId="15" fillId="0" borderId="11" xfId="0" applyFont="1" applyBorder="1" applyAlignment="1">
      <alignment horizontal="center" vertical="center"/>
    </xf>
  </cellXfs>
  <cellStyles count="13">
    <cellStyle name="Comma [0]" xfId="1" builtinId="6"/>
    <cellStyle name="Comma 5" xfId="2"/>
    <cellStyle name="Normal" xfId="0" builtinId="0"/>
    <cellStyle name="Normal 2" xfId="3"/>
    <cellStyle name="Normal 2 2" xfId="10"/>
    <cellStyle name="Normal 3" xfId="4"/>
    <cellStyle name="Normal 4" xfId="5"/>
    <cellStyle name="Normal 4 2" xfId="6"/>
    <cellStyle name="Normal 5" xfId="7"/>
    <cellStyle name="Normal 5 2" xfId="11"/>
    <cellStyle name="Normal 6" xfId="8"/>
    <cellStyle name="Normal 7" xfId="9"/>
    <cellStyle name="Normal 7 2" xfId="12"/>
  </cellStyles>
  <dxfs count="0"/>
  <tableStyles count="0" defaultTableStyle="TableStyleMedium9" defaultPivotStyle="PivotStyleLight16"/>
  <colors>
    <mruColors>
      <color rgb="FF008000"/>
      <color rgb="FF33CC33"/>
      <color rgb="FFFF99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5"/>
  <sheetViews>
    <sheetView workbookViewId="0">
      <selection activeCell="B7" sqref="B7:F44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0.28515625" style="69" customWidth="1"/>
    <col min="5" max="5" width="14.5703125" style="69" customWidth="1"/>
    <col min="6" max="6" width="19" style="69" customWidth="1"/>
    <col min="7" max="7" width="8" style="71" customWidth="1"/>
    <col min="8" max="8" width="14.28515625" style="71" customWidth="1"/>
    <col min="9" max="9" width="8" style="51" customWidth="1"/>
    <col min="10" max="10" width="14.28515625" style="51" customWidth="1"/>
    <col min="11" max="11" width="7.140625" style="72" customWidth="1"/>
    <col min="12" max="12" width="16" style="72" customWidth="1"/>
    <col min="13" max="13" width="8.28515625" style="72" customWidth="1"/>
    <col min="14" max="14" width="14.42578125" style="72" customWidth="1"/>
    <col min="15" max="15" width="8.42578125" style="103" customWidth="1"/>
    <col min="16" max="16" width="15.5703125" style="103" customWidth="1"/>
    <col min="17" max="16384" width="9.140625" style="69"/>
  </cols>
  <sheetData>
    <row r="1" spans="1:16">
      <c r="B1" s="138" t="s">
        <v>0</v>
      </c>
      <c r="C1" s="138"/>
      <c r="D1" s="138"/>
      <c r="E1" s="138"/>
      <c r="F1" s="138"/>
    </row>
    <row r="2" spans="1:16">
      <c r="B2" s="138" t="s">
        <v>72</v>
      </c>
      <c r="C2" s="138"/>
      <c r="D2" s="138"/>
      <c r="E2" s="138"/>
      <c r="F2" s="138"/>
    </row>
    <row r="3" spans="1:16" ht="8.25" customHeight="1" thickBot="1">
      <c r="C3" s="70"/>
      <c r="D3" s="70"/>
      <c r="E3" s="70"/>
    </row>
    <row r="4" spans="1:16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3"/>
    </row>
    <row r="5" spans="1:16" ht="21" customHeight="1" thickBot="1">
      <c r="A5" s="75"/>
      <c r="B5" s="140"/>
      <c r="C5" s="115"/>
      <c r="D5" s="116" t="s">
        <v>4</v>
      </c>
      <c r="E5" s="117" t="s">
        <v>5</v>
      </c>
      <c r="F5" s="118" t="s">
        <v>6</v>
      </c>
      <c r="G5" s="86"/>
      <c r="H5" s="14"/>
      <c r="J5" s="52"/>
      <c r="K5" s="87"/>
      <c r="L5" s="88"/>
      <c r="M5" s="87"/>
      <c r="N5" s="89"/>
      <c r="O5" s="104"/>
      <c r="P5" s="104"/>
    </row>
    <row r="6" spans="1:16" ht="15.75" thickTop="1">
      <c r="A6" s="75"/>
      <c r="B6" s="109"/>
      <c r="C6" s="76"/>
      <c r="D6" s="76"/>
      <c r="E6" s="76"/>
      <c r="F6" s="77"/>
      <c r="G6" s="86"/>
      <c r="H6" s="86"/>
      <c r="K6" s="87"/>
      <c r="L6" s="87"/>
      <c r="M6" s="87"/>
      <c r="N6" s="87"/>
      <c r="O6" s="104"/>
      <c r="P6" s="104"/>
    </row>
    <row r="7" spans="1:16">
      <c r="A7" s="75"/>
      <c r="B7" s="112">
        <v>1</v>
      </c>
      <c r="C7" s="76" t="s">
        <v>7</v>
      </c>
      <c r="D7" s="76" t="s">
        <v>73</v>
      </c>
      <c r="E7" s="78"/>
      <c r="F7" s="79">
        <v>37698000</v>
      </c>
      <c r="G7" s="90"/>
      <c r="H7" s="91"/>
      <c r="J7" s="53"/>
      <c r="K7" s="87"/>
      <c r="L7" s="92"/>
      <c r="M7" s="87"/>
      <c r="N7" s="92"/>
      <c r="O7" s="105"/>
      <c r="P7" s="104"/>
    </row>
    <row r="8" spans="1:16">
      <c r="A8" s="75"/>
      <c r="B8" s="112"/>
      <c r="C8" s="76"/>
      <c r="D8" s="76"/>
      <c r="E8" s="78"/>
      <c r="F8" s="79"/>
      <c r="G8" s="86"/>
      <c r="H8" s="91"/>
      <c r="J8" s="53"/>
      <c r="K8" s="87"/>
      <c r="L8" s="92"/>
      <c r="M8" s="87"/>
      <c r="N8" s="92"/>
      <c r="O8" s="105"/>
      <c r="P8" s="104"/>
    </row>
    <row r="9" spans="1:16">
      <c r="A9" s="75"/>
      <c r="B9" s="112">
        <v>2</v>
      </c>
      <c r="C9" s="76" t="s">
        <v>8</v>
      </c>
      <c r="D9" s="76" t="s">
        <v>70</v>
      </c>
      <c r="E9" s="80">
        <v>23628278</v>
      </c>
      <c r="F9" s="79"/>
      <c r="G9" s="86"/>
      <c r="H9" s="91"/>
      <c r="J9" s="53"/>
      <c r="K9" s="87"/>
      <c r="L9" s="92"/>
      <c r="M9" s="87"/>
      <c r="N9" s="92"/>
      <c r="O9" s="105"/>
      <c r="P9" s="104"/>
    </row>
    <row r="10" spans="1:16">
      <c r="A10" s="75"/>
      <c r="B10" s="112"/>
      <c r="C10" s="76"/>
      <c r="D10" s="76" t="s">
        <v>73</v>
      </c>
      <c r="E10" s="122">
        <v>30634747</v>
      </c>
      <c r="F10" s="79"/>
      <c r="G10" s="86"/>
      <c r="H10" s="91"/>
      <c r="J10" s="53"/>
      <c r="K10" s="87"/>
      <c r="L10" s="92"/>
      <c r="M10" s="87"/>
      <c r="N10" s="92"/>
      <c r="O10" s="105"/>
      <c r="P10" s="104"/>
    </row>
    <row r="11" spans="1:16">
      <c r="A11" s="75"/>
      <c r="B11" s="112"/>
      <c r="C11" s="76"/>
      <c r="D11" s="76"/>
      <c r="E11" s="78"/>
      <c r="F11" s="79">
        <f>SUM(E9:E10)</f>
        <v>54263025</v>
      </c>
      <c r="G11" s="86"/>
      <c r="H11" s="91"/>
      <c r="J11" s="53"/>
      <c r="K11" s="87"/>
      <c r="L11" s="92"/>
      <c r="M11" s="87"/>
      <c r="N11" s="92"/>
      <c r="O11" s="105"/>
      <c r="P11" s="104"/>
    </row>
    <row r="12" spans="1:16" ht="8.25" customHeight="1">
      <c r="A12" s="75"/>
      <c r="B12" s="112"/>
      <c r="C12" s="76"/>
      <c r="D12" s="76"/>
      <c r="E12" s="78"/>
      <c r="F12" s="79"/>
      <c r="G12" s="86"/>
      <c r="H12" s="91"/>
      <c r="J12" s="53"/>
      <c r="K12" s="87"/>
      <c r="L12" s="92"/>
      <c r="M12" s="87"/>
      <c r="N12" s="92"/>
      <c r="O12" s="105"/>
      <c r="P12" s="104"/>
    </row>
    <row r="13" spans="1:16">
      <c r="A13" s="75"/>
      <c r="B13" s="112">
        <v>3</v>
      </c>
      <c r="C13" s="76" t="s">
        <v>9</v>
      </c>
      <c r="D13" s="76" t="s">
        <v>70</v>
      </c>
      <c r="E13" s="78">
        <v>5125256473.1999969</v>
      </c>
      <c r="F13" s="79"/>
      <c r="G13" s="86"/>
      <c r="H13" s="91"/>
      <c r="J13" s="53"/>
      <c r="K13" s="87"/>
      <c r="L13" s="92"/>
      <c r="M13" s="87"/>
      <c r="N13" s="92"/>
      <c r="O13" s="105"/>
      <c r="P13" s="104"/>
    </row>
    <row r="14" spans="1:16">
      <c r="A14" s="75"/>
      <c r="B14" s="112"/>
      <c r="C14" s="76"/>
      <c r="D14" s="76" t="s">
        <v>73</v>
      </c>
      <c r="E14" s="78">
        <v>19152037633</v>
      </c>
      <c r="F14" s="79"/>
      <c r="G14" s="86"/>
      <c r="H14" s="91"/>
      <c r="J14" s="53"/>
      <c r="K14" s="87"/>
      <c r="L14" s="92"/>
      <c r="M14" s="87"/>
      <c r="N14" s="92"/>
      <c r="O14" s="105"/>
      <c r="P14" s="104"/>
    </row>
    <row r="15" spans="1:16" ht="18.75" customHeight="1">
      <c r="A15" s="75"/>
      <c r="B15" s="112"/>
      <c r="C15" s="76"/>
      <c r="D15" s="76"/>
      <c r="E15" s="78"/>
      <c r="F15" s="79">
        <f>SUM(E13:E14)</f>
        <v>24277294106.199997</v>
      </c>
      <c r="G15" s="86"/>
      <c r="H15" s="91"/>
      <c r="J15" s="53"/>
      <c r="K15" s="87"/>
      <c r="L15" s="92"/>
      <c r="M15" s="87"/>
      <c r="N15" s="92"/>
      <c r="O15" s="105"/>
      <c r="P15" s="104"/>
    </row>
    <row r="16" spans="1:16">
      <c r="A16" s="75"/>
      <c r="B16" s="112">
        <v>4</v>
      </c>
      <c r="C16" s="76" t="s">
        <v>11</v>
      </c>
      <c r="D16" s="76" t="s">
        <v>64</v>
      </c>
      <c r="E16" s="58">
        <v>115991162</v>
      </c>
      <c r="F16" s="79"/>
      <c r="G16" s="86"/>
      <c r="H16" s="91"/>
      <c r="J16" s="53"/>
      <c r="K16" s="87"/>
      <c r="L16" s="92"/>
      <c r="M16" s="87"/>
      <c r="N16" s="92"/>
      <c r="O16" s="105"/>
      <c r="P16" s="104"/>
    </row>
    <row r="17" spans="1:16">
      <c r="A17" s="75"/>
      <c r="B17" s="112"/>
      <c r="C17" s="76"/>
      <c r="D17" s="76" t="s">
        <v>67</v>
      </c>
      <c r="E17" s="58">
        <v>125296116</v>
      </c>
      <c r="F17" s="79"/>
      <c r="G17" s="86"/>
      <c r="H17" s="91"/>
      <c r="J17" s="53"/>
      <c r="K17" s="87"/>
      <c r="L17" s="92"/>
      <c r="M17" s="87"/>
      <c r="N17" s="92"/>
      <c r="O17" s="105"/>
      <c r="P17" s="104"/>
    </row>
    <row r="18" spans="1:16">
      <c r="A18" s="75"/>
      <c r="B18" s="112"/>
      <c r="C18" s="76"/>
      <c r="D18" s="76" t="s">
        <v>70</v>
      </c>
      <c r="E18" s="58">
        <f>104644848</f>
        <v>104644848</v>
      </c>
      <c r="F18" s="79"/>
      <c r="G18" s="86"/>
      <c r="H18" s="91"/>
      <c r="J18" s="53"/>
      <c r="K18" s="87"/>
      <c r="L18" s="92"/>
      <c r="M18" s="87"/>
      <c r="N18" s="92"/>
      <c r="O18" s="105"/>
      <c r="P18" s="104"/>
    </row>
    <row r="19" spans="1:16">
      <c r="A19" s="75"/>
      <c r="B19" s="112"/>
      <c r="C19" s="56"/>
      <c r="D19" s="76" t="s">
        <v>73</v>
      </c>
      <c r="E19" s="58">
        <v>88730786</v>
      </c>
      <c r="F19" s="79"/>
      <c r="G19" s="86"/>
      <c r="H19" s="91"/>
      <c r="J19" s="53"/>
      <c r="K19" s="87"/>
      <c r="L19" s="92"/>
      <c r="M19" s="87"/>
      <c r="N19" s="92"/>
      <c r="O19" s="105"/>
      <c r="P19" s="104"/>
    </row>
    <row r="20" spans="1:16">
      <c r="A20" s="75"/>
      <c r="B20" s="112"/>
      <c r="C20" s="76"/>
      <c r="D20" s="76"/>
      <c r="E20" s="78"/>
      <c r="F20" s="79">
        <f>SUM(E16:E19)</f>
        <v>434662912</v>
      </c>
      <c r="G20" s="86"/>
      <c r="H20" s="91"/>
      <c r="J20" s="53"/>
      <c r="K20" s="87"/>
      <c r="L20" s="92"/>
      <c r="M20" s="87"/>
      <c r="N20" s="92"/>
      <c r="O20" s="105"/>
      <c r="P20" s="104"/>
    </row>
    <row r="21" spans="1:16" ht="10.5" customHeight="1">
      <c r="A21" s="75"/>
      <c r="B21" s="112"/>
      <c r="C21" s="76"/>
      <c r="D21" s="76"/>
      <c r="E21" s="78"/>
      <c r="F21" s="79"/>
      <c r="G21" s="86"/>
      <c r="H21" s="91"/>
      <c r="J21" s="53"/>
      <c r="K21" s="87"/>
      <c r="L21" s="92"/>
      <c r="M21" s="87"/>
      <c r="N21" s="92"/>
      <c r="O21" s="105"/>
      <c r="P21" s="104"/>
    </row>
    <row r="22" spans="1:16">
      <c r="A22" s="75"/>
      <c r="B22" s="112">
        <v>5</v>
      </c>
      <c r="C22" s="76" t="s">
        <v>12</v>
      </c>
      <c r="D22" s="76" t="s">
        <v>73</v>
      </c>
      <c r="E22" s="78"/>
      <c r="F22" s="79">
        <v>6790080</v>
      </c>
      <c r="G22" s="86"/>
      <c r="H22" s="91"/>
      <c r="J22" s="53"/>
      <c r="K22" s="87"/>
      <c r="L22" s="92"/>
      <c r="M22" s="87"/>
      <c r="N22" s="92"/>
      <c r="O22" s="105"/>
      <c r="P22" s="104"/>
    </row>
    <row r="23" spans="1:16">
      <c r="A23" s="75"/>
      <c r="B23" s="112"/>
      <c r="C23" s="76"/>
      <c r="D23" s="76"/>
      <c r="E23" s="78"/>
      <c r="F23" s="79"/>
      <c r="G23" s="86"/>
      <c r="H23" s="91"/>
      <c r="J23" s="53"/>
      <c r="K23" s="87"/>
      <c r="L23" s="92"/>
      <c r="M23" s="87"/>
      <c r="N23" s="92"/>
      <c r="O23" s="105"/>
      <c r="P23" s="104"/>
    </row>
    <row r="24" spans="1:16">
      <c r="A24" s="75"/>
      <c r="B24" s="112"/>
      <c r="C24" s="76"/>
      <c r="D24" s="76"/>
      <c r="E24" s="78"/>
      <c r="F24" s="79"/>
      <c r="G24" s="86"/>
      <c r="H24" s="91"/>
      <c r="J24" s="53"/>
      <c r="K24" s="87"/>
      <c r="L24" s="92"/>
      <c r="M24" s="87"/>
      <c r="N24" s="92"/>
      <c r="O24" s="105"/>
      <c r="P24" s="104"/>
    </row>
    <row r="25" spans="1:16">
      <c r="A25" s="75"/>
      <c r="B25" s="112">
        <v>6</v>
      </c>
      <c r="C25" s="76" t="s">
        <v>13</v>
      </c>
      <c r="D25" s="76"/>
      <c r="E25" s="78"/>
      <c r="F25" s="79">
        <v>0</v>
      </c>
      <c r="G25" s="86"/>
      <c r="H25" s="91"/>
      <c r="J25" s="53"/>
      <c r="K25" s="87"/>
      <c r="L25" s="92"/>
      <c r="M25" s="87"/>
      <c r="N25" s="92"/>
      <c r="O25" s="105"/>
      <c r="P25" s="104"/>
    </row>
    <row r="26" spans="1:16">
      <c r="A26" s="75"/>
      <c r="B26" s="112"/>
      <c r="C26" s="76"/>
      <c r="D26" s="76"/>
      <c r="E26" s="78"/>
      <c r="F26" s="79"/>
      <c r="G26" s="86"/>
      <c r="H26" s="91"/>
      <c r="J26" s="53"/>
      <c r="K26" s="87"/>
      <c r="L26" s="92"/>
      <c r="M26" s="87"/>
      <c r="N26" s="92"/>
      <c r="O26" s="105"/>
      <c r="P26" s="104"/>
    </row>
    <row r="27" spans="1:16">
      <c r="A27" s="75"/>
      <c r="B27" s="112">
        <v>7</v>
      </c>
      <c r="C27" s="76" t="s">
        <v>14</v>
      </c>
      <c r="D27" s="76"/>
      <c r="E27" s="78"/>
      <c r="F27" s="79">
        <v>0</v>
      </c>
      <c r="G27" s="86"/>
      <c r="H27" s="91"/>
      <c r="J27" s="53"/>
      <c r="K27" s="87"/>
      <c r="L27" s="92"/>
      <c r="M27" s="87"/>
      <c r="N27" s="92"/>
      <c r="O27" s="105"/>
      <c r="P27" s="104"/>
    </row>
    <row r="28" spans="1:16">
      <c r="A28" s="75"/>
      <c r="B28" s="112"/>
      <c r="C28" s="76"/>
      <c r="D28" s="76"/>
      <c r="E28" s="78"/>
      <c r="F28" s="79"/>
      <c r="G28" s="86"/>
      <c r="H28" s="91"/>
      <c r="J28" s="53"/>
      <c r="K28" s="87"/>
      <c r="L28" s="92"/>
      <c r="M28" s="87"/>
      <c r="N28" s="92"/>
      <c r="O28" s="105"/>
      <c r="P28" s="104"/>
    </row>
    <row r="29" spans="1:16">
      <c r="A29" s="75"/>
      <c r="B29" s="112">
        <v>8</v>
      </c>
      <c r="C29" s="76" t="s">
        <v>15</v>
      </c>
      <c r="D29" s="76" t="s">
        <v>64</v>
      </c>
      <c r="E29" s="78">
        <v>739518340</v>
      </c>
      <c r="F29" s="79"/>
      <c r="G29" s="86"/>
      <c r="H29" s="91"/>
      <c r="J29" s="53"/>
      <c r="K29" s="87"/>
      <c r="L29" s="92"/>
      <c r="M29" s="87"/>
      <c r="N29" s="92"/>
      <c r="O29" s="105"/>
      <c r="P29" s="104"/>
    </row>
    <row r="30" spans="1:16">
      <c r="A30" s="75"/>
      <c r="B30" s="112"/>
      <c r="C30" s="76"/>
      <c r="D30" s="76" t="s">
        <v>67</v>
      </c>
      <c r="E30" s="78">
        <v>557034830</v>
      </c>
      <c r="F30" s="79"/>
      <c r="G30" s="86"/>
      <c r="H30" s="91"/>
      <c r="J30" s="53"/>
      <c r="K30" s="87"/>
      <c r="L30" s="92"/>
      <c r="M30" s="87"/>
      <c r="N30" s="92"/>
      <c r="O30" s="105"/>
      <c r="P30" s="104"/>
    </row>
    <row r="31" spans="1:16">
      <c r="A31" s="75"/>
      <c r="B31" s="112"/>
      <c r="C31" s="76"/>
      <c r="D31" s="76" t="s">
        <v>70</v>
      </c>
      <c r="E31" s="78">
        <v>658120904</v>
      </c>
      <c r="F31" s="79"/>
      <c r="G31" s="86"/>
      <c r="H31" s="91"/>
      <c r="J31" s="53"/>
      <c r="K31" s="93"/>
      <c r="L31" s="92"/>
      <c r="M31" s="87"/>
      <c r="N31" s="92"/>
      <c r="O31" s="105"/>
      <c r="P31" s="104"/>
    </row>
    <row r="32" spans="1:16">
      <c r="A32" s="75"/>
      <c r="B32" s="112"/>
      <c r="C32" s="76"/>
      <c r="D32" s="76" t="s">
        <v>73</v>
      </c>
      <c r="E32" s="123">
        <v>651199119</v>
      </c>
      <c r="F32" s="79"/>
      <c r="G32" s="86"/>
      <c r="H32" s="91"/>
      <c r="J32" s="53"/>
      <c r="K32" s="87"/>
      <c r="L32" s="92"/>
      <c r="M32" s="94"/>
      <c r="N32" s="95"/>
      <c r="O32" s="105"/>
      <c r="P32" s="104"/>
    </row>
    <row r="33" spans="1:16">
      <c r="A33" s="75"/>
      <c r="B33" s="112"/>
      <c r="C33" s="76"/>
      <c r="D33" s="76"/>
      <c r="E33" s="78"/>
      <c r="F33" s="79">
        <f>SUM(E29:E32)</f>
        <v>2605873193</v>
      </c>
      <c r="G33" s="86"/>
      <c r="H33" s="91"/>
      <c r="J33" s="53"/>
      <c r="K33" s="87"/>
      <c r="L33" s="92"/>
      <c r="M33" s="87"/>
      <c r="N33" s="92"/>
      <c r="O33" s="105"/>
      <c r="P33" s="104"/>
    </row>
    <row r="34" spans="1:16">
      <c r="A34" s="75"/>
      <c r="B34" s="112"/>
      <c r="C34" s="76"/>
      <c r="D34" s="76"/>
      <c r="E34" s="78"/>
      <c r="F34" s="79"/>
      <c r="G34" s="86"/>
      <c r="H34" s="91"/>
      <c r="J34" s="53"/>
      <c r="K34" s="87"/>
      <c r="L34" s="92"/>
      <c r="M34" s="87"/>
      <c r="N34" s="92"/>
      <c r="O34" s="105"/>
      <c r="P34" s="104"/>
    </row>
    <row r="35" spans="1:16">
      <c r="A35" s="75"/>
      <c r="B35" s="112">
        <v>9</v>
      </c>
      <c r="C35" s="76" t="s">
        <v>16</v>
      </c>
      <c r="D35" s="76"/>
      <c r="E35" s="78"/>
      <c r="F35" s="79">
        <v>0</v>
      </c>
      <c r="G35" s="86"/>
      <c r="H35" s="91"/>
      <c r="J35" s="53"/>
      <c r="K35" s="87"/>
      <c r="L35" s="92"/>
      <c r="M35" s="87"/>
      <c r="N35" s="92"/>
      <c r="O35" s="105"/>
      <c r="P35" s="104"/>
    </row>
    <row r="36" spans="1:16">
      <c r="A36" s="75"/>
      <c r="B36" s="112"/>
      <c r="C36" s="76"/>
      <c r="D36" s="76"/>
      <c r="E36" s="78"/>
      <c r="F36" s="79"/>
      <c r="G36" s="86"/>
      <c r="H36" s="91"/>
      <c r="J36" s="53"/>
      <c r="K36" s="87"/>
      <c r="L36" s="92"/>
      <c r="M36" s="87"/>
      <c r="N36" s="92"/>
      <c r="O36" s="105"/>
      <c r="P36" s="104"/>
    </row>
    <row r="37" spans="1:16">
      <c r="A37" s="75"/>
      <c r="B37" s="112">
        <v>10</v>
      </c>
      <c r="C37" s="76" t="s">
        <v>17</v>
      </c>
      <c r="D37" s="76"/>
      <c r="E37" s="78"/>
      <c r="F37" s="79">
        <v>0</v>
      </c>
      <c r="G37" s="86"/>
      <c r="H37" s="91"/>
      <c r="J37" s="53"/>
      <c r="K37" s="87"/>
      <c r="L37" s="92"/>
      <c r="M37" s="87"/>
      <c r="N37" s="92"/>
      <c r="O37" s="105"/>
      <c r="P37" s="104"/>
    </row>
    <row r="38" spans="1:16" ht="11.25" customHeight="1">
      <c r="A38" s="75"/>
      <c r="B38" s="112"/>
      <c r="C38" s="76"/>
      <c r="D38" s="76"/>
      <c r="E38" s="78"/>
      <c r="F38" s="79"/>
      <c r="G38" s="86"/>
      <c r="H38" s="91"/>
      <c r="J38" s="53"/>
      <c r="K38" s="87"/>
      <c r="L38" s="92"/>
      <c r="M38" s="87"/>
      <c r="N38" s="92"/>
      <c r="O38" s="105"/>
      <c r="P38" s="104"/>
    </row>
    <row r="39" spans="1:16">
      <c r="A39" s="75"/>
      <c r="B39" s="112">
        <v>11</v>
      </c>
      <c r="C39" s="76" t="s">
        <v>18</v>
      </c>
      <c r="D39" s="76"/>
      <c r="E39" s="78"/>
      <c r="F39" s="79">
        <v>0</v>
      </c>
      <c r="G39" s="86"/>
      <c r="H39" s="91"/>
      <c r="J39" s="53"/>
      <c r="K39" s="87"/>
      <c r="L39" s="92"/>
      <c r="M39" s="87"/>
      <c r="N39" s="92"/>
      <c r="O39" s="105"/>
      <c r="P39" s="104"/>
    </row>
    <row r="40" spans="1:16">
      <c r="A40" s="75"/>
      <c r="B40" s="112"/>
      <c r="C40" s="76"/>
      <c r="D40" s="76"/>
      <c r="E40" s="78"/>
      <c r="F40" s="79"/>
      <c r="G40" s="86"/>
      <c r="H40" s="91"/>
      <c r="J40" s="53"/>
      <c r="K40" s="87"/>
      <c r="L40" s="92"/>
      <c r="M40" s="87"/>
      <c r="N40" s="92"/>
      <c r="O40" s="105"/>
      <c r="P40" s="104"/>
    </row>
    <row r="41" spans="1:16">
      <c r="A41" s="75"/>
      <c r="B41" s="112">
        <v>12</v>
      </c>
      <c r="C41" s="76" t="s">
        <v>19</v>
      </c>
      <c r="D41" s="76" t="s">
        <v>70</v>
      </c>
      <c r="E41" s="78"/>
      <c r="F41" s="79">
        <v>1875897</v>
      </c>
      <c r="G41" s="86"/>
      <c r="H41" s="91"/>
      <c r="J41" s="53"/>
      <c r="K41" s="87"/>
      <c r="L41" s="92"/>
      <c r="M41" s="87"/>
      <c r="N41" s="92"/>
      <c r="O41" s="105"/>
      <c r="P41" s="104"/>
    </row>
    <row r="42" spans="1:16" ht="8.25" customHeight="1">
      <c r="A42" s="75"/>
      <c r="B42" s="113"/>
      <c r="C42" s="81"/>
      <c r="D42" s="81"/>
      <c r="E42" s="82"/>
      <c r="F42" s="83"/>
      <c r="G42" s="96"/>
      <c r="H42" s="97"/>
      <c r="J42" s="53"/>
      <c r="K42" s="87"/>
      <c r="L42" s="92"/>
      <c r="M42" s="94"/>
      <c r="N42" s="95"/>
      <c r="O42" s="105"/>
      <c r="P42" s="106"/>
    </row>
    <row r="43" spans="1:16" ht="20.25" thickBot="1">
      <c r="A43" s="73"/>
      <c r="B43" s="144" t="s">
        <v>20</v>
      </c>
      <c r="C43" s="145"/>
      <c r="D43" s="145"/>
      <c r="E43" s="146"/>
      <c r="F43" s="84">
        <f>SUM(F7:F42)</f>
        <v>27418457213.199997</v>
      </c>
      <c r="G43" s="98"/>
      <c r="H43" s="99"/>
      <c r="I43" s="54"/>
      <c r="J43" s="55"/>
      <c r="K43" s="100"/>
      <c r="L43" s="101"/>
      <c r="M43" s="100"/>
      <c r="N43" s="102"/>
      <c r="O43" s="107"/>
      <c r="P43" s="111"/>
    </row>
    <row r="44" spans="1:16" ht="15.75" thickTop="1">
      <c r="N44" s="85"/>
      <c r="O44" s="104"/>
      <c r="P44" s="108"/>
    </row>
    <row r="45" spans="1:16">
      <c r="L45" s="110"/>
      <c r="N45" s="110"/>
      <c r="P45" s="110"/>
    </row>
  </sheetData>
  <mergeCells count="5">
    <mergeCell ref="B1:F1"/>
    <mergeCell ref="B2:F2"/>
    <mergeCell ref="B4:B5"/>
    <mergeCell ref="D4:F4"/>
    <mergeCell ref="B43:E43"/>
  </mergeCells>
  <pageMargins left="0.78740157480314965" right="0.23622047244094491" top="0.19685039370078741" bottom="0.43307086614173229" header="0.11811023622047245" footer="0.31496062992125984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86"/>
  <sheetViews>
    <sheetView topLeftCell="A62" workbookViewId="0">
      <selection activeCell="E18" sqref="E18:F18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5.85546875" style="69" bestFit="1" customWidth="1"/>
    <col min="5" max="5" width="14.5703125" style="69" customWidth="1"/>
    <col min="6" max="6" width="15.140625" style="69" customWidth="1"/>
    <col min="7" max="7" width="19" style="69" customWidth="1"/>
    <col min="8" max="8" width="8" style="71" customWidth="1"/>
    <col min="9" max="9" width="17" style="71" customWidth="1"/>
    <col min="10" max="10" width="8" style="51" customWidth="1"/>
    <col min="11" max="11" width="14.28515625" style="51" customWidth="1"/>
    <col min="12" max="12" width="7.140625" style="72" customWidth="1"/>
    <col min="13" max="13" width="16" style="72" customWidth="1"/>
    <col min="14" max="14" width="8.28515625" style="72" customWidth="1"/>
    <col min="15" max="15" width="14.42578125" style="72" customWidth="1"/>
    <col min="16" max="16" width="8.42578125" style="103" customWidth="1"/>
    <col min="17" max="17" width="15.5703125" style="103" customWidth="1"/>
    <col min="18" max="16384" width="9.140625" style="69"/>
  </cols>
  <sheetData>
    <row r="1" spans="1:17">
      <c r="B1" s="138" t="s">
        <v>0</v>
      </c>
      <c r="C1" s="138"/>
      <c r="D1" s="138"/>
      <c r="E1" s="138"/>
      <c r="F1" s="138"/>
      <c r="G1" s="138"/>
    </row>
    <row r="2" spans="1:17">
      <c r="B2" s="138" t="s">
        <v>84</v>
      </c>
      <c r="C2" s="138"/>
      <c r="D2" s="138"/>
      <c r="E2" s="138"/>
      <c r="F2" s="138"/>
      <c r="G2" s="138"/>
    </row>
    <row r="3" spans="1:17" ht="8.25" customHeight="1" thickBot="1">
      <c r="B3" s="74" t="s">
        <v>30</v>
      </c>
      <c r="C3" s="70"/>
      <c r="D3" s="70"/>
      <c r="E3" s="70"/>
      <c r="F3" s="70"/>
    </row>
    <row r="4" spans="1:17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2"/>
      <c r="G4" s="143"/>
    </row>
    <row r="5" spans="1:17" ht="21" customHeight="1" thickBot="1">
      <c r="A5" s="75"/>
      <c r="B5" s="140"/>
      <c r="C5" s="115"/>
      <c r="D5" s="116" t="s">
        <v>4</v>
      </c>
      <c r="E5" s="117"/>
      <c r="F5" s="117" t="s">
        <v>5</v>
      </c>
      <c r="G5" s="118" t="s">
        <v>6</v>
      </c>
      <c r="H5" s="86"/>
      <c r="I5" s="14"/>
      <c r="K5" s="52"/>
      <c r="L5" s="87"/>
      <c r="M5" s="88"/>
      <c r="N5" s="87"/>
      <c r="O5" s="89"/>
      <c r="P5" s="104"/>
      <c r="Q5" s="104"/>
    </row>
    <row r="6" spans="1:17" ht="15.75" thickTop="1">
      <c r="A6" s="75"/>
      <c r="B6" s="112" t="s">
        <v>21</v>
      </c>
      <c r="C6" s="76" t="s">
        <v>22</v>
      </c>
      <c r="D6" s="76"/>
      <c r="E6" s="76"/>
      <c r="F6" s="76"/>
      <c r="G6" s="62">
        <f>14803658485-650396000-327138000-393491000-446576000-406301000</f>
        <v>12579756485</v>
      </c>
      <c r="H6" s="86"/>
      <c r="I6" s="86"/>
      <c r="L6" s="87"/>
      <c r="M6" s="87"/>
      <c r="N6" s="87"/>
      <c r="O6" s="87"/>
      <c r="P6" s="104"/>
      <c r="Q6" s="104"/>
    </row>
    <row r="7" spans="1:17" ht="6" customHeight="1">
      <c r="A7" s="75"/>
      <c r="B7" s="112"/>
      <c r="C7" s="76"/>
      <c r="D7" s="76"/>
      <c r="E7" s="76"/>
      <c r="F7" s="73"/>
      <c r="G7" s="119"/>
      <c r="H7" s="86"/>
      <c r="I7" s="86"/>
      <c r="L7" s="87"/>
      <c r="M7" s="87"/>
      <c r="N7" s="87"/>
      <c r="O7" s="87"/>
      <c r="P7" s="104"/>
      <c r="Q7" s="104"/>
    </row>
    <row r="8" spans="1:17">
      <c r="A8" s="75"/>
      <c r="B8" s="112">
        <v>1</v>
      </c>
      <c r="C8" s="76" t="s">
        <v>7</v>
      </c>
      <c r="D8" s="76" t="s">
        <v>85</v>
      </c>
      <c r="E8" s="78"/>
      <c r="F8" s="120"/>
      <c r="G8" s="121">
        <v>57892800</v>
      </c>
      <c r="H8" s="90"/>
      <c r="I8" s="91"/>
      <c r="K8" s="53"/>
      <c r="L8" s="87"/>
      <c r="M8" s="92"/>
      <c r="N8" s="87"/>
      <c r="O8" s="92"/>
      <c r="P8" s="105"/>
      <c r="Q8" s="104"/>
    </row>
    <row r="9" spans="1:17" ht="7.5" customHeight="1">
      <c r="A9" s="75"/>
      <c r="B9" s="112"/>
      <c r="C9" s="76"/>
      <c r="D9" s="76"/>
      <c r="E9" s="76"/>
      <c r="F9" s="78"/>
      <c r="G9" s="79"/>
      <c r="H9" s="86"/>
      <c r="I9" s="91"/>
      <c r="K9" s="53"/>
      <c r="L9" s="87"/>
      <c r="M9" s="92"/>
      <c r="N9" s="87"/>
      <c r="O9" s="92"/>
      <c r="P9" s="105"/>
      <c r="Q9" s="104"/>
    </row>
    <row r="10" spans="1:17">
      <c r="A10" s="75"/>
      <c r="B10" s="112">
        <v>2</v>
      </c>
      <c r="C10" s="76" t="s">
        <v>8</v>
      </c>
      <c r="D10" s="76" t="s">
        <v>82</v>
      </c>
      <c r="E10" s="76"/>
      <c r="F10" s="122">
        <v>94310801</v>
      </c>
      <c r="G10" s="79"/>
      <c r="H10" s="86"/>
      <c r="I10" s="91"/>
      <c r="K10" s="53"/>
      <c r="L10" s="87"/>
      <c r="M10" s="92"/>
      <c r="N10" s="87"/>
      <c r="O10" s="92"/>
      <c r="P10" s="105"/>
      <c r="Q10" s="104"/>
    </row>
    <row r="11" spans="1:17">
      <c r="A11" s="75"/>
      <c r="B11" s="112"/>
      <c r="C11" s="76"/>
      <c r="D11" s="76" t="s">
        <v>85</v>
      </c>
      <c r="E11" s="80"/>
      <c r="F11" s="122">
        <v>72603155</v>
      </c>
      <c r="G11" s="79"/>
      <c r="H11" s="86"/>
      <c r="I11" s="91"/>
      <c r="K11" s="53"/>
      <c r="L11" s="87"/>
      <c r="M11" s="92"/>
      <c r="N11" s="87"/>
      <c r="O11" s="92"/>
      <c r="P11" s="105"/>
      <c r="Q11" s="104"/>
    </row>
    <row r="12" spans="1:17">
      <c r="A12" s="75"/>
      <c r="B12" s="112"/>
      <c r="C12" s="76"/>
      <c r="D12" s="76"/>
      <c r="E12" s="76"/>
      <c r="F12" s="78"/>
      <c r="G12" s="79">
        <f>SUM(F10:F11)</f>
        <v>166913956</v>
      </c>
      <c r="H12" s="86"/>
      <c r="I12" s="91"/>
      <c r="K12" s="53"/>
      <c r="L12" s="87"/>
      <c r="M12" s="92"/>
      <c r="N12" s="87"/>
      <c r="O12" s="92"/>
      <c r="P12" s="105"/>
      <c r="Q12" s="104"/>
    </row>
    <row r="13" spans="1:17" ht="4.5" customHeight="1">
      <c r="A13" s="75"/>
      <c r="B13" s="112"/>
      <c r="C13" s="76"/>
      <c r="D13" s="76"/>
      <c r="E13" s="76"/>
      <c r="F13" s="78"/>
      <c r="G13" s="79"/>
      <c r="H13" s="86"/>
      <c r="I13" s="91"/>
      <c r="K13" s="53"/>
      <c r="L13" s="87"/>
      <c r="M13" s="92"/>
      <c r="N13" s="87"/>
      <c r="O13" s="92"/>
      <c r="P13" s="105"/>
      <c r="Q13" s="104"/>
    </row>
    <row r="14" spans="1:17">
      <c r="A14" s="75"/>
      <c r="B14" s="112">
        <v>3</v>
      </c>
      <c r="C14" s="76" t="s">
        <v>27</v>
      </c>
      <c r="D14" s="76" t="s">
        <v>92</v>
      </c>
      <c r="E14" s="63">
        <v>78</v>
      </c>
      <c r="F14" s="78">
        <v>747630</v>
      </c>
      <c r="G14" s="59"/>
      <c r="H14" s="86"/>
      <c r="I14" s="69"/>
      <c r="J14" s="60"/>
      <c r="K14" s="78"/>
      <c r="L14" s="87"/>
      <c r="M14" s="92"/>
      <c r="N14" s="87"/>
      <c r="O14" s="92"/>
      <c r="P14" s="105"/>
      <c r="Q14" s="104"/>
    </row>
    <row r="15" spans="1:17">
      <c r="A15" s="75"/>
      <c r="B15" s="112"/>
      <c r="C15" s="76"/>
      <c r="D15" s="76" t="s">
        <v>100</v>
      </c>
      <c r="E15" s="63">
        <f>45629.8-36726.74</f>
        <v>8903.0600000000049</v>
      </c>
      <c r="F15" s="78">
        <f>E15*9628</f>
        <v>85718661.680000052</v>
      </c>
      <c r="G15" s="59"/>
      <c r="H15" s="86"/>
      <c r="I15" s="91"/>
      <c r="J15" s="60"/>
      <c r="K15" s="78"/>
      <c r="L15" s="87"/>
      <c r="M15" s="92"/>
      <c r="N15" s="87"/>
      <c r="O15" s="92"/>
      <c r="P15" s="105"/>
      <c r="Q15" s="104"/>
    </row>
    <row r="16" spans="1:17">
      <c r="A16" s="75"/>
      <c r="B16" s="112"/>
      <c r="C16" s="76"/>
      <c r="D16" s="76" t="s">
        <v>101</v>
      </c>
      <c r="E16" s="63">
        <f>74590.79-11614.95-35000</f>
        <v>27975.839999999997</v>
      </c>
      <c r="F16" s="78">
        <f>715922402-111480290-335930000</f>
        <v>268512112</v>
      </c>
      <c r="G16" s="59"/>
      <c r="H16" s="86"/>
      <c r="I16" s="91"/>
      <c r="J16" s="60"/>
      <c r="K16" s="61"/>
      <c r="L16" s="87"/>
      <c r="M16" s="92"/>
      <c r="N16" s="87"/>
      <c r="O16" s="92"/>
      <c r="P16" s="105"/>
      <c r="Q16" s="104"/>
    </row>
    <row r="17" spans="1:17">
      <c r="A17" s="75"/>
      <c r="B17" s="112"/>
      <c r="C17" s="76"/>
      <c r="D17" s="76" t="s">
        <v>101</v>
      </c>
      <c r="E17" s="63">
        <v>46389.62</v>
      </c>
      <c r="F17" s="78">
        <f>9598*E17</f>
        <v>445247572.76000005</v>
      </c>
      <c r="G17" s="59"/>
      <c r="H17" s="86"/>
      <c r="I17" s="68"/>
      <c r="J17" s="60"/>
      <c r="K17" s="61"/>
      <c r="L17" s="87"/>
      <c r="M17" s="92"/>
      <c r="N17" s="87"/>
      <c r="O17" s="92"/>
      <c r="P17" s="105"/>
      <c r="Q17" s="104"/>
    </row>
    <row r="18" spans="1:17">
      <c r="A18" s="75"/>
      <c r="B18" s="112"/>
      <c r="C18" s="76"/>
      <c r="D18" s="76" t="s">
        <v>93</v>
      </c>
      <c r="E18" s="63">
        <f>437581.77-172354.45</f>
        <v>265227.32</v>
      </c>
      <c r="F18" s="78">
        <f>4257670622-1677008799</f>
        <v>2580661823</v>
      </c>
      <c r="G18" s="59"/>
      <c r="H18" s="86"/>
      <c r="I18" s="91"/>
      <c r="J18" s="60"/>
      <c r="K18" s="61"/>
      <c r="L18" s="87"/>
      <c r="M18" s="92"/>
      <c r="N18" s="87"/>
      <c r="O18" s="92"/>
      <c r="P18" s="105"/>
      <c r="Q18" s="104"/>
    </row>
    <row r="19" spans="1:17">
      <c r="A19" s="75"/>
      <c r="B19" s="112"/>
      <c r="C19" s="76"/>
      <c r="D19" s="76" t="s">
        <v>102</v>
      </c>
      <c r="E19" s="63">
        <v>119573.54999999999</v>
      </c>
      <c r="F19" s="78">
        <v>1173136098</v>
      </c>
      <c r="G19" s="59"/>
      <c r="H19" s="86"/>
      <c r="I19" s="91"/>
      <c r="J19" s="60"/>
      <c r="K19" s="61"/>
      <c r="L19" s="87"/>
      <c r="M19" s="92"/>
      <c r="N19" s="87"/>
      <c r="O19" s="92"/>
      <c r="P19" s="105"/>
      <c r="Q19" s="104"/>
    </row>
    <row r="20" spans="1:17">
      <c r="A20" s="75"/>
      <c r="B20" s="112"/>
      <c r="C20" s="76"/>
      <c r="D20" s="76" t="s">
        <v>94</v>
      </c>
      <c r="E20" s="63">
        <v>138221.73000000001</v>
      </c>
      <c r="F20" s="78">
        <v>1373094665</v>
      </c>
      <c r="G20" s="59"/>
      <c r="H20" s="86"/>
      <c r="I20" s="91"/>
      <c r="J20" s="60"/>
      <c r="K20" s="61"/>
      <c r="L20" s="87"/>
      <c r="M20" s="92"/>
      <c r="N20" s="87"/>
      <c r="O20" s="92"/>
      <c r="P20" s="105"/>
      <c r="Q20" s="104"/>
    </row>
    <row r="21" spans="1:17">
      <c r="A21" s="75"/>
      <c r="B21" s="112"/>
      <c r="C21" s="76"/>
      <c r="D21" s="76" t="s">
        <v>59</v>
      </c>
      <c r="E21" s="63">
        <v>177658.77</v>
      </c>
      <c r="F21" s="78">
        <v>1827753426</v>
      </c>
      <c r="G21" s="59"/>
      <c r="H21" s="86"/>
      <c r="I21" s="91"/>
      <c r="J21" s="60"/>
      <c r="K21" s="61"/>
      <c r="L21" s="87"/>
      <c r="M21" s="92"/>
      <c r="N21" s="87"/>
      <c r="O21" s="92"/>
      <c r="P21" s="105"/>
      <c r="Q21" s="104"/>
    </row>
    <row r="22" spans="1:17">
      <c r="A22" s="75"/>
      <c r="B22" s="112"/>
      <c r="C22" s="76"/>
      <c r="D22" s="76" t="s">
        <v>103</v>
      </c>
      <c r="E22" s="63">
        <v>173984.52004999999</v>
      </c>
      <c r="F22" s="78">
        <v>1900258928</v>
      </c>
      <c r="G22" s="59"/>
      <c r="H22" s="86"/>
      <c r="I22" s="91"/>
      <c r="J22" s="60"/>
      <c r="K22" s="61"/>
      <c r="L22" s="87"/>
      <c r="M22" s="92"/>
      <c r="N22" s="87"/>
      <c r="O22" s="92"/>
      <c r="P22" s="105"/>
      <c r="Q22" s="104"/>
    </row>
    <row r="23" spans="1:17">
      <c r="A23" s="75"/>
      <c r="B23" s="112"/>
      <c r="C23" s="76"/>
      <c r="D23" s="76" t="s">
        <v>95</v>
      </c>
      <c r="E23" s="63">
        <v>149774.33000000002</v>
      </c>
      <c r="F23" s="78">
        <v>1736333808</v>
      </c>
      <c r="G23" s="59"/>
      <c r="H23" s="86"/>
      <c r="I23" s="91"/>
      <c r="J23" s="60"/>
      <c r="K23" s="61"/>
      <c r="L23" s="87"/>
      <c r="M23" s="92"/>
      <c r="N23" s="87"/>
      <c r="O23" s="92"/>
      <c r="P23" s="105"/>
      <c r="Q23" s="104"/>
    </row>
    <row r="24" spans="1:17">
      <c r="A24" s="75"/>
      <c r="B24" s="112"/>
      <c r="C24" s="76"/>
      <c r="D24" s="76" t="s">
        <v>96</v>
      </c>
      <c r="E24" s="63">
        <v>304981.73</v>
      </c>
      <c r="F24" s="78">
        <v>3462762562</v>
      </c>
      <c r="G24" s="59"/>
      <c r="H24" s="86"/>
      <c r="I24" s="91"/>
      <c r="J24" s="60"/>
      <c r="K24" s="61"/>
      <c r="L24" s="87"/>
      <c r="M24" s="92"/>
      <c r="N24" s="87"/>
      <c r="O24" s="92"/>
      <c r="P24" s="105"/>
      <c r="Q24" s="104"/>
    </row>
    <row r="25" spans="1:17">
      <c r="A25" s="75"/>
      <c r="B25" s="112"/>
      <c r="C25" s="76"/>
      <c r="D25" s="76" t="s">
        <v>97</v>
      </c>
      <c r="E25" s="63">
        <f>198416.21-2836</f>
        <v>195580.21</v>
      </c>
      <c r="F25" s="78">
        <f>2370280045-33878856</f>
        <v>2336401189</v>
      </c>
      <c r="G25" s="59"/>
      <c r="H25" s="86"/>
      <c r="I25" s="91"/>
      <c r="J25" s="60"/>
      <c r="K25" s="61"/>
      <c r="L25" s="87"/>
      <c r="M25" s="92"/>
      <c r="N25" s="87"/>
      <c r="O25" s="92"/>
      <c r="P25" s="105"/>
      <c r="Q25" s="104"/>
    </row>
    <row r="26" spans="1:17">
      <c r="A26" s="75"/>
      <c r="B26" s="112"/>
      <c r="C26" s="76"/>
      <c r="D26" s="76" t="s">
        <v>98</v>
      </c>
      <c r="E26" s="63">
        <f>257202.15-55378.43-6486.17</f>
        <v>195337.55</v>
      </c>
      <c r="F26" s="78">
        <f>3148668720-677942740-79403693</f>
        <v>2391322287</v>
      </c>
      <c r="G26" s="59"/>
      <c r="H26" s="86"/>
      <c r="I26" s="91"/>
      <c r="J26" s="60"/>
      <c r="K26" s="61"/>
      <c r="L26" s="87"/>
      <c r="M26" s="92"/>
      <c r="N26" s="87"/>
      <c r="O26" s="92"/>
      <c r="P26" s="105"/>
      <c r="Q26" s="104"/>
    </row>
    <row r="27" spans="1:17">
      <c r="A27" s="75"/>
      <c r="B27" s="112"/>
      <c r="C27" s="76"/>
      <c r="D27" s="76" t="s">
        <v>75</v>
      </c>
      <c r="E27" s="63">
        <v>218959.35</v>
      </c>
      <c r="F27" s="78">
        <v>2682470997</v>
      </c>
      <c r="G27" s="59"/>
      <c r="H27" s="86"/>
      <c r="I27" s="91"/>
      <c r="J27" s="60"/>
      <c r="K27" s="61"/>
      <c r="L27" s="87"/>
      <c r="M27" s="92"/>
      <c r="N27" s="87"/>
      <c r="O27" s="92"/>
      <c r="P27" s="105"/>
      <c r="Q27" s="104"/>
    </row>
    <row r="28" spans="1:17">
      <c r="A28" s="75"/>
      <c r="B28" s="112"/>
      <c r="C28" s="76"/>
      <c r="D28" s="76" t="s">
        <v>104</v>
      </c>
      <c r="E28" s="63">
        <v>119206.5</v>
      </c>
      <c r="F28" s="78">
        <v>1382318574</v>
      </c>
      <c r="G28" s="59"/>
      <c r="H28" s="86"/>
      <c r="I28" s="91"/>
      <c r="J28" s="60"/>
      <c r="K28" s="61"/>
      <c r="L28" s="87"/>
      <c r="M28" s="92"/>
      <c r="N28" s="87"/>
      <c r="O28" s="92"/>
      <c r="P28" s="105"/>
      <c r="Q28" s="104"/>
    </row>
    <row r="29" spans="1:17">
      <c r="A29" s="75"/>
      <c r="B29" s="112"/>
      <c r="C29" s="76"/>
      <c r="D29" s="76" t="s">
        <v>99</v>
      </c>
      <c r="E29" s="124" t="s">
        <v>87</v>
      </c>
      <c r="F29" s="78">
        <v>1923003130</v>
      </c>
      <c r="G29" s="59"/>
      <c r="H29" s="86"/>
      <c r="I29" s="91"/>
      <c r="J29" s="60"/>
      <c r="K29" s="61"/>
      <c r="L29" s="87"/>
      <c r="M29" s="92"/>
      <c r="N29" s="87"/>
      <c r="O29" s="92"/>
      <c r="P29" s="105"/>
      <c r="Q29" s="104"/>
    </row>
    <row r="30" spans="1:17">
      <c r="A30" s="75"/>
      <c r="B30" s="112"/>
      <c r="C30" s="76"/>
      <c r="D30" s="76"/>
      <c r="E30" s="63">
        <f>SUM(E14:E29)</f>
        <v>2141852.08005</v>
      </c>
      <c r="F30" s="78"/>
      <c r="G30" s="59">
        <f>SUM(F14:F29)</f>
        <v>25569743463.440002</v>
      </c>
      <c r="H30" s="86"/>
      <c r="I30" s="91">
        <v>25758407258.177296</v>
      </c>
      <c r="J30" s="60"/>
      <c r="K30" s="61"/>
      <c r="L30" s="87"/>
      <c r="M30" s="92"/>
      <c r="N30" s="87"/>
      <c r="O30" s="92"/>
      <c r="P30" s="105"/>
      <c r="Q30" s="104"/>
    </row>
    <row r="31" spans="1:17" ht="4.5" customHeight="1">
      <c r="A31" s="75"/>
      <c r="B31" s="112"/>
      <c r="C31" s="76"/>
      <c r="D31" s="76"/>
      <c r="E31" s="63"/>
      <c r="F31" s="78"/>
      <c r="G31" s="59"/>
      <c r="H31" s="86"/>
      <c r="I31" s="91"/>
      <c r="J31" s="60"/>
      <c r="K31" s="61"/>
      <c r="L31" s="87"/>
      <c r="M31" s="92"/>
      <c r="N31" s="87"/>
      <c r="O31" s="92"/>
      <c r="P31" s="105"/>
      <c r="Q31" s="104"/>
    </row>
    <row r="32" spans="1:17">
      <c r="A32" s="75"/>
      <c r="B32" s="112">
        <v>4</v>
      </c>
      <c r="C32" s="76" t="s">
        <v>9</v>
      </c>
      <c r="D32" s="76" t="s">
        <v>82</v>
      </c>
      <c r="E32" s="78"/>
      <c r="F32" s="78">
        <v>2721167891.1999969</v>
      </c>
      <c r="G32" s="79"/>
      <c r="H32" s="86"/>
      <c r="I32" s="91"/>
      <c r="K32" s="53"/>
      <c r="L32" s="87"/>
      <c r="M32" s="92"/>
      <c r="N32" s="87"/>
      <c r="O32" s="92"/>
      <c r="P32" s="105"/>
      <c r="Q32" s="104"/>
    </row>
    <row r="33" spans="1:17">
      <c r="A33" s="75"/>
      <c r="B33" s="112"/>
      <c r="C33" s="76"/>
      <c r="D33" s="76" t="s">
        <v>85</v>
      </c>
      <c r="E33" s="78"/>
      <c r="F33" s="78">
        <v>13636408539</v>
      </c>
      <c r="G33" s="79"/>
      <c r="H33" s="86"/>
      <c r="I33" s="91"/>
      <c r="K33" s="53"/>
      <c r="L33" s="87"/>
      <c r="M33" s="92"/>
      <c r="N33" s="87"/>
      <c r="O33" s="92"/>
      <c r="P33" s="105"/>
      <c r="Q33" s="104"/>
    </row>
    <row r="34" spans="1:17">
      <c r="A34" s="75"/>
      <c r="B34" s="112"/>
      <c r="C34" s="76"/>
      <c r="D34" s="76"/>
      <c r="E34" s="76"/>
      <c r="F34" s="78"/>
      <c r="G34" s="79">
        <f>SUM(F32:F33)</f>
        <v>16357576430.199997</v>
      </c>
      <c r="H34" s="86"/>
      <c r="I34" s="91"/>
      <c r="K34" s="53"/>
      <c r="L34" s="87"/>
      <c r="M34" s="92"/>
      <c r="N34" s="87"/>
      <c r="O34" s="92"/>
      <c r="P34" s="105"/>
      <c r="Q34" s="104"/>
    </row>
    <row r="35" spans="1:17">
      <c r="A35" s="75"/>
      <c r="B35" s="112"/>
      <c r="C35" s="76"/>
      <c r="D35" s="76"/>
      <c r="E35" s="76"/>
      <c r="F35" s="78"/>
      <c r="G35" s="79"/>
      <c r="H35" s="86"/>
      <c r="I35" s="91"/>
      <c r="K35" s="53"/>
      <c r="L35" s="87"/>
      <c r="M35" s="92"/>
      <c r="N35" s="87"/>
      <c r="O35" s="92"/>
      <c r="P35" s="105"/>
      <c r="Q35" s="104"/>
    </row>
    <row r="36" spans="1:17" ht="6" customHeight="1">
      <c r="A36" s="75"/>
      <c r="B36" s="112"/>
      <c r="C36" s="76"/>
      <c r="D36" s="76"/>
      <c r="E36" s="76"/>
      <c r="F36" s="78"/>
      <c r="G36" s="79"/>
      <c r="H36" s="86"/>
      <c r="I36" s="91"/>
      <c r="K36" s="53"/>
      <c r="L36" s="87"/>
      <c r="M36" s="92"/>
      <c r="N36" s="87"/>
      <c r="O36" s="92"/>
      <c r="P36" s="105"/>
      <c r="Q36" s="104"/>
    </row>
    <row r="37" spans="1:17">
      <c r="A37" s="75"/>
      <c r="B37" s="112">
        <v>5</v>
      </c>
      <c r="C37" s="76" t="s">
        <v>11</v>
      </c>
      <c r="D37" s="76" t="s">
        <v>75</v>
      </c>
      <c r="E37" s="58"/>
      <c r="F37" s="58">
        <v>110889510</v>
      </c>
      <c r="G37" s="79"/>
      <c r="H37" s="86"/>
      <c r="I37" s="91"/>
      <c r="K37" s="53"/>
      <c r="L37" s="87"/>
      <c r="M37" s="92"/>
      <c r="N37" s="87"/>
      <c r="O37" s="92"/>
      <c r="P37" s="105"/>
      <c r="Q37" s="104"/>
    </row>
    <row r="38" spans="1:17">
      <c r="A38" s="75"/>
      <c r="B38" s="112"/>
      <c r="C38" s="76"/>
      <c r="D38" s="76" t="s">
        <v>79</v>
      </c>
      <c r="E38" s="58"/>
      <c r="F38" s="58">
        <v>124911448</v>
      </c>
      <c r="G38" s="79"/>
      <c r="H38" s="86"/>
      <c r="I38" s="91"/>
      <c r="K38" s="53"/>
      <c r="L38" s="87"/>
      <c r="M38" s="92"/>
      <c r="N38" s="87"/>
      <c r="O38" s="92"/>
      <c r="P38" s="105"/>
      <c r="Q38" s="104"/>
    </row>
    <row r="39" spans="1:17">
      <c r="A39" s="75"/>
      <c r="B39" s="112"/>
      <c r="C39" s="76"/>
      <c r="D39" s="76" t="s">
        <v>82</v>
      </c>
      <c r="E39" s="58"/>
      <c r="F39" s="58">
        <f>97577928</f>
        <v>97577928</v>
      </c>
      <c r="G39" s="79"/>
      <c r="H39" s="86"/>
      <c r="I39" s="91"/>
      <c r="K39" s="53"/>
      <c r="L39" s="87"/>
      <c r="M39" s="92"/>
      <c r="N39" s="87"/>
      <c r="O39" s="92"/>
      <c r="P39" s="105"/>
      <c r="Q39" s="104"/>
    </row>
    <row r="40" spans="1:17">
      <c r="A40" s="75"/>
      <c r="B40" s="112"/>
      <c r="C40" s="76"/>
      <c r="D40" s="76" t="s">
        <v>85</v>
      </c>
      <c r="E40" s="58"/>
      <c r="F40" s="58">
        <f>113454669-664481</f>
        <v>112790188</v>
      </c>
      <c r="G40" s="79"/>
      <c r="H40" s="86"/>
      <c r="I40" s="91"/>
      <c r="K40" s="53"/>
      <c r="L40" s="87"/>
      <c r="M40" s="92"/>
      <c r="N40" s="87"/>
      <c r="O40" s="92"/>
      <c r="P40" s="105"/>
      <c r="Q40" s="104"/>
    </row>
    <row r="41" spans="1:17" ht="13.5" customHeight="1">
      <c r="A41" s="75"/>
      <c r="B41" s="112"/>
      <c r="C41" s="76"/>
      <c r="D41" s="76"/>
      <c r="E41" s="76"/>
      <c r="F41" s="78"/>
      <c r="G41" s="79">
        <f>SUM(F37:F40)</f>
        <v>446169074</v>
      </c>
      <c r="H41" s="86"/>
      <c r="I41" s="91"/>
      <c r="K41" s="53"/>
      <c r="L41" s="87"/>
      <c r="M41" s="92"/>
      <c r="N41" s="87"/>
      <c r="O41" s="92"/>
      <c r="P41" s="105"/>
      <c r="Q41" s="104"/>
    </row>
    <row r="42" spans="1:17" ht="6" customHeight="1">
      <c r="A42" s="75"/>
      <c r="B42" s="112"/>
      <c r="C42" s="76"/>
      <c r="D42" s="76"/>
      <c r="E42" s="76"/>
      <c r="F42" s="78"/>
      <c r="G42" s="79"/>
      <c r="H42" s="86"/>
      <c r="I42" s="91"/>
      <c r="K42" s="53"/>
      <c r="L42" s="87"/>
      <c r="M42" s="92"/>
      <c r="N42" s="87"/>
      <c r="O42" s="92"/>
      <c r="P42" s="105"/>
      <c r="Q42" s="104"/>
    </row>
    <row r="43" spans="1:17">
      <c r="A43" s="75"/>
      <c r="B43" s="112">
        <v>6</v>
      </c>
      <c r="C43" s="76" t="s">
        <v>12</v>
      </c>
      <c r="D43" s="76" t="s">
        <v>82</v>
      </c>
      <c r="E43" s="76"/>
      <c r="F43" s="78">
        <v>19870584</v>
      </c>
      <c r="G43" s="79"/>
      <c r="H43" s="86"/>
      <c r="I43" s="91"/>
      <c r="K43" s="53"/>
      <c r="L43" s="87"/>
      <c r="M43" s="92"/>
      <c r="N43" s="87"/>
      <c r="O43" s="92"/>
      <c r="P43" s="105"/>
      <c r="Q43" s="104"/>
    </row>
    <row r="44" spans="1:17">
      <c r="A44" s="75"/>
      <c r="B44" s="112"/>
      <c r="C44" s="76"/>
      <c r="D44" s="76" t="s">
        <v>85</v>
      </c>
      <c r="E44" s="76"/>
      <c r="F44" s="78">
        <v>7755393</v>
      </c>
      <c r="G44" s="79"/>
      <c r="H44" s="86"/>
      <c r="I44" s="91"/>
      <c r="K44" s="53"/>
      <c r="L44" s="87"/>
      <c r="M44" s="92"/>
      <c r="N44" s="87"/>
      <c r="O44" s="92"/>
      <c r="P44" s="105"/>
      <c r="Q44" s="104"/>
    </row>
    <row r="45" spans="1:17">
      <c r="A45" s="75"/>
      <c r="B45" s="112"/>
      <c r="C45" s="76"/>
      <c r="D45" s="76"/>
      <c r="E45" s="76"/>
      <c r="F45" s="78"/>
      <c r="G45" s="79">
        <f>SUM(F43:F44)</f>
        <v>27625977</v>
      </c>
      <c r="H45" s="86"/>
      <c r="I45" s="91"/>
      <c r="K45" s="53"/>
      <c r="L45" s="87"/>
      <c r="M45" s="92"/>
      <c r="N45" s="87"/>
      <c r="O45" s="92"/>
      <c r="P45" s="105"/>
      <c r="Q45" s="104"/>
    </row>
    <row r="46" spans="1:17" ht="5.25" customHeight="1">
      <c r="A46" s="75"/>
      <c r="B46" s="112"/>
      <c r="C46" s="76"/>
      <c r="D46" s="76"/>
      <c r="E46" s="76"/>
      <c r="F46" s="78"/>
      <c r="G46" s="79"/>
      <c r="H46" s="86"/>
      <c r="I46" s="91"/>
      <c r="K46" s="53"/>
      <c r="L46" s="87"/>
      <c r="M46" s="92"/>
      <c r="N46" s="87"/>
      <c r="O46" s="92"/>
      <c r="P46" s="105"/>
      <c r="Q46" s="104"/>
    </row>
    <row r="47" spans="1:17">
      <c r="A47" s="75"/>
      <c r="B47" s="112">
        <v>7</v>
      </c>
      <c r="C47" s="76" t="s">
        <v>13</v>
      </c>
      <c r="D47" s="76" t="s">
        <v>85</v>
      </c>
      <c r="E47" s="76"/>
      <c r="F47" s="78"/>
      <c r="G47" s="79">
        <v>0</v>
      </c>
      <c r="H47" s="86"/>
      <c r="I47" s="91"/>
      <c r="K47" s="53"/>
      <c r="L47" s="87"/>
      <c r="M47" s="92"/>
      <c r="N47" s="87"/>
      <c r="O47" s="92"/>
      <c r="P47" s="105"/>
      <c r="Q47" s="104"/>
    </row>
    <row r="48" spans="1:17" ht="6" customHeight="1">
      <c r="A48" s="75"/>
      <c r="B48" s="112"/>
      <c r="C48" s="76"/>
      <c r="D48" s="76"/>
      <c r="E48" s="76"/>
      <c r="F48" s="78"/>
      <c r="G48" s="79"/>
      <c r="H48" s="86"/>
      <c r="I48" s="91"/>
      <c r="K48" s="53"/>
      <c r="L48" s="87"/>
      <c r="M48" s="92"/>
      <c r="N48" s="87"/>
      <c r="O48" s="92"/>
      <c r="P48" s="105"/>
      <c r="Q48" s="104"/>
    </row>
    <row r="49" spans="1:17">
      <c r="A49" s="75"/>
      <c r="B49" s="112">
        <v>8</v>
      </c>
      <c r="C49" s="76" t="s">
        <v>14</v>
      </c>
      <c r="D49" s="76"/>
      <c r="E49" s="76"/>
      <c r="F49" s="78"/>
      <c r="G49" s="79">
        <v>0</v>
      </c>
      <c r="H49" s="86"/>
      <c r="I49" s="91"/>
      <c r="K49" s="53"/>
      <c r="L49" s="87"/>
      <c r="M49" s="92"/>
      <c r="N49" s="87"/>
      <c r="O49" s="92"/>
      <c r="P49" s="105"/>
      <c r="Q49" s="104"/>
    </row>
    <row r="50" spans="1:17">
      <c r="A50" s="75"/>
      <c r="B50" s="112"/>
      <c r="C50" s="76"/>
      <c r="D50" s="76"/>
      <c r="E50" s="76"/>
      <c r="F50" s="78"/>
      <c r="G50" s="79"/>
      <c r="H50" s="86"/>
      <c r="I50" s="91"/>
      <c r="K50" s="53"/>
      <c r="L50" s="87"/>
      <c r="M50" s="92"/>
      <c r="N50" s="87"/>
      <c r="O50" s="92"/>
      <c r="P50" s="105"/>
      <c r="Q50" s="104"/>
    </row>
    <row r="51" spans="1:17">
      <c r="A51" s="75"/>
      <c r="B51" s="112">
        <v>9</v>
      </c>
      <c r="C51" s="76" t="s">
        <v>15</v>
      </c>
      <c r="D51" s="76" t="s">
        <v>75</v>
      </c>
      <c r="E51" s="78"/>
      <c r="F51" s="123">
        <v>368551315</v>
      </c>
      <c r="G51" s="79"/>
      <c r="H51" s="86"/>
      <c r="I51" s="91"/>
      <c r="K51" s="53"/>
      <c r="L51" s="87"/>
      <c r="M51" s="92"/>
      <c r="N51" s="87"/>
      <c r="O51" s="92"/>
      <c r="P51" s="105"/>
      <c r="Q51" s="104"/>
    </row>
    <row r="52" spans="1:17">
      <c r="A52" s="75"/>
      <c r="B52" s="112"/>
      <c r="C52" s="76"/>
      <c r="D52" s="76" t="s">
        <v>79</v>
      </c>
      <c r="E52" s="78"/>
      <c r="F52" s="123">
        <v>713602670</v>
      </c>
      <c r="G52" s="79"/>
      <c r="H52" s="86"/>
      <c r="I52" s="91"/>
      <c r="K52" s="53"/>
      <c r="L52" s="87"/>
      <c r="M52" s="92"/>
      <c r="N52" s="87"/>
      <c r="O52" s="92"/>
      <c r="P52" s="105"/>
      <c r="Q52" s="104"/>
    </row>
    <row r="53" spans="1:17">
      <c r="A53" s="75"/>
      <c r="B53" s="112"/>
      <c r="C53" s="76"/>
      <c r="D53" s="76" t="s">
        <v>82</v>
      </c>
      <c r="E53" s="78"/>
      <c r="F53" s="123">
        <v>1445114454</v>
      </c>
      <c r="G53" s="79"/>
      <c r="H53" s="86"/>
      <c r="I53" s="91"/>
      <c r="K53" s="53"/>
      <c r="L53" s="93"/>
      <c r="M53" s="92"/>
      <c r="N53" s="87"/>
      <c r="O53" s="92"/>
      <c r="P53" s="105"/>
      <c r="Q53" s="104"/>
    </row>
    <row r="54" spans="1:17">
      <c r="A54" s="75"/>
      <c r="B54" s="112"/>
      <c r="C54" s="76"/>
      <c r="D54" s="76" t="s">
        <v>85</v>
      </c>
      <c r="E54" s="78"/>
      <c r="F54" s="123">
        <v>942615824.10000002</v>
      </c>
      <c r="G54" s="79"/>
      <c r="H54" s="86"/>
      <c r="I54" s="91"/>
      <c r="K54" s="53"/>
      <c r="L54" s="93"/>
      <c r="M54" s="92"/>
      <c r="N54" s="87"/>
      <c r="O54" s="92"/>
      <c r="P54" s="105"/>
      <c r="Q54" s="104"/>
    </row>
    <row r="55" spans="1:17">
      <c r="A55" s="75"/>
      <c r="B55" s="112"/>
      <c r="C55" s="76"/>
      <c r="D55" s="76"/>
      <c r="E55" s="76"/>
      <c r="F55" s="78"/>
      <c r="G55" s="79">
        <f>SUM(F51:F54)</f>
        <v>3469884263.0999999</v>
      </c>
      <c r="H55" s="86"/>
      <c r="I55" s="91"/>
      <c r="K55" s="53"/>
      <c r="L55" s="87"/>
      <c r="M55" s="92"/>
      <c r="N55" s="87"/>
      <c r="O55" s="92"/>
      <c r="P55" s="105"/>
      <c r="Q55" s="104"/>
    </row>
    <row r="56" spans="1:17" ht="5.25" customHeight="1">
      <c r="A56" s="75"/>
      <c r="B56" s="112"/>
      <c r="C56" s="76"/>
      <c r="D56" s="76"/>
      <c r="E56" s="76"/>
      <c r="F56" s="78"/>
      <c r="G56" s="79"/>
      <c r="H56" s="86"/>
      <c r="I56" s="91"/>
      <c r="K56" s="53"/>
      <c r="L56" s="87"/>
      <c r="M56" s="92"/>
      <c r="N56" s="87"/>
      <c r="O56" s="92"/>
      <c r="P56" s="105"/>
      <c r="Q56" s="104"/>
    </row>
    <row r="57" spans="1:17">
      <c r="A57" s="75"/>
      <c r="B57" s="112">
        <v>10</v>
      </c>
      <c r="C57" s="76" t="s">
        <v>16</v>
      </c>
      <c r="D57" s="76" t="s">
        <v>85</v>
      </c>
      <c r="E57" s="76"/>
      <c r="F57" s="78"/>
      <c r="G57" s="79">
        <v>0</v>
      </c>
      <c r="H57" s="86"/>
      <c r="I57" s="91"/>
      <c r="K57" s="53"/>
      <c r="L57" s="87"/>
      <c r="M57" s="92"/>
      <c r="N57" s="87"/>
      <c r="O57" s="92"/>
      <c r="P57" s="105"/>
      <c r="Q57" s="104"/>
    </row>
    <row r="58" spans="1:17" ht="9.75" customHeight="1">
      <c r="A58" s="75"/>
      <c r="B58" s="112"/>
      <c r="C58" s="76"/>
      <c r="D58" s="76"/>
      <c r="E58" s="76"/>
      <c r="F58" s="78"/>
      <c r="G58" s="79"/>
      <c r="H58" s="86"/>
      <c r="I58" s="91"/>
      <c r="K58" s="53"/>
      <c r="L58" s="87"/>
      <c r="M58" s="92"/>
      <c r="N58" s="87"/>
      <c r="O58" s="92"/>
      <c r="P58" s="105"/>
      <c r="Q58" s="104"/>
    </row>
    <row r="59" spans="1:17">
      <c r="A59" s="75"/>
      <c r="B59" s="112">
        <v>11</v>
      </c>
      <c r="C59" s="76" t="s">
        <v>34</v>
      </c>
      <c r="D59" s="76" t="s">
        <v>85</v>
      </c>
      <c r="E59" s="67"/>
      <c r="F59" s="78"/>
      <c r="G59" s="79">
        <v>0</v>
      </c>
      <c r="H59" s="91"/>
      <c r="I59" s="51"/>
      <c r="J59" s="53"/>
      <c r="K59" s="87"/>
      <c r="L59" s="92"/>
      <c r="M59" s="87"/>
      <c r="N59" s="92"/>
      <c r="O59" s="105"/>
      <c r="P59" s="104"/>
      <c r="Q59" s="69"/>
    </row>
    <row r="60" spans="1:17" ht="4.5" customHeight="1">
      <c r="A60" s="75"/>
      <c r="B60" s="112"/>
      <c r="C60" s="76"/>
      <c r="D60" s="76"/>
      <c r="E60" s="67"/>
      <c r="F60" s="78"/>
      <c r="G60" s="79"/>
      <c r="H60" s="91"/>
      <c r="I60" s="51"/>
      <c r="J60" s="53"/>
      <c r="K60" s="87"/>
      <c r="L60" s="92"/>
      <c r="M60" s="87"/>
      <c r="N60" s="92"/>
      <c r="O60" s="105"/>
      <c r="P60" s="104"/>
      <c r="Q60" s="69"/>
    </row>
    <row r="61" spans="1:17">
      <c r="A61" s="75"/>
      <c r="B61" s="112">
        <v>12</v>
      </c>
      <c r="C61" s="76" t="s">
        <v>17</v>
      </c>
      <c r="D61" s="76" t="s">
        <v>85</v>
      </c>
      <c r="E61" s="57"/>
      <c r="F61" s="78"/>
      <c r="G61" s="79">
        <v>0</v>
      </c>
      <c r="H61" s="86"/>
      <c r="I61" s="91"/>
      <c r="K61" s="53"/>
      <c r="L61" s="87"/>
      <c r="M61" s="92"/>
      <c r="N61" s="87"/>
      <c r="O61" s="92"/>
      <c r="P61" s="105"/>
      <c r="Q61" s="104"/>
    </row>
    <row r="62" spans="1:17" ht="11.25" customHeight="1">
      <c r="A62" s="75"/>
      <c r="B62" s="112"/>
      <c r="C62" s="76"/>
      <c r="D62" s="76"/>
      <c r="E62" s="76"/>
      <c r="F62" s="78"/>
      <c r="G62" s="79"/>
      <c r="H62" s="86"/>
      <c r="I62" s="91"/>
      <c r="K62" s="53"/>
      <c r="L62" s="87"/>
      <c r="M62" s="92"/>
      <c r="N62" s="87"/>
      <c r="O62" s="92"/>
      <c r="P62" s="105"/>
      <c r="Q62" s="104"/>
    </row>
    <row r="63" spans="1:17">
      <c r="A63" s="75"/>
      <c r="B63" s="112">
        <v>13</v>
      </c>
      <c r="C63" s="76" t="s">
        <v>18</v>
      </c>
      <c r="D63" s="76" t="s">
        <v>82</v>
      </c>
      <c r="E63" s="76"/>
      <c r="F63" s="78">
        <v>9184560</v>
      </c>
      <c r="G63" s="79"/>
      <c r="H63" s="86"/>
      <c r="I63" s="91"/>
      <c r="K63" s="53"/>
      <c r="L63" s="87"/>
      <c r="M63" s="92"/>
      <c r="N63" s="87"/>
      <c r="O63" s="92"/>
      <c r="P63" s="105"/>
      <c r="Q63" s="104"/>
    </row>
    <row r="64" spans="1:17">
      <c r="A64" s="75"/>
      <c r="B64" s="112"/>
      <c r="C64" s="76"/>
      <c r="D64" s="76" t="s">
        <v>85</v>
      </c>
      <c r="E64" s="76"/>
      <c r="F64" s="78">
        <v>13860000</v>
      </c>
      <c r="G64" s="79"/>
      <c r="H64" s="86"/>
      <c r="I64" s="91"/>
      <c r="K64" s="53"/>
      <c r="L64" s="87"/>
      <c r="M64" s="92"/>
      <c r="N64" s="87"/>
      <c r="O64" s="92"/>
      <c r="P64" s="105"/>
      <c r="Q64" s="104"/>
    </row>
    <row r="65" spans="1:17">
      <c r="A65" s="75"/>
      <c r="B65" s="112"/>
      <c r="C65" s="76"/>
      <c r="D65" s="76"/>
      <c r="E65" s="76"/>
      <c r="F65" s="78"/>
      <c r="G65" s="79">
        <f>SUM(F63:F64)</f>
        <v>23044560</v>
      </c>
      <c r="H65" s="86"/>
      <c r="I65" s="91"/>
      <c r="K65" s="53"/>
      <c r="L65" s="87"/>
      <c r="M65" s="92"/>
      <c r="N65" s="87"/>
      <c r="O65" s="92"/>
      <c r="P65" s="105"/>
      <c r="Q65" s="104"/>
    </row>
    <row r="66" spans="1:17" ht="5.25" customHeight="1">
      <c r="A66" s="75"/>
      <c r="B66" s="112"/>
      <c r="C66" s="76"/>
      <c r="D66" s="76"/>
      <c r="E66" s="76"/>
      <c r="F66" s="78"/>
      <c r="G66" s="79"/>
      <c r="H66" s="86"/>
      <c r="I66" s="91"/>
      <c r="K66" s="53"/>
      <c r="L66" s="87"/>
      <c r="M66" s="92"/>
      <c r="N66" s="87"/>
      <c r="O66" s="92"/>
      <c r="P66" s="105"/>
      <c r="Q66" s="104"/>
    </row>
    <row r="67" spans="1:17">
      <c r="A67" s="75"/>
      <c r="B67" s="112">
        <v>14</v>
      </c>
      <c r="C67" s="76" t="s">
        <v>19</v>
      </c>
      <c r="D67" s="76" t="s">
        <v>85</v>
      </c>
      <c r="E67" s="65"/>
      <c r="F67" s="78"/>
      <c r="G67" s="79">
        <v>0</v>
      </c>
      <c r="H67" s="86"/>
      <c r="I67" s="91"/>
      <c r="K67" s="53"/>
      <c r="L67" s="87"/>
      <c r="M67" s="92"/>
      <c r="N67" s="87"/>
      <c r="O67" s="92"/>
      <c r="P67" s="105"/>
      <c r="Q67" s="104"/>
    </row>
    <row r="68" spans="1:17" ht="7.5" customHeight="1">
      <c r="A68" s="75"/>
      <c r="B68" s="112"/>
      <c r="C68" s="76"/>
      <c r="D68" s="65"/>
      <c r="E68" s="65"/>
      <c r="F68" s="78"/>
      <c r="G68" s="79"/>
      <c r="H68" s="86"/>
      <c r="I68" s="91"/>
      <c r="K68" s="53"/>
      <c r="L68" s="87"/>
      <c r="M68" s="92"/>
      <c r="N68" s="87"/>
      <c r="O68" s="92"/>
      <c r="P68" s="105"/>
      <c r="Q68" s="104"/>
    </row>
    <row r="69" spans="1:17">
      <c r="A69" s="75"/>
      <c r="B69" s="112">
        <v>15</v>
      </c>
      <c r="C69" s="76" t="s">
        <v>26</v>
      </c>
      <c r="D69" s="76" t="s">
        <v>85</v>
      </c>
      <c r="E69" s="63"/>
      <c r="F69" s="78"/>
      <c r="G69" s="59">
        <v>0</v>
      </c>
      <c r="H69" s="86"/>
      <c r="I69" s="91"/>
      <c r="J69" s="60"/>
      <c r="K69" s="61"/>
      <c r="L69" s="87"/>
      <c r="M69" s="92"/>
      <c r="N69" s="87"/>
      <c r="O69" s="92"/>
      <c r="P69" s="105"/>
      <c r="Q69" s="104"/>
    </row>
    <row r="70" spans="1:17" ht="4.5" customHeight="1">
      <c r="A70" s="75"/>
      <c r="B70" s="112"/>
      <c r="C70" s="76"/>
      <c r="D70" s="76"/>
      <c r="E70" s="63"/>
      <c r="F70" s="78"/>
      <c r="G70" s="79"/>
      <c r="H70" s="86"/>
      <c r="I70" s="91"/>
      <c r="K70" s="53"/>
      <c r="L70" s="87"/>
      <c r="M70" s="92"/>
      <c r="N70" s="87"/>
      <c r="O70" s="92"/>
      <c r="P70" s="105"/>
      <c r="Q70" s="104"/>
    </row>
    <row r="71" spans="1:17" ht="15" customHeight="1">
      <c r="A71" s="75"/>
      <c r="B71" s="112">
        <v>16</v>
      </c>
      <c r="C71" s="76" t="s">
        <v>86</v>
      </c>
      <c r="D71" s="76" t="s">
        <v>73</v>
      </c>
      <c r="E71" s="63">
        <v>201.74</v>
      </c>
      <c r="F71" s="78">
        <v>2469701</v>
      </c>
      <c r="G71" s="79"/>
      <c r="H71" s="86"/>
      <c r="I71" s="91"/>
      <c r="K71" s="53"/>
      <c r="L71" s="87"/>
      <c r="M71" s="92"/>
      <c r="N71" s="87"/>
      <c r="O71" s="92"/>
      <c r="P71" s="105"/>
      <c r="Q71" s="104"/>
    </row>
    <row r="72" spans="1:17" ht="15" customHeight="1">
      <c r="A72" s="75"/>
      <c r="B72" s="112"/>
      <c r="C72" s="76"/>
      <c r="D72" s="76" t="s">
        <v>82</v>
      </c>
      <c r="E72" s="63">
        <v>46614.32</v>
      </c>
      <c r="F72" s="78">
        <v>525390001</v>
      </c>
      <c r="G72" s="79"/>
      <c r="H72" s="86"/>
      <c r="I72" s="91"/>
      <c r="K72" s="53"/>
      <c r="L72" s="87"/>
      <c r="M72" s="92"/>
      <c r="N72" s="87"/>
      <c r="O72" s="92"/>
      <c r="P72" s="105"/>
      <c r="Q72" s="104"/>
    </row>
    <row r="73" spans="1:17" ht="15" customHeight="1">
      <c r="A73" s="75"/>
      <c r="B73" s="112"/>
      <c r="C73" s="76"/>
      <c r="D73" s="76" t="s">
        <v>88</v>
      </c>
      <c r="E73" s="63">
        <v>236166.78999999998</v>
      </c>
      <c r="F73" s="78">
        <v>2724656256.23</v>
      </c>
      <c r="G73" s="79"/>
      <c r="H73" s="86"/>
      <c r="I73" s="91"/>
      <c r="K73" s="53"/>
      <c r="L73" s="87"/>
      <c r="M73" s="92"/>
      <c r="N73" s="87"/>
      <c r="O73" s="92"/>
      <c r="P73" s="105"/>
      <c r="Q73" s="104"/>
    </row>
    <row r="74" spans="1:17" ht="15" customHeight="1">
      <c r="A74" s="75"/>
      <c r="B74" s="112"/>
      <c r="C74" s="76"/>
      <c r="D74" s="76"/>
      <c r="E74" s="63"/>
      <c r="F74" s="78"/>
      <c r="G74" s="79">
        <f>SUM(F71:F73)</f>
        <v>3252515958.23</v>
      </c>
      <c r="H74" s="86"/>
      <c r="I74" s="91"/>
      <c r="K74" s="53"/>
      <c r="L74" s="87"/>
      <c r="M74" s="92"/>
      <c r="N74" s="87"/>
      <c r="O74" s="92"/>
      <c r="P74" s="105"/>
      <c r="Q74" s="104"/>
    </row>
    <row r="75" spans="1:17" ht="4.5" customHeight="1">
      <c r="A75" s="75"/>
      <c r="B75" s="112"/>
      <c r="C75" s="76"/>
      <c r="D75" s="76"/>
      <c r="E75" s="76"/>
      <c r="F75" s="78"/>
      <c r="G75" s="79"/>
      <c r="H75" s="86"/>
      <c r="I75" s="91"/>
      <c r="K75" s="53"/>
      <c r="L75" s="87"/>
      <c r="M75" s="92"/>
      <c r="N75" s="87"/>
      <c r="O75" s="92"/>
      <c r="P75" s="105"/>
      <c r="Q75" s="104"/>
    </row>
    <row r="76" spans="1:17">
      <c r="A76" s="75"/>
      <c r="B76" s="112">
        <v>17</v>
      </c>
      <c r="C76" s="76" t="s">
        <v>25</v>
      </c>
      <c r="D76" s="76" t="s">
        <v>31</v>
      </c>
      <c r="E76" s="63">
        <v>550000</v>
      </c>
      <c r="F76" s="78"/>
      <c r="G76" s="59">
        <v>5207400000</v>
      </c>
      <c r="H76" s="86"/>
      <c r="I76" s="91"/>
      <c r="J76" s="60"/>
      <c r="K76" s="61"/>
      <c r="L76" s="87"/>
      <c r="M76" s="92"/>
      <c r="N76" s="87"/>
      <c r="O76" s="92"/>
      <c r="P76" s="105"/>
      <c r="Q76" s="104"/>
    </row>
    <row r="77" spans="1:17" ht="5.25" customHeight="1">
      <c r="A77" s="75"/>
      <c r="B77" s="112"/>
      <c r="C77" s="76"/>
      <c r="D77" s="76"/>
      <c r="E77" s="63"/>
      <c r="F77" s="78"/>
      <c r="G77" s="59"/>
      <c r="H77" s="86"/>
      <c r="I77" s="91"/>
      <c r="J77" s="60"/>
      <c r="K77" s="61"/>
      <c r="L77" s="87"/>
      <c r="M77" s="92"/>
      <c r="N77" s="87"/>
      <c r="O77" s="92"/>
      <c r="P77" s="105"/>
      <c r="Q77" s="104"/>
    </row>
    <row r="78" spans="1:17" ht="15.75" customHeight="1">
      <c r="A78" s="75"/>
      <c r="B78" s="112">
        <v>18</v>
      </c>
      <c r="C78" s="76" t="s">
        <v>24</v>
      </c>
      <c r="D78" s="76" t="s">
        <v>85</v>
      </c>
      <c r="E78" s="63"/>
      <c r="F78" s="78"/>
      <c r="G78" s="59">
        <v>0</v>
      </c>
      <c r="H78" s="86"/>
      <c r="I78" s="91"/>
      <c r="J78" s="60"/>
      <c r="K78" s="61"/>
      <c r="L78" s="87"/>
      <c r="M78" s="92"/>
      <c r="N78" s="87"/>
      <c r="O78" s="92"/>
      <c r="P78" s="105"/>
      <c r="Q78" s="104"/>
    </row>
    <row r="79" spans="1:17" ht="5.25" customHeight="1">
      <c r="A79" s="75"/>
      <c r="B79" s="112"/>
      <c r="C79" s="76"/>
      <c r="D79" s="76"/>
      <c r="E79" s="63"/>
      <c r="F79" s="78"/>
      <c r="G79" s="59"/>
      <c r="H79" s="86"/>
      <c r="I79" s="91"/>
      <c r="J79" s="60"/>
      <c r="K79" s="61"/>
      <c r="L79" s="87"/>
      <c r="M79" s="92"/>
      <c r="N79" s="87"/>
      <c r="O79" s="92"/>
      <c r="P79" s="105"/>
      <c r="Q79" s="104"/>
    </row>
    <row r="80" spans="1:17">
      <c r="A80" s="75"/>
      <c r="B80" s="112">
        <v>19</v>
      </c>
      <c r="C80" s="76" t="s">
        <v>23</v>
      </c>
      <c r="D80" s="76" t="s">
        <v>85</v>
      </c>
      <c r="E80" s="63"/>
      <c r="F80" s="78"/>
      <c r="G80" s="59">
        <v>0</v>
      </c>
      <c r="H80" s="86"/>
      <c r="I80" s="91"/>
      <c r="J80" s="60"/>
      <c r="K80" s="61"/>
      <c r="L80" s="87"/>
      <c r="M80" s="92"/>
      <c r="N80" s="87"/>
      <c r="O80" s="92"/>
      <c r="P80" s="105"/>
      <c r="Q80" s="104"/>
    </row>
    <row r="81" spans="1:17" ht="3.75" customHeight="1">
      <c r="A81" s="75"/>
      <c r="B81" s="113"/>
      <c r="C81" s="81"/>
      <c r="D81" s="81"/>
      <c r="E81" s="81"/>
      <c r="F81" s="82"/>
      <c r="G81" s="83"/>
      <c r="H81" s="96"/>
      <c r="I81" s="97"/>
      <c r="K81" s="53"/>
      <c r="L81" s="87"/>
      <c r="M81" s="92"/>
      <c r="N81" s="94"/>
      <c r="O81" s="95"/>
      <c r="P81" s="105"/>
      <c r="Q81" s="106"/>
    </row>
    <row r="82" spans="1:17" ht="20.25" customHeight="1" thickBot="1">
      <c r="A82" s="73"/>
      <c r="B82" s="144" t="s">
        <v>20</v>
      </c>
      <c r="C82" s="145"/>
      <c r="D82" s="145"/>
      <c r="E82" s="145"/>
      <c r="F82" s="146"/>
      <c r="G82" s="84">
        <f>SUM(G6:G80)</f>
        <v>67158522966.970001</v>
      </c>
      <c r="H82" s="98"/>
      <c r="I82" s="99"/>
      <c r="J82" s="54"/>
      <c r="K82" s="55"/>
      <c r="L82" s="100"/>
      <c r="M82" s="101"/>
      <c r="N82" s="100"/>
      <c r="O82" s="102"/>
      <c r="P82" s="107"/>
      <c r="Q82" s="111"/>
    </row>
    <row r="83" spans="1:17" ht="6.75" customHeight="1" thickTop="1">
      <c r="O83" s="85"/>
      <c r="P83" s="104"/>
      <c r="Q83" s="108"/>
    </row>
    <row r="84" spans="1:17">
      <c r="M84" s="110"/>
      <c r="O84" s="110"/>
      <c r="Q84" s="110"/>
    </row>
    <row r="85" spans="1:17">
      <c r="G85" s="69">
        <v>67158522967</v>
      </c>
    </row>
    <row r="86" spans="1:17">
      <c r="G86" s="69">
        <f>G82-G85</f>
        <v>-2.9998779296875E-2</v>
      </c>
    </row>
  </sheetData>
  <mergeCells count="5">
    <mergeCell ref="B1:G1"/>
    <mergeCell ref="B2:G2"/>
    <mergeCell ref="B4:B5"/>
    <mergeCell ref="D4:G4"/>
    <mergeCell ref="B82:F82"/>
  </mergeCells>
  <pageMargins left="0.78740157480314965" right="0.23622047244094491" top="0.11811023622047245" bottom="0.43307086614173229" header="7.874015748031496E-2" footer="0.31496062992125984"/>
  <pageSetup paperSize="9" scale="7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51"/>
  <sheetViews>
    <sheetView topLeftCell="A10" workbookViewId="0">
      <selection activeCell="D42" sqref="D42:E44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0.28515625" style="69" customWidth="1"/>
    <col min="5" max="5" width="14.5703125" style="69" customWidth="1"/>
    <col min="6" max="6" width="19" style="69" customWidth="1"/>
    <col min="7" max="7" width="8" style="71" customWidth="1"/>
    <col min="8" max="8" width="14.28515625" style="71" customWidth="1"/>
    <col min="9" max="9" width="8" style="51" customWidth="1"/>
    <col min="10" max="10" width="14.28515625" style="51" customWidth="1"/>
    <col min="11" max="11" width="7.140625" style="72" customWidth="1"/>
    <col min="12" max="12" width="16" style="72" customWidth="1"/>
    <col min="13" max="13" width="8.28515625" style="72" customWidth="1"/>
    <col min="14" max="14" width="14.42578125" style="72" customWidth="1"/>
    <col min="15" max="15" width="8.42578125" style="103" customWidth="1"/>
    <col min="16" max="16" width="15.5703125" style="103" customWidth="1"/>
    <col min="17" max="16384" width="9.140625" style="69"/>
  </cols>
  <sheetData>
    <row r="1" spans="1:16">
      <c r="B1" s="138" t="s">
        <v>0</v>
      </c>
      <c r="C1" s="138"/>
      <c r="D1" s="138"/>
      <c r="E1" s="138"/>
      <c r="F1" s="138"/>
    </row>
    <row r="2" spans="1:16">
      <c r="B2" s="138" t="s">
        <v>48</v>
      </c>
      <c r="C2" s="138"/>
      <c r="D2" s="138"/>
      <c r="E2" s="138"/>
      <c r="F2" s="138"/>
      <c r="G2" s="138"/>
    </row>
    <row r="3" spans="1:16" ht="8.25" customHeight="1" thickBot="1">
      <c r="C3" s="70"/>
      <c r="D3" s="70"/>
      <c r="E3" s="70"/>
    </row>
    <row r="4" spans="1:16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3"/>
    </row>
    <row r="5" spans="1:16" ht="21" customHeight="1" thickBot="1">
      <c r="A5" s="75"/>
      <c r="B5" s="140"/>
      <c r="C5" s="115"/>
      <c r="D5" s="116" t="s">
        <v>4</v>
      </c>
      <c r="E5" s="117" t="s">
        <v>5</v>
      </c>
      <c r="F5" s="118" t="s">
        <v>6</v>
      </c>
      <c r="G5" s="86"/>
      <c r="H5" s="14"/>
      <c r="J5" s="52"/>
      <c r="K5" s="87"/>
      <c r="L5" s="88"/>
      <c r="M5" s="87"/>
      <c r="N5" s="89"/>
      <c r="O5" s="104"/>
      <c r="P5" s="104"/>
    </row>
    <row r="6" spans="1:16" ht="15.75" thickTop="1">
      <c r="A6" s="75"/>
      <c r="B6" s="109"/>
      <c r="C6" s="76"/>
      <c r="D6" s="76"/>
      <c r="E6" s="76"/>
      <c r="F6" s="77"/>
      <c r="G6" s="86"/>
      <c r="H6" s="86"/>
      <c r="K6" s="87"/>
      <c r="L6" s="87"/>
      <c r="M6" s="87"/>
      <c r="N6" s="87"/>
      <c r="O6" s="104"/>
      <c r="P6" s="104"/>
    </row>
    <row r="7" spans="1:16">
      <c r="A7" s="75"/>
      <c r="B7" s="112">
        <v>1</v>
      </c>
      <c r="C7" s="76" t="s">
        <v>7</v>
      </c>
      <c r="D7" s="76" t="s">
        <v>49</v>
      </c>
      <c r="E7" s="78"/>
      <c r="F7" s="79">
        <v>144971400</v>
      </c>
      <c r="G7" s="90"/>
      <c r="H7" s="91"/>
      <c r="J7" s="53"/>
      <c r="K7" s="87"/>
      <c r="L7" s="92"/>
      <c r="M7" s="87"/>
      <c r="N7" s="92"/>
      <c r="O7" s="105"/>
      <c r="P7" s="104"/>
    </row>
    <row r="8" spans="1:16">
      <c r="A8" s="75"/>
      <c r="B8" s="112"/>
      <c r="C8" s="76"/>
      <c r="D8" s="76"/>
      <c r="E8" s="78"/>
      <c r="F8" s="79"/>
      <c r="G8" s="86"/>
      <c r="H8" s="91"/>
      <c r="J8" s="53"/>
      <c r="K8" s="87"/>
      <c r="L8" s="92"/>
      <c r="M8" s="87"/>
      <c r="N8" s="92"/>
      <c r="O8" s="105"/>
      <c r="P8" s="104"/>
    </row>
    <row r="9" spans="1:16">
      <c r="A9" s="75"/>
      <c r="B9" s="112">
        <v>2</v>
      </c>
      <c r="C9" s="76" t="s">
        <v>8</v>
      </c>
      <c r="D9" s="76" t="s">
        <v>46</v>
      </c>
      <c r="E9" s="80">
        <v>139377943</v>
      </c>
      <c r="F9" s="79"/>
      <c r="G9" s="86"/>
      <c r="H9" s="91"/>
      <c r="J9" s="53"/>
      <c r="K9" s="87"/>
      <c r="L9" s="92"/>
      <c r="M9" s="87"/>
      <c r="N9" s="92"/>
      <c r="O9" s="105"/>
      <c r="P9" s="104"/>
    </row>
    <row r="10" spans="1:16">
      <c r="A10" s="75"/>
      <c r="B10" s="112"/>
      <c r="C10" s="76"/>
      <c r="D10" s="76" t="s">
        <v>49</v>
      </c>
      <c r="E10" s="80">
        <v>139726334</v>
      </c>
      <c r="F10" s="79"/>
      <c r="G10" s="86"/>
      <c r="H10" s="91"/>
      <c r="J10" s="53"/>
      <c r="K10" s="87"/>
      <c r="L10" s="92"/>
      <c r="M10" s="87"/>
      <c r="N10" s="92"/>
      <c r="O10" s="105"/>
      <c r="P10" s="104"/>
    </row>
    <row r="11" spans="1:16">
      <c r="A11" s="75"/>
      <c r="B11" s="112"/>
      <c r="C11" s="76"/>
      <c r="D11" s="76"/>
      <c r="E11" s="78"/>
      <c r="F11" s="79">
        <f>SUM(E9:E10)</f>
        <v>279104277</v>
      </c>
      <c r="G11" s="86"/>
      <c r="H11" s="91"/>
      <c r="J11" s="53"/>
      <c r="K11" s="87"/>
      <c r="L11" s="92"/>
      <c r="M11" s="87"/>
      <c r="N11" s="92"/>
      <c r="O11" s="105"/>
      <c r="P11" s="104"/>
    </row>
    <row r="12" spans="1:16" ht="9.75" customHeight="1">
      <c r="A12" s="75"/>
      <c r="B12" s="112"/>
      <c r="C12" s="76"/>
      <c r="D12" s="76"/>
      <c r="E12" s="78"/>
      <c r="F12" s="79"/>
      <c r="G12" s="86"/>
      <c r="H12" s="91"/>
      <c r="J12" s="53"/>
      <c r="K12" s="87"/>
      <c r="L12" s="92"/>
      <c r="M12" s="87"/>
      <c r="N12" s="92"/>
      <c r="O12" s="105"/>
      <c r="P12" s="104"/>
    </row>
    <row r="13" spans="1:16">
      <c r="A13" s="75"/>
      <c r="B13" s="112">
        <v>3</v>
      </c>
      <c r="C13" s="76" t="s">
        <v>9</v>
      </c>
      <c r="D13" s="76" t="s">
        <v>49</v>
      </c>
      <c r="E13" s="78"/>
      <c r="F13" s="79">
        <v>17974285234.800003</v>
      </c>
      <c r="G13" s="86"/>
      <c r="H13" s="91"/>
      <c r="J13" s="53"/>
      <c r="K13" s="87"/>
      <c r="L13" s="92"/>
      <c r="M13" s="87"/>
      <c r="N13" s="92"/>
      <c r="O13" s="105"/>
      <c r="P13" s="104"/>
    </row>
    <row r="14" spans="1:16" ht="9.75" customHeight="1">
      <c r="A14" s="75"/>
      <c r="B14" s="112"/>
      <c r="C14" s="76"/>
      <c r="D14" s="76"/>
      <c r="E14" s="78"/>
      <c r="F14" s="79"/>
      <c r="G14" s="86"/>
      <c r="H14" s="91"/>
      <c r="J14" s="53"/>
      <c r="K14" s="87"/>
      <c r="L14" s="92"/>
      <c r="M14" s="87"/>
      <c r="N14" s="92"/>
      <c r="O14" s="105"/>
      <c r="P14" s="104"/>
    </row>
    <row r="15" spans="1:16">
      <c r="A15" s="75"/>
      <c r="B15" s="112">
        <v>4</v>
      </c>
      <c r="C15" s="76" t="s">
        <v>10</v>
      </c>
      <c r="D15" s="76" t="s">
        <v>39</v>
      </c>
      <c r="E15" s="78"/>
      <c r="F15" s="79">
        <v>38664598</v>
      </c>
      <c r="G15" s="86"/>
      <c r="H15" s="91"/>
      <c r="J15" s="53"/>
      <c r="K15" s="87"/>
      <c r="L15" s="92"/>
      <c r="M15" s="87"/>
      <c r="N15" s="92"/>
      <c r="O15" s="105"/>
      <c r="P15" s="104"/>
    </row>
    <row r="16" spans="1:16" ht="9.75" customHeight="1">
      <c r="A16" s="75"/>
      <c r="B16" s="112"/>
      <c r="C16" s="76"/>
      <c r="D16" s="76"/>
      <c r="E16" s="78"/>
      <c r="F16" s="79"/>
      <c r="G16" s="86"/>
      <c r="H16" s="91"/>
      <c r="J16" s="53"/>
      <c r="K16" s="87"/>
      <c r="L16" s="92"/>
      <c r="M16" s="87"/>
      <c r="N16" s="92"/>
      <c r="O16" s="105"/>
      <c r="P16" s="104"/>
    </row>
    <row r="17" spans="1:16">
      <c r="A17" s="75"/>
      <c r="B17" s="112">
        <v>5</v>
      </c>
      <c r="C17" s="76" t="s">
        <v>11</v>
      </c>
      <c r="D17" s="76" t="s">
        <v>39</v>
      </c>
      <c r="E17" s="58">
        <v>81608005</v>
      </c>
      <c r="F17" s="79"/>
      <c r="G17" s="86"/>
      <c r="H17" s="91"/>
      <c r="J17" s="53"/>
      <c r="K17" s="87"/>
      <c r="L17" s="92"/>
      <c r="M17" s="87"/>
      <c r="N17" s="92"/>
      <c r="O17" s="105"/>
      <c r="P17" s="104"/>
    </row>
    <row r="18" spans="1:16">
      <c r="A18" s="75"/>
      <c r="B18" s="112"/>
      <c r="C18" s="76"/>
      <c r="D18" s="76" t="s">
        <v>43</v>
      </c>
      <c r="E18" s="58">
        <v>133767343</v>
      </c>
      <c r="F18" s="79"/>
      <c r="G18" s="86"/>
      <c r="H18" s="91"/>
      <c r="J18" s="53"/>
      <c r="K18" s="87"/>
      <c r="L18" s="92"/>
      <c r="M18" s="87"/>
      <c r="N18" s="92"/>
      <c r="O18" s="105"/>
      <c r="P18" s="104"/>
    </row>
    <row r="19" spans="1:16">
      <c r="A19" s="75"/>
      <c r="B19" s="112"/>
      <c r="C19" s="76"/>
      <c r="D19" s="76" t="s">
        <v>46</v>
      </c>
      <c r="E19" s="58">
        <v>131462587</v>
      </c>
      <c r="F19" s="79"/>
      <c r="G19" s="86"/>
      <c r="H19" s="91"/>
      <c r="J19" s="53"/>
      <c r="K19" s="87"/>
      <c r="L19" s="92"/>
      <c r="M19" s="87"/>
      <c r="N19" s="92"/>
      <c r="O19" s="105"/>
      <c r="P19" s="104"/>
    </row>
    <row r="20" spans="1:16">
      <c r="A20" s="75"/>
      <c r="B20" s="112"/>
      <c r="C20" s="76"/>
      <c r="D20" s="76" t="s">
        <v>49</v>
      </c>
      <c r="E20" s="58">
        <v>87778284</v>
      </c>
      <c r="F20" s="79"/>
      <c r="G20" s="86"/>
      <c r="H20" s="91"/>
      <c r="J20" s="53"/>
      <c r="K20" s="87"/>
      <c r="L20" s="92"/>
      <c r="M20" s="87"/>
      <c r="N20" s="92"/>
      <c r="O20" s="105"/>
      <c r="P20" s="104"/>
    </row>
    <row r="21" spans="1:16" ht="13.5" customHeight="1">
      <c r="A21" s="75"/>
      <c r="B21" s="112"/>
      <c r="C21" s="76"/>
      <c r="D21" s="76"/>
      <c r="E21" s="78"/>
      <c r="F21" s="79">
        <f>SUM(E17:E20)</f>
        <v>434616219</v>
      </c>
      <c r="G21" s="86"/>
      <c r="H21" s="91"/>
      <c r="J21" s="53"/>
      <c r="K21" s="87"/>
      <c r="L21" s="92"/>
      <c r="M21" s="87"/>
      <c r="N21" s="92"/>
      <c r="O21" s="105"/>
      <c r="P21" s="104"/>
    </row>
    <row r="22" spans="1:16" ht="10.5" customHeight="1">
      <c r="A22" s="75"/>
      <c r="B22" s="112"/>
      <c r="C22" s="76"/>
      <c r="D22" s="76"/>
      <c r="E22" s="78"/>
      <c r="F22" s="79"/>
      <c r="G22" s="86"/>
      <c r="H22" s="91"/>
      <c r="J22" s="53"/>
      <c r="K22" s="87"/>
      <c r="L22" s="92"/>
      <c r="M22" s="87"/>
      <c r="N22" s="92"/>
      <c r="O22" s="105"/>
      <c r="P22" s="104"/>
    </row>
    <row r="23" spans="1:16">
      <c r="A23" s="75"/>
      <c r="B23" s="112">
        <v>6</v>
      </c>
      <c r="C23" s="76" t="s">
        <v>12</v>
      </c>
      <c r="D23" s="76" t="s">
        <v>49</v>
      </c>
      <c r="E23" s="58"/>
      <c r="F23" s="79">
        <v>86789136</v>
      </c>
      <c r="G23" s="86"/>
      <c r="H23" s="91"/>
      <c r="J23" s="53"/>
      <c r="K23" s="87"/>
      <c r="L23" s="92"/>
      <c r="M23" s="87"/>
      <c r="N23" s="92"/>
      <c r="O23" s="105"/>
      <c r="P23" s="104"/>
    </row>
    <row r="24" spans="1:16">
      <c r="A24" s="75"/>
      <c r="B24" s="112"/>
      <c r="C24" s="76"/>
      <c r="D24" s="76"/>
      <c r="E24" s="58"/>
      <c r="F24" s="79"/>
      <c r="G24" s="86"/>
      <c r="H24" s="91"/>
      <c r="J24" s="53"/>
      <c r="K24" s="87"/>
      <c r="L24" s="92"/>
      <c r="M24" s="87"/>
      <c r="N24" s="92"/>
      <c r="O24" s="105"/>
      <c r="P24" s="104"/>
    </row>
    <row r="25" spans="1:16" ht="7.5" customHeight="1">
      <c r="A25" s="75"/>
      <c r="B25" s="112"/>
      <c r="C25" s="76"/>
      <c r="D25" s="76"/>
      <c r="E25" s="78"/>
      <c r="F25" s="79"/>
      <c r="G25" s="86"/>
      <c r="H25" s="91"/>
      <c r="J25" s="53"/>
      <c r="K25" s="87"/>
      <c r="L25" s="92"/>
      <c r="M25" s="87"/>
      <c r="N25" s="92"/>
      <c r="O25" s="105"/>
      <c r="P25" s="104"/>
    </row>
    <row r="26" spans="1:16">
      <c r="A26" s="75"/>
      <c r="B26" s="112">
        <v>7</v>
      </c>
      <c r="C26" s="76" t="s">
        <v>13</v>
      </c>
      <c r="D26" s="76" t="s">
        <v>49</v>
      </c>
      <c r="E26" s="78"/>
      <c r="F26" s="79">
        <v>79750</v>
      </c>
      <c r="G26" s="86"/>
      <c r="H26" s="91"/>
      <c r="J26" s="53"/>
      <c r="K26" s="87"/>
      <c r="L26" s="92"/>
      <c r="M26" s="87"/>
      <c r="N26" s="92"/>
      <c r="O26" s="105"/>
      <c r="P26" s="104"/>
    </row>
    <row r="27" spans="1:16" ht="6" customHeight="1">
      <c r="A27" s="75"/>
      <c r="B27" s="112"/>
      <c r="C27" s="76"/>
      <c r="D27" s="76"/>
      <c r="E27" s="78"/>
      <c r="F27" s="79"/>
      <c r="G27" s="86"/>
      <c r="H27" s="91"/>
      <c r="J27" s="53"/>
      <c r="K27" s="87"/>
      <c r="L27" s="92"/>
      <c r="M27" s="87"/>
      <c r="N27" s="92"/>
      <c r="O27" s="105"/>
      <c r="P27" s="104"/>
    </row>
    <row r="28" spans="1:16">
      <c r="A28" s="75"/>
      <c r="B28" s="112">
        <v>8</v>
      </c>
      <c r="C28" s="76" t="s">
        <v>14</v>
      </c>
      <c r="D28" s="76"/>
      <c r="E28" s="78"/>
      <c r="F28" s="79">
        <v>0</v>
      </c>
      <c r="G28" s="86"/>
      <c r="H28" s="91"/>
      <c r="J28" s="53"/>
      <c r="K28" s="87"/>
      <c r="L28" s="92"/>
      <c r="M28" s="87"/>
      <c r="N28" s="92"/>
      <c r="O28" s="105"/>
      <c r="P28" s="104"/>
    </row>
    <row r="29" spans="1:16">
      <c r="A29" s="75"/>
      <c r="B29" s="112"/>
      <c r="C29" s="76"/>
      <c r="D29" s="76"/>
      <c r="E29" s="78"/>
      <c r="F29" s="79"/>
      <c r="G29" s="86"/>
      <c r="H29" s="91"/>
      <c r="J29" s="53"/>
      <c r="K29" s="87"/>
      <c r="L29" s="92"/>
      <c r="M29" s="87"/>
      <c r="N29" s="92"/>
      <c r="O29" s="105"/>
      <c r="P29" s="104"/>
    </row>
    <row r="30" spans="1:16">
      <c r="A30" s="75"/>
      <c r="B30" s="112">
        <v>9</v>
      </c>
      <c r="C30" s="76" t="s">
        <v>15</v>
      </c>
      <c r="D30" s="76" t="s">
        <v>39</v>
      </c>
      <c r="E30" s="78">
        <v>517537735</v>
      </c>
      <c r="F30" s="79"/>
      <c r="G30" s="86"/>
      <c r="H30" s="91"/>
      <c r="J30" s="53"/>
      <c r="K30" s="87"/>
      <c r="L30" s="92"/>
      <c r="M30" s="87"/>
      <c r="N30" s="92"/>
      <c r="O30" s="105"/>
      <c r="P30" s="104"/>
    </row>
    <row r="31" spans="1:16">
      <c r="A31" s="75"/>
      <c r="B31" s="112"/>
      <c r="C31" s="76"/>
      <c r="D31" s="76" t="s">
        <v>43</v>
      </c>
      <c r="E31" s="78">
        <v>642038513</v>
      </c>
      <c r="F31" s="79"/>
      <c r="G31" s="86"/>
      <c r="H31" s="91"/>
      <c r="J31" s="53"/>
      <c r="K31" s="87"/>
      <c r="L31" s="92"/>
      <c r="M31" s="87"/>
      <c r="N31" s="92"/>
      <c r="O31" s="105"/>
      <c r="P31" s="104"/>
    </row>
    <row r="32" spans="1:16">
      <c r="A32" s="75"/>
      <c r="B32" s="112"/>
      <c r="C32" s="76"/>
      <c r="D32" s="76" t="s">
        <v>46</v>
      </c>
      <c r="E32" s="78">
        <v>551287908</v>
      </c>
      <c r="F32" s="79"/>
      <c r="G32" s="86"/>
      <c r="H32" s="91"/>
      <c r="J32" s="53"/>
      <c r="K32" s="93"/>
      <c r="L32" s="92"/>
      <c r="M32" s="87"/>
      <c r="N32" s="92"/>
      <c r="O32" s="105"/>
      <c r="P32" s="104"/>
    </row>
    <row r="33" spans="1:16">
      <c r="A33" s="75"/>
      <c r="B33" s="112"/>
      <c r="C33" s="76"/>
      <c r="D33" s="76" t="s">
        <v>49</v>
      </c>
      <c r="E33" s="78">
        <v>525399204</v>
      </c>
      <c r="F33" s="79"/>
      <c r="G33" s="86"/>
      <c r="H33" s="91"/>
      <c r="J33" s="53"/>
      <c r="K33" s="93"/>
      <c r="L33" s="92"/>
      <c r="M33" s="87"/>
      <c r="N33" s="92"/>
      <c r="O33" s="105"/>
      <c r="P33" s="104"/>
    </row>
    <row r="34" spans="1:16">
      <c r="A34" s="75"/>
      <c r="B34" s="112"/>
      <c r="C34" s="76"/>
      <c r="D34" s="76"/>
      <c r="E34" s="78"/>
      <c r="F34" s="79">
        <f>SUM(E30:E33)</f>
        <v>2236263360</v>
      </c>
      <c r="G34" s="86"/>
      <c r="H34" s="91"/>
      <c r="J34" s="53"/>
      <c r="K34" s="87"/>
      <c r="L34" s="92"/>
      <c r="M34" s="87"/>
      <c r="N34" s="92"/>
      <c r="O34" s="105"/>
      <c r="P34" s="104"/>
    </row>
    <row r="35" spans="1:16" ht="10.5" customHeight="1">
      <c r="A35" s="75"/>
      <c r="B35" s="112"/>
      <c r="C35" s="76"/>
      <c r="D35" s="76"/>
      <c r="E35" s="78"/>
      <c r="F35" s="79"/>
      <c r="G35" s="86"/>
      <c r="H35" s="91"/>
      <c r="J35" s="53"/>
      <c r="K35" s="87"/>
      <c r="L35" s="92"/>
      <c r="M35" s="87"/>
      <c r="N35" s="92"/>
      <c r="O35" s="105"/>
      <c r="P35" s="104"/>
    </row>
    <row r="36" spans="1:16">
      <c r="A36" s="75"/>
      <c r="B36" s="112">
        <v>10</v>
      </c>
      <c r="C36" s="76" t="s">
        <v>16</v>
      </c>
      <c r="D36" s="76" t="s">
        <v>49</v>
      </c>
      <c r="E36" s="78"/>
      <c r="F36" s="79">
        <v>19800000</v>
      </c>
      <c r="G36" s="86"/>
      <c r="H36" s="91"/>
      <c r="J36" s="53"/>
      <c r="K36" s="87"/>
      <c r="L36" s="92"/>
      <c r="M36" s="87"/>
      <c r="N36" s="92"/>
      <c r="O36" s="105"/>
      <c r="P36" s="104"/>
    </row>
    <row r="37" spans="1:16" ht="9.75" customHeight="1">
      <c r="A37" s="75"/>
      <c r="B37" s="112"/>
      <c r="C37" s="76"/>
      <c r="D37" s="76"/>
      <c r="E37" s="78"/>
      <c r="F37" s="79"/>
      <c r="G37" s="86"/>
      <c r="H37" s="91"/>
      <c r="J37" s="53"/>
      <c r="K37" s="87"/>
      <c r="L37" s="92"/>
      <c r="M37" s="87"/>
      <c r="N37" s="92"/>
      <c r="O37" s="105"/>
      <c r="P37" s="104"/>
    </row>
    <row r="38" spans="1:16">
      <c r="A38" s="75"/>
      <c r="B38" s="112">
        <v>11</v>
      </c>
      <c r="C38" s="76" t="s">
        <v>17</v>
      </c>
      <c r="D38" s="76"/>
      <c r="E38" s="78"/>
      <c r="F38" s="79">
        <v>0</v>
      </c>
      <c r="G38" s="86"/>
      <c r="H38" s="91"/>
      <c r="J38" s="53"/>
      <c r="K38" s="87"/>
      <c r="L38" s="92"/>
      <c r="M38" s="87"/>
      <c r="N38" s="92"/>
      <c r="O38" s="105"/>
      <c r="P38" s="104"/>
    </row>
    <row r="39" spans="1:16" ht="11.25" customHeight="1">
      <c r="A39" s="75"/>
      <c r="B39" s="112"/>
      <c r="C39" s="76"/>
      <c r="D39" s="76"/>
      <c r="E39" s="78"/>
      <c r="F39" s="79"/>
      <c r="G39" s="86"/>
      <c r="H39" s="91"/>
      <c r="J39" s="53"/>
      <c r="K39" s="87"/>
      <c r="L39" s="92"/>
      <c r="M39" s="87"/>
      <c r="N39" s="92"/>
      <c r="O39" s="105"/>
      <c r="P39" s="104"/>
    </row>
    <row r="40" spans="1:16">
      <c r="A40" s="75"/>
      <c r="B40" s="112">
        <v>12</v>
      </c>
      <c r="C40" s="76" t="s">
        <v>18</v>
      </c>
      <c r="D40" s="76" t="s">
        <v>49</v>
      </c>
      <c r="E40" s="78"/>
      <c r="F40" s="79">
        <v>11550000</v>
      </c>
      <c r="G40" s="86"/>
      <c r="H40" s="91"/>
      <c r="J40" s="53"/>
      <c r="K40" s="87"/>
      <c r="L40" s="92"/>
      <c r="M40" s="87"/>
      <c r="N40" s="92"/>
      <c r="O40" s="105"/>
      <c r="P40" s="104"/>
    </row>
    <row r="41" spans="1:16" ht="9" customHeight="1">
      <c r="A41" s="75"/>
      <c r="B41" s="112"/>
      <c r="C41" s="76"/>
      <c r="D41" s="76"/>
      <c r="E41" s="78"/>
      <c r="F41" s="79"/>
      <c r="G41" s="86"/>
      <c r="H41" s="91"/>
      <c r="J41" s="53"/>
      <c r="K41" s="87"/>
      <c r="L41" s="92"/>
      <c r="M41" s="87"/>
      <c r="N41" s="92"/>
      <c r="O41" s="105"/>
      <c r="P41" s="104"/>
    </row>
    <row r="42" spans="1:16">
      <c r="A42" s="75"/>
      <c r="B42" s="112">
        <v>13</v>
      </c>
      <c r="C42" s="76" t="s">
        <v>19</v>
      </c>
      <c r="D42" s="76" t="s">
        <v>43</v>
      </c>
      <c r="E42" s="78">
        <v>3834330</v>
      </c>
      <c r="F42" s="79"/>
      <c r="G42" s="86"/>
      <c r="H42" s="91"/>
      <c r="J42" s="53"/>
      <c r="K42" s="87"/>
      <c r="L42" s="92"/>
      <c r="M42" s="87"/>
      <c r="N42" s="92"/>
      <c r="O42" s="105"/>
      <c r="P42" s="104"/>
    </row>
    <row r="43" spans="1:16" ht="15.75" customHeight="1">
      <c r="A43" s="75"/>
      <c r="B43" s="112"/>
      <c r="C43" s="76"/>
      <c r="D43" s="76" t="s">
        <v>46</v>
      </c>
      <c r="E43" s="78">
        <v>3133411</v>
      </c>
      <c r="F43" s="79"/>
      <c r="G43" s="86"/>
      <c r="H43" s="91"/>
      <c r="J43" s="53"/>
      <c r="K43" s="87"/>
      <c r="L43" s="92"/>
      <c r="M43" s="87"/>
      <c r="N43" s="92"/>
      <c r="O43" s="105"/>
      <c r="P43" s="104"/>
    </row>
    <row r="44" spans="1:16" ht="15.75" customHeight="1">
      <c r="A44" s="75"/>
      <c r="B44" s="112"/>
      <c r="C44" s="76"/>
      <c r="D44" s="76" t="s">
        <v>51</v>
      </c>
      <c r="E44" s="78">
        <v>2424168</v>
      </c>
      <c r="F44" s="79"/>
      <c r="G44" s="86"/>
      <c r="H44" s="91"/>
      <c r="J44" s="53"/>
      <c r="K44" s="87"/>
      <c r="L44" s="92"/>
      <c r="M44" s="87"/>
      <c r="N44" s="92"/>
      <c r="O44" s="105"/>
      <c r="P44" s="104"/>
    </row>
    <row r="45" spans="1:16" ht="15.75" customHeight="1">
      <c r="A45" s="75"/>
      <c r="B45" s="112"/>
      <c r="C45" s="76"/>
      <c r="D45" s="76"/>
      <c r="E45" s="78"/>
      <c r="F45" s="79">
        <f>SUM(E42:E44)</f>
        <v>9391909</v>
      </c>
      <c r="G45" s="86"/>
      <c r="H45" s="91"/>
      <c r="J45" s="53"/>
      <c r="K45" s="87"/>
      <c r="L45" s="92"/>
      <c r="M45" s="87"/>
      <c r="N45" s="92"/>
      <c r="O45" s="105"/>
      <c r="P45" s="104"/>
    </row>
    <row r="46" spans="1:16" ht="8.25" customHeight="1">
      <c r="A46" s="75"/>
      <c r="B46" s="113"/>
      <c r="C46" s="81"/>
      <c r="D46" s="81"/>
      <c r="E46" s="82"/>
      <c r="F46" s="83"/>
      <c r="G46" s="96"/>
      <c r="H46" s="97"/>
      <c r="J46" s="53"/>
      <c r="K46" s="87"/>
      <c r="L46" s="92"/>
      <c r="M46" s="94"/>
      <c r="N46" s="95"/>
      <c r="O46" s="105"/>
      <c r="P46" s="106"/>
    </row>
    <row r="47" spans="1:16" ht="20.25" thickBot="1">
      <c r="A47" s="73"/>
      <c r="B47" s="144" t="s">
        <v>20</v>
      </c>
      <c r="C47" s="145"/>
      <c r="D47" s="145"/>
      <c r="E47" s="146"/>
      <c r="F47" s="84">
        <f>SUM(F7:F46)</f>
        <v>21235515883.800003</v>
      </c>
      <c r="G47" s="98"/>
      <c r="H47" s="99"/>
      <c r="I47" s="54"/>
      <c r="J47" s="55"/>
      <c r="K47" s="100"/>
      <c r="L47" s="101"/>
      <c r="M47" s="100"/>
      <c r="N47" s="102"/>
      <c r="O47" s="107"/>
      <c r="P47" s="111"/>
    </row>
    <row r="48" spans="1:16" ht="15.75" thickTop="1">
      <c r="N48" s="85"/>
      <c r="O48" s="104"/>
      <c r="P48" s="108"/>
    </row>
    <row r="49" spans="6:16">
      <c r="L49" s="110"/>
      <c r="N49" s="110"/>
      <c r="P49" s="110"/>
    </row>
    <row r="50" spans="6:16">
      <c r="F50" s="69">
        <v>20968866731.799995</v>
      </c>
    </row>
    <row r="51" spans="6:16">
      <c r="F51" s="69">
        <f>F50-F47</f>
        <v>-266649152.00000763</v>
      </c>
    </row>
  </sheetData>
  <mergeCells count="5">
    <mergeCell ref="B1:F1"/>
    <mergeCell ref="B2:G2"/>
    <mergeCell ref="B4:B5"/>
    <mergeCell ref="D4:F4"/>
    <mergeCell ref="B47:E47"/>
  </mergeCells>
  <pageMargins left="0.78740157480314965" right="0.23622047244094491" top="0.11811023622047245" bottom="0.43307086614173229" header="7.874015748031496E-2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83"/>
  <sheetViews>
    <sheetView topLeftCell="A49" workbookViewId="0">
      <selection activeCell="E18" sqref="E18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6.7109375" style="69" customWidth="1"/>
    <col min="5" max="5" width="14.5703125" style="69" customWidth="1"/>
    <col min="6" max="6" width="15.140625" style="69" customWidth="1"/>
    <col min="7" max="7" width="19" style="69" customWidth="1"/>
    <col min="8" max="8" width="8" style="71" customWidth="1"/>
    <col min="9" max="9" width="17" style="71" customWidth="1"/>
    <col min="10" max="10" width="8" style="51" customWidth="1"/>
    <col min="11" max="11" width="14.28515625" style="51" customWidth="1"/>
    <col min="12" max="12" width="7.140625" style="72" customWidth="1"/>
    <col min="13" max="13" width="16" style="72" customWidth="1"/>
    <col min="14" max="14" width="8.28515625" style="72" customWidth="1"/>
    <col min="15" max="15" width="14.42578125" style="72" customWidth="1"/>
    <col min="16" max="16" width="8.42578125" style="103" customWidth="1"/>
    <col min="17" max="17" width="15.5703125" style="103" customWidth="1"/>
    <col min="18" max="16384" width="9.140625" style="69"/>
  </cols>
  <sheetData>
    <row r="1" spans="1:17">
      <c r="B1" s="138" t="s">
        <v>0</v>
      </c>
      <c r="C1" s="138"/>
      <c r="D1" s="138"/>
      <c r="E1" s="138"/>
      <c r="F1" s="138"/>
      <c r="G1" s="138"/>
    </row>
    <row r="2" spans="1:17">
      <c r="B2" s="138" t="s">
        <v>91</v>
      </c>
      <c r="C2" s="138"/>
      <c r="D2" s="138"/>
      <c r="E2" s="138"/>
      <c r="F2" s="138"/>
      <c r="G2" s="138"/>
    </row>
    <row r="3" spans="1:17" ht="8.25" customHeight="1" thickBot="1">
      <c r="B3" s="74" t="s">
        <v>30</v>
      </c>
      <c r="C3" s="70"/>
      <c r="D3" s="70"/>
      <c r="E3" s="70"/>
      <c r="F3" s="70"/>
    </row>
    <row r="4" spans="1:17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2"/>
      <c r="G4" s="143"/>
    </row>
    <row r="5" spans="1:17" ht="21" customHeight="1" thickBot="1">
      <c r="A5" s="75"/>
      <c r="B5" s="140"/>
      <c r="C5" s="115"/>
      <c r="D5" s="116" t="s">
        <v>4</v>
      </c>
      <c r="E5" s="117"/>
      <c r="F5" s="117" t="s">
        <v>5</v>
      </c>
      <c r="G5" s="118" t="s">
        <v>6</v>
      </c>
      <c r="H5" s="86"/>
      <c r="I5" s="14"/>
      <c r="K5" s="52"/>
      <c r="L5" s="87"/>
      <c r="M5" s="88"/>
      <c r="N5" s="87"/>
      <c r="O5" s="89"/>
      <c r="P5" s="104"/>
      <c r="Q5" s="104"/>
    </row>
    <row r="6" spans="1:17" ht="15.75" thickTop="1">
      <c r="A6" s="75"/>
      <c r="B6" s="112" t="s">
        <v>21</v>
      </c>
      <c r="C6" s="76" t="s">
        <v>22</v>
      </c>
      <c r="D6" s="76"/>
      <c r="E6" s="76"/>
      <c r="F6" s="76"/>
      <c r="G6" s="62">
        <f>14803658485-650396000-327138000-393491000-446576000-406301000-549961000</f>
        <v>12029795485</v>
      </c>
      <c r="H6" s="86"/>
      <c r="I6" s="86"/>
      <c r="L6" s="87"/>
      <c r="M6" s="87"/>
      <c r="N6" s="87"/>
      <c r="O6" s="87"/>
      <c r="P6" s="104"/>
      <c r="Q6" s="104"/>
    </row>
    <row r="7" spans="1:17" ht="6" customHeight="1">
      <c r="A7" s="75"/>
      <c r="B7" s="112"/>
      <c r="C7" s="76"/>
      <c r="D7" s="76"/>
      <c r="E7" s="76"/>
      <c r="F7" s="73"/>
      <c r="G7" s="119"/>
      <c r="H7" s="86"/>
      <c r="I7" s="86"/>
      <c r="L7" s="87"/>
      <c r="M7" s="87"/>
      <c r="N7" s="87"/>
      <c r="O7" s="87"/>
      <c r="P7" s="104"/>
      <c r="Q7" s="104"/>
    </row>
    <row r="8" spans="1:17">
      <c r="A8" s="75"/>
      <c r="B8" s="112">
        <v>1</v>
      </c>
      <c r="C8" s="76" t="s">
        <v>7</v>
      </c>
      <c r="D8" s="76" t="s">
        <v>89</v>
      </c>
      <c r="E8" s="76"/>
      <c r="F8" s="78"/>
      <c r="G8" s="79">
        <v>92835000</v>
      </c>
      <c r="H8" s="90"/>
      <c r="I8" s="91"/>
      <c r="K8" s="53"/>
      <c r="L8" s="87"/>
      <c r="M8" s="92"/>
      <c r="N8" s="87"/>
      <c r="O8" s="92"/>
      <c r="P8" s="105"/>
      <c r="Q8" s="104"/>
    </row>
    <row r="9" spans="1:17" ht="7.5" customHeight="1">
      <c r="A9" s="75"/>
      <c r="B9" s="112"/>
      <c r="C9" s="76"/>
      <c r="D9" s="76"/>
      <c r="E9" s="76"/>
      <c r="F9" s="78"/>
      <c r="G9" s="79"/>
      <c r="H9" s="86"/>
      <c r="I9" s="91"/>
      <c r="K9" s="53"/>
      <c r="L9" s="87"/>
      <c r="M9" s="92"/>
      <c r="N9" s="87"/>
      <c r="O9" s="92"/>
      <c r="P9" s="105"/>
      <c r="Q9" s="104"/>
    </row>
    <row r="10" spans="1:17">
      <c r="A10" s="75"/>
      <c r="B10" s="112">
        <v>2</v>
      </c>
      <c r="C10" s="76" t="s">
        <v>8</v>
      </c>
      <c r="D10" s="76" t="s">
        <v>85</v>
      </c>
      <c r="E10" s="76"/>
      <c r="F10" s="80">
        <v>72603155</v>
      </c>
      <c r="G10" s="79"/>
      <c r="H10" s="86"/>
      <c r="I10" s="91"/>
      <c r="K10" s="53"/>
      <c r="L10" s="87"/>
      <c r="M10" s="92"/>
      <c r="N10" s="87"/>
      <c r="O10" s="92"/>
      <c r="P10" s="105"/>
      <c r="Q10" s="104"/>
    </row>
    <row r="11" spans="1:17">
      <c r="A11" s="75"/>
      <c r="B11" s="112"/>
      <c r="C11" s="76"/>
      <c r="D11" s="76" t="s">
        <v>89</v>
      </c>
      <c r="E11" s="76"/>
      <c r="F11" s="80">
        <v>82242222</v>
      </c>
      <c r="G11" s="79"/>
      <c r="H11" s="86"/>
      <c r="I11" s="91"/>
      <c r="K11" s="53"/>
      <c r="L11" s="87"/>
      <c r="M11" s="92"/>
      <c r="N11" s="87"/>
      <c r="O11" s="92"/>
      <c r="P11" s="105"/>
      <c r="Q11" s="104"/>
    </row>
    <row r="12" spans="1:17">
      <c r="A12" s="75"/>
      <c r="B12" s="112"/>
      <c r="C12" s="76"/>
      <c r="D12" s="76"/>
      <c r="E12" s="76"/>
      <c r="F12" s="78"/>
      <c r="G12" s="79">
        <f>SUM(F10:F11)</f>
        <v>154845377</v>
      </c>
      <c r="H12" s="86"/>
      <c r="I12" s="91"/>
      <c r="K12" s="53"/>
      <c r="L12" s="87"/>
      <c r="M12" s="92"/>
      <c r="N12" s="87"/>
      <c r="O12" s="92"/>
      <c r="P12" s="105"/>
      <c r="Q12" s="104"/>
    </row>
    <row r="13" spans="1:17" ht="4.5" customHeight="1">
      <c r="A13" s="75"/>
      <c r="B13" s="112"/>
      <c r="C13" s="76"/>
      <c r="D13" s="76"/>
      <c r="E13" s="76"/>
      <c r="F13" s="78"/>
      <c r="G13" s="79"/>
      <c r="H13" s="86"/>
      <c r="I13" s="91"/>
      <c r="K13" s="53"/>
      <c r="L13" s="87"/>
      <c r="M13" s="92"/>
      <c r="N13" s="87"/>
      <c r="O13" s="92"/>
      <c r="P13" s="105"/>
      <c r="Q13" s="104"/>
    </row>
    <row r="14" spans="1:17">
      <c r="A14" s="75"/>
      <c r="B14" s="112">
        <v>3</v>
      </c>
      <c r="C14" s="76" t="s">
        <v>27</v>
      </c>
      <c r="D14" s="76" t="s">
        <v>92</v>
      </c>
      <c r="E14" s="63">
        <v>78</v>
      </c>
      <c r="F14" s="78">
        <v>747630</v>
      </c>
      <c r="G14" s="59"/>
      <c r="H14" s="86"/>
      <c r="I14" s="69"/>
      <c r="J14" s="60"/>
      <c r="K14" s="78"/>
      <c r="L14" s="87"/>
      <c r="M14" s="92"/>
      <c r="N14" s="87"/>
      <c r="O14" s="92"/>
      <c r="P14" s="105"/>
      <c r="Q14" s="104"/>
    </row>
    <row r="15" spans="1:17">
      <c r="A15" s="75"/>
      <c r="B15" s="112"/>
      <c r="C15" s="76"/>
      <c r="D15" s="76" t="s">
        <v>100</v>
      </c>
      <c r="E15" s="63">
        <f>45629.8-36726.74</f>
        <v>8903.0600000000049</v>
      </c>
      <c r="F15" s="78">
        <f>E15*9628</f>
        <v>85718661.680000052</v>
      </c>
      <c r="G15" s="59"/>
      <c r="H15" s="86"/>
      <c r="I15" s="91"/>
      <c r="J15" s="60"/>
      <c r="K15" s="78"/>
      <c r="L15" s="87"/>
      <c r="M15" s="92"/>
      <c r="N15" s="87"/>
      <c r="O15" s="92"/>
      <c r="P15" s="105"/>
      <c r="Q15" s="104"/>
    </row>
    <row r="16" spans="1:17">
      <c r="A16" s="75"/>
      <c r="B16" s="112"/>
      <c r="C16" s="76"/>
      <c r="D16" s="76" t="s">
        <v>101</v>
      </c>
      <c r="E16" s="63">
        <f>74590.79-11614.95-35000</f>
        <v>27975.839999999997</v>
      </c>
      <c r="F16" s="78">
        <f>715922402-111480290-335930000</f>
        <v>268512112</v>
      </c>
      <c r="G16" s="59"/>
      <c r="H16" s="86"/>
      <c r="I16" s="91"/>
      <c r="J16" s="60"/>
      <c r="K16" s="61"/>
      <c r="L16" s="87"/>
      <c r="M16" s="92"/>
      <c r="N16" s="87"/>
      <c r="O16" s="92"/>
      <c r="P16" s="105"/>
      <c r="Q16" s="104"/>
    </row>
    <row r="17" spans="1:17">
      <c r="A17" s="75"/>
      <c r="B17" s="112"/>
      <c r="C17" s="76"/>
      <c r="D17" s="76" t="s">
        <v>101</v>
      </c>
      <c r="E17" s="63">
        <v>46389.62</v>
      </c>
      <c r="F17" s="78">
        <v>445247572.76000005</v>
      </c>
      <c r="G17" s="59"/>
      <c r="H17" s="86"/>
      <c r="I17" s="68"/>
      <c r="J17" s="60"/>
      <c r="K17" s="61"/>
      <c r="L17" s="87"/>
      <c r="M17" s="92"/>
      <c r="N17" s="87"/>
      <c r="O17" s="92"/>
      <c r="P17" s="105"/>
      <c r="Q17" s="104"/>
    </row>
    <row r="18" spans="1:17">
      <c r="A18" s="75"/>
      <c r="B18" s="112"/>
      <c r="C18" s="76"/>
      <c r="D18" s="76" t="s">
        <v>93</v>
      </c>
      <c r="E18" s="63">
        <f>437581.77-172354.45-200148.08</f>
        <v>65079.24000000002</v>
      </c>
      <c r="F18" s="78">
        <f>4257670622-1677008799-1947440818</f>
        <v>633221005</v>
      </c>
      <c r="G18" s="59"/>
      <c r="H18" s="86"/>
      <c r="I18" s="91"/>
      <c r="J18" s="60"/>
      <c r="K18" s="61"/>
      <c r="L18" s="87"/>
      <c r="M18" s="92"/>
      <c r="N18" s="87"/>
      <c r="O18" s="92"/>
      <c r="P18" s="105"/>
      <c r="Q18" s="104"/>
    </row>
    <row r="19" spans="1:17">
      <c r="A19" s="75"/>
      <c r="B19" s="112"/>
      <c r="C19" s="76"/>
      <c r="D19" s="76" t="s">
        <v>102</v>
      </c>
      <c r="E19" s="63">
        <v>119573.54999999999</v>
      </c>
      <c r="F19" s="78">
        <v>1173136098</v>
      </c>
      <c r="G19" s="59"/>
      <c r="H19" s="86"/>
      <c r="I19" s="91"/>
      <c r="J19" s="60"/>
      <c r="K19" s="61"/>
      <c r="L19" s="87"/>
      <c r="M19" s="92"/>
      <c r="N19" s="87"/>
      <c r="O19" s="92"/>
      <c r="P19" s="105"/>
      <c r="Q19" s="104"/>
    </row>
    <row r="20" spans="1:17">
      <c r="A20" s="75"/>
      <c r="B20" s="112"/>
      <c r="C20" s="76"/>
      <c r="D20" s="76" t="s">
        <v>94</v>
      </c>
      <c r="E20" s="63">
        <v>138221.73000000001</v>
      </c>
      <c r="F20" s="78">
        <v>1373094665</v>
      </c>
      <c r="G20" s="59"/>
      <c r="H20" s="86"/>
      <c r="I20" s="91"/>
      <c r="J20" s="60"/>
      <c r="K20" s="61"/>
      <c r="L20" s="87"/>
      <c r="M20" s="92"/>
      <c r="N20" s="87"/>
      <c r="O20" s="92"/>
      <c r="P20" s="105"/>
      <c r="Q20" s="104"/>
    </row>
    <row r="21" spans="1:17">
      <c r="A21" s="75"/>
      <c r="B21" s="112"/>
      <c r="C21" s="76"/>
      <c r="D21" s="76" t="s">
        <v>59</v>
      </c>
      <c r="E21" s="63">
        <v>177658.77</v>
      </c>
      <c r="F21" s="78">
        <v>1827753426</v>
      </c>
      <c r="G21" s="59"/>
      <c r="H21" s="86"/>
      <c r="I21" s="91"/>
      <c r="J21" s="60"/>
      <c r="K21" s="61"/>
      <c r="L21" s="87"/>
      <c r="M21" s="92"/>
      <c r="N21" s="87"/>
      <c r="O21" s="92"/>
      <c r="P21" s="105"/>
      <c r="Q21" s="104"/>
    </row>
    <row r="22" spans="1:17">
      <c r="A22" s="75"/>
      <c r="B22" s="112"/>
      <c r="C22" s="76"/>
      <c r="D22" s="76" t="s">
        <v>103</v>
      </c>
      <c r="E22" s="63">
        <v>173984.52004999999</v>
      </c>
      <c r="F22" s="78">
        <v>1900258928</v>
      </c>
      <c r="G22" s="59"/>
      <c r="H22" s="86"/>
      <c r="I22" s="91"/>
      <c r="J22" s="60"/>
      <c r="K22" s="61"/>
      <c r="L22" s="87"/>
      <c r="M22" s="92"/>
      <c r="N22" s="87"/>
      <c r="O22" s="92"/>
      <c r="P22" s="105"/>
      <c r="Q22" s="104"/>
    </row>
    <row r="23" spans="1:17">
      <c r="A23" s="75"/>
      <c r="B23" s="112"/>
      <c r="C23" s="76"/>
      <c r="D23" s="76" t="s">
        <v>95</v>
      </c>
      <c r="E23" s="63">
        <v>149774.33000000002</v>
      </c>
      <c r="F23" s="78">
        <v>1736333808</v>
      </c>
      <c r="G23" s="59"/>
      <c r="H23" s="86"/>
      <c r="I23" s="91"/>
      <c r="J23" s="60"/>
      <c r="K23" s="61"/>
      <c r="L23" s="87"/>
      <c r="M23" s="92"/>
      <c r="N23" s="87"/>
      <c r="O23" s="92"/>
      <c r="P23" s="105"/>
      <c r="Q23" s="104"/>
    </row>
    <row r="24" spans="1:17">
      <c r="A24" s="75"/>
      <c r="B24" s="112"/>
      <c r="C24" s="76"/>
      <c r="D24" s="76" t="s">
        <v>96</v>
      </c>
      <c r="E24" s="63">
        <v>304981.73</v>
      </c>
      <c r="F24" s="78">
        <v>3462762562</v>
      </c>
      <c r="G24" s="59"/>
      <c r="H24" s="86"/>
      <c r="I24" s="91"/>
      <c r="J24" s="60"/>
      <c r="K24" s="61"/>
      <c r="L24" s="87"/>
      <c r="M24" s="92"/>
      <c r="N24" s="87"/>
      <c r="O24" s="92"/>
      <c r="P24" s="105"/>
      <c r="Q24" s="104"/>
    </row>
    <row r="25" spans="1:17">
      <c r="A25" s="75"/>
      <c r="B25" s="112"/>
      <c r="C25" s="76"/>
      <c r="D25" s="76" t="s">
        <v>97</v>
      </c>
      <c r="E25" s="63">
        <f>198416.21-2836</f>
        <v>195580.21</v>
      </c>
      <c r="F25" s="78">
        <f>2370280045-33878856</f>
        <v>2336401189</v>
      </c>
      <c r="G25" s="59"/>
      <c r="H25" s="86"/>
      <c r="I25" s="91"/>
      <c r="J25" s="60"/>
      <c r="K25" s="61"/>
      <c r="L25" s="87"/>
      <c r="M25" s="92"/>
      <c r="N25" s="87"/>
      <c r="O25" s="92"/>
      <c r="P25" s="105"/>
      <c r="Q25" s="104"/>
    </row>
    <row r="26" spans="1:17">
      <c r="A26" s="75"/>
      <c r="B26" s="112"/>
      <c r="C26" s="76"/>
      <c r="D26" s="76" t="s">
        <v>98</v>
      </c>
      <c r="E26" s="63">
        <v>195337.55</v>
      </c>
      <c r="F26" s="78">
        <v>2391322287</v>
      </c>
      <c r="G26" s="59"/>
      <c r="H26" s="86"/>
      <c r="I26" s="91"/>
      <c r="J26" s="60"/>
      <c r="K26" s="61"/>
      <c r="L26" s="87"/>
      <c r="M26" s="92"/>
      <c r="N26" s="87"/>
      <c r="O26" s="92"/>
      <c r="P26" s="105"/>
      <c r="Q26" s="104"/>
    </row>
    <row r="27" spans="1:17">
      <c r="A27" s="75"/>
      <c r="B27" s="112"/>
      <c r="C27" s="76"/>
      <c r="D27" s="76" t="s">
        <v>75</v>
      </c>
      <c r="E27" s="63">
        <v>218959.35</v>
      </c>
      <c r="F27" s="78">
        <v>2682470997</v>
      </c>
      <c r="G27" s="59"/>
      <c r="H27" s="86"/>
      <c r="I27" s="91"/>
      <c r="J27" s="60"/>
      <c r="K27" s="61"/>
      <c r="L27" s="87"/>
      <c r="M27" s="92"/>
      <c r="N27" s="87"/>
      <c r="O27" s="92"/>
      <c r="P27" s="105"/>
      <c r="Q27" s="104"/>
    </row>
    <row r="28" spans="1:17">
      <c r="A28" s="75"/>
      <c r="B28" s="112"/>
      <c r="C28" s="76"/>
      <c r="D28" s="76" t="s">
        <v>104</v>
      </c>
      <c r="E28" s="63">
        <v>119206.5</v>
      </c>
      <c r="F28" s="78">
        <v>1382318574</v>
      </c>
      <c r="G28" s="59"/>
      <c r="H28" s="86"/>
      <c r="I28" s="91"/>
      <c r="J28" s="60"/>
      <c r="K28" s="61"/>
      <c r="L28" s="87"/>
      <c r="M28" s="92"/>
      <c r="N28" s="87"/>
      <c r="O28" s="92"/>
      <c r="P28" s="105"/>
      <c r="Q28" s="104"/>
    </row>
    <row r="29" spans="1:17">
      <c r="A29" s="75"/>
      <c r="B29" s="112"/>
      <c r="C29" s="76"/>
      <c r="D29" s="76" t="s">
        <v>99</v>
      </c>
      <c r="E29" s="124" t="s">
        <v>87</v>
      </c>
      <c r="F29" s="78">
        <v>1923003130</v>
      </c>
      <c r="G29" s="59"/>
      <c r="H29" s="86"/>
      <c r="I29" s="91"/>
      <c r="J29" s="60"/>
      <c r="K29" s="61"/>
      <c r="L29" s="87"/>
      <c r="M29" s="92"/>
      <c r="N29" s="87"/>
      <c r="O29" s="92"/>
      <c r="P29" s="105"/>
      <c r="Q29" s="104"/>
    </row>
    <row r="30" spans="1:17">
      <c r="A30" s="75"/>
      <c r="B30" s="112"/>
      <c r="C30" s="76"/>
      <c r="D30" s="76" t="s">
        <v>89</v>
      </c>
      <c r="E30" s="124">
        <v>4565.51</v>
      </c>
      <c r="F30" s="78">
        <v>55890973</v>
      </c>
      <c r="G30" s="59"/>
      <c r="H30" s="86"/>
      <c r="I30" s="91"/>
      <c r="J30" s="60"/>
      <c r="K30" s="61"/>
      <c r="L30" s="87"/>
      <c r="M30" s="92"/>
      <c r="N30" s="87"/>
      <c r="O30" s="92"/>
      <c r="P30" s="105"/>
      <c r="Q30" s="104"/>
    </row>
    <row r="31" spans="1:17">
      <c r="A31" s="75"/>
      <c r="B31" s="112"/>
      <c r="C31" s="76"/>
      <c r="D31" s="76"/>
      <c r="E31" s="63">
        <f>SUM(E14:E30)</f>
        <v>1946269.5100500002</v>
      </c>
      <c r="F31" s="78"/>
      <c r="G31" s="59">
        <f>SUM(F14:F30)</f>
        <v>23678193618.440002</v>
      </c>
      <c r="H31" s="86"/>
      <c r="I31" s="91">
        <v>25758407258.177296</v>
      </c>
      <c r="J31" s="60"/>
      <c r="K31" s="61"/>
      <c r="L31" s="87"/>
      <c r="M31" s="92"/>
      <c r="N31" s="87"/>
      <c r="O31" s="92"/>
      <c r="P31" s="105"/>
      <c r="Q31" s="104"/>
    </row>
    <row r="32" spans="1:17" ht="4.5" customHeight="1">
      <c r="A32" s="75"/>
      <c r="B32" s="112"/>
      <c r="C32" s="76"/>
      <c r="D32" s="76"/>
      <c r="E32" s="63"/>
      <c r="F32" s="78"/>
      <c r="G32" s="59"/>
      <c r="H32" s="86"/>
      <c r="I32" s="91"/>
      <c r="J32" s="60"/>
      <c r="K32" s="61"/>
      <c r="L32" s="87"/>
      <c r="M32" s="92"/>
      <c r="N32" s="87"/>
      <c r="O32" s="92"/>
      <c r="P32" s="105"/>
      <c r="Q32" s="104"/>
    </row>
    <row r="33" spans="1:17">
      <c r="A33" s="75"/>
      <c r="B33" s="112">
        <v>4</v>
      </c>
      <c r="C33" s="76" t="s">
        <v>9</v>
      </c>
      <c r="D33" s="76" t="s">
        <v>90</v>
      </c>
      <c r="E33" s="78"/>
      <c r="F33" s="125"/>
      <c r="G33" s="121">
        <v>12663094816.199997</v>
      </c>
      <c r="H33" s="86"/>
      <c r="I33" s="91"/>
      <c r="K33" s="53"/>
      <c r="L33" s="87"/>
      <c r="M33" s="92"/>
      <c r="N33" s="87"/>
      <c r="O33" s="92"/>
      <c r="P33" s="105"/>
      <c r="Q33" s="104"/>
    </row>
    <row r="34" spans="1:17" ht="6" customHeight="1">
      <c r="A34" s="75"/>
      <c r="B34" s="112"/>
      <c r="C34" s="76"/>
      <c r="D34" s="76"/>
      <c r="E34" s="76"/>
      <c r="F34" s="78"/>
      <c r="G34" s="79"/>
      <c r="H34" s="86"/>
      <c r="I34" s="91"/>
      <c r="K34" s="53"/>
      <c r="L34" s="87"/>
      <c r="M34" s="92"/>
      <c r="N34" s="87"/>
      <c r="O34" s="92"/>
      <c r="P34" s="105"/>
      <c r="Q34" s="104"/>
    </row>
    <row r="35" spans="1:17">
      <c r="A35" s="75"/>
      <c r="B35" s="112">
        <v>5</v>
      </c>
      <c r="C35" s="76" t="s">
        <v>11</v>
      </c>
      <c r="D35" s="76" t="s">
        <v>79</v>
      </c>
      <c r="E35" s="58"/>
      <c r="F35" s="58">
        <v>124911448</v>
      </c>
      <c r="G35" s="79"/>
      <c r="H35" s="86"/>
      <c r="I35" s="91"/>
      <c r="K35" s="53"/>
      <c r="L35" s="87"/>
      <c r="M35" s="92"/>
      <c r="N35" s="87"/>
      <c r="O35" s="92"/>
      <c r="P35" s="105"/>
      <c r="Q35" s="104"/>
    </row>
    <row r="36" spans="1:17">
      <c r="A36" s="75"/>
      <c r="B36" s="112"/>
      <c r="C36" s="76"/>
      <c r="D36" s="76" t="s">
        <v>82</v>
      </c>
      <c r="E36" s="58"/>
      <c r="F36" s="58">
        <f>97577928</f>
        <v>97577928</v>
      </c>
      <c r="G36" s="79"/>
      <c r="H36" s="86"/>
      <c r="I36" s="91"/>
      <c r="K36" s="53"/>
      <c r="L36" s="87"/>
      <c r="M36" s="92"/>
      <c r="N36" s="87"/>
      <c r="O36" s="92"/>
      <c r="P36" s="105"/>
      <c r="Q36" s="104"/>
    </row>
    <row r="37" spans="1:17">
      <c r="A37" s="75"/>
      <c r="B37" s="112"/>
      <c r="C37" s="76"/>
      <c r="D37" s="76" t="s">
        <v>85</v>
      </c>
      <c r="E37" s="58"/>
      <c r="F37" s="58">
        <f>113454669-664481</f>
        <v>112790188</v>
      </c>
      <c r="G37" s="79"/>
      <c r="H37" s="86"/>
      <c r="I37" s="91"/>
      <c r="K37" s="53"/>
      <c r="L37" s="87"/>
      <c r="M37" s="92"/>
      <c r="N37" s="87"/>
      <c r="O37" s="92"/>
      <c r="P37" s="105"/>
      <c r="Q37" s="104"/>
    </row>
    <row r="38" spans="1:17">
      <c r="A38" s="75"/>
      <c r="B38" s="112"/>
      <c r="C38" s="76"/>
      <c r="D38" s="76" t="s">
        <v>90</v>
      </c>
      <c r="E38" s="58"/>
      <c r="F38" s="58">
        <f>134237533-1716346</f>
        <v>132521187</v>
      </c>
      <c r="G38" s="79"/>
      <c r="H38" s="86"/>
      <c r="I38" s="91"/>
      <c r="K38" s="53"/>
      <c r="L38" s="87"/>
      <c r="M38" s="92"/>
      <c r="N38" s="87"/>
      <c r="O38" s="92"/>
      <c r="P38" s="105"/>
      <c r="Q38" s="104"/>
    </row>
    <row r="39" spans="1:17" ht="13.5" customHeight="1">
      <c r="A39" s="75"/>
      <c r="B39" s="112"/>
      <c r="C39" s="76"/>
      <c r="D39" s="76"/>
      <c r="E39" s="76"/>
      <c r="F39" s="78"/>
      <c r="G39" s="79">
        <f>SUM(F35:F38)</f>
        <v>467800751</v>
      </c>
      <c r="H39" s="86"/>
      <c r="I39" s="91"/>
      <c r="K39" s="53"/>
      <c r="L39" s="87"/>
      <c r="M39" s="92"/>
      <c r="N39" s="87"/>
      <c r="O39" s="92"/>
      <c r="P39" s="105"/>
      <c r="Q39" s="104"/>
    </row>
    <row r="40" spans="1:17" ht="6" customHeight="1">
      <c r="A40" s="75"/>
      <c r="B40" s="112"/>
      <c r="C40" s="76"/>
      <c r="D40" s="76"/>
      <c r="E40" s="76"/>
      <c r="F40" s="78"/>
      <c r="G40" s="79"/>
      <c r="H40" s="86"/>
      <c r="I40" s="91"/>
      <c r="K40" s="53"/>
      <c r="L40" s="87"/>
      <c r="M40" s="92"/>
      <c r="N40" s="87"/>
      <c r="O40" s="92"/>
      <c r="P40" s="105"/>
      <c r="Q40" s="104"/>
    </row>
    <row r="41" spans="1:17">
      <c r="A41" s="75"/>
      <c r="B41" s="112">
        <v>6</v>
      </c>
      <c r="C41" s="76" t="s">
        <v>12</v>
      </c>
      <c r="D41" s="76" t="s">
        <v>90</v>
      </c>
      <c r="E41" s="76"/>
      <c r="F41" s="78"/>
      <c r="G41" s="79">
        <v>24523894</v>
      </c>
      <c r="H41" s="86"/>
      <c r="I41" s="91"/>
      <c r="K41" s="53"/>
      <c r="L41" s="87"/>
      <c r="M41" s="92"/>
      <c r="N41" s="87"/>
      <c r="O41" s="92"/>
      <c r="P41" s="105"/>
      <c r="Q41" s="104"/>
    </row>
    <row r="42" spans="1:17" ht="5.25" customHeight="1">
      <c r="A42" s="75"/>
      <c r="B42" s="112"/>
      <c r="C42" s="76"/>
      <c r="D42" s="76"/>
      <c r="E42" s="76"/>
      <c r="F42" s="78"/>
      <c r="G42" s="79"/>
      <c r="H42" s="86"/>
      <c r="I42" s="91"/>
      <c r="K42" s="53"/>
      <c r="L42" s="87"/>
      <c r="M42" s="92"/>
      <c r="N42" s="87"/>
      <c r="O42" s="92"/>
      <c r="P42" s="105"/>
      <c r="Q42" s="104"/>
    </row>
    <row r="43" spans="1:17">
      <c r="A43" s="75"/>
      <c r="B43" s="112">
        <v>7</v>
      </c>
      <c r="C43" s="76" t="s">
        <v>13</v>
      </c>
      <c r="D43" s="76" t="s">
        <v>90</v>
      </c>
      <c r="E43" s="76"/>
      <c r="F43" s="78"/>
      <c r="G43" s="79">
        <v>786759</v>
      </c>
      <c r="H43" s="86"/>
      <c r="I43" s="91"/>
      <c r="K43" s="53"/>
      <c r="L43" s="87"/>
      <c r="M43" s="92"/>
      <c r="N43" s="87"/>
      <c r="O43" s="92"/>
      <c r="P43" s="105"/>
      <c r="Q43" s="104"/>
    </row>
    <row r="44" spans="1:17" ht="6" customHeight="1">
      <c r="A44" s="75"/>
      <c r="B44" s="112"/>
      <c r="C44" s="76"/>
      <c r="D44" s="76"/>
      <c r="E44" s="76"/>
      <c r="F44" s="78"/>
      <c r="G44" s="79"/>
      <c r="H44" s="86"/>
      <c r="I44" s="91"/>
      <c r="K44" s="53"/>
      <c r="L44" s="87"/>
      <c r="M44" s="92"/>
      <c r="N44" s="87"/>
      <c r="O44" s="92"/>
      <c r="P44" s="105"/>
      <c r="Q44" s="104"/>
    </row>
    <row r="45" spans="1:17">
      <c r="A45" s="75"/>
      <c r="B45" s="112">
        <v>8</v>
      </c>
      <c r="C45" s="76" t="s">
        <v>14</v>
      </c>
      <c r="D45" s="76"/>
      <c r="E45" s="76"/>
      <c r="F45" s="78"/>
      <c r="G45" s="79">
        <v>0</v>
      </c>
      <c r="H45" s="86"/>
      <c r="I45" s="91"/>
      <c r="K45" s="53"/>
      <c r="L45" s="87"/>
      <c r="M45" s="92"/>
      <c r="N45" s="87"/>
      <c r="O45" s="92"/>
      <c r="P45" s="105"/>
      <c r="Q45" s="104"/>
    </row>
    <row r="46" spans="1:17">
      <c r="A46" s="75"/>
      <c r="B46" s="112"/>
      <c r="C46" s="76"/>
      <c r="D46" s="76"/>
      <c r="E46" s="76"/>
      <c r="F46" s="78"/>
      <c r="G46" s="79"/>
      <c r="H46" s="86"/>
      <c r="I46" s="91"/>
      <c r="K46" s="53"/>
      <c r="L46" s="87"/>
      <c r="M46" s="92"/>
      <c r="N46" s="87"/>
      <c r="O46" s="92"/>
      <c r="P46" s="105"/>
      <c r="Q46" s="104"/>
    </row>
    <row r="47" spans="1:17">
      <c r="A47" s="75"/>
      <c r="B47" s="112">
        <v>9</v>
      </c>
      <c r="C47" s="76" t="s">
        <v>15</v>
      </c>
      <c r="D47" s="76" t="s">
        <v>79</v>
      </c>
      <c r="E47" s="78"/>
      <c r="F47" s="123">
        <v>713602670</v>
      </c>
      <c r="G47" s="79"/>
      <c r="H47" s="86"/>
      <c r="I47" s="91"/>
      <c r="K47" s="53"/>
      <c r="L47" s="87"/>
      <c r="M47" s="92"/>
      <c r="N47" s="87"/>
      <c r="O47" s="92"/>
      <c r="P47" s="105"/>
      <c r="Q47" s="104"/>
    </row>
    <row r="48" spans="1:17">
      <c r="A48" s="75"/>
      <c r="B48" s="112"/>
      <c r="C48" s="76"/>
      <c r="D48" s="76" t="s">
        <v>82</v>
      </c>
      <c r="E48" s="78"/>
      <c r="F48" s="123">
        <v>1445114454</v>
      </c>
      <c r="G48" s="79"/>
      <c r="H48" s="86"/>
      <c r="I48" s="91"/>
      <c r="K48" s="53"/>
      <c r="L48" s="87"/>
      <c r="M48" s="92"/>
      <c r="N48" s="87"/>
      <c r="O48" s="92"/>
      <c r="P48" s="105"/>
      <c r="Q48" s="104"/>
    </row>
    <row r="49" spans="1:17">
      <c r="A49" s="75"/>
      <c r="B49" s="112"/>
      <c r="C49" s="76"/>
      <c r="D49" s="76" t="s">
        <v>85</v>
      </c>
      <c r="E49" s="78"/>
      <c r="F49" s="123">
        <v>942615824.10000002</v>
      </c>
      <c r="G49" s="79"/>
      <c r="H49" s="86"/>
      <c r="I49" s="91"/>
      <c r="K49" s="53"/>
      <c r="L49" s="93"/>
      <c r="M49" s="92"/>
      <c r="N49" s="87"/>
      <c r="O49" s="92"/>
      <c r="P49" s="105"/>
      <c r="Q49" s="104"/>
    </row>
    <row r="50" spans="1:17">
      <c r="A50" s="75"/>
      <c r="B50" s="112"/>
      <c r="C50" s="76"/>
      <c r="D50" s="76" t="s">
        <v>90</v>
      </c>
      <c r="E50" s="78"/>
      <c r="F50" s="123">
        <v>1375484802</v>
      </c>
      <c r="G50" s="79"/>
      <c r="H50" s="86"/>
      <c r="I50" s="91"/>
      <c r="K50" s="53"/>
      <c r="L50" s="93"/>
      <c r="M50" s="92"/>
      <c r="N50" s="87"/>
      <c r="O50" s="92"/>
      <c r="P50" s="105"/>
      <c r="Q50" s="104"/>
    </row>
    <row r="51" spans="1:17">
      <c r="A51" s="75"/>
      <c r="B51" s="112"/>
      <c r="C51" s="76"/>
      <c r="D51" s="76"/>
      <c r="E51" s="76"/>
      <c r="F51" s="78"/>
      <c r="G51" s="79">
        <f>SUM(F47:F50)</f>
        <v>4476817750.1000004</v>
      </c>
      <c r="H51" s="86"/>
      <c r="I51" s="91"/>
      <c r="K51" s="53"/>
      <c r="L51" s="87"/>
      <c r="M51" s="92"/>
      <c r="N51" s="87"/>
      <c r="O51" s="92"/>
      <c r="P51" s="105"/>
      <c r="Q51" s="104"/>
    </row>
    <row r="52" spans="1:17" ht="5.25" customHeight="1">
      <c r="A52" s="75"/>
      <c r="B52" s="112"/>
      <c r="C52" s="76"/>
      <c r="D52" s="76"/>
      <c r="E52" s="76"/>
      <c r="F52" s="78"/>
      <c r="G52" s="79"/>
      <c r="H52" s="86"/>
      <c r="I52" s="91"/>
      <c r="K52" s="53"/>
      <c r="L52" s="87"/>
      <c r="M52" s="92"/>
      <c r="N52" s="87"/>
      <c r="O52" s="92"/>
      <c r="P52" s="105"/>
      <c r="Q52" s="104"/>
    </row>
    <row r="53" spans="1:17">
      <c r="A53" s="75"/>
      <c r="B53" s="112">
        <v>10</v>
      </c>
      <c r="C53" s="76" t="s">
        <v>16</v>
      </c>
      <c r="D53" s="76" t="s">
        <v>90</v>
      </c>
      <c r="E53" s="76"/>
      <c r="F53" s="78"/>
      <c r="G53" s="79">
        <v>0</v>
      </c>
      <c r="H53" s="86"/>
      <c r="I53" s="91"/>
      <c r="K53" s="53"/>
      <c r="L53" s="87"/>
      <c r="M53" s="92"/>
      <c r="N53" s="87"/>
      <c r="O53" s="92"/>
      <c r="P53" s="105"/>
      <c r="Q53" s="104"/>
    </row>
    <row r="54" spans="1:17" ht="9.75" customHeight="1">
      <c r="A54" s="75"/>
      <c r="B54" s="112"/>
      <c r="C54" s="76"/>
      <c r="D54" s="76"/>
      <c r="E54" s="76"/>
      <c r="F54" s="78"/>
      <c r="G54" s="79"/>
      <c r="H54" s="86"/>
      <c r="I54" s="91"/>
      <c r="K54" s="53"/>
      <c r="L54" s="87"/>
      <c r="M54" s="92"/>
      <c r="N54" s="87"/>
      <c r="O54" s="92"/>
      <c r="P54" s="105"/>
      <c r="Q54" s="104"/>
    </row>
    <row r="55" spans="1:17">
      <c r="A55" s="75"/>
      <c r="B55" s="112">
        <v>11</v>
      </c>
      <c r="C55" s="76" t="s">
        <v>34</v>
      </c>
      <c r="D55" s="76" t="s">
        <v>90</v>
      </c>
      <c r="E55" s="67"/>
      <c r="F55" s="78"/>
      <c r="G55" s="79">
        <v>0</v>
      </c>
      <c r="H55" s="91"/>
      <c r="I55" s="51"/>
      <c r="J55" s="53"/>
      <c r="K55" s="87"/>
      <c r="L55" s="92"/>
      <c r="M55" s="87"/>
      <c r="N55" s="92"/>
      <c r="O55" s="105"/>
      <c r="P55" s="104"/>
      <c r="Q55" s="69"/>
    </row>
    <row r="56" spans="1:17" ht="4.5" customHeight="1">
      <c r="A56" s="75"/>
      <c r="B56" s="112"/>
      <c r="C56" s="76"/>
      <c r="D56" s="76"/>
      <c r="E56" s="67"/>
      <c r="F56" s="78"/>
      <c r="G56" s="79"/>
      <c r="H56" s="91"/>
      <c r="I56" s="51"/>
      <c r="J56" s="53"/>
      <c r="K56" s="87"/>
      <c r="L56" s="92"/>
      <c r="M56" s="87"/>
      <c r="N56" s="92"/>
      <c r="O56" s="105"/>
      <c r="P56" s="104"/>
      <c r="Q56" s="69"/>
    </row>
    <row r="57" spans="1:17">
      <c r="A57" s="75"/>
      <c r="B57" s="112">
        <v>12</v>
      </c>
      <c r="C57" s="76" t="s">
        <v>17</v>
      </c>
      <c r="D57" s="76" t="s">
        <v>90</v>
      </c>
      <c r="E57" s="57"/>
      <c r="F57" s="78"/>
      <c r="G57" s="79">
        <v>0</v>
      </c>
      <c r="H57" s="86"/>
      <c r="I57" s="91"/>
      <c r="K57" s="53"/>
      <c r="L57" s="87"/>
      <c r="M57" s="92"/>
      <c r="N57" s="87"/>
      <c r="O57" s="92"/>
      <c r="P57" s="105"/>
      <c r="Q57" s="104"/>
    </row>
    <row r="58" spans="1:17" ht="11.25" customHeight="1">
      <c r="A58" s="75"/>
      <c r="B58" s="112"/>
      <c r="C58" s="76"/>
      <c r="D58" s="76"/>
      <c r="E58" s="76"/>
      <c r="F58" s="78"/>
      <c r="G58" s="79"/>
      <c r="H58" s="86"/>
      <c r="I58" s="91"/>
      <c r="K58" s="53"/>
      <c r="L58" s="87"/>
      <c r="M58" s="92"/>
      <c r="N58" s="87"/>
      <c r="O58" s="92"/>
      <c r="P58" s="105"/>
      <c r="Q58" s="104"/>
    </row>
    <row r="59" spans="1:17">
      <c r="A59" s="75"/>
      <c r="B59" s="112">
        <v>13</v>
      </c>
      <c r="C59" s="76" t="s">
        <v>18</v>
      </c>
      <c r="D59" s="76" t="s">
        <v>90</v>
      </c>
      <c r="E59" s="76"/>
      <c r="F59" s="78"/>
      <c r="G59" s="79">
        <v>7428960</v>
      </c>
      <c r="H59" s="86"/>
      <c r="I59" s="91"/>
      <c r="K59" s="53"/>
      <c r="L59" s="87"/>
      <c r="M59" s="92"/>
      <c r="N59" s="87"/>
      <c r="O59" s="92"/>
      <c r="P59" s="105"/>
      <c r="Q59" s="104"/>
    </row>
    <row r="60" spans="1:17" ht="5.25" customHeight="1">
      <c r="A60" s="75"/>
      <c r="B60" s="112"/>
      <c r="C60" s="76"/>
      <c r="D60" s="76"/>
      <c r="E60" s="76"/>
      <c r="F60" s="78"/>
      <c r="G60" s="79"/>
      <c r="H60" s="86"/>
      <c r="I60" s="91"/>
      <c r="K60" s="53"/>
      <c r="L60" s="87"/>
      <c r="M60" s="92"/>
      <c r="N60" s="87"/>
      <c r="O60" s="92"/>
      <c r="P60" s="105"/>
      <c r="Q60" s="104"/>
    </row>
    <row r="61" spans="1:17">
      <c r="A61" s="75"/>
      <c r="B61" s="112">
        <v>14</v>
      </c>
      <c r="C61" s="76" t="s">
        <v>19</v>
      </c>
      <c r="D61" s="76" t="s">
        <v>90</v>
      </c>
      <c r="E61" s="65"/>
      <c r="F61" s="78"/>
      <c r="G61" s="79">
        <v>0</v>
      </c>
      <c r="H61" s="86"/>
      <c r="I61" s="91"/>
      <c r="K61" s="53"/>
      <c r="L61" s="87"/>
      <c r="M61" s="92"/>
      <c r="N61" s="87"/>
      <c r="O61" s="92"/>
      <c r="P61" s="105"/>
      <c r="Q61" s="104"/>
    </row>
    <row r="62" spans="1:17" ht="7.5" customHeight="1">
      <c r="A62" s="75"/>
      <c r="B62" s="112"/>
      <c r="C62" s="76"/>
      <c r="D62" s="65"/>
      <c r="E62" s="65"/>
      <c r="F62" s="78"/>
      <c r="G62" s="79"/>
      <c r="H62" s="86"/>
      <c r="I62" s="91"/>
      <c r="K62" s="53"/>
      <c r="L62" s="87"/>
      <c r="M62" s="92"/>
      <c r="N62" s="87"/>
      <c r="O62" s="92"/>
      <c r="P62" s="105"/>
      <c r="Q62" s="104"/>
    </row>
    <row r="63" spans="1:17">
      <c r="A63" s="75"/>
      <c r="B63" s="112">
        <v>15</v>
      </c>
      <c r="C63" s="76" t="s">
        <v>26</v>
      </c>
      <c r="D63" s="76" t="s">
        <v>90</v>
      </c>
      <c r="E63" s="63"/>
      <c r="F63" s="78"/>
      <c r="G63" s="59">
        <v>0</v>
      </c>
      <c r="H63" s="86"/>
      <c r="I63" s="91"/>
      <c r="J63" s="60"/>
      <c r="K63" s="61"/>
      <c r="L63" s="87"/>
      <c r="M63" s="92"/>
      <c r="N63" s="87"/>
      <c r="O63" s="92"/>
      <c r="P63" s="105"/>
      <c r="Q63" s="104"/>
    </row>
    <row r="64" spans="1:17" ht="4.5" customHeight="1">
      <c r="A64" s="75"/>
      <c r="B64" s="112"/>
      <c r="C64" s="76"/>
      <c r="D64" s="76"/>
      <c r="E64" s="63"/>
      <c r="F64" s="78"/>
      <c r="G64" s="79"/>
      <c r="H64" s="86"/>
      <c r="I64" s="91"/>
      <c r="K64" s="53"/>
      <c r="L64" s="87"/>
      <c r="M64" s="92"/>
      <c r="N64" s="87"/>
      <c r="O64" s="92"/>
      <c r="P64" s="105"/>
      <c r="Q64" s="104"/>
    </row>
    <row r="65" spans="1:17" ht="15" customHeight="1">
      <c r="A65" s="75"/>
      <c r="B65" s="112">
        <v>16</v>
      </c>
      <c r="C65" s="76" t="s">
        <v>86</v>
      </c>
      <c r="D65" s="76" t="s">
        <v>73</v>
      </c>
      <c r="E65" s="63">
        <v>201.74</v>
      </c>
      <c r="F65" s="78">
        <v>2469701</v>
      </c>
      <c r="G65" s="79"/>
      <c r="H65" s="86"/>
      <c r="I65" s="91"/>
      <c r="K65" s="53"/>
      <c r="L65" s="87"/>
      <c r="M65" s="92"/>
      <c r="N65" s="87"/>
      <c r="O65" s="92"/>
      <c r="P65" s="105"/>
      <c r="Q65" s="104"/>
    </row>
    <row r="66" spans="1:17" ht="15" customHeight="1">
      <c r="A66" s="75"/>
      <c r="B66" s="112"/>
      <c r="C66" s="76"/>
      <c r="D66" s="76" t="s">
        <v>82</v>
      </c>
      <c r="E66" s="63">
        <v>46614.32</v>
      </c>
      <c r="F66" s="78">
        <v>525390001</v>
      </c>
      <c r="G66" s="79"/>
      <c r="H66" s="86"/>
      <c r="I66" s="91"/>
      <c r="K66" s="53"/>
      <c r="L66" s="87"/>
      <c r="M66" s="92"/>
      <c r="N66" s="87"/>
      <c r="O66" s="92"/>
      <c r="P66" s="105"/>
      <c r="Q66" s="104"/>
    </row>
    <row r="67" spans="1:17" ht="15" customHeight="1">
      <c r="A67" s="75"/>
      <c r="B67" s="112"/>
      <c r="C67" s="76"/>
      <c r="D67" s="76" t="s">
        <v>88</v>
      </c>
      <c r="E67" s="63">
        <v>236166.78999999998</v>
      </c>
      <c r="F67" s="78">
        <v>2724656256</v>
      </c>
      <c r="G67" s="79"/>
      <c r="H67" s="86"/>
      <c r="I67" s="91"/>
      <c r="K67" s="53"/>
      <c r="L67" s="87"/>
      <c r="M67" s="92"/>
      <c r="N67" s="87"/>
      <c r="O67" s="92"/>
      <c r="P67" s="105"/>
      <c r="Q67" s="104"/>
    </row>
    <row r="68" spans="1:17" ht="15" customHeight="1">
      <c r="A68" s="75"/>
      <c r="B68" s="112"/>
      <c r="C68" s="76"/>
      <c r="D68" s="76" t="s">
        <v>90</v>
      </c>
      <c r="E68" s="63">
        <v>203283.31999999998</v>
      </c>
      <c r="F68" s="78">
        <v>2386546177</v>
      </c>
      <c r="G68" s="79"/>
      <c r="H68" s="86"/>
      <c r="I68" s="91"/>
      <c r="K68" s="53"/>
      <c r="L68" s="87"/>
      <c r="M68" s="92"/>
      <c r="N68" s="87"/>
      <c r="O68" s="92"/>
      <c r="P68" s="105"/>
      <c r="Q68" s="104"/>
    </row>
    <row r="69" spans="1:17" ht="15" customHeight="1">
      <c r="A69" s="75"/>
      <c r="B69" s="112"/>
      <c r="C69" s="76"/>
      <c r="D69" s="76"/>
      <c r="E69" s="63"/>
      <c r="F69" s="78"/>
      <c r="G69" s="79">
        <f>SUM(F65:F68)</f>
        <v>5639062135</v>
      </c>
      <c r="H69" s="86"/>
      <c r="I69" s="91"/>
      <c r="K69" s="53"/>
      <c r="L69" s="87"/>
      <c r="M69" s="92"/>
      <c r="N69" s="87"/>
      <c r="O69" s="92"/>
      <c r="P69" s="105"/>
      <c r="Q69" s="104"/>
    </row>
    <row r="70" spans="1:17" ht="4.5" customHeight="1">
      <c r="A70" s="75"/>
      <c r="B70" s="112"/>
      <c r="C70" s="76"/>
      <c r="D70" s="76"/>
      <c r="E70" s="76"/>
      <c r="F70" s="78"/>
      <c r="G70" s="79"/>
      <c r="H70" s="86"/>
      <c r="I70" s="91"/>
      <c r="K70" s="53"/>
      <c r="L70" s="87"/>
      <c r="M70" s="92"/>
      <c r="N70" s="87"/>
      <c r="O70" s="92"/>
      <c r="P70" s="105"/>
      <c r="Q70" s="104"/>
    </row>
    <row r="71" spans="1:17">
      <c r="A71" s="75"/>
      <c r="B71" s="112">
        <v>17</v>
      </c>
      <c r="C71" s="76" t="s">
        <v>25</v>
      </c>
      <c r="D71" s="76" t="s">
        <v>31</v>
      </c>
      <c r="E71" s="63">
        <v>550000</v>
      </c>
      <c r="F71" s="78"/>
      <c r="G71" s="59">
        <v>5207400000</v>
      </c>
      <c r="H71" s="86"/>
      <c r="I71" s="91"/>
      <c r="J71" s="60"/>
      <c r="K71" s="61"/>
      <c r="L71" s="87"/>
      <c r="M71" s="92"/>
      <c r="N71" s="87"/>
      <c r="O71" s="92"/>
      <c r="P71" s="105"/>
      <c r="Q71" s="104"/>
    </row>
    <row r="72" spans="1:17" ht="5.25" customHeight="1">
      <c r="A72" s="75"/>
      <c r="B72" s="112"/>
      <c r="C72" s="76"/>
      <c r="D72" s="76"/>
      <c r="E72" s="63"/>
      <c r="F72" s="78"/>
      <c r="G72" s="59"/>
      <c r="H72" s="86"/>
      <c r="I72" s="91"/>
      <c r="J72" s="60"/>
      <c r="K72" s="61"/>
      <c r="L72" s="87"/>
      <c r="M72" s="92"/>
      <c r="N72" s="87"/>
      <c r="O72" s="92"/>
      <c r="P72" s="105"/>
      <c r="Q72" s="104"/>
    </row>
    <row r="73" spans="1:17" ht="15.75" customHeight="1">
      <c r="A73" s="75"/>
      <c r="B73" s="112">
        <v>18</v>
      </c>
      <c r="C73" s="76" t="s">
        <v>24</v>
      </c>
      <c r="D73" s="76" t="s">
        <v>90</v>
      </c>
      <c r="E73" s="63">
        <v>16420.5</v>
      </c>
      <c r="F73" s="78"/>
      <c r="G73" s="59">
        <v>192776670</v>
      </c>
      <c r="H73" s="86"/>
      <c r="I73" s="91"/>
      <c r="J73" s="60"/>
      <c r="K73" s="61"/>
      <c r="L73" s="87"/>
      <c r="M73" s="92"/>
      <c r="N73" s="87"/>
      <c r="O73" s="92"/>
      <c r="P73" s="105"/>
      <c r="Q73" s="104"/>
    </row>
    <row r="74" spans="1:17" ht="5.25" customHeight="1">
      <c r="A74" s="75"/>
      <c r="B74" s="112"/>
      <c r="C74" s="76"/>
      <c r="D74" s="76"/>
      <c r="E74" s="63"/>
      <c r="F74" s="78"/>
      <c r="G74" s="59"/>
      <c r="H74" s="86"/>
      <c r="I74" s="91"/>
      <c r="J74" s="60"/>
      <c r="K74" s="61"/>
      <c r="L74" s="87"/>
      <c r="M74" s="92"/>
      <c r="N74" s="87"/>
      <c r="O74" s="92"/>
      <c r="P74" s="105"/>
      <c r="Q74" s="104"/>
    </row>
    <row r="75" spans="1:17">
      <c r="A75" s="75"/>
      <c r="B75" s="112">
        <v>19</v>
      </c>
      <c r="C75" s="76" t="s">
        <v>23</v>
      </c>
      <c r="D75" s="76" t="s">
        <v>90</v>
      </c>
      <c r="E75" s="63"/>
      <c r="F75" s="78"/>
      <c r="G75" s="59">
        <v>0</v>
      </c>
      <c r="H75" s="86"/>
      <c r="I75" s="91"/>
      <c r="J75" s="60"/>
      <c r="K75" s="61"/>
      <c r="L75" s="87"/>
      <c r="M75" s="92"/>
      <c r="N75" s="87"/>
      <c r="O75" s="92"/>
      <c r="P75" s="105"/>
      <c r="Q75" s="104"/>
    </row>
    <row r="76" spans="1:17" ht="3.75" customHeight="1">
      <c r="A76" s="75"/>
      <c r="B76" s="113"/>
      <c r="C76" s="81"/>
      <c r="D76" s="81"/>
      <c r="E76" s="81"/>
      <c r="F76" s="82"/>
      <c r="G76" s="83"/>
      <c r="H76" s="96"/>
      <c r="I76" s="97"/>
      <c r="K76" s="53"/>
      <c r="L76" s="87"/>
      <c r="M76" s="92"/>
      <c r="N76" s="94"/>
      <c r="O76" s="95"/>
      <c r="P76" s="105"/>
      <c r="Q76" s="106"/>
    </row>
    <row r="77" spans="1:17" ht="16.5" customHeight="1" thickBot="1">
      <c r="A77" s="73"/>
      <c r="B77" s="144" t="s">
        <v>20</v>
      </c>
      <c r="C77" s="145"/>
      <c r="D77" s="145"/>
      <c r="E77" s="145"/>
      <c r="F77" s="146"/>
      <c r="G77" s="84">
        <f>SUM(G6:G75)</f>
        <v>64635361215.739998</v>
      </c>
      <c r="H77" s="98"/>
      <c r="I77" s="99"/>
      <c r="J77" s="54"/>
      <c r="K77" s="55"/>
      <c r="L77" s="100"/>
      <c r="M77" s="101"/>
      <c r="N77" s="100"/>
      <c r="O77" s="102"/>
      <c r="P77" s="107"/>
      <c r="Q77" s="111"/>
    </row>
    <row r="78" spans="1:17" ht="6.75" customHeight="1" thickTop="1">
      <c r="O78" s="85"/>
      <c r="P78" s="104"/>
      <c r="Q78" s="108"/>
    </row>
    <row r="79" spans="1:17">
      <c r="M79" s="110"/>
      <c r="O79" s="110"/>
      <c r="Q79" s="110"/>
    </row>
    <row r="80" spans="1:17">
      <c r="G80" s="69">
        <v>64635361215</v>
      </c>
    </row>
    <row r="81" spans="7:7">
      <c r="G81" s="69">
        <f>G77-G80</f>
        <v>0.73999786376953125</v>
      </c>
    </row>
    <row r="82" spans="7:7">
      <c r="G82" s="69">
        <v>-71221382</v>
      </c>
    </row>
    <row r="83" spans="7:7">
      <c r="G83" s="69">
        <f>G81-G82</f>
        <v>71221382.739997864</v>
      </c>
    </row>
  </sheetData>
  <mergeCells count="5">
    <mergeCell ref="B1:G1"/>
    <mergeCell ref="B2:G2"/>
    <mergeCell ref="B4:B5"/>
    <mergeCell ref="D4:G4"/>
    <mergeCell ref="B77:F77"/>
  </mergeCells>
  <pageMargins left="0.78740157480314965" right="0.23622047244094491" top="0.11811023622047245" bottom="0.43307086614173229" header="7.874015748031496E-2" footer="0.31496062992125984"/>
  <pageSetup paperSize="9" scale="7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52"/>
  <sheetViews>
    <sheetView topLeftCell="A34" workbookViewId="0">
      <selection activeCell="C54" sqref="C54"/>
    </sheetView>
  </sheetViews>
  <sheetFormatPr defaultRowHeight="15"/>
  <cols>
    <col min="1" max="1" width="5.7109375" style="1" customWidth="1"/>
    <col min="2" max="2" width="6" style="5" customWidth="1"/>
    <col min="3" max="3" width="34.5703125" style="1" customWidth="1"/>
    <col min="4" max="4" width="10.28515625" style="1" customWidth="1"/>
    <col min="5" max="5" width="14.5703125" style="1" customWidth="1"/>
    <col min="6" max="6" width="19" style="1" customWidth="1"/>
    <col min="7" max="7" width="8" style="2" customWidth="1"/>
    <col min="8" max="8" width="14.28515625" style="2" customWidth="1"/>
    <col min="9" max="9" width="8" style="51" customWidth="1"/>
    <col min="10" max="10" width="14.28515625" style="51" customWidth="1"/>
    <col min="11" max="11" width="7.140625" style="3" customWidth="1"/>
    <col min="12" max="12" width="16" style="3" customWidth="1"/>
    <col min="13" max="13" width="8.28515625" style="3" customWidth="1"/>
    <col min="14" max="14" width="14.42578125" style="3" customWidth="1"/>
    <col min="15" max="15" width="8.42578125" style="4" customWidth="1"/>
    <col min="16" max="16" width="15.5703125" style="4" customWidth="1"/>
    <col min="17" max="16384" width="9.140625" style="1"/>
  </cols>
  <sheetData>
    <row r="1" spans="1:16">
      <c r="B1" s="138" t="s">
        <v>0</v>
      </c>
      <c r="C1" s="138"/>
      <c r="D1" s="138"/>
      <c r="E1" s="138"/>
      <c r="F1" s="138"/>
    </row>
    <row r="2" spans="1:16">
      <c r="B2" s="138" t="s">
        <v>52</v>
      </c>
      <c r="C2" s="138"/>
      <c r="D2" s="138"/>
      <c r="E2" s="138"/>
      <c r="F2" s="138"/>
    </row>
    <row r="3" spans="1:16" ht="8.25" customHeight="1" thickBot="1">
      <c r="C3" s="6"/>
      <c r="D3" s="6"/>
      <c r="E3" s="6"/>
    </row>
    <row r="4" spans="1:16" ht="20.25" customHeight="1" thickTop="1">
      <c r="A4" s="7"/>
      <c r="B4" s="139" t="s">
        <v>1</v>
      </c>
      <c r="C4" s="8" t="s">
        <v>2</v>
      </c>
      <c r="D4" s="141" t="s">
        <v>3</v>
      </c>
      <c r="E4" s="142"/>
      <c r="F4" s="143"/>
    </row>
    <row r="5" spans="1:16" ht="21" customHeight="1" thickBot="1">
      <c r="A5" s="7"/>
      <c r="B5" s="140"/>
      <c r="C5" s="9"/>
      <c r="D5" s="10" t="s">
        <v>4</v>
      </c>
      <c r="E5" s="11" t="s">
        <v>5</v>
      </c>
      <c r="F5" s="12" t="s">
        <v>6</v>
      </c>
      <c r="G5" s="13"/>
      <c r="H5" s="14"/>
      <c r="J5" s="52"/>
      <c r="K5" s="15"/>
      <c r="L5" s="16"/>
      <c r="M5" s="15"/>
      <c r="N5" s="17"/>
      <c r="O5" s="18"/>
      <c r="P5" s="18"/>
    </row>
    <row r="6" spans="1:16" ht="15.75" thickTop="1">
      <c r="A6" s="7"/>
      <c r="B6" s="19"/>
      <c r="C6" s="20"/>
      <c r="D6" s="20"/>
      <c r="E6" s="20"/>
      <c r="F6" s="21"/>
      <c r="G6" s="13"/>
      <c r="H6" s="13"/>
      <c r="K6" s="15"/>
      <c r="L6" s="15"/>
      <c r="M6" s="15"/>
      <c r="N6" s="15"/>
      <c r="O6" s="18"/>
      <c r="P6" s="18"/>
    </row>
    <row r="7" spans="1:16">
      <c r="A7" s="7"/>
      <c r="B7" s="22">
        <v>1</v>
      </c>
      <c r="C7" s="20" t="s">
        <v>7</v>
      </c>
      <c r="D7" s="76" t="s">
        <v>53</v>
      </c>
      <c r="E7" s="23"/>
      <c r="F7" s="24">
        <v>112245000</v>
      </c>
      <c r="G7" s="25"/>
      <c r="H7" s="26"/>
      <c r="J7" s="53"/>
      <c r="K7" s="15"/>
      <c r="L7" s="27"/>
      <c r="M7" s="15"/>
      <c r="N7" s="27"/>
      <c r="O7" s="28"/>
      <c r="P7" s="18"/>
    </row>
    <row r="8" spans="1:16">
      <c r="A8" s="7"/>
      <c r="B8" s="22"/>
      <c r="C8" s="20"/>
      <c r="D8" s="20"/>
      <c r="E8" s="23"/>
      <c r="F8" s="24"/>
      <c r="G8" s="13"/>
      <c r="H8" s="26"/>
      <c r="J8" s="53"/>
      <c r="K8" s="15"/>
      <c r="L8" s="27"/>
      <c r="M8" s="15"/>
      <c r="N8" s="27"/>
      <c r="O8" s="28"/>
      <c r="P8" s="18"/>
    </row>
    <row r="9" spans="1:16">
      <c r="A9" s="7"/>
      <c r="B9" s="22">
        <v>2</v>
      </c>
      <c r="C9" s="20" t="s">
        <v>8</v>
      </c>
      <c r="D9" s="76" t="s">
        <v>46</v>
      </c>
      <c r="E9" s="80">
        <v>139377943</v>
      </c>
      <c r="F9" s="24"/>
      <c r="G9" s="13"/>
      <c r="H9" s="26"/>
      <c r="J9" s="53"/>
      <c r="K9" s="15"/>
      <c r="L9" s="27"/>
      <c r="M9" s="15"/>
      <c r="N9" s="27"/>
      <c r="O9" s="28"/>
      <c r="P9" s="18"/>
    </row>
    <row r="10" spans="1:16">
      <c r="A10" s="7"/>
      <c r="B10" s="22"/>
      <c r="C10" s="20"/>
      <c r="D10" s="76" t="s">
        <v>49</v>
      </c>
      <c r="E10" s="80">
        <v>139726334</v>
      </c>
      <c r="F10" s="24"/>
      <c r="G10" s="13"/>
      <c r="H10" s="26"/>
      <c r="J10" s="53"/>
      <c r="K10" s="15"/>
      <c r="L10" s="27"/>
      <c r="M10" s="15"/>
      <c r="N10" s="27"/>
      <c r="O10" s="28"/>
      <c r="P10" s="18"/>
    </row>
    <row r="11" spans="1:16" s="69" customFormat="1">
      <c r="A11" s="75"/>
      <c r="B11" s="112"/>
      <c r="C11" s="76"/>
      <c r="D11" s="76" t="s">
        <v>54</v>
      </c>
      <c r="E11" s="80">
        <v>269884724</v>
      </c>
      <c r="F11" s="79"/>
      <c r="G11" s="86"/>
      <c r="H11" s="91"/>
      <c r="I11" s="51"/>
      <c r="J11" s="53"/>
      <c r="K11" s="87"/>
      <c r="L11" s="92"/>
      <c r="M11" s="87"/>
      <c r="N11" s="92"/>
      <c r="O11" s="105"/>
      <c r="P11" s="104"/>
    </row>
    <row r="12" spans="1:16">
      <c r="A12" s="7"/>
      <c r="B12" s="22"/>
      <c r="C12" s="20"/>
      <c r="D12" s="20"/>
      <c r="E12" s="23"/>
      <c r="F12" s="24">
        <f>SUM(E9:E11)</f>
        <v>548989001</v>
      </c>
      <c r="G12" s="13"/>
      <c r="H12" s="26"/>
      <c r="J12" s="53"/>
      <c r="K12" s="15"/>
      <c r="L12" s="27"/>
      <c r="M12" s="15"/>
      <c r="N12" s="27"/>
      <c r="O12" s="28"/>
      <c r="P12" s="18"/>
    </row>
    <row r="13" spans="1:16">
      <c r="A13" s="7"/>
      <c r="B13" s="22"/>
      <c r="C13" s="20"/>
      <c r="D13" s="20"/>
      <c r="E13" s="23"/>
      <c r="F13" s="24"/>
      <c r="G13" s="13"/>
      <c r="H13" s="26"/>
      <c r="J13" s="53"/>
      <c r="K13" s="15"/>
      <c r="L13" s="27"/>
      <c r="M13" s="15"/>
      <c r="N13" s="27"/>
      <c r="O13" s="28"/>
      <c r="P13" s="18"/>
    </row>
    <row r="14" spans="1:16">
      <c r="A14" s="7"/>
      <c r="B14" s="22">
        <v>3</v>
      </c>
      <c r="C14" s="20" t="s">
        <v>9</v>
      </c>
      <c r="D14" s="76" t="s">
        <v>29</v>
      </c>
      <c r="E14" s="23"/>
      <c r="F14" s="24">
        <v>20744813094.800003</v>
      </c>
      <c r="G14" s="13"/>
      <c r="H14" s="26"/>
      <c r="J14" s="53"/>
      <c r="K14" s="15"/>
      <c r="L14" s="27"/>
      <c r="M14" s="15"/>
      <c r="N14" s="27"/>
      <c r="O14" s="28"/>
      <c r="P14" s="18"/>
    </row>
    <row r="15" spans="1:16" ht="9.75" customHeight="1">
      <c r="A15" s="7"/>
      <c r="B15" s="22"/>
      <c r="C15" s="20"/>
      <c r="D15" s="20"/>
      <c r="E15" s="23"/>
      <c r="F15" s="24"/>
      <c r="G15" s="13"/>
      <c r="H15" s="26"/>
      <c r="J15" s="53"/>
      <c r="K15" s="15"/>
      <c r="L15" s="27"/>
      <c r="M15" s="15"/>
      <c r="N15" s="27"/>
      <c r="O15" s="28"/>
      <c r="P15" s="18"/>
    </row>
    <row r="16" spans="1:16">
      <c r="A16" s="7"/>
      <c r="B16" s="22">
        <v>4</v>
      </c>
      <c r="C16" s="20" t="s">
        <v>10</v>
      </c>
      <c r="D16" s="76" t="s">
        <v>39</v>
      </c>
      <c r="E16" s="78"/>
      <c r="F16" s="79">
        <v>38664598</v>
      </c>
      <c r="G16" s="13"/>
      <c r="H16" s="26"/>
      <c r="J16" s="53"/>
      <c r="K16" s="15"/>
      <c r="L16" s="27"/>
      <c r="M16" s="15"/>
      <c r="N16" s="27"/>
      <c r="O16" s="28"/>
      <c r="P16" s="18"/>
    </row>
    <row r="17" spans="1:16">
      <c r="A17" s="7"/>
      <c r="B17" s="22"/>
      <c r="C17" s="20"/>
      <c r="D17" s="20"/>
      <c r="E17" s="23"/>
      <c r="F17" s="24"/>
      <c r="G17" s="13"/>
      <c r="H17" s="26"/>
      <c r="J17" s="53"/>
      <c r="K17" s="15"/>
      <c r="L17" s="27"/>
      <c r="M17" s="15"/>
      <c r="N17" s="27"/>
      <c r="O17" s="28"/>
      <c r="P17" s="18"/>
    </row>
    <row r="18" spans="1:16">
      <c r="A18" s="7"/>
      <c r="B18" s="22">
        <v>5</v>
      </c>
      <c r="C18" s="20" t="s">
        <v>11</v>
      </c>
      <c r="D18" s="76" t="s">
        <v>39</v>
      </c>
      <c r="E18" s="58">
        <v>81608005</v>
      </c>
      <c r="F18" s="24"/>
      <c r="G18" s="13"/>
      <c r="H18" s="26"/>
      <c r="J18" s="53"/>
      <c r="K18" s="15"/>
      <c r="L18" s="27"/>
      <c r="M18" s="15"/>
      <c r="N18" s="27"/>
      <c r="O18" s="28"/>
      <c r="P18" s="18"/>
    </row>
    <row r="19" spans="1:16">
      <c r="A19" s="7"/>
      <c r="B19" s="22"/>
      <c r="C19" s="20"/>
      <c r="D19" s="76" t="s">
        <v>43</v>
      </c>
      <c r="E19" s="58">
        <v>133767343</v>
      </c>
      <c r="F19" s="24"/>
      <c r="G19" s="13"/>
      <c r="H19" s="26"/>
      <c r="J19" s="53"/>
      <c r="K19" s="15"/>
      <c r="L19" s="27"/>
      <c r="M19" s="15"/>
      <c r="N19" s="27"/>
      <c r="O19" s="28"/>
      <c r="P19" s="18"/>
    </row>
    <row r="20" spans="1:16">
      <c r="A20" s="7"/>
      <c r="B20" s="22"/>
      <c r="C20" s="20"/>
      <c r="D20" s="76" t="s">
        <v>46</v>
      </c>
      <c r="E20" s="58">
        <v>131462587</v>
      </c>
      <c r="F20" s="24"/>
      <c r="G20" s="13"/>
      <c r="H20" s="26"/>
      <c r="J20" s="53"/>
      <c r="K20" s="15"/>
      <c r="L20" s="27"/>
      <c r="M20" s="15"/>
      <c r="N20" s="27"/>
      <c r="O20" s="28"/>
      <c r="P20" s="18"/>
    </row>
    <row r="21" spans="1:16">
      <c r="A21" s="7"/>
      <c r="B21" s="22"/>
      <c r="C21" s="56"/>
      <c r="D21" s="76" t="s">
        <v>49</v>
      </c>
      <c r="E21" s="58">
        <v>87778284</v>
      </c>
      <c r="F21" s="24"/>
      <c r="G21" s="13"/>
      <c r="H21" s="26"/>
      <c r="J21" s="53"/>
      <c r="K21" s="15"/>
      <c r="L21" s="27"/>
      <c r="M21" s="15"/>
      <c r="N21" s="27"/>
      <c r="O21" s="28"/>
      <c r="P21" s="18"/>
    </row>
    <row r="22" spans="1:16" s="69" customFormat="1">
      <c r="A22" s="75"/>
      <c r="B22" s="112"/>
      <c r="C22" s="56"/>
      <c r="D22" s="76" t="s">
        <v>54</v>
      </c>
      <c r="E22" s="58">
        <v>115083576</v>
      </c>
      <c r="F22" s="79"/>
      <c r="G22" s="86"/>
      <c r="H22" s="91"/>
      <c r="I22" s="51"/>
      <c r="J22" s="53"/>
      <c r="K22" s="87"/>
      <c r="L22" s="92"/>
      <c r="M22" s="87"/>
      <c r="N22" s="92"/>
      <c r="O22" s="105"/>
      <c r="P22" s="104"/>
    </row>
    <row r="23" spans="1:16">
      <c r="A23" s="7"/>
      <c r="B23" s="22"/>
      <c r="C23" s="20"/>
      <c r="D23" s="20"/>
      <c r="E23" s="23"/>
      <c r="F23" s="24">
        <f>SUM(E18:E22)</f>
        <v>549699795</v>
      </c>
      <c r="G23" s="13"/>
      <c r="H23" s="26"/>
      <c r="J23" s="53"/>
      <c r="K23" s="15"/>
      <c r="L23" s="27"/>
      <c r="M23" s="15"/>
      <c r="N23" s="27"/>
      <c r="O23" s="28"/>
      <c r="P23" s="18"/>
    </row>
    <row r="24" spans="1:16" ht="10.5" customHeight="1">
      <c r="A24" s="7"/>
      <c r="B24" s="22"/>
      <c r="C24" s="20"/>
      <c r="D24" s="20"/>
      <c r="E24" s="23"/>
      <c r="F24" s="24"/>
      <c r="G24" s="13"/>
      <c r="H24" s="26"/>
      <c r="J24" s="53"/>
      <c r="K24" s="15"/>
      <c r="L24" s="27"/>
      <c r="M24" s="15"/>
      <c r="N24" s="27"/>
      <c r="O24" s="28"/>
      <c r="P24" s="18"/>
    </row>
    <row r="25" spans="1:16">
      <c r="A25" s="7"/>
      <c r="B25" s="22">
        <v>6</v>
      </c>
      <c r="C25" s="20" t="s">
        <v>12</v>
      </c>
      <c r="D25" s="57" t="s">
        <v>54</v>
      </c>
      <c r="E25" s="23"/>
      <c r="F25" s="24">
        <v>61399343</v>
      </c>
      <c r="G25" s="13"/>
      <c r="H25" s="26"/>
      <c r="J25" s="53"/>
      <c r="K25" s="15"/>
      <c r="L25" s="27"/>
      <c r="M25" s="15"/>
      <c r="N25" s="27"/>
      <c r="O25" s="28"/>
      <c r="P25" s="18"/>
    </row>
    <row r="26" spans="1:16">
      <c r="A26" s="7"/>
      <c r="B26" s="22"/>
      <c r="C26" s="20"/>
      <c r="D26" s="20"/>
      <c r="E26" s="23"/>
      <c r="F26" s="24"/>
      <c r="G26" s="13"/>
      <c r="H26" s="26"/>
      <c r="J26" s="53"/>
      <c r="K26" s="15"/>
      <c r="L26" s="27"/>
      <c r="M26" s="15"/>
      <c r="N26" s="27"/>
      <c r="O26" s="28"/>
      <c r="P26" s="18"/>
    </row>
    <row r="27" spans="1:16">
      <c r="A27" s="7"/>
      <c r="B27" s="22"/>
      <c r="C27" s="20"/>
      <c r="D27" s="20"/>
      <c r="E27" s="23"/>
      <c r="F27" s="24"/>
      <c r="G27" s="13"/>
      <c r="H27" s="26"/>
      <c r="J27" s="53"/>
      <c r="K27" s="15"/>
      <c r="L27" s="27"/>
      <c r="M27" s="15"/>
      <c r="N27" s="27"/>
      <c r="O27" s="28"/>
      <c r="P27" s="18"/>
    </row>
    <row r="28" spans="1:16">
      <c r="A28" s="7"/>
      <c r="B28" s="22">
        <v>7</v>
      </c>
      <c r="C28" s="20" t="s">
        <v>13</v>
      </c>
      <c r="D28" s="76" t="s">
        <v>49</v>
      </c>
      <c r="E28" s="23"/>
      <c r="F28" s="79">
        <v>79750</v>
      </c>
      <c r="G28" s="13"/>
      <c r="H28" s="26"/>
      <c r="J28" s="53"/>
      <c r="K28" s="15"/>
      <c r="L28" s="27"/>
      <c r="M28" s="15"/>
      <c r="N28" s="27"/>
      <c r="O28" s="28"/>
      <c r="P28" s="18"/>
    </row>
    <row r="29" spans="1:16">
      <c r="A29" s="7"/>
      <c r="B29" s="22"/>
      <c r="C29" s="20"/>
      <c r="D29" s="20"/>
      <c r="E29" s="23"/>
      <c r="F29" s="24"/>
      <c r="G29" s="13"/>
      <c r="H29" s="26"/>
      <c r="J29" s="53"/>
      <c r="K29" s="15"/>
      <c r="L29" s="27"/>
      <c r="M29" s="15"/>
      <c r="N29" s="27"/>
      <c r="O29" s="28"/>
      <c r="P29" s="18"/>
    </row>
    <row r="30" spans="1:16">
      <c r="A30" s="7"/>
      <c r="B30" s="22">
        <v>8</v>
      </c>
      <c r="C30" s="20" t="s">
        <v>14</v>
      </c>
      <c r="D30" s="20"/>
      <c r="E30" s="23"/>
      <c r="F30" s="24">
        <v>0</v>
      </c>
      <c r="G30" s="13"/>
      <c r="H30" s="26"/>
      <c r="J30" s="53"/>
      <c r="K30" s="15"/>
      <c r="L30" s="27"/>
      <c r="M30" s="15"/>
      <c r="N30" s="27"/>
      <c r="O30" s="28"/>
      <c r="P30" s="18"/>
    </row>
    <row r="31" spans="1:16">
      <c r="A31" s="7"/>
      <c r="B31" s="22"/>
      <c r="C31" s="20"/>
      <c r="D31" s="20"/>
      <c r="E31" s="23"/>
      <c r="F31" s="24"/>
      <c r="G31" s="13"/>
      <c r="H31" s="26"/>
      <c r="J31" s="53"/>
      <c r="K31" s="15"/>
      <c r="L31" s="27"/>
      <c r="M31" s="15"/>
      <c r="N31" s="27"/>
      <c r="O31" s="28"/>
      <c r="P31" s="18"/>
    </row>
    <row r="32" spans="1:16">
      <c r="A32" s="7"/>
      <c r="B32" s="22">
        <v>9</v>
      </c>
      <c r="C32" s="20" t="s">
        <v>15</v>
      </c>
      <c r="D32" s="76" t="s">
        <v>39</v>
      </c>
      <c r="E32" s="78">
        <v>517537735</v>
      </c>
      <c r="F32" s="24"/>
      <c r="G32" s="13"/>
      <c r="H32" s="26"/>
      <c r="J32" s="53"/>
      <c r="K32" s="15"/>
      <c r="L32" s="27"/>
      <c r="M32" s="15"/>
      <c r="N32" s="27"/>
      <c r="O32" s="28"/>
      <c r="P32" s="18"/>
    </row>
    <row r="33" spans="1:16">
      <c r="A33" s="7"/>
      <c r="B33" s="22"/>
      <c r="C33" s="20"/>
      <c r="D33" s="76" t="s">
        <v>43</v>
      </c>
      <c r="E33" s="78">
        <v>642038513</v>
      </c>
      <c r="F33" s="24"/>
      <c r="G33" s="13"/>
      <c r="H33" s="26"/>
      <c r="J33" s="53"/>
      <c r="K33" s="15"/>
      <c r="L33" s="27"/>
      <c r="M33" s="15"/>
      <c r="N33" s="27"/>
      <c r="O33" s="28"/>
      <c r="P33" s="18"/>
    </row>
    <row r="34" spans="1:16">
      <c r="A34" s="7"/>
      <c r="B34" s="22"/>
      <c r="C34" s="20"/>
      <c r="D34" s="76" t="s">
        <v>46</v>
      </c>
      <c r="E34" s="78">
        <v>551287908</v>
      </c>
      <c r="F34" s="24"/>
      <c r="G34" s="13"/>
      <c r="H34" s="26"/>
      <c r="J34" s="53"/>
      <c r="K34" s="30"/>
      <c r="L34" s="27"/>
      <c r="M34" s="15"/>
      <c r="N34" s="27"/>
      <c r="O34" s="28"/>
      <c r="P34" s="18"/>
    </row>
    <row r="35" spans="1:16">
      <c r="A35" s="7"/>
      <c r="B35" s="22"/>
      <c r="C35" s="20"/>
      <c r="D35" s="76" t="s">
        <v>49</v>
      </c>
      <c r="E35" s="78">
        <v>525399204</v>
      </c>
      <c r="F35" s="24"/>
      <c r="G35" s="13"/>
      <c r="H35" s="26"/>
      <c r="J35" s="53"/>
      <c r="K35" s="15"/>
      <c r="L35" s="27"/>
      <c r="M35" s="31"/>
      <c r="N35" s="32"/>
      <c r="O35" s="28"/>
      <c r="P35" s="18"/>
    </row>
    <row r="36" spans="1:16" s="69" customFormat="1">
      <c r="A36" s="75"/>
      <c r="B36" s="112"/>
      <c r="C36" s="76"/>
      <c r="D36" s="76" t="s">
        <v>54</v>
      </c>
      <c r="E36" s="78">
        <v>731076016</v>
      </c>
      <c r="F36" s="79"/>
      <c r="G36" s="86"/>
      <c r="H36" s="91"/>
      <c r="I36" s="51"/>
      <c r="J36" s="53"/>
      <c r="K36" s="87"/>
      <c r="L36" s="92"/>
      <c r="M36" s="94"/>
      <c r="N36" s="95"/>
      <c r="O36" s="105"/>
      <c r="P36" s="104"/>
    </row>
    <row r="37" spans="1:16">
      <c r="A37" s="7"/>
      <c r="B37" s="22"/>
      <c r="C37" s="20"/>
      <c r="D37" s="20"/>
      <c r="E37" s="23"/>
      <c r="F37" s="24">
        <f>SUM(E32:E36)</f>
        <v>2967339376</v>
      </c>
      <c r="G37" s="13"/>
      <c r="H37" s="26"/>
      <c r="J37" s="53"/>
      <c r="K37" s="15"/>
      <c r="L37" s="27"/>
      <c r="M37" s="15"/>
      <c r="N37" s="27"/>
      <c r="O37" s="28"/>
      <c r="P37" s="18"/>
    </row>
    <row r="38" spans="1:16">
      <c r="A38" s="7"/>
      <c r="B38" s="22"/>
      <c r="C38" s="20"/>
      <c r="D38" s="20"/>
      <c r="E38" s="23"/>
      <c r="F38" s="24"/>
      <c r="G38" s="13"/>
      <c r="H38" s="26"/>
      <c r="J38" s="53"/>
      <c r="K38" s="15"/>
      <c r="L38" s="27"/>
      <c r="M38" s="15"/>
      <c r="N38" s="27"/>
      <c r="O38" s="28"/>
      <c r="P38" s="18"/>
    </row>
    <row r="39" spans="1:16">
      <c r="A39" s="7"/>
      <c r="B39" s="22">
        <v>10</v>
      </c>
      <c r="C39" s="20" t="s">
        <v>16</v>
      </c>
      <c r="D39" s="20"/>
      <c r="E39" s="23"/>
      <c r="F39" s="24">
        <v>0</v>
      </c>
      <c r="G39" s="13"/>
      <c r="H39" s="26"/>
      <c r="J39" s="53"/>
      <c r="K39" s="15"/>
      <c r="L39" s="27"/>
      <c r="M39" s="15"/>
      <c r="N39" s="27"/>
      <c r="O39" s="28"/>
      <c r="P39" s="18"/>
    </row>
    <row r="40" spans="1:16">
      <c r="A40" s="7"/>
      <c r="B40" s="22"/>
      <c r="C40" s="20"/>
      <c r="D40" s="20"/>
      <c r="E40" s="23"/>
      <c r="F40" s="24"/>
      <c r="G40" s="13"/>
      <c r="H40" s="26"/>
      <c r="J40" s="53"/>
      <c r="K40" s="15"/>
      <c r="L40" s="27"/>
      <c r="M40" s="15"/>
      <c r="N40" s="27"/>
      <c r="O40" s="28"/>
      <c r="P40" s="18"/>
    </row>
    <row r="41" spans="1:16">
      <c r="A41" s="7"/>
      <c r="B41" s="22">
        <v>11</v>
      </c>
      <c r="C41" s="20" t="s">
        <v>17</v>
      </c>
      <c r="D41" s="57"/>
      <c r="E41" s="23"/>
      <c r="F41" s="24">
        <v>0</v>
      </c>
      <c r="G41" s="13"/>
      <c r="H41" s="26"/>
      <c r="J41" s="53"/>
      <c r="K41" s="15"/>
      <c r="L41" s="27"/>
      <c r="M41" s="15"/>
      <c r="N41" s="27"/>
      <c r="O41" s="28"/>
      <c r="P41" s="18"/>
    </row>
    <row r="42" spans="1:16" ht="11.25" customHeight="1">
      <c r="A42" s="7"/>
      <c r="B42" s="22"/>
      <c r="C42" s="20"/>
      <c r="D42" s="20"/>
      <c r="E42" s="23"/>
      <c r="F42" s="24"/>
      <c r="G42" s="13"/>
      <c r="H42" s="26"/>
      <c r="J42" s="53"/>
      <c r="K42" s="15"/>
      <c r="L42" s="27"/>
      <c r="M42" s="15"/>
      <c r="N42" s="27"/>
      <c r="O42" s="28"/>
      <c r="P42" s="18"/>
    </row>
    <row r="43" spans="1:16">
      <c r="A43" s="7"/>
      <c r="B43" s="22">
        <v>12</v>
      </c>
      <c r="C43" s="20" t="s">
        <v>18</v>
      </c>
      <c r="D43" s="76" t="s">
        <v>53</v>
      </c>
      <c r="E43" s="23"/>
      <c r="F43" s="24">
        <v>50234250</v>
      </c>
      <c r="G43" s="13"/>
      <c r="H43" s="26"/>
      <c r="J43" s="53"/>
      <c r="K43" s="15"/>
      <c r="L43" s="27"/>
      <c r="M43" s="15"/>
      <c r="N43" s="27"/>
      <c r="O43" s="28"/>
      <c r="P43" s="18"/>
    </row>
    <row r="44" spans="1:16">
      <c r="A44" s="7"/>
      <c r="B44" s="22"/>
      <c r="C44" s="20"/>
      <c r="D44" s="20"/>
      <c r="E44" s="23"/>
      <c r="F44" s="24"/>
      <c r="G44" s="13"/>
      <c r="H44" s="26"/>
      <c r="J44" s="53"/>
      <c r="K44" s="15"/>
      <c r="L44" s="27"/>
      <c r="M44" s="15"/>
      <c r="N44" s="27"/>
      <c r="O44" s="28"/>
      <c r="P44" s="18"/>
    </row>
    <row r="45" spans="1:16">
      <c r="A45" s="7"/>
      <c r="B45" s="22">
        <v>13</v>
      </c>
      <c r="C45" s="20" t="s">
        <v>19</v>
      </c>
      <c r="D45" s="76" t="s">
        <v>46</v>
      </c>
      <c r="E45" s="78">
        <v>3133411</v>
      </c>
      <c r="F45" s="24"/>
      <c r="G45" s="13"/>
      <c r="H45" s="26"/>
      <c r="J45" s="53"/>
      <c r="K45" s="15"/>
      <c r="L45" s="27"/>
      <c r="M45" s="15"/>
      <c r="N45" s="27"/>
      <c r="O45" s="28"/>
      <c r="P45" s="18"/>
    </row>
    <row r="46" spans="1:16" ht="15.75" customHeight="1">
      <c r="A46" s="7"/>
      <c r="B46" s="22"/>
      <c r="C46" s="20"/>
      <c r="D46" s="76" t="s">
        <v>51</v>
      </c>
      <c r="E46" s="78">
        <v>2424168</v>
      </c>
      <c r="F46" s="24"/>
      <c r="G46" s="13"/>
      <c r="H46" s="26"/>
      <c r="J46" s="53"/>
      <c r="K46" s="15"/>
      <c r="L46" s="27"/>
      <c r="M46" s="15"/>
      <c r="N46" s="27"/>
      <c r="O46" s="28"/>
      <c r="P46" s="18"/>
    </row>
    <row r="47" spans="1:16" ht="15.75" customHeight="1">
      <c r="A47" s="7"/>
      <c r="B47" s="22"/>
      <c r="C47" s="20"/>
      <c r="D47" s="20"/>
      <c r="E47" s="23"/>
      <c r="F47" s="24">
        <f>SUM(E45:E46)</f>
        <v>5557579</v>
      </c>
      <c r="G47" s="13"/>
      <c r="H47" s="26"/>
      <c r="J47" s="53"/>
      <c r="K47" s="15"/>
      <c r="L47" s="27"/>
      <c r="M47" s="15"/>
      <c r="N47" s="27"/>
      <c r="O47" s="28"/>
      <c r="P47" s="18"/>
    </row>
    <row r="48" spans="1:16" ht="8.25" customHeight="1">
      <c r="A48" s="7"/>
      <c r="B48" s="33"/>
      <c r="C48" s="34"/>
      <c r="D48" s="34"/>
      <c r="E48" s="35"/>
      <c r="F48" s="36"/>
      <c r="G48" s="37"/>
      <c r="H48" s="38"/>
      <c r="J48" s="53"/>
      <c r="K48" s="15"/>
      <c r="L48" s="27"/>
      <c r="M48" s="31"/>
      <c r="N48" s="32"/>
      <c r="O48" s="28"/>
      <c r="P48" s="39"/>
    </row>
    <row r="49" spans="1:16" ht="20.25" thickBot="1">
      <c r="A49" s="40"/>
      <c r="B49" s="144" t="s">
        <v>20</v>
      </c>
      <c r="C49" s="145"/>
      <c r="D49" s="145"/>
      <c r="E49" s="146"/>
      <c r="F49" s="41">
        <f>SUM(F7:F48)</f>
        <v>25079021786.800003</v>
      </c>
      <c r="G49" s="42"/>
      <c r="H49" s="43"/>
      <c r="I49" s="54"/>
      <c r="J49" s="55"/>
      <c r="K49" s="44"/>
      <c r="L49" s="45"/>
      <c r="M49" s="44"/>
      <c r="N49" s="46"/>
      <c r="O49" s="47"/>
      <c r="P49" s="48"/>
    </row>
    <row r="50" spans="1:16" ht="15.75" thickTop="1">
      <c r="N50" s="29"/>
      <c r="O50" s="18"/>
      <c r="P50" s="49"/>
    </row>
    <row r="51" spans="1:16">
      <c r="F51" s="1">
        <v>25078942036.799995</v>
      </c>
      <c r="L51" s="50"/>
      <c r="N51" s="50"/>
      <c r="P51" s="50"/>
    </row>
    <row r="52" spans="1:16">
      <c r="F52" s="1">
        <f>F51-F49</f>
        <v>-79750.000007629395</v>
      </c>
    </row>
  </sheetData>
  <mergeCells count="5">
    <mergeCell ref="B1:F1"/>
    <mergeCell ref="B2:F2"/>
    <mergeCell ref="B4:B5"/>
    <mergeCell ref="D4:F4"/>
    <mergeCell ref="B49:E49"/>
  </mergeCells>
  <pageMargins left="0.78740157480314965" right="0.23622047244094491" top="0.19685039370078741" bottom="0.43307086614173229" header="0.11811023622047245" footer="0.31496062992125984"/>
  <pageSetup paperSize="9" scale="9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85"/>
  <sheetViews>
    <sheetView topLeftCell="A10" workbookViewId="0">
      <selection activeCell="I17" sqref="I17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6.7109375" style="69" customWidth="1"/>
    <col min="5" max="5" width="14.5703125" style="69" customWidth="1"/>
    <col min="6" max="6" width="15.140625" style="69" customWidth="1"/>
    <col min="7" max="7" width="19" style="69" customWidth="1"/>
    <col min="8" max="8" width="8" style="71" customWidth="1"/>
    <col min="9" max="9" width="17" style="71" customWidth="1"/>
    <col min="10" max="10" width="8" style="51" customWidth="1"/>
    <col min="11" max="11" width="14.28515625" style="51" customWidth="1"/>
    <col min="12" max="12" width="7.140625" style="72" customWidth="1"/>
    <col min="13" max="13" width="16" style="72" customWidth="1"/>
    <col min="14" max="14" width="8.28515625" style="72" customWidth="1"/>
    <col min="15" max="15" width="14.42578125" style="72" customWidth="1"/>
    <col min="16" max="16" width="8.42578125" style="103" customWidth="1"/>
    <col min="17" max="17" width="15.5703125" style="103" customWidth="1"/>
    <col min="18" max="16384" width="9.140625" style="69"/>
  </cols>
  <sheetData>
    <row r="1" spans="1:17">
      <c r="B1" s="138" t="s">
        <v>0</v>
      </c>
      <c r="C1" s="138"/>
      <c r="D1" s="138"/>
      <c r="E1" s="138"/>
      <c r="F1" s="138"/>
      <c r="G1" s="138"/>
    </row>
    <row r="2" spans="1:17">
      <c r="B2" s="138" t="s">
        <v>105</v>
      </c>
      <c r="C2" s="138"/>
      <c r="D2" s="138"/>
      <c r="E2" s="138"/>
      <c r="F2" s="138"/>
      <c r="G2" s="138"/>
    </row>
    <row r="3" spans="1:17" ht="8.25" customHeight="1" thickBot="1">
      <c r="B3" s="74" t="s">
        <v>30</v>
      </c>
      <c r="C3" s="70"/>
      <c r="D3" s="70"/>
      <c r="E3" s="70"/>
      <c r="F3" s="70"/>
    </row>
    <row r="4" spans="1:17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2"/>
      <c r="G4" s="143"/>
    </row>
    <row r="5" spans="1:17" ht="21" customHeight="1" thickBot="1">
      <c r="A5" s="75"/>
      <c r="B5" s="140"/>
      <c r="C5" s="115"/>
      <c r="D5" s="116" t="s">
        <v>4</v>
      </c>
      <c r="E5" s="117"/>
      <c r="F5" s="117" t="s">
        <v>5</v>
      </c>
      <c r="G5" s="118" t="s">
        <v>6</v>
      </c>
      <c r="H5" s="86"/>
      <c r="I5" s="14"/>
      <c r="K5" s="52"/>
      <c r="L5" s="87"/>
      <c r="M5" s="88"/>
      <c r="N5" s="87"/>
      <c r="O5" s="89"/>
      <c r="P5" s="104"/>
      <c r="Q5" s="104"/>
    </row>
    <row r="6" spans="1:17" ht="15.75" thickTop="1">
      <c r="A6" s="75"/>
      <c r="B6" s="112" t="s">
        <v>21</v>
      </c>
      <c r="C6" s="76" t="s">
        <v>22</v>
      </c>
      <c r="D6" s="76"/>
      <c r="E6" s="76"/>
      <c r="F6" s="76"/>
      <c r="G6" s="62">
        <f>14803658485-650396000-327138000-393491000-446576000-406301000-549961000-449342000</f>
        <v>11580453485</v>
      </c>
      <c r="H6" s="86"/>
      <c r="I6" s="86"/>
      <c r="L6" s="87"/>
      <c r="M6" s="87"/>
      <c r="N6" s="87"/>
      <c r="O6" s="87"/>
      <c r="P6" s="104"/>
      <c r="Q6" s="104"/>
    </row>
    <row r="7" spans="1:17" ht="6" customHeight="1">
      <c r="A7" s="75"/>
      <c r="B7" s="112"/>
      <c r="C7" s="76"/>
      <c r="D7" s="76"/>
      <c r="E7" s="76"/>
      <c r="F7" s="73"/>
      <c r="G7" s="119"/>
      <c r="H7" s="86"/>
      <c r="I7" s="86"/>
      <c r="L7" s="87"/>
      <c r="M7" s="87"/>
      <c r="N7" s="87"/>
      <c r="O7" s="87"/>
      <c r="P7" s="104"/>
      <c r="Q7" s="104"/>
    </row>
    <row r="8" spans="1:17">
      <c r="A8" s="75"/>
      <c r="B8" s="112">
        <v>1</v>
      </c>
      <c r="C8" s="76" t="s">
        <v>7</v>
      </c>
      <c r="D8" s="76" t="s">
        <v>106</v>
      </c>
      <c r="E8" s="76"/>
      <c r="F8" s="78"/>
      <c r="G8" s="79">
        <v>60103000</v>
      </c>
      <c r="H8" s="90"/>
      <c r="I8" s="91"/>
      <c r="K8" s="53"/>
      <c r="L8" s="87"/>
      <c r="M8" s="92"/>
      <c r="N8" s="87"/>
      <c r="O8" s="92"/>
      <c r="P8" s="105"/>
      <c r="Q8" s="104"/>
    </row>
    <row r="9" spans="1:17" ht="7.5" customHeight="1">
      <c r="A9" s="75"/>
      <c r="B9" s="112"/>
      <c r="C9" s="76"/>
      <c r="D9" s="76"/>
      <c r="E9" s="76"/>
      <c r="F9" s="78"/>
      <c r="G9" s="79"/>
      <c r="H9" s="86"/>
      <c r="I9" s="91"/>
      <c r="K9" s="53"/>
      <c r="L9" s="87"/>
      <c r="M9" s="92"/>
      <c r="N9" s="87"/>
      <c r="O9" s="92"/>
      <c r="P9" s="105"/>
      <c r="Q9" s="104"/>
    </row>
    <row r="10" spans="1:17">
      <c r="A10" s="75"/>
      <c r="B10" s="112">
        <v>2</v>
      </c>
      <c r="C10" s="76" t="s">
        <v>8</v>
      </c>
      <c r="D10" s="76" t="s">
        <v>89</v>
      </c>
      <c r="E10" s="76"/>
      <c r="F10" s="80">
        <v>82242222</v>
      </c>
      <c r="G10" s="79"/>
      <c r="H10" s="86"/>
      <c r="I10" s="91"/>
      <c r="K10" s="53"/>
      <c r="L10" s="87"/>
      <c r="M10" s="92"/>
      <c r="N10" s="87"/>
      <c r="O10" s="92"/>
      <c r="P10" s="105"/>
      <c r="Q10" s="104"/>
    </row>
    <row r="11" spans="1:17">
      <c r="A11" s="75"/>
      <c r="B11" s="112"/>
      <c r="C11" s="76"/>
      <c r="D11" s="76" t="s">
        <v>106</v>
      </c>
      <c r="E11" s="76"/>
      <c r="F11" s="80">
        <v>15180000</v>
      </c>
      <c r="G11" s="79"/>
      <c r="H11" s="86"/>
      <c r="I11" s="91"/>
      <c r="K11" s="53"/>
      <c r="L11" s="87"/>
      <c r="M11" s="92"/>
      <c r="N11" s="87"/>
      <c r="O11" s="92"/>
      <c r="P11" s="105"/>
      <c r="Q11" s="104"/>
    </row>
    <row r="12" spans="1:17">
      <c r="A12" s="75"/>
      <c r="B12" s="112"/>
      <c r="C12" s="76"/>
      <c r="D12" s="76"/>
      <c r="E12" s="76"/>
      <c r="F12" s="78"/>
      <c r="G12" s="79">
        <f>SUM(F10:F11)</f>
        <v>97422222</v>
      </c>
      <c r="H12" s="86"/>
      <c r="I12" s="91"/>
      <c r="K12" s="53"/>
      <c r="L12" s="87"/>
      <c r="M12" s="92"/>
      <c r="N12" s="87"/>
      <c r="O12" s="92"/>
      <c r="P12" s="105"/>
      <c r="Q12" s="104"/>
    </row>
    <row r="13" spans="1:17" ht="4.5" customHeight="1">
      <c r="A13" s="75"/>
      <c r="B13" s="112"/>
      <c r="C13" s="76"/>
      <c r="D13" s="76"/>
      <c r="E13" s="76"/>
      <c r="F13" s="78"/>
      <c r="G13" s="79"/>
      <c r="H13" s="86"/>
      <c r="I13" s="91"/>
      <c r="K13" s="53"/>
      <c r="L13" s="87"/>
      <c r="M13" s="92"/>
      <c r="N13" s="87"/>
      <c r="O13" s="92"/>
      <c r="P13" s="105"/>
      <c r="Q13" s="104"/>
    </row>
    <row r="14" spans="1:17">
      <c r="A14" s="75"/>
      <c r="B14" s="112">
        <v>3</v>
      </c>
      <c r="C14" s="76" t="s">
        <v>27</v>
      </c>
      <c r="D14" s="76" t="s">
        <v>92</v>
      </c>
      <c r="E14" s="63">
        <v>78</v>
      </c>
      <c r="F14" s="78">
        <v>747630</v>
      </c>
      <c r="G14" s="59"/>
      <c r="H14" s="86"/>
      <c r="I14" s="69"/>
      <c r="J14" s="60"/>
      <c r="K14" s="78"/>
      <c r="L14" s="87"/>
      <c r="M14" s="92"/>
      <c r="N14" s="87"/>
      <c r="O14" s="92"/>
      <c r="P14" s="105"/>
      <c r="Q14" s="104"/>
    </row>
    <row r="15" spans="1:17">
      <c r="A15" s="75"/>
      <c r="B15" s="112"/>
      <c r="C15" s="76"/>
      <c r="D15" s="76" t="s">
        <v>100</v>
      </c>
      <c r="E15" s="63">
        <f>45629.8-36726.74</f>
        <v>8903.0600000000049</v>
      </c>
      <c r="F15" s="78">
        <f>E15*9628</f>
        <v>85718661.680000052</v>
      </c>
      <c r="G15" s="59"/>
      <c r="H15" s="86"/>
      <c r="I15" s="91"/>
      <c r="J15" s="60"/>
      <c r="K15" s="78"/>
      <c r="L15" s="87"/>
      <c r="M15" s="92"/>
      <c r="N15" s="87"/>
      <c r="O15" s="92"/>
      <c r="P15" s="105"/>
      <c r="Q15" s="104"/>
    </row>
    <row r="16" spans="1:17">
      <c r="A16" s="75"/>
      <c r="B16" s="112"/>
      <c r="C16" s="76"/>
      <c r="D16" s="76" t="s">
        <v>101</v>
      </c>
      <c r="E16" s="63">
        <f>74590.79-11614.95-35000</f>
        <v>27975.839999999997</v>
      </c>
      <c r="F16" s="78">
        <f>715922402-111480290-335930000</f>
        <v>268512112</v>
      </c>
      <c r="G16" s="59"/>
      <c r="H16" s="86"/>
      <c r="I16" s="91"/>
      <c r="J16" s="60"/>
      <c r="K16" s="61"/>
      <c r="L16" s="87"/>
      <c r="M16" s="92"/>
      <c r="N16" s="87"/>
      <c r="O16" s="92"/>
      <c r="P16" s="105"/>
      <c r="Q16" s="104"/>
    </row>
    <row r="17" spans="1:17">
      <c r="A17" s="75"/>
      <c r="B17" s="112"/>
      <c r="C17" s="76"/>
      <c r="D17" s="76" t="s">
        <v>101</v>
      </c>
      <c r="E17" s="63">
        <v>46389.62</v>
      </c>
      <c r="F17" s="78">
        <v>445247572.76000005</v>
      </c>
      <c r="G17" s="59"/>
      <c r="H17" s="86"/>
      <c r="I17" s="68">
        <f>SUM(F16:F17)</f>
        <v>713759684.75999999</v>
      </c>
      <c r="J17" s="60"/>
      <c r="K17" s="61"/>
      <c r="L17" s="87"/>
      <c r="M17" s="92"/>
      <c r="N17" s="87"/>
      <c r="O17" s="92"/>
      <c r="P17" s="105"/>
      <c r="Q17" s="104"/>
    </row>
    <row r="18" spans="1:17">
      <c r="A18" s="75"/>
      <c r="B18" s="112"/>
      <c r="C18" s="76"/>
      <c r="D18" s="76" t="s">
        <v>94</v>
      </c>
      <c r="E18" s="63">
        <v>138221.73000000001</v>
      </c>
      <c r="F18" s="78">
        <v>1373094665</v>
      </c>
      <c r="G18" s="59"/>
      <c r="H18" s="86"/>
      <c r="I18" s="91"/>
      <c r="J18" s="60"/>
      <c r="K18" s="61"/>
      <c r="L18" s="87"/>
      <c r="M18" s="92"/>
      <c r="N18" s="87"/>
      <c r="O18" s="92"/>
      <c r="P18" s="105"/>
      <c r="Q18" s="104"/>
    </row>
    <row r="19" spans="1:17">
      <c r="A19" s="75"/>
      <c r="B19" s="112"/>
      <c r="C19" s="76"/>
      <c r="D19" s="76" t="s">
        <v>59</v>
      </c>
      <c r="E19" s="63">
        <v>177658.77</v>
      </c>
      <c r="F19" s="78">
        <v>1827753426</v>
      </c>
      <c r="G19" s="59"/>
      <c r="H19" s="86"/>
      <c r="I19" s="91"/>
      <c r="J19" s="60"/>
      <c r="K19" s="61"/>
      <c r="L19" s="87"/>
      <c r="M19" s="92"/>
      <c r="N19" s="87"/>
      <c r="O19" s="92"/>
      <c r="P19" s="105"/>
      <c r="Q19" s="104"/>
    </row>
    <row r="20" spans="1:17">
      <c r="A20" s="75"/>
      <c r="B20" s="112"/>
      <c r="C20" s="76"/>
      <c r="D20" s="76" t="s">
        <v>103</v>
      </c>
      <c r="E20" s="63">
        <v>173984.52004999999</v>
      </c>
      <c r="F20" s="78">
        <v>1900258928</v>
      </c>
      <c r="G20" s="59"/>
      <c r="H20" s="86"/>
      <c r="I20" s="91"/>
      <c r="J20" s="60"/>
      <c r="K20" s="61"/>
      <c r="L20" s="87"/>
      <c r="M20" s="92"/>
      <c r="N20" s="87"/>
      <c r="O20" s="92"/>
      <c r="P20" s="105"/>
      <c r="Q20" s="104"/>
    </row>
    <row r="21" spans="1:17">
      <c r="A21" s="75"/>
      <c r="B21" s="112"/>
      <c r="C21" s="76"/>
      <c r="D21" s="76" t="s">
        <v>95</v>
      </c>
      <c r="E21" s="63">
        <v>149774.33000000002</v>
      </c>
      <c r="F21" s="78">
        <v>1736333808</v>
      </c>
      <c r="G21" s="59"/>
      <c r="H21" s="86"/>
      <c r="I21" s="91"/>
      <c r="J21" s="60"/>
      <c r="K21" s="61"/>
      <c r="L21" s="87"/>
      <c r="M21" s="92"/>
      <c r="N21" s="87"/>
      <c r="O21" s="92"/>
      <c r="P21" s="105"/>
      <c r="Q21" s="104"/>
    </row>
    <row r="22" spans="1:17">
      <c r="A22" s="75"/>
      <c r="B22" s="112"/>
      <c r="C22" s="76"/>
      <c r="D22" s="76" t="s">
        <v>96</v>
      </c>
      <c r="E22" s="63">
        <v>304981.73</v>
      </c>
      <c r="F22" s="78">
        <v>3462762562</v>
      </c>
      <c r="G22" s="59"/>
      <c r="H22" s="86"/>
      <c r="I22" s="91"/>
      <c r="J22" s="60"/>
      <c r="K22" s="61"/>
      <c r="L22" s="87"/>
      <c r="M22" s="92"/>
      <c r="N22" s="87"/>
      <c r="O22" s="92"/>
      <c r="P22" s="105"/>
      <c r="Q22" s="104"/>
    </row>
    <row r="23" spans="1:17">
      <c r="A23" s="75"/>
      <c r="B23" s="112"/>
      <c r="C23" s="76"/>
      <c r="D23" s="76" t="s">
        <v>97</v>
      </c>
      <c r="E23" s="63">
        <f>198416.21-2836</f>
        <v>195580.21</v>
      </c>
      <c r="F23" s="78">
        <f>2370280045-33878856</f>
        <v>2336401189</v>
      </c>
      <c r="G23" s="59"/>
      <c r="H23" s="86"/>
      <c r="I23" s="91"/>
      <c r="J23" s="60"/>
      <c r="K23" s="61"/>
      <c r="L23" s="87"/>
      <c r="M23" s="92"/>
      <c r="N23" s="87"/>
      <c r="O23" s="92"/>
      <c r="P23" s="105"/>
      <c r="Q23" s="104"/>
    </row>
    <row r="24" spans="1:17">
      <c r="A24" s="75"/>
      <c r="B24" s="112"/>
      <c r="C24" s="76"/>
      <c r="D24" s="76" t="s">
        <v>98</v>
      </c>
      <c r="E24" s="63">
        <v>195337.55</v>
      </c>
      <c r="F24" s="78">
        <v>2391322287</v>
      </c>
      <c r="G24" s="59"/>
      <c r="H24" s="86"/>
      <c r="I24" s="91"/>
      <c r="J24" s="60"/>
      <c r="K24" s="61"/>
      <c r="L24" s="87"/>
      <c r="M24" s="92"/>
      <c r="N24" s="87"/>
      <c r="O24" s="92"/>
      <c r="P24" s="105"/>
      <c r="Q24" s="104"/>
    </row>
    <row r="25" spans="1:17">
      <c r="A25" s="75"/>
      <c r="B25" s="112"/>
      <c r="C25" s="76"/>
      <c r="D25" s="76" t="s">
        <v>75</v>
      </c>
      <c r="E25" s="63">
        <v>218959.35</v>
      </c>
      <c r="F25" s="78">
        <v>2682470997</v>
      </c>
      <c r="G25" s="59"/>
      <c r="H25" s="86"/>
      <c r="I25" s="91"/>
      <c r="J25" s="60"/>
      <c r="K25" s="61"/>
      <c r="L25" s="87"/>
      <c r="M25" s="92"/>
      <c r="N25" s="87"/>
      <c r="O25" s="92"/>
      <c r="P25" s="105"/>
      <c r="Q25" s="104"/>
    </row>
    <row r="26" spans="1:17">
      <c r="A26" s="75"/>
      <c r="B26" s="112"/>
      <c r="C26" s="76"/>
      <c r="D26" s="76" t="s">
        <v>104</v>
      </c>
      <c r="E26" s="63">
        <v>119206.5</v>
      </c>
      <c r="F26" s="78">
        <v>1382318574</v>
      </c>
      <c r="G26" s="59"/>
      <c r="H26" s="86"/>
      <c r="I26" s="91"/>
      <c r="J26" s="60"/>
      <c r="K26" s="61"/>
      <c r="L26" s="87"/>
      <c r="M26" s="92"/>
      <c r="N26" s="87"/>
      <c r="O26" s="92"/>
      <c r="P26" s="105"/>
      <c r="Q26" s="104"/>
    </row>
    <row r="27" spans="1:17">
      <c r="A27" s="75"/>
      <c r="B27" s="112"/>
      <c r="C27" s="76"/>
      <c r="D27" s="76" t="s">
        <v>99</v>
      </c>
      <c r="E27" s="124" t="s">
        <v>87</v>
      </c>
      <c r="F27" s="78">
        <v>1923003130</v>
      </c>
      <c r="G27" s="59"/>
      <c r="H27" s="86"/>
      <c r="I27" s="91"/>
      <c r="J27" s="60"/>
      <c r="K27" s="61"/>
      <c r="L27" s="87"/>
      <c r="M27" s="92"/>
      <c r="N27" s="87"/>
      <c r="O27" s="92"/>
      <c r="P27" s="105"/>
      <c r="Q27" s="104"/>
    </row>
    <row r="28" spans="1:17">
      <c r="A28" s="75"/>
      <c r="B28" s="112"/>
      <c r="C28" s="76"/>
      <c r="D28" s="76" t="s">
        <v>89</v>
      </c>
      <c r="E28" s="124">
        <v>4565.51</v>
      </c>
      <c r="F28" s="78">
        <v>55890973</v>
      </c>
      <c r="G28" s="59"/>
      <c r="H28" s="86"/>
      <c r="I28" s="91"/>
      <c r="J28" s="60"/>
      <c r="K28" s="61"/>
      <c r="L28" s="87"/>
      <c r="M28" s="92"/>
      <c r="N28" s="87"/>
      <c r="O28" s="92"/>
      <c r="P28" s="105"/>
      <c r="Q28" s="104"/>
    </row>
    <row r="29" spans="1:17">
      <c r="A29" s="75"/>
      <c r="B29" s="112"/>
      <c r="C29" s="76"/>
      <c r="D29" s="76" t="s">
        <v>106</v>
      </c>
      <c r="E29" s="124">
        <v>3.72</v>
      </c>
      <c r="F29" s="78">
        <v>44439</v>
      </c>
      <c r="G29" s="59"/>
      <c r="H29" s="86"/>
      <c r="I29" s="91"/>
      <c r="J29" s="60"/>
      <c r="K29" s="61"/>
      <c r="L29" s="87"/>
      <c r="M29" s="92"/>
      <c r="N29" s="87"/>
      <c r="O29" s="92"/>
      <c r="P29" s="105"/>
      <c r="Q29" s="104"/>
    </row>
    <row r="30" spans="1:17">
      <c r="A30" s="75"/>
      <c r="B30" s="112"/>
      <c r="C30" s="76"/>
      <c r="D30" s="76"/>
      <c r="E30" s="63">
        <f>SUM(E14:E29)</f>
        <v>1761620.4400500001</v>
      </c>
      <c r="F30" s="78"/>
      <c r="G30" s="59">
        <f>SUM(F14:F29)</f>
        <v>21871880954.440002</v>
      </c>
      <c r="H30" s="86"/>
      <c r="I30" s="91">
        <v>25758407258.177296</v>
      </c>
      <c r="J30" s="60"/>
      <c r="K30" s="61"/>
      <c r="L30" s="87"/>
      <c r="M30" s="92"/>
      <c r="N30" s="87"/>
      <c r="O30" s="92"/>
      <c r="P30" s="105"/>
      <c r="Q30" s="104"/>
    </row>
    <row r="31" spans="1:17" ht="4.5" customHeight="1">
      <c r="A31" s="75"/>
      <c r="B31" s="112"/>
      <c r="C31" s="76"/>
      <c r="D31" s="76"/>
      <c r="E31" s="63"/>
      <c r="F31" s="78"/>
      <c r="G31" s="59"/>
      <c r="H31" s="86"/>
      <c r="I31" s="91"/>
      <c r="J31" s="60"/>
      <c r="K31" s="61"/>
      <c r="L31" s="87"/>
      <c r="M31" s="92"/>
      <c r="N31" s="87"/>
      <c r="O31" s="92"/>
      <c r="P31" s="105"/>
      <c r="Q31" s="104"/>
    </row>
    <row r="32" spans="1:17">
      <c r="A32" s="75"/>
      <c r="B32" s="112">
        <v>4</v>
      </c>
      <c r="C32" s="76" t="s">
        <v>9</v>
      </c>
      <c r="D32" s="76" t="s">
        <v>107</v>
      </c>
      <c r="E32" s="78"/>
      <c r="F32" s="125"/>
      <c r="G32" s="121">
        <v>8770862372.1999969</v>
      </c>
      <c r="H32" s="86"/>
      <c r="I32" s="91"/>
      <c r="K32" s="53"/>
      <c r="L32" s="87"/>
      <c r="M32" s="92"/>
      <c r="N32" s="87"/>
      <c r="O32" s="92"/>
      <c r="P32" s="105"/>
      <c r="Q32" s="104"/>
    </row>
    <row r="33" spans="1:17" ht="6" customHeight="1">
      <c r="A33" s="75"/>
      <c r="B33" s="112"/>
      <c r="C33" s="76"/>
      <c r="D33" s="76"/>
      <c r="E33" s="76"/>
      <c r="F33" s="78"/>
      <c r="G33" s="79"/>
      <c r="H33" s="86"/>
      <c r="I33" s="91"/>
      <c r="K33" s="53"/>
      <c r="L33" s="87"/>
      <c r="M33" s="92"/>
      <c r="N33" s="87"/>
      <c r="O33" s="92"/>
      <c r="P33" s="105"/>
      <c r="Q33" s="104"/>
    </row>
    <row r="34" spans="1:17">
      <c r="A34" s="75"/>
      <c r="B34" s="112">
        <v>5</v>
      </c>
      <c r="C34" s="76" t="s">
        <v>11</v>
      </c>
      <c r="D34" s="76" t="s">
        <v>82</v>
      </c>
      <c r="E34" s="58"/>
      <c r="F34" s="58">
        <f>97577928</f>
        <v>97577928</v>
      </c>
      <c r="G34" s="79"/>
      <c r="H34" s="86"/>
      <c r="I34" s="91"/>
      <c r="K34" s="53"/>
      <c r="L34" s="87"/>
      <c r="M34" s="92"/>
      <c r="N34" s="87"/>
      <c r="O34" s="92"/>
      <c r="P34" s="105"/>
      <c r="Q34" s="104"/>
    </row>
    <row r="35" spans="1:17">
      <c r="A35" s="75"/>
      <c r="B35" s="112"/>
      <c r="C35" s="76"/>
      <c r="D35" s="76" t="s">
        <v>85</v>
      </c>
      <c r="E35" s="58"/>
      <c r="F35" s="58">
        <f>113454669-664481</f>
        <v>112790188</v>
      </c>
      <c r="G35" s="79"/>
      <c r="H35" s="86"/>
      <c r="I35" s="91"/>
      <c r="K35" s="53"/>
      <c r="L35" s="87"/>
      <c r="M35" s="92"/>
      <c r="N35" s="87"/>
      <c r="O35" s="92"/>
      <c r="P35" s="105"/>
      <c r="Q35" s="104"/>
    </row>
    <row r="36" spans="1:17">
      <c r="A36" s="75"/>
      <c r="B36" s="112"/>
      <c r="C36" s="76"/>
      <c r="D36" s="76" t="s">
        <v>90</v>
      </c>
      <c r="E36" s="58"/>
      <c r="F36" s="58">
        <f>134237533-1716346</f>
        <v>132521187</v>
      </c>
      <c r="G36" s="79"/>
      <c r="H36" s="86"/>
      <c r="I36" s="91"/>
      <c r="K36" s="53"/>
      <c r="L36" s="87"/>
      <c r="M36" s="92"/>
      <c r="N36" s="87"/>
      <c r="O36" s="92"/>
      <c r="P36" s="105"/>
      <c r="Q36" s="104"/>
    </row>
    <row r="37" spans="1:17">
      <c r="A37" s="75"/>
      <c r="B37" s="112"/>
      <c r="C37" s="76"/>
      <c r="D37" s="76" t="s">
        <v>107</v>
      </c>
      <c r="E37" s="58"/>
      <c r="F37" s="58">
        <v>51229590</v>
      </c>
      <c r="G37" s="79"/>
      <c r="H37" s="86"/>
      <c r="I37" s="91"/>
      <c r="K37" s="53"/>
      <c r="L37" s="87"/>
      <c r="M37" s="92"/>
      <c r="N37" s="87"/>
      <c r="O37" s="92"/>
      <c r="P37" s="105"/>
      <c r="Q37" s="104"/>
    </row>
    <row r="38" spans="1:17" ht="13.5" customHeight="1">
      <c r="A38" s="75"/>
      <c r="B38" s="112"/>
      <c r="C38" s="76"/>
      <c r="D38" s="76"/>
      <c r="E38" s="76"/>
      <c r="F38" s="78"/>
      <c r="G38" s="79">
        <f>SUM(F34:F37)</f>
        <v>394118893</v>
      </c>
      <c r="H38" s="86"/>
      <c r="I38" s="91"/>
      <c r="K38" s="53"/>
      <c r="L38" s="87"/>
      <c r="M38" s="92"/>
      <c r="N38" s="87"/>
      <c r="O38" s="92"/>
      <c r="P38" s="105"/>
      <c r="Q38" s="104"/>
    </row>
    <row r="39" spans="1:17" ht="6" customHeight="1">
      <c r="A39" s="75"/>
      <c r="B39" s="112"/>
      <c r="C39" s="76"/>
      <c r="D39" s="76"/>
      <c r="E39" s="76"/>
      <c r="F39" s="78"/>
      <c r="G39" s="79"/>
      <c r="H39" s="86"/>
      <c r="I39" s="91"/>
      <c r="K39" s="53"/>
      <c r="L39" s="87"/>
      <c r="M39" s="92"/>
      <c r="N39" s="87"/>
      <c r="O39" s="92"/>
      <c r="P39" s="105"/>
      <c r="Q39" s="104"/>
    </row>
    <row r="40" spans="1:17">
      <c r="A40" s="75"/>
      <c r="B40" s="112">
        <v>6</v>
      </c>
      <c r="C40" s="76" t="s">
        <v>12</v>
      </c>
      <c r="D40" s="76" t="s">
        <v>107</v>
      </c>
      <c r="E40" s="76"/>
      <c r="F40" s="78"/>
      <c r="G40" s="79">
        <v>10575550.060000002</v>
      </c>
      <c r="H40" s="86"/>
      <c r="I40" s="91"/>
      <c r="K40" s="53"/>
      <c r="L40" s="87"/>
      <c r="M40" s="92"/>
      <c r="N40" s="87"/>
      <c r="O40" s="92"/>
      <c r="P40" s="105"/>
      <c r="Q40" s="104"/>
    </row>
    <row r="41" spans="1:17" ht="5.25" customHeight="1">
      <c r="A41" s="75"/>
      <c r="B41" s="112"/>
      <c r="C41" s="76"/>
      <c r="D41" s="76"/>
      <c r="E41" s="76"/>
      <c r="F41" s="78"/>
      <c r="G41" s="79"/>
      <c r="H41" s="86"/>
      <c r="I41" s="91"/>
      <c r="K41" s="53"/>
      <c r="L41" s="87"/>
      <c r="M41" s="92"/>
      <c r="N41" s="87"/>
      <c r="O41" s="92"/>
      <c r="P41" s="105"/>
      <c r="Q41" s="104"/>
    </row>
    <row r="42" spans="1:17">
      <c r="A42" s="75"/>
      <c r="B42" s="112">
        <v>7</v>
      </c>
      <c r="C42" s="76" t="s">
        <v>108</v>
      </c>
      <c r="D42" s="76" t="s">
        <v>107</v>
      </c>
      <c r="E42" s="76"/>
      <c r="F42" s="78"/>
      <c r="G42" s="79">
        <v>0</v>
      </c>
      <c r="H42" s="86"/>
      <c r="I42" s="91"/>
      <c r="K42" s="53"/>
      <c r="L42" s="87"/>
      <c r="M42" s="92"/>
      <c r="N42" s="87"/>
      <c r="O42" s="92"/>
      <c r="P42" s="105"/>
      <c r="Q42" s="104"/>
    </row>
    <row r="43" spans="1:17" ht="5.25" customHeight="1">
      <c r="A43" s="75"/>
      <c r="B43" s="112"/>
      <c r="C43" s="76"/>
      <c r="D43" s="76"/>
      <c r="E43" s="76"/>
      <c r="F43" s="78"/>
      <c r="G43" s="79"/>
      <c r="H43" s="86"/>
      <c r="I43" s="91"/>
      <c r="K43" s="53"/>
      <c r="L43" s="87"/>
      <c r="M43" s="92"/>
      <c r="N43" s="87"/>
      <c r="O43" s="92"/>
      <c r="P43" s="105"/>
      <c r="Q43" s="104"/>
    </row>
    <row r="44" spans="1:17">
      <c r="A44" s="75"/>
      <c r="B44" s="112">
        <v>8</v>
      </c>
      <c r="C44" s="76" t="s">
        <v>13</v>
      </c>
      <c r="D44" s="76" t="s">
        <v>107</v>
      </c>
      <c r="E44" s="76"/>
      <c r="F44" s="78"/>
      <c r="G44" s="79">
        <v>0</v>
      </c>
      <c r="H44" s="86"/>
      <c r="I44" s="91"/>
      <c r="K44" s="53"/>
      <c r="L44" s="87"/>
      <c r="M44" s="92"/>
      <c r="N44" s="87"/>
      <c r="O44" s="92"/>
      <c r="P44" s="105"/>
      <c r="Q44" s="104"/>
    </row>
    <row r="45" spans="1:17" ht="6" customHeight="1">
      <c r="A45" s="75"/>
      <c r="B45" s="112"/>
      <c r="C45" s="76"/>
      <c r="D45" s="76"/>
      <c r="E45" s="76"/>
      <c r="F45" s="78"/>
      <c r="G45" s="79"/>
      <c r="H45" s="86"/>
      <c r="I45" s="91"/>
      <c r="K45" s="53"/>
      <c r="L45" s="87"/>
      <c r="M45" s="92"/>
      <c r="N45" s="87"/>
      <c r="O45" s="92"/>
      <c r="P45" s="105"/>
      <c r="Q45" s="104"/>
    </row>
    <row r="46" spans="1:17">
      <c r="A46" s="75"/>
      <c r="B46" s="112">
        <v>9</v>
      </c>
      <c r="C46" s="76" t="s">
        <v>14</v>
      </c>
      <c r="D46" s="76"/>
      <c r="E46" s="76"/>
      <c r="F46" s="78"/>
      <c r="G46" s="79">
        <v>0</v>
      </c>
      <c r="H46" s="86"/>
      <c r="I46" s="91"/>
      <c r="K46" s="53"/>
      <c r="L46" s="87"/>
      <c r="M46" s="92"/>
      <c r="N46" s="87"/>
      <c r="O46" s="92"/>
      <c r="P46" s="105"/>
      <c r="Q46" s="104"/>
    </row>
    <row r="47" spans="1:17">
      <c r="A47" s="75"/>
      <c r="B47" s="112"/>
      <c r="C47" s="76"/>
      <c r="D47" s="76"/>
      <c r="E47" s="76"/>
      <c r="F47" s="78"/>
      <c r="G47" s="79"/>
      <c r="H47" s="86"/>
      <c r="I47" s="91"/>
      <c r="K47" s="53"/>
      <c r="L47" s="87"/>
      <c r="M47" s="92"/>
      <c r="N47" s="87"/>
      <c r="O47" s="92"/>
      <c r="P47" s="105"/>
      <c r="Q47" s="104"/>
    </row>
    <row r="48" spans="1:17">
      <c r="A48" s="75"/>
      <c r="B48" s="112">
        <v>10</v>
      </c>
      <c r="C48" s="76" t="s">
        <v>15</v>
      </c>
      <c r="D48" s="76" t="s">
        <v>82</v>
      </c>
      <c r="E48" s="78"/>
      <c r="F48" s="123">
        <v>1445114454</v>
      </c>
      <c r="G48" s="79"/>
      <c r="H48" s="86"/>
      <c r="I48" s="91"/>
      <c r="K48" s="53"/>
      <c r="L48" s="87"/>
      <c r="M48" s="92"/>
      <c r="N48" s="87"/>
      <c r="O48" s="92"/>
      <c r="P48" s="105"/>
      <c r="Q48" s="104"/>
    </row>
    <row r="49" spans="1:17">
      <c r="A49" s="75"/>
      <c r="B49" s="112"/>
      <c r="C49" s="76"/>
      <c r="D49" s="76" t="s">
        <v>85</v>
      </c>
      <c r="E49" s="78"/>
      <c r="F49" s="123">
        <v>942615824.10000002</v>
      </c>
      <c r="G49" s="79"/>
      <c r="H49" s="86"/>
      <c r="I49" s="91"/>
      <c r="K49" s="53"/>
      <c r="L49" s="87"/>
      <c r="M49" s="92"/>
      <c r="N49" s="87"/>
      <c r="O49" s="92"/>
      <c r="P49" s="105"/>
      <c r="Q49" s="104"/>
    </row>
    <row r="50" spans="1:17">
      <c r="A50" s="75"/>
      <c r="B50" s="112"/>
      <c r="C50" s="76"/>
      <c r="D50" s="76" t="s">
        <v>90</v>
      </c>
      <c r="E50" s="78"/>
      <c r="F50" s="123">
        <v>1375484802</v>
      </c>
      <c r="G50" s="79"/>
      <c r="H50" s="86"/>
      <c r="I50" s="91"/>
      <c r="K50" s="53"/>
      <c r="L50" s="93"/>
      <c r="M50" s="92"/>
      <c r="N50" s="87"/>
      <c r="O50" s="92"/>
      <c r="P50" s="105"/>
      <c r="Q50" s="104"/>
    </row>
    <row r="51" spans="1:17">
      <c r="A51" s="75"/>
      <c r="B51" s="112"/>
      <c r="C51" s="76"/>
      <c r="D51" s="76" t="s">
        <v>107</v>
      </c>
      <c r="E51" s="78"/>
      <c r="F51" s="123">
        <v>1081415393</v>
      </c>
      <c r="G51" s="79"/>
      <c r="H51" s="86"/>
      <c r="I51" s="91"/>
      <c r="K51" s="53"/>
      <c r="L51" s="93"/>
      <c r="M51" s="92"/>
      <c r="N51" s="87"/>
      <c r="O51" s="92"/>
      <c r="P51" s="105"/>
      <c r="Q51" s="104"/>
    </row>
    <row r="52" spans="1:17">
      <c r="A52" s="75"/>
      <c r="B52" s="112"/>
      <c r="C52" s="76"/>
      <c r="D52" s="76"/>
      <c r="E52" s="76"/>
      <c r="F52" s="78"/>
      <c r="G52" s="79">
        <f>SUM(F48:F51)</f>
        <v>4844630473.1000004</v>
      </c>
      <c r="H52" s="86"/>
      <c r="I52" s="91"/>
      <c r="K52" s="53"/>
      <c r="L52" s="87"/>
      <c r="M52" s="92"/>
      <c r="N52" s="87"/>
      <c r="O52" s="92"/>
      <c r="P52" s="105"/>
      <c r="Q52" s="104"/>
    </row>
    <row r="53" spans="1:17" ht="5.25" customHeight="1">
      <c r="A53" s="75"/>
      <c r="B53" s="112"/>
      <c r="C53" s="76"/>
      <c r="D53" s="76"/>
      <c r="E53" s="76"/>
      <c r="F53" s="78"/>
      <c r="G53" s="79"/>
      <c r="H53" s="86"/>
      <c r="I53" s="91"/>
      <c r="K53" s="53"/>
      <c r="L53" s="87"/>
      <c r="M53" s="92"/>
      <c r="N53" s="87"/>
      <c r="O53" s="92"/>
      <c r="P53" s="105"/>
      <c r="Q53" s="104"/>
    </row>
    <row r="54" spans="1:17">
      <c r="A54" s="75"/>
      <c r="B54" s="112">
        <v>11</v>
      </c>
      <c r="C54" s="76" t="s">
        <v>16</v>
      </c>
      <c r="D54" s="76" t="s">
        <v>107</v>
      </c>
      <c r="E54" s="76"/>
      <c r="F54" s="78"/>
      <c r="G54" s="79">
        <v>0</v>
      </c>
      <c r="H54" s="86"/>
      <c r="I54" s="91"/>
      <c r="K54" s="53"/>
      <c r="L54" s="87"/>
      <c r="M54" s="92"/>
      <c r="N54" s="87"/>
      <c r="O54" s="92"/>
      <c r="P54" s="105"/>
      <c r="Q54" s="104"/>
    </row>
    <row r="55" spans="1:17" ht="9.75" customHeight="1">
      <c r="A55" s="75"/>
      <c r="B55" s="112"/>
      <c r="C55" s="76"/>
      <c r="D55" s="76"/>
      <c r="E55" s="76"/>
      <c r="F55" s="78"/>
      <c r="G55" s="79"/>
      <c r="H55" s="86"/>
      <c r="I55" s="91"/>
      <c r="K55" s="53"/>
      <c r="L55" s="87"/>
      <c r="M55" s="92"/>
      <c r="N55" s="87"/>
      <c r="O55" s="92"/>
      <c r="P55" s="105"/>
      <c r="Q55" s="104"/>
    </row>
    <row r="56" spans="1:17">
      <c r="A56" s="75"/>
      <c r="B56" s="112">
        <v>12</v>
      </c>
      <c r="C56" s="76" t="s">
        <v>34</v>
      </c>
      <c r="D56" s="76" t="s">
        <v>107</v>
      </c>
      <c r="E56" s="67"/>
      <c r="F56" s="78"/>
      <c r="G56" s="79">
        <v>0</v>
      </c>
      <c r="H56" s="91"/>
      <c r="I56" s="51"/>
      <c r="J56" s="53"/>
      <c r="K56" s="87"/>
      <c r="L56" s="92"/>
      <c r="M56" s="87"/>
      <c r="N56" s="92"/>
      <c r="O56" s="105"/>
      <c r="P56" s="104"/>
      <c r="Q56" s="69"/>
    </row>
    <row r="57" spans="1:17" ht="4.5" customHeight="1">
      <c r="A57" s="75"/>
      <c r="B57" s="112"/>
      <c r="C57" s="76"/>
      <c r="D57" s="76"/>
      <c r="E57" s="67"/>
      <c r="F57" s="78"/>
      <c r="G57" s="79"/>
      <c r="H57" s="91"/>
      <c r="I57" s="51"/>
      <c r="J57" s="53"/>
      <c r="K57" s="87"/>
      <c r="L57" s="92"/>
      <c r="M57" s="87"/>
      <c r="N57" s="92"/>
      <c r="O57" s="105"/>
      <c r="P57" s="104"/>
      <c r="Q57" s="69"/>
    </row>
    <row r="58" spans="1:17">
      <c r="A58" s="75"/>
      <c r="B58" s="112">
        <v>13</v>
      </c>
      <c r="C58" s="76" t="s">
        <v>17</v>
      </c>
      <c r="D58" s="76" t="s">
        <v>107</v>
      </c>
      <c r="E58" s="57"/>
      <c r="F58" s="78"/>
      <c r="G58" s="79">
        <v>0</v>
      </c>
      <c r="H58" s="86"/>
      <c r="I58" s="91"/>
      <c r="K58" s="53"/>
      <c r="L58" s="87"/>
      <c r="M58" s="92"/>
      <c r="N58" s="87"/>
      <c r="O58" s="92"/>
      <c r="P58" s="105"/>
      <c r="Q58" s="104"/>
    </row>
    <row r="59" spans="1:17" ht="11.25" customHeight="1">
      <c r="A59" s="75"/>
      <c r="B59" s="112"/>
      <c r="C59" s="76"/>
      <c r="D59" s="76"/>
      <c r="E59" s="76"/>
      <c r="F59" s="78"/>
      <c r="G59" s="79"/>
      <c r="H59" s="86"/>
      <c r="I59" s="91"/>
      <c r="K59" s="53"/>
      <c r="L59" s="87"/>
      <c r="M59" s="92"/>
      <c r="N59" s="87"/>
      <c r="O59" s="92"/>
      <c r="P59" s="105"/>
      <c r="Q59" s="104"/>
    </row>
    <row r="60" spans="1:17">
      <c r="A60" s="75"/>
      <c r="B60" s="112">
        <v>14</v>
      </c>
      <c r="C60" s="76" t="s">
        <v>18</v>
      </c>
      <c r="D60" s="76" t="s">
        <v>107</v>
      </c>
      <c r="E60" s="76"/>
      <c r="F60" s="78"/>
      <c r="G60" s="79">
        <v>11051040</v>
      </c>
      <c r="H60" s="86"/>
      <c r="I60" s="91"/>
      <c r="K60" s="53"/>
      <c r="L60" s="87"/>
      <c r="M60" s="92"/>
      <c r="N60" s="87"/>
      <c r="O60" s="92"/>
      <c r="P60" s="105"/>
      <c r="Q60" s="104"/>
    </row>
    <row r="61" spans="1:17" ht="5.25" customHeight="1">
      <c r="A61" s="75"/>
      <c r="B61" s="112"/>
      <c r="C61" s="76"/>
      <c r="D61" s="76"/>
      <c r="E61" s="76"/>
      <c r="F61" s="78"/>
      <c r="G61" s="79"/>
      <c r="H61" s="86"/>
      <c r="I61" s="91"/>
      <c r="K61" s="53"/>
      <c r="L61" s="87"/>
      <c r="M61" s="92"/>
      <c r="N61" s="87"/>
      <c r="O61" s="92"/>
      <c r="P61" s="105"/>
      <c r="Q61" s="104"/>
    </row>
    <row r="62" spans="1:17">
      <c r="A62" s="75"/>
      <c r="B62" s="112">
        <v>15</v>
      </c>
      <c r="C62" s="76" t="s">
        <v>19</v>
      </c>
      <c r="D62" s="76" t="s">
        <v>107</v>
      </c>
      <c r="E62" s="65"/>
      <c r="F62" s="78"/>
      <c r="G62" s="79">
        <v>0</v>
      </c>
      <c r="H62" s="86"/>
      <c r="I62" s="91"/>
      <c r="K62" s="53"/>
      <c r="L62" s="87"/>
      <c r="M62" s="92"/>
      <c r="N62" s="87"/>
      <c r="O62" s="92"/>
      <c r="P62" s="105"/>
      <c r="Q62" s="104"/>
    </row>
    <row r="63" spans="1:17" ht="7.5" customHeight="1">
      <c r="A63" s="75"/>
      <c r="B63" s="112"/>
      <c r="C63" s="76"/>
      <c r="D63" s="65"/>
      <c r="E63" s="65"/>
      <c r="F63" s="78"/>
      <c r="G63" s="79"/>
      <c r="H63" s="86"/>
      <c r="I63" s="91"/>
      <c r="K63" s="53"/>
      <c r="L63" s="87"/>
      <c r="M63" s="92"/>
      <c r="N63" s="87"/>
      <c r="O63" s="92"/>
      <c r="P63" s="105"/>
      <c r="Q63" s="104"/>
    </row>
    <row r="64" spans="1:17">
      <c r="A64" s="75"/>
      <c r="B64" s="112">
        <v>16</v>
      </c>
      <c r="C64" s="76" t="s">
        <v>26</v>
      </c>
      <c r="D64" s="76" t="s">
        <v>107</v>
      </c>
      <c r="E64" s="63">
        <v>5342.97</v>
      </c>
      <c r="F64" s="78"/>
      <c r="G64" s="59">
        <v>63036360</v>
      </c>
      <c r="H64" s="86"/>
      <c r="I64" s="91"/>
      <c r="J64" s="60"/>
      <c r="K64" s="61"/>
      <c r="L64" s="87"/>
      <c r="M64" s="92"/>
      <c r="N64" s="87"/>
      <c r="O64" s="92"/>
      <c r="P64" s="105"/>
      <c r="Q64" s="104"/>
    </row>
    <row r="65" spans="1:17" ht="4.5" customHeight="1">
      <c r="A65" s="75"/>
      <c r="B65" s="112"/>
      <c r="C65" s="76"/>
      <c r="D65" s="76"/>
      <c r="E65" s="63"/>
      <c r="F65" s="78"/>
      <c r="G65" s="79"/>
      <c r="H65" s="86"/>
      <c r="I65" s="91"/>
      <c r="K65" s="53"/>
      <c r="L65" s="87"/>
      <c r="M65" s="92"/>
      <c r="N65" s="87"/>
      <c r="O65" s="92"/>
      <c r="P65" s="105"/>
      <c r="Q65" s="104"/>
    </row>
    <row r="66" spans="1:17" ht="15" customHeight="1">
      <c r="A66" s="75"/>
      <c r="B66" s="112">
        <v>17</v>
      </c>
      <c r="C66" s="76" t="s">
        <v>86</v>
      </c>
      <c r="D66" s="76" t="s">
        <v>73</v>
      </c>
      <c r="E66" s="63">
        <v>201.74</v>
      </c>
      <c r="F66" s="78">
        <v>2469701</v>
      </c>
      <c r="G66" s="79"/>
      <c r="H66" s="86"/>
      <c r="I66" s="91"/>
      <c r="K66" s="53"/>
      <c r="L66" s="87"/>
      <c r="M66" s="92"/>
      <c r="N66" s="87"/>
      <c r="O66" s="92"/>
      <c r="P66" s="105"/>
      <c r="Q66" s="104"/>
    </row>
    <row r="67" spans="1:17" ht="15" customHeight="1">
      <c r="A67" s="75"/>
      <c r="B67" s="112"/>
      <c r="C67" s="76"/>
      <c r="D67" s="76" t="s">
        <v>82</v>
      </c>
      <c r="E67" s="63">
        <v>46614.32</v>
      </c>
      <c r="F67" s="78">
        <v>525390001</v>
      </c>
      <c r="G67" s="79"/>
      <c r="H67" s="86"/>
      <c r="I67" s="91"/>
      <c r="K67" s="53"/>
      <c r="L67" s="87"/>
      <c r="M67" s="92"/>
      <c r="N67" s="87"/>
      <c r="O67" s="92"/>
      <c r="P67" s="105"/>
      <c r="Q67" s="104"/>
    </row>
    <row r="68" spans="1:17" ht="15" customHeight="1">
      <c r="A68" s="75"/>
      <c r="B68" s="112"/>
      <c r="C68" s="76"/>
      <c r="D68" s="76" t="s">
        <v>88</v>
      </c>
      <c r="E68" s="63">
        <v>236166.78999999998</v>
      </c>
      <c r="F68" s="78">
        <v>2724656256</v>
      </c>
      <c r="G68" s="79"/>
      <c r="H68" s="86"/>
      <c r="I68" s="91"/>
      <c r="K68" s="53"/>
      <c r="L68" s="87"/>
      <c r="M68" s="92"/>
      <c r="N68" s="87"/>
      <c r="O68" s="92"/>
      <c r="P68" s="105"/>
      <c r="Q68" s="104"/>
    </row>
    <row r="69" spans="1:17" ht="15" customHeight="1">
      <c r="A69" s="75"/>
      <c r="B69" s="112"/>
      <c r="C69" s="76"/>
      <c r="D69" s="76" t="s">
        <v>90</v>
      </c>
      <c r="E69" s="63">
        <v>203283.31999999998</v>
      </c>
      <c r="F69" s="78">
        <v>2386546177</v>
      </c>
      <c r="G69" s="79"/>
      <c r="H69" s="86"/>
      <c r="I69" s="91"/>
      <c r="K69" s="53"/>
      <c r="L69" s="87"/>
      <c r="M69" s="92"/>
      <c r="N69" s="87"/>
      <c r="O69" s="92"/>
      <c r="P69" s="105"/>
      <c r="Q69" s="104"/>
    </row>
    <row r="70" spans="1:17" ht="15" customHeight="1">
      <c r="A70" s="75"/>
      <c r="B70" s="112"/>
      <c r="C70" s="76"/>
      <c r="D70" s="76" t="s">
        <v>107</v>
      </c>
      <c r="E70" s="63">
        <v>108923.01999999999</v>
      </c>
      <c r="F70" s="78">
        <v>1285073789.96</v>
      </c>
      <c r="G70" s="79"/>
      <c r="H70" s="86"/>
      <c r="I70" s="91"/>
      <c r="K70" s="53"/>
      <c r="L70" s="87"/>
      <c r="M70" s="92"/>
      <c r="N70" s="87"/>
      <c r="O70" s="92"/>
      <c r="P70" s="105"/>
      <c r="Q70" s="104"/>
    </row>
    <row r="71" spans="1:17" ht="15" customHeight="1">
      <c r="A71" s="75"/>
      <c r="B71" s="112"/>
      <c r="C71" s="76"/>
      <c r="D71" s="76"/>
      <c r="E71" s="63"/>
      <c r="F71" s="78"/>
      <c r="G71" s="79">
        <f>SUM(F66:F70)</f>
        <v>6924135924.96</v>
      </c>
      <c r="H71" s="86"/>
      <c r="I71" s="91"/>
      <c r="K71" s="53"/>
      <c r="L71" s="87"/>
      <c r="M71" s="92"/>
      <c r="N71" s="87"/>
      <c r="O71" s="92"/>
      <c r="P71" s="105"/>
      <c r="Q71" s="104"/>
    </row>
    <row r="72" spans="1:17" ht="4.5" customHeight="1">
      <c r="A72" s="75"/>
      <c r="B72" s="112"/>
      <c r="C72" s="76"/>
      <c r="D72" s="76"/>
      <c r="E72" s="76"/>
      <c r="F72" s="78"/>
      <c r="G72" s="79"/>
      <c r="H72" s="86"/>
      <c r="I72" s="91"/>
      <c r="K72" s="53"/>
      <c r="L72" s="87"/>
      <c r="M72" s="92"/>
      <c r="N72" s="87"/>
      <c r="O72" s="92"/>
      <c r="P72" s="105"/>
      <c r="Q72" s="104"/>
    </row>
    <row r="73" spans="1:17">
      <c r="A73" s="75"/>
      <c r="B73" s="112">
        <v>18</v>
      </c>
      <c r="C73" s="76" t="s">
        <v>25</v>
      </c>
      <c r="D73" s="76" t="s">
        <v>31</v>
      </c>
      <c r="E73" s="63">
        <v>550000</v>
      </c>
      <c r="F73" s="78"/>
      <c r="G73" s="59">
        <v>5207400000</v>
      </c>
      <c r="H73" s="86"/>
      <c r="I73" s="91"/>
      <c r="J73" s="60"/>
      <c r="K73" s="61"/>
      <c r="L73" s="87"/>
      <c r="M73" s="92"/>
      <c r="N73" s="87"/>
      <c r="O73" s="92"/>
      <c r="P73" s="105"/>
      <c r="Q73" s="104"/>
    </row>
    <row r="74" spans="1:17" ht="5.25" customHeight="1">
      <c r="A74" s="75"/>
      <c r="B74" s="112"/>
      <c r="C74" s="76"/>
      <c r="D74" s="76"/>
      <c r="E74" s="63"/>
      <c r="F74" s="78"/>
      <c r="G74" s="59"/>
      <c r="H74" s="86"/>
      <c r="I74" s="91"/>
      <c r="J74" s="60"/>
      <c r="K74" s="61"/>
      <c r="L74" s="87"/>
      <c r="M74" s="92"/>
      <c r="N74" s="87"/>
      <c r="O74" s="92"/>
      <c r="P74" s="105"/>
      <c r="Q74" s="104"/>
    </row>
    <row r="75" spans="1:17" ht="15.75" customHeight="1">
      <c r="A75" s="75"/>
      <c r="B75" s="112">
        <v>19</v>
      </c>
      <c r="C75" s="76" t="s">
        <v>24</v>
      </c>
      <c r="D75" s="76" t="s">
        <v>107</v>
      </c>
      <c r="E75" s="63">
        <v>16792.2</v>
      </c>
      <c r="F75" s="78"/>
      <c r="G75" s="59">
        <v>198114376</v>
      </c>
      <c r="H75" s="86"/>
      <c r="I75" s="91"/>
      <c r="J75" s="60"/>
      <c r="K75" s="61"/>
      <c r="L75" s="87"/>
      <c r="M75" s="92"/>
      <c r="N75" s="87"/>
      <c r="O75" s="92"/>
      <c r="P75" s="105"/>
      <c r="Q75" s="104"/>
    </row>
    <row r="76" spans="1:17" ht="5.25" customHeight="1">
      <c r="A76" s="75"/>
      <c r="B76" s="112"/>
      <c r="C76" s="76"/>
      <c r="D76" s="76"/>
      <c r="E76" s="63"/>
      <c r="F76" s="78"/>
      <c r="G76" s="59"/>
      <c r="H76" s="86"/>
      <c r="I76" s="91"/>
      <c r="J76" s="60"/>
      <c r="K76" s="61"/>
      <c r="L76" s="87"/>
      <c r="M76" s="92"/>
      <c r="N76" s="87"/>
      <c r="O76" s="92"/>
      <c r="P76" s="105"/>
      <c r="Q76" s="104"/>
    </row>
    <row r="77" spans="1:17">
      <c r="A77" s="75"/>
      <c r="B77" s="112">
        <v>20</v>
      </c>
      <c r="C77" s="76" t="s">
        <v>23</v>
      </c>
      <c r="D77" s="76" t="s">
        <v>107</v>
      </c>
      <c r="E77" s="63"/>
      <c r="F77" s="78"/>
      <c r="G77" s="59">
        <v>0</v>
      </c>
      <c r="H77" s="86"/>
      <c r="I77" s="91"/>
      <c r="J77" s="60"/>
      <c r="K77" s="61"/>
      <c r="L77" s="87"/>
      <c r="M77" s="92"/>
      <c r="N77" s="87"/>
      <c r="O77" s="92"/>
      <c r="P77" s="105"/>
      <c r="Q77" s="104"/>
    </row>
    <row r="78" spans="1:17" ht="3.75" customHeight="1">
      <c r="A78" s="75"/>
      <c r="B78" s="113"/>
      <c r="C78" s="81"/>
      <c r="D78" s="81"/>
      <c r="E78" s="81"/>
      <c r="F78" s="82"/>
      <c r="G78" s="83"/>
      <c r="H78" s="96"/>
      <c r="I78" s="97"/>
      <c r="K78" s="53"/>
      <c r="L78" s="87"/>
      <c r="M78" s="92"/>
      <c r="N78" s="94"/>
      <c r="O78" s="95"/>
      <c r="P78" s="105"/>
      <c r="Q78" s="106"/>
    </row>
    <row r="79" spans="1:17" s="137" customFormat="1" ht="24.75" customHeight="1" thickBot="1">
      <c r="A79" s="126"/>
      <c r="B79" s="147" t="s">
        <v>20</v>
      </c>
      <c r="C79" s="148"/>
      <c r="D79" s="148"/>
      <c r="E79" s="148"/>
      <c r="F79" s="149"/>
      <c r="G79" s="127">
        <f>SUM(G6:G77)</f>
        <v>60033784650.759995</v>
      </c>
      <c r="H79" s="128"/>
      <c r="I79" s="129"/>
      <c r="J79" s="130"/>
      <c r="K79" s="131"/>
      <c r="L79" s="132"/>
      <c r="M79" s="133"/>
      <c r="N79" s="132"/>
      <c r="O79" s="134"/>
      <c r="P79" s="135"/>
      <c r="Q79" s="136"/>
    </row>
    <row r="80" spans="1:17" ht="6.75" customHeight="1" thickTop="1">
      <c r="O80" s="85"/>
      <c r="P80" s="104"/>
      <c r="Q80" s="108"/>
    </row>
    <row r="81" spans="1:17">
      <c r="M81" s="110"/>
      <c r="O81" s="110"/>
      <c r="Q81" s="110"/>
    </row>
    <row r="82" spans="1:17">
      <c r="G82" s="69">
        <v>60033784649</v>
      </c>
    </row>
    <row r="83" spans="1:17" s="71" customFormat="1">
      <c r="A83" s="69"/>
      <c r="B83" s="74"/>
      <c r="C83" s="69"/>
      <c r="D83" s="69"/>
      <c r="E83" s="69"/>
      <c r="F83" s="69"/>
      <c r="G83" s="69"/>
      <c r="J83" s="51"/>
      <c r="K83" s="51"/>
      <c r="L83" s="72"/>
      <c r="M83" s="72"/>
      <c r="N83" s="72"/>
      <c r="O83" s="72"/>
      <c r="P83" s="103"/>
      <c r="Q83" s="103"/>
    </row>
    <row r="84" spans="1:17" s="71" customFormat="1">
      <c r="A84" s="69"/>
      <c r="B84" s="74"/>
      <c r="C84" s="69"/>
      <c r="D84" s="69"/>
      <c r="E84" s="69"/>
      <c r="F84" s="69"/>
      <c r="G84" s="69"/>
      <c r="J84" s="51"/>
      <c r="K84" s="51"/>
      <c r="L84" s="72"/>
      <c r="M84" s="72"/>
      <c r="N84" s="72"/>
      <c r="O84" s="72"/>
      <c r="P84" s="103"/>
      <c r="Q84" s="103"/>
    </row>
    <row r="85" spans="1:17" s="71" customFormat="1">
      <c r="A85" s="69"/>
      <c r="B85" s="74"/>
      <c r="C85" s="69"/>
      <c r="D85" s="69"/>
      <c r="E85" s="69"/>
      <c r="F85" s="69"/>
      <c r="G85" s="69"/>
      <c r="J85" s="51"/>
      <c r="K85" s="51"/>
      <c r="L85" s="72"/>
      <c r="M85" s="72"/>
      <c r="N85" s="72"/>
      <c r="O85" s="72"/>
      <c r="P85" s="103"/>
      <c r="Q85" s="103"/>
    </row>
  </sheetData>
  <mergeCells count="5">
    <mergeCell ref="B1:G1"/>
    <mergeCell ref="B2:G2"/>
    <mergeCell ref="B4:B5"/>
    <mergeCell ref="D4:G4"/>
    <mergeCell ref="B79:F79"/>
  </mergeCells>
  <pageMargins left="0.78740157480314965" right="0.23622047244094491" top="0.11811023622047245" bottom="0.43307086614173229" header="7.874015748031496E-2" footer="0.31496062992125984"/>
  <pageSetup paperSize="9" scale="7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53"/>
  <sheetViews>
    <sheetView workbookViewId="0">
      <selection activeCell="E14" sqref="E14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0.28515625" style="69" customWidth="1"/>
    <col min="5" max="5" width="14.5703125" style="69" customWidth="1"/>
    <col min="6" max="6" width="19" style="69" customWidth="1"/>
    <col min="7" max="7" width="8" style="71" customWidth="1"/>
    <col min="8" max="8" width="14.28515625" style="71" customWidth="1"/>
    <col min="9" max="9" width="8" style="51" customWidth="1"/>
    <col min="10" max="10" width="14.28515625" style="51" customWidth="1"/>
    <col min="11" max="11" width="7.140625" style="72" customWidth="1"/>
    <col min="12" max="12" width="16" style="72" customWidth="1"/>
    <col min="13" max="13" width="8.28515625" style="72" customWidth="1"/>
    <col min="14" max="14" width="14.42578125" style="72" customWidth="1"/>
    <col min="15" max="15" width="8.42578125" style="103" customWidth="1"/>
    <col min="16" max="16" width="15.5703125" style="103" customWidth="1"/>
    <col min="17" max="16384" width="9.140625" style="69"/>
  </cols>
  <sheetData>
    <row r="1" spans="1:16">
      <c r="B1" s="138" t="s">
        <v>0</v>
      </c>
      <c r="C1" s="138"/>
      <c r="D1" s="138"/>
      <c r="E1" s="138"/>
      <c r="F1" s="138"/>
    </row>
    <row r="2" spans="1:16">
      <c r="B2" s="138" t="s">
        <v>56</v>
      </c>
      <c r="C2" s="138"/>
      <c r="D2" s="138"/>
      <c r="E2" s="138"/>
      <c r="F2" s="138"/>
    </row>
    <row r="3" spans="1:16" ht="8.25" customHeight="1" thickBot="1">
      <c r="C3" s="70"/>
      <c r="D3" s="70"/>
      <c r="E3" s="70"/>
    </row>
    <row r="4" spans="1:16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3"/>
    </row>
    <row r="5" spans="1:16" ht="21" customHeight="1" thickBot="1">
      <c r="A5" s="75"/>
      <c r="B5" s="140"/>
      <c r="C5" s="115"/>
      <c r="D5" s="116" t="s">
        <v>4</v>
      </c>
      <c r="E5" s="117" t="s">
        <v>5</v>
      </c>
      <c r="F5" s="118" t="s">
        <v>6</v>
      </c>
      <c r="G5" s="86"/>
      <c r="H5" s="14"/>
      <c r="J5" s="52"/>
      <c r="K5" s="87"/>
      <c r="L5" s="88"/>
      <c r="M5" s="87"/>
      <c r="N5" s="89"/>
      <c r="O5" s="104"/>
      <c r="P5" s="104"/>
    </row>
    <row r="6" spans="1:16" ht="15.75" thickTop="1">
      <c r="A6" s="75"/>
      <c r="B6" s="109"/>
      <c r="C6" s="76"/>
      <c r="D6" s="76"/>
      <c r="E6" s="76"/>
      <c r="F6" s="77"/>
      <c r="G6" s="86"/>
      <c r="H6" s="86"/>
      <c r="K6" s="87"/>
      <c r="L6" s="87"/>
      <c r="M6" s="87"/>
      <c r="N6" s="87"/>
      <c r="O6" s="104"/>
      <c r="P6" s="104"/>
    </row>
    <row r="7" spans="1:16">
      <c r="A7" s="75"/>
      <c r="B7" s="112">
        <v>1</v>
      </c>
      <c r="C7" s="76" t="s">
        <v>7</v>
      </c>
      <c r="D7" s="76" t="s">
        <v>57</v>
      </c>
      <c r="E7" s="78"/>
      <c r="F7" s="79">
        <v>55316000</v>
      </c>
      <c r="G7" s="90"/>
      <c r="H7" s="91"/>
      <c r="J7" s="53"/>
      <c r="K7" s="87"/>
      <c r="L7" s="92"/>
      <c r="M7" s="87"/>
      <c r="N7" s="92"/>
      <c r="O7" s="105"/>
      <c r="P7" s="104"/>
    </row>
    <row r="8" spans="1:16">
      <c r="A8" s="75"/>
      <c r="B8" s="112"/>
      <c r="C8" s="76"/>
      <c r="D8" s="76"/>
      <c r="E8" s="78"/>
      <c r="F8" s="79"/>
      <c r="G8" s="86"/>
      <c r="H8" s="91"/>
      <c r="J8" s="53"/>
      <c r="K8" s="87"/>
      <c r="L8" s="92"/>
      <c r="M8" s="87"/>
      <c r="N8" s="92"/>
      <c r="O8" s="105"/>
      <c r="P8" s="104"/>
    </row>
    <row r="9" spans="1:16">
      <c r="A9" s="75"/>
      <c r="B9" s="112">
        <v>2</v>
      </c>
      <c r="C9" s="76" t="s">
        <v>8</v>
      </c>
      <c r="D9" s="76" t="s">
        <v>54</v>
      </c>
      <c r="E9" s="80">
        <v>269884724</v>
      </c>
      <c r="F9" s="79"/>
      <c r="G9" s="86"/>
      <c r="H9" s="91"/>
      <c r="J9" s="53"/>
      <c r="K9" s="87"/>
      <c r="L9" s="92"/>
      <c r="M9" s="87"/>
      <c r="N9" s="92"/>
      <c r="O9" s="105"/>
      <c r="P9" s="104"/>
    </row>
    <row r="10" spans="1:16">
      <c r="A10" s="75"/>
      <c r="B10" s="112"/>
      <c r="C10" s="76"/>
      <c r="D10" s="76" t="s">
        <v>57</v>
      </c>
      <c r="E10" s="80">
        <v>79305930</v>
      </c>
      <c r="F10" s="79"/>
      <c r="G10" s="86"/>
      <c r="H10" s="91"/>
      <c r="J10" s="53"/>
      <c r="K10" s="87"/>
      <c r="L10" s="92"/>
      <c r="M10" s="87"/>
      <c r="N10" s="92"/>
      <c r="O10" s="105"/>
      <c r="P10" s="104"/>
    </row>
    <row r="11" spans="1:16">
      <c r="A11" s="75"/>
      <c r="B11" s="112"/>
      <c r="C11" s="76"/>
      <c r="D11" s="76"/>
      <c r="E11" s="80"/>
      <c r="F11" s="79"/>
      <c r="G11" s="86"/>
      <c r="H11" s="91"/>
      <c r="J11" s="53"/>
      <c r="K11" s="87"/>
      <c r="L11" s="92"/>
      <c r="M11" s="87"/>
      <c r="N11" s="92"/>
      <c r="O11" s="105"/>
      <c r="P11" s="104"/>
    </row>
    <row r="12" spans="1:16">
      <c r="A12" s="75"/>
      <c r="B12" s="112"/>
      <c r="C12" s="76"/>
      <c r="D12" s="76"/>
      <c r="E12" s="78"/>
      <c r="F12" s="79">
        <f>SUM(E9:E11)</f>
        <v>349190654</v>
      </c>
      <c r="G12" s="86"/>
      <c r="H12" s="91"/>
      <c r="J12" s="53"/>
      <c r="K12" s="87"/>
      <c r="L12" s="92"/>
      <c r="M12" s="87"/>
      <c r="N12" s="92"/>
      <c r="O12" s="105"/>
      <c r="P12" s="104"/>
    </row>
    <row r="13" spans="1:16" ht="8.25" customHeight="1">
      <c r="A13" s="75"/>
      <c r="B13" s="112"/>
      <c r="C13" s="76"/>
      <c r="D13" s="76"/>
      <c r="E13" s="78"/>
      <c r="F13" s="79"/>
      <c r="G13" s="86"/>
      <c r="H13" s="91"/>
      <c r="J13" s="53"/>
      <c r="K13" s="87"/>
      <c r="L13" s="92"/>
      <c r="M13" s="87"/>
      <c r="N13" s="92"/>
      <c r="O13" s="105"/>
      <c r="P13" s="104"/>
    </row>
    <row r="14" spans="1:16">
      <c r="A14" s="75"/>
      <c r="B14" s="112">
        <v>3</v>
      </c>
      <c r="C14" s="76" t="s">
        <v>9</v>
      </c>
      <c r="D14" s="76" t="s">
        <v>54</v>
      </c>
      <c r="E14" s="78">
        <f>1938874871-31459076</f>
        <v>1907415795</v>
      </c>
      <c r="F14" s="79"/>
      <c r="G14" s="86"/>
      <c r="H14" s="91"/>
      <c r="J14" s="53"/>
      <c r="K14" s="87"/>
      <c r="L14" s="92"/>
      <c r="M14" s="87"/>
      <c r="N14" s="92"/>
      <c r="O14" s="105"/>
      <c r="P14" s="104"/>
    </row>
    <row r="15" spans="1:16">
      <c r="A15" s="75"/>
      <c r="B15" s="112"/>
      <c r="C15" s="76"/>
      <c r="D15" s="76" t="s">
        <v>57</v>
      </c>
      <c r="E15" s="78">
        <v>11145768800</v>
      </c>
      <c r="F15" s="79"/>
      <c r="G15" s="86"/>
      <c r="H15" s="91"/>
      <c r="J15" s="53"/>
      <c r="K15" s="87"/>
      <c r="L15" s="92"/>
      <c r="M15" s="87"/>
      <c r="N15" s="92"/>
      <c r="O15" s="105"/>
      <c r="P15" s="104"/>
    </row>
    <row r="16" spans="1:16">
      <c r="A16" s="75"/>
      <c r="B16" s="112"/>
      <c r="C16" s="76"/>
      <c r="D16" s="76"/>
      <c r="E16" s="78"/>
      <c r="F16" s="79">
        <f>SUM(E14:E15)</f>
        <v>13053184595</v>
      </c>
      <c r="G16" s="86"/>
      <c r="H16" s="91"/>
      <c r="J16" s="53"/>
      <c r="K16" s="87"/>
      <c r="L16" s="92"/>
      <c r="M16" s="87"/>
      <c r="N16" s="92"/>
      <c r="O16" s="105"/>
      <c r="P16" s="104"/>
    </row>
    <row r="17" spans="1:16" ht="9.75" customHeight="1">
      <c r="A17" s="75"/>
      <c r="B17" s="112"/>
      <c r="C17" s="76"/>
      <c r="D17" s="76"/>
      <c r="E17" s="78"/>
      <c r="F17" s="79"/>
      <c r="G17" s="86"/>
      <c r="H17" s="91"/>
      <c r="J17" s="53"/>
      <c r="K17" s="87"/>
      <c r="L17" s="92"/>
      <c r="M17" s="87"/>
      <c r="N17" s="92"/>
      <c r="O17" s="105"/>
      <c r="P17" s="104"/>
    </row>
    <row r="18" spans="1:16">
      <c r="A18" s="75"/>
      <c r="B18" s="112">
        <v>4</v>
      </c>
      <c r="C18" s="76" t="s">
        <v>10</v>
      </c>
      <c r="D18" s="76"/>
      <c r="E18" s="78"/>
      <c r="F18" s="79">
        <v>0</v>
      </c>
      <c r="G18" s="86"/>
      <c r="H18" s="91"/>
      <c r="J18" s="53"/>
      <c r="K18" s="87"/>
      <c r="L18" s="92"/>
      <c r="M18" s="87"/>
      <c r="N18" s="92"/>
      <c r="O18" s="105"/>
      <c r="P18" s="104"/>
    </row>
    <row r="19" spans="1:16">
      <c r="A19" s="75"/>
      <c r="B19" s="112"/>
      <c r="C19" s="76"/>
      <c r="D19" s="76"/>
      <c r="E19" s="78"/>
      <c r="F19" s="79"/>
      <c r="G19" s="86"/>
      <c r="H19" s="91"/>
      <c r="J19" s="53"/>
      <c r="K19" s="87"/>
      <c r="L19" s="92"/>
      <c r="M19" s="87"/>
      <c r="N19" s="92"/>
      <c r="O19" s="105"/>
      <c r="P19" s="104"/>
    </row>
    <row r="20" spans="1:16">
      <c r="A20" s="75"/>
      <c r="B20" s="112">
        <v>5</v>
      </c>
      <c r="C20" s="76" t="s">
        <v>11</v>
      </c>
      <c r="D20" s="76" t="s">
        <v>46</v>
      </c>
      <c r="E20" s="58">
        <v>131462587</v>
      </c>
      <c r="F20" s="79"/>
      <c r="G20" s="86"/>
      <c r="H20" s="91"/>
      <c r="J20" s="53"/>
      <c r="K20" s="87"/>
      <c r="L20" s="92"/>
      <c r="M20" s="87"/>
      <c r="N20" s="92"/>
      <c r="O20" s="105"/>
      <c r="P20" s="104"/>
    </row>
    <row r="21" spans="1:16">
      <c r="A21" s="75"/>
      <c r="B21" s="112"/>
      <c r="C21" s="76"/>
      <c r="D21" s="76" t="s">
        <v>49</v>
      </c>
      <c r="E21" s="58">
        <v>87778284</v>
      </c>
      <c r="F21" s="79"/>
      <c r="G21" s="86"/>
      <c r="H21" s="91"/>
      <c r="J21" s="53"/>
      <c r="K21" s="87"/>
      <c r="L21" s="92"/>
      <c r="M21" s="87"/>
      <c r="N21" s="92"/>
      <c r="O21" s="105"/>
      <c r="P21" s="104"/>
    </row>
    <row r="22" spans="1:16">
      <c r="A22" s="75"/>
      <c r="B22" s="112"/>
      <c r="C22" s="76"/>
      <c r="D22" s="76" t="s">
        <v>54</v>
      </c>
      <c r="E22" s="58">
        <v>115083576</v>
      </c>
      <c r="F22" s="79"/>
      <c r="G22" s="86"/>
      <c r="H22" s="91"/>
      <c r="J22" s="53"/>
      <c r="K22" s="87"/>
      <c r="L22" s="92"/>
      <c r="M22" s="87"/>
      <c r="N22" s="92"/>
      <c r="O22" s="105"/>
      <c r="P22" s="104"/>
    </row>
    <row r="23" spans="1:16">
      <c r="A23" s="75"/>
      <c r="B23" s="112"/>
      <c r="C23" s="56"/>
      <c r="D23" s="76" t="s">
        <v>57</v>
      </c>
      <c r="E23" s="58">
        <v>87966054</v>
      </c>
      <c r="F23" s="79"/>
      <c r="G23" s="86"/>
      <c r="H23" s="91"/>
      <c r="J23" s="53"/>
      <c r="K23" s="87"/>
      <c r="L23" s="92"/>
      <c r="M23" s="87"/>
      <c r="N23" s="92"/>
      <c r="O23" s="105"/>
      <c r="P23" s="104"/>
    </row>
    <row r="24" spans="1:16">
      <c r="A24" s="75"/>
      <c r="B24" s="112"/>
      <c r="C24" s="76"/>
      <c r="D24" s="76"/>
      <c r="E24" s="78"/>
      <c r="F24" s="79">
        <f>SUM(E20:E23)</f>
        <v>422290501</v>
      </c>
      <c r="G24" s="86"/>
      <c r="H24" s="91"/>
      <c r="J24" s="53"/>
      <c r="K24" s="87"/>
      <c r="L24" s="92"/>
      <c r="M24" s="87"/>
      <c r="N24" s="92"/>
      <c r="O24" s="105"/>
      <c r="P24" s="104"/>
    </row>
    <row r="25" spans="1:16" ht="10.5" customHeight="1">
      <c r="A25" s="75"/>
      <c r="B25" s="112"/>
      <c r="C25" s="76"/>
      <c r="D25" s="76"/>
      <c r="E25" s="78"/>
      <c r="F25" s="79"/>
      <c r="G25" s="86"/>
      <c r="H25" s="91"/>
      <c r="J25" s="53"/>
      <c r="K25" s="87"/>
      <c r="L25" s="92"/>
      <c r="M25" s="87"/>
      <c r="N25" s="92"/>
      <c r="O25" s="105"/>
      <c r="P25" s="104"/>
    </row>
    <row r="26" spans="1:16">
      <c r="A26" s="75"/>
      <c r="B26" s="112">
        <v>6</v>
      </c>
      <c r="C26" s="76" t="s">
        <v>12</v>
      </c>
      <c r="D26" s="76" t="s">
        <v>54</v>
      </c>
      <c r="E26" s="78">
        <v>28421504</v>
      </c>
      <c r="F26" s="79"/>
      <c r="G26" s="86"/>
      <c r="H26" s="91"/>
      <c r="J26" s="53"/>
      <c r="K26" s="87"/>
      <c r="L26" s="92"/>
      <c r="M26" s="87"/>
      <c r="N26" s="92"/>
      <c r="O26" s="105"/>
      <c r="P26" s="104"/>
    </row>
    <row r="27" spans="1:16">
      <c r="A27" s="75"/>
      <c r="B27" s="112"/>
      <c r="C27" s="76"/>
      <c r="D27" s="76" t="s">
        <v>57</v>
      </c>
      <c r="E27" s="78">
        <v>43860608</v>
      </c>
      <c r="F27" s="79"/>
      <c r="G27" s="86"/>
      <c r="H27" s="91"/>
      <c r="J27" s="53"/>
      <c r="K27" s="87"/>
      <c r="L27" s="92"/>
      <c r="M27" s="87"/>
      <c r="N27" s="92"/>
      <c r="O27" s="105"/>
      <c r="P27" s="104"/>
    </row>
    <row r="28" spans="1:16">
      <c r="A28" s="75"/>
      <c r="B28" s="112"/>
      <c r="C28" s="76"/>
      <c r="D28" s="76"/>
      <c r="E28" s="78"/>
      <c r="F28" s="79">
        <f>SUM(E26:E27)</f>
        <v>72282112</v>
      </c>
      <c r="G28" s="86"/>
      <c r="H28" s="91"/>
      <c r="J28" s="53"/>
      <c r="K28" s="87"/>
      <c r="L28" s="92"/>
      <c r="M28" s="87"/>
      <c r="N28" s="92"/>
      <c r="O28" s="105"/>
      <c r="P28" s="104"/>
    </row>
    <row r="29" spans="1:16">
      <c r="A29" s="75"/>
      <c r="B29" s="112"/>
      <c r="C29" s="76"/>
      <c r="D29" s="76"/>
      <c r="E29" s="78"/>
      <c r="F29" s="79"/>
      <c r="G29" s="86"/>
      <c r="H29" s="91"/>
      <c r="J29" s="53"/>
      <c r="K29" s="87"/>
      <c r="L29" s="92"/>
      <c r="M29" s="87"/>
      <c r="N29" s="92"/>
      <c r="O29" s="105"/>
      <c r="P29" s="104"/>
    </row>
    <row r="30" spans="1:16">
      <c r="A30" s="75"/>
      <c r="B30" s="112">
        <v>7</v>
      </c>
      <c r="C30" s="76" t="s">
        <v>13</v>
      </c>
      <c r="D30" s="76"/>
      <c r="E30" s="78"/>
      <c r="F30" s="79">
        <v>0</v>
      </c>
      <c r="G30" s="86"/>
      <c r="H30" s="91"/>
      <c r="J30" s="53"/>
      <c r="K30" s="87"/>
      <c r="L30" s="92"/>
      <c r="M30" s="87"/>
      <c r="N30" s="92"/>
      <c r="O30" s="105"/>
      <c r="P30" s="104"/>
    </row>
    <row r="31" spans="1:16">
      <c r="A31" s="75"/>
      <c r="B31" s="112"/>
      <c r="C31" s="76"/>
      <c r="D31" s="76"/>
      <c r="E31" s="78"/>
      <c r="F31" s="79"/>
      <c r="G31" s="86"/>
      <c r="H31" s="91"/>
      <c r="J31" s="53"/>
      <c r="K31" s="87"/>
      <c r="L31" s="92"/>
      <c r="M31" s="87"/>
      <c r="N31" s="92"/>
      <c r="O31" s="105"/>
      <c r="P31" s="104"/>
    </row>
    <row r="32" spans="1:16">
      <c r="A32" s="75"/>
      <c r="B32" s="112">
        <v>8</v>
      </c>
      <c r="C32" s="76" t="s">
        <v>14</v>
      </c>
      <c r="D32" s="76"/>
      <c r="E32" s="78"/>
      <c r="F32" s="79">
        <v>0</v>
      </c>
      <c r="G32" s="86"/>
      <c r="H32" s="91"/>
      <c r="J32" s="53"/>
      <c r="K32" s="87"/>
      <c r="L32" s="92"/>
      <c r="M32" s="87"/>
      <c r="N32" s="92"/>
      <c r="O32" s="105"/>
      <c r="P32" s="104"/>
    </row>
    <row r="33" spans="1:16">
      <c r="A33" s="75"/>
      <c r="B33" s="112"/>
      <c r="C33" s="76"/>
      <c r="D33" s="76"/>
      <c r="E33" s="78"/>
      <c r="F33" s="79"/>
      <c r="G33" s="86"/>
      <c r="H33" s="91"/>
      <c r="J33" s="53"/>
      <c r="K33" s="87"/>
      <c r="L33" s="92"/>
      <c r="M33" s="87"/>
      <c r="N33" s="92"/>
      <c r="O33" s="105"/>
      <c r="P33" s="104"/>
    </row>
    <row r="34" spans="1:16">
      <c r="A34" s="75"/>
      <c r="B34" s="112">
        <v>9</v>
      </c>
      <c r="C34" s="76" t="s">
        <v>15</v>
      </c>
      <c r="D34" s="76" t="s">
        <v>46</v>
      </c>
      <c r="E34" s="78">
        <v>551287908</v>
      </c>
      <c r="F34" s="79"/>
      <c r="G34" s="86"/>
      <c r="H34" s="91"/>
      <c r="J34" s="53"/>
      <c r="K34" s="87"/>
      <c r="L34" s="92"/>
      <c r="M34" s="87"/>
      <c r="N34" s="92"/>
      <c r="O34" s="105"/>
      <c r="P34" s="104"/>
    </row>
    <row r="35" spans="1:16">
      <c r="A35" s="75"/>
      <c r="B35" s="112"/>
      <c r="C35" s="76"/>
      <c r="D35" s="76" t="s">
        <v>49</v>
      </c>
      <c r="E35" s="78">
        <v>525399204</v>
      </c>
      <c r="F35" s="79"/>
      <c r="G35" s="86"/>
      <c r="H35" s="91"/>
      <c r="J35" s="53"/>
      <c r="K35" s="87"/>
      <c r="L35" s="92"/>
      <c r="M35" s="87"/>
      <c r="N35" s="92"/>
      <c r="O35" s="105"/>
      <c r="P35" s="104"/>
    </row>
    <row r="36" spans="1:16">
      <c r="A36" s="75"/>
      <c r="B36" s="112"/>
      <c r="C36" s="76"/>
      <c r="D36" s="76" t="s">
        <v>54</v>
      </c>
      <c r="E36" s="78">
        <v>731076016</v>
      </c>
      <c r="F36" s="79"/>
      <c r="G36" s="86"/>
      <c r="H36" s="91"/>
      <c r="J36" s="53"/>
      <c r="K36" s="93"/>
      <c r="L36" s="92"/>
      <c r="M36" s="87"/>
      <c r="N36" s="92"/>
      <c r="O36" s="105"/>
      <c r="P36" s="104"/>
    </row>
    <row r="37" spans="1:16">
      <c r="A37" s="75"/>
      <c r="B37" s="112"/>
      <c r="C37" s="76"/>
      <c r="D37" s="76" t="s">
        <v>57</v>
      </c>
      <c r="E37" s="78">
        <v>515803970</v>
      </c>
      <c r="F37" s="79"/>
      <c r="G37" s="86"/>
      <c r="H37" s="91"/>
      <c r="J37" s="53"/>
      <c r="K37" s="87"/>
      <c r="L37" s="92"/>
      <c r="M37" s="94"/>
      <c r="N37" s="95"/>
      <c r="O37" s="105"/>
      <c r="P37" s="104"/>
    </row>
    <row r="38" spans="1:16">
      <c r="A38" s="75"/>
      <c r="B38" s="112"/>
      <c r="C38" s="76"/>
      <c r="D38" s="76"/>
      <c r="E38" s="78"/>
      <c r="F38" s="79">
        <f>SUM(E34:E37)</f>
        <v>2323567098</v>
      </c>
      <c r="G38" s="86"/>
      <c r="H38" s="91"/>
      <c r="J38" s="53"/>
      <c r="K38" s="87"/>
      <c r="L38" s="92"/>
      <c r="M38" s="87"/>
      <c r="N38" s="92"/>
      <c r="O38" s="105"/>
      <c r="P38" s="104"/>
    </row>
    <row r="39" spans="1:16">
      <c r="A39" s="75"/>
      <c r="B39" s="112"/>
      <c r="C39" s="76"/>
      <c r="D39" s="76"/>
      <c r="E39" s="78"/>
      <c r="F39" s="79"/>
      <c r="G39" s="86"/>
      <c r="H39" s="91"/>
      <c r="J39" s="53"/>
      <c r="K39" s="87"/>
      <c r="L39" s="92"/>
      <c r="M39" s="87"/>
      <c r="N39" s="92"/>
      <c r="O39" s="105"/>
      <c r="P39" s="104"/>
    </row>
    <row r="40" spans="1:16">
      <c r="A40" s="75"/>
      <c r="B40" s="112">
        <v>10</v>
      </c>
      <c r="C40" s="76" t="s">
        <v>16</v>
      </c>
      <c r="D40" s="76"/>
      <c r="E40" s="78"/>
      <c r="F40" s="79">
        <v>0</v>
      </c>
      <c r="G40" s="86"/>
      <c r="H40" s="91"/>
      <c r="J40" s="53"/>
      <c r="K40" s="87"/>
      <c r="L40" s="92"/>
      <c r="M40" s="87"/>
      <c r="N40" s="92"/>
      <c r="O40" s="105"/>
      <c r="P40" s="104"/>
    </row>
    <row r="41" spans="1:16">
      <c r="A41" s="75"/>
      <c r="B41" s="112"/>
      <c r="C41" s="76"/>
      <c r="D41" s="76"/>
      <c r="E41" s="78"/>
      <c r="F41" s="79"/>
      <c r="G41" s="86"/>
      <c r="H41" s="91"/>
      <c r="J41" s="53"/>
      <c r="K41" s="87"/>
      <c r="L41" s="92"/>
      <c r="M41" s="87"/>
      <c r="N41" s="92"/>
      <c r="O41" s="105"/>
      <c r="P41" s="104"/>
    </row>
    <row r="42" spans="1:16">
      <c r="A42" s="75"/>
      <c r="B42" s="112">
        <v>11</v>
      </c>
      <c r="C42" s="76" t="s">
        <v>17</v>
      </c>
      <c r="D42" s="57"/>
      <c r="E42" s="78"/>
      <c r="F42" s="79">
        <v>0</v>
      </c>
      <c r="G42" s="86"/>
      <c r="H42" s="91"/>
      <c r="J42" s="53"/>
      <c r="K42" s="87"/>
      <c r="L42" s="92"/>
      <c r="M42" s="87"/>
      <c r="N42" s="92"/>
      <c r="O42" s="105"/>
      <c r="P42" s="104"/>
    </row>
    <row r="43" spans="1:16" ht="11.25" customHeight="1">
      <c r="A43" s="75"/>
      <c r="B43" s="112"/>
      <c r="C43" s="76"/>
      <c r="D43" s="76"/>
      <c r="E43" s="78"/>
      <c r="F43" s="79"/>
      <c r="G43" s="86"/>
      <c r="H43" s="91"/>
      <c r="J43" s="53"/>
      <c r="K43" s="87"/>
      <c r="L43" s="92"/>
      <c r="M43" s="87"/>
      <c r="N43" s="92"/>
      <c r="O43" s="105"/>
      <c r="P43" s="104"/>
    </row>
    <row r="44" spans="1:16">
      <c r="A44" s="75"/>
      <c r="B44" s="112">
        <v>12</v>
      </c>
      <c r="C44" s="76" t="s">
        <v>18</v>
      </c>
      <c r="D44" s="76" t="s">
        <v>57</v>
      </c>
      <c r="E44" s="78"/>
      <c r="F44" s="79">
        <v>41905710</v>
      </c>
      <c r="G44" s="86"/>
      <c r="H44" s="91"/>
      <c r="J44" s="53"/>
      <c r="K44" s="87"/>
      <c r="L44" s="92"/>
      <c r="M44" s="87"/>
      <c r="N44" s="92"/>
      <c r="O44" s="105"/>
      <c r="P44" s="104"/>
    </row>
    <row r="45" spans="1:16">
      <c r="A45" s="75"/>
      <c r="B45" s="112"/>
      <c r="C45" s="76"/>
      <c r="D45" s="76"/>
      <c r="E45" s="78"/>
      <c r="F45" s="79"/>
      <c r="G45" s="86"/>
      <c r="H45" s="91"/>
      <c r="J45" s="53"/>
      <c r="K45" s="87"/>
      <c r="L45" s="92"/>
      <c r="M45" s="87"/>
      <c r="N45" s="92"/>
      <c r="O45" s="105"/>
      <c r="P45" s="104"/>
    </row>
    <row r="46" spans="1:16">
      <c r="A46" s="75"/>
      <c r="B46" s="112">
        <v>13</v>
      </c>
      <c r="C46" s="76" t="s">
        <v>19</v>
      </c>
      <c r="D46" s="76" t="s">
        <v>46</v>
      </c>
      <c r="E46" s="78">
        <v>3133411</v>
      </c>
      <c r="F46" s="79"/>
      <c r="G46" s="86"/>
      <c r="H46" s="91"/>
      <c r="J46" s="53"/>
      <c r="K46" s="87"/>
      <c r="L46" s="92"/>
      <c r="M46" s="87"/>
      <c r="N46" s="92"/>
      <c r="O46" s="105"/>
      <c r="P46" s="104"/>
    </row>
    <row r="47" spans="1:16" ht="15.75" customHeight="1">
      <c r="A47" s="75"/>
      <c r="B47" s="112"/>
      <c r="C47" s="76"/>
      <c r="D47" s="76" t="s">
        <v>51</v>
      </c>
      <c r="E47" s="78">
        <v>2424168</v>
      </c>
      <c r="F47" s="79"/>
      <c r="G47" s="86"/>
      <c r="H47" s="91"/>
      <c r="J47" s="53"/>
      <c r="K47" s="87"/>
      <c r="L47" s="92"/>
      <c r="M47" s="87"/>
      <c r="N47" s="92"/>
      <c r="O47" s="105"/>
      <c r="P47" s="104"/>
    </row>
    <row r="48" spans="1:16" ht="15.75" customHeight="1">
      <c r="A48" s="75"/>
      <c r="B48" s="112"/>
      <c r="C48" s="76"/>
      <c r="D48" s="76"/>
      <c r="E48" s="78"/>
      <c r="F48" s="79">
        <f>SUM(E46:E47)</f>
        <v>5557579</v>
      </c>
      <c r="G48" s="86"/>
      <c r="H48" s="91"/>
      <c r="J48" s="53"/>
      <c r="K48" s="87"/>
      <c r="L48" s="92"/>
      <c r="M48" s="87"/>
      <c r="N48" s="92"/>
      <c r="O48" s="105"/>
      <c r="P48" s="104"/>
    </row>
    <row r="49" spans="1:16" ht="8.25" customHeight="1">
      <c r="A49" s="75"/>
      <c r="B49" s="113"/>
      <c r="C49" s="81"/>
      <c r="D49" s="81"/>
      <c r="E49" s="82"/>
      <c r="F49" s="83"/>
      <c r="G49" s="96"/>
      <c r="H49" s="97"/>
      <c r="J49" s="53"/>
      <c r="K49" s="87"/>
      <c r="L49" s="92"/>
      <c r="M49" s="94"/>
      <c r="N49" s="95"/>
      <c r="O49" s="105"/>
      <c r="P49" s="106"/>
    </row>
    <row r="50" spans="1:16" ht="20.25" thickBot="1">
      <c r="A50" s="73"/>
      <c r="B50" s="144" t="s">
        <v>20</v>
      </c>
      <c r="C50" s="145"/>
      <c r="D50" s="145"/>
      <c r="E50" s="146"/>
      <c r="F50" s="84">
        <f>SUM(F7:F49)</f>
        <v>16323294249</v>
      </c>
      <c r="G50" s="98"/>
      <c r="H50" s="99"/>
      <c r="I50" s="54"/>
      <c r="J50" s="55"/>
      <c r="K50" s="100"/>
      <c r="L50" s="101"/>
      <c r="M50" s="100"/>
      <c r="N50" s="102"/>
      <c r="O50" s="107"/>
      <c r="P50" s="111"/>
    </row>
    <row r="51" spans="1:16" ht="15.75" thickTop="1">
      <c r="N51" s="85"/>
      <c r="O51" s="104"/>
      <c r="P51" s="108"/>
    </row>
    <row r="52" spans="1:16">
      <c r="F52" s="69">
        <v>16323294248.799997</v>
      </c>
      <c r="L52" s="110"/>
      <c r="N52" s="110"/>
      <c r="P52" s="110"/>
    </row>
    <row r="53" spans="1:16">
      <c r="F53" s="69">
        <f>F52-F50</f>
        <v>-0.20000267028808594</v>
      </c>
    </row>
  </sheetData>
  <mergeCells count="5">
    <mergeCell ref="B1:F1"/>
    <mergeCell ref="B2:F2"/>
    <mergeCell ref="B4:B5"/>
    <mergeCell ref="D4:F4"/>
    <mergeCell ref="B50:E50"/>
  </mergeCells>
  <pageMargins left="0.78740157480314965" right="0.23622047244094491" top="0.19685039370078741" bottom="0.43307086614173229" header="0.11811023622047245" footer="0.31496062992125984"/>
  <pageSetup paperSize="9" scale="9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81"/>
  <sheetViews>
    <sheetView tabSelected="1" topLeftCell="A4" workbookViewId="0">
      <selection activeCell="F70" sqref="F70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6.7109375" style="69" customWidth="1"/>
    <col min="5" max="5" width="14.5703125" style="69" customWidth="1"/>
    <col min="6" max="6" width="15.140625" style="69" customWidth="1"/>
    <col min="7" max="7" width="19" style="69" customWidth="1"/>
    <col min="8" max="8" width="8" style="71" customWidth="1"/>
    <col min="9" max="9" width="17" style="71" customWidth="1"/>
    <col min="10" max="10" width="8" style="51" customWidth="1"/>
    <col min="11" max="11" width="14.28515625" style="51" customWidth="1"/>
    <col min="12" max="12" width="7.140625" style="72" customWidth="1"/>
    <col min="13" max="13" width="16" style="72" customWidth="1"/>
    <col min="14" max="14" width="8.28515625" style="72" customWidth="1"/>
    <col min="15" max="15" width="14.42578125" style="72" customWidth="1"/>
    <col min="16" max="16" width="8.42578125" style="103" customWidth="1"/>
    <col min="17" max="17" width="15.5703125" style="103" customWidth="1"/>
    <col min="18" max="16384" width="9.140625" style="69"/>
  </cols>
  <sheetData>
    <row r="1" spans="1:17">
      <c r="B1" s="138" t="s">
        <v>0</v>
      </c>
      <c r="C1" s="138"/>
      <c r="D1" s="138"/>
      <c r="E1" s="138"/>
      <c r="F1" s="138"/>
      <c r="G1" s="138"/>
    </row>
    <row r="2" spans="1:17">
      <c r="B2" s="138" t="s">
        <v>105</v>
      </c>
      <c r="C2" s="138"/>
      <c r="D2" s="138"/>
      <c r="E2" s="138"/>
      <c r="F2" s="138"/>
      <c r="G2" s="138"/>
    </row>
    <row r="3" spans="1:17" ht="8.25" customHeight="1" thickBot="1">
      <c r="B3" s="74" t="s">
        <v>30</v>
      </c>
      <c r="C3" s="70"/>
      <c r="D3" s="70"/>
      <c r="E3" s="70"/>
      <c r="F3" s="70"/>
    </row>
    <row r="4" spans="1:17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2"/>
      <c r="G4" s="143"/>
    </row>
    <row r="5" spans="1:17" ht="21" customHeight="1" thickBot="1">
      <c r="A5" s="75"/>
      <c r="B5" s="140"/>
      <c r="C5" s="115"/>
      <c r="D5" s="116" t="s">
        <v>4</v>
      </c>
      <c r="E5" s="117"/>
      <c r="F5" s="117" t="s">
        <v>5</v>
      </c>
      <c r="G5" s="118" t="s">
        <v>6</v>
      </c>
      <c r="H5" s="86"/>
      <c r="I5" s="14"/>
      <c r="K5" s="52"/>
      <c r="L5" s="87"/>
      <c r="M5" s="88"/>
      <c r="N5" s="87"/>
      <c r="O5" s="89"/>
      <c r="P5" s="104"/>
      <c r="Q5" s="104"/>
    </row>
    <row r="6" spans="1:17" ht="15.75" thickTop="1">
      <c r="A6" s="75"/>
      <c r="B6" s="112" t="s">
        <v>21</v>
      </c>
      <c r="C6" s="76" t="s">
        <v>22</v>
      </c>
      <c r="D6" s="76"/>
      <c r="E6" s="76"/>
      <c r="F6" s="76"/>
      <c r="G6" s="62">
        <f>14803658485-650396000-327138000-393491000-446576000-406301000-549961000-449342000</f>
        <v>11580453485</v>
      </c>
      <c r="H6" s="86"/>
      <c r="I6" s="86"/>
      <c r="L6" s="87"/>
      <c r="M6" s="87"/>
      <c r="N6" s="87"/>
      <c r="O6" s="87"/>
      <c r="P6" s="104"/>
      <c r="Q6" s="104"/>
    </row>
    <row r="7" spans="1:17" ht="6" customHeight="1">
      <c r="A7" s="75"/>
      <c r="B7" s="112"/>
      <c r="C7" s="76"/>
      <c r="D7" s="76"/>
      <c r="E7" s="76"/>
      <c r="F7" s="73"/>
      <c r="G7" s="119"/>
      <c r="H7" s="86"/>
      <c r="I7" s="86"/>
      <c r="L7" s="87"/>
      <c r="M7" s="87"/>
      <c r="N7" s="87"/>
      <c r="O7" s="87"/>
      <c r="P7" s="104"/>
      <c r="Q7" s="104"/>
    </row>
    <row r="8" spans="1:17">
      <c r="A8" s="75"/>
      <c r="B8" s="112">
        <v>1</v>
      </c>
      <c r="C8" s="76" t="s">
        <v>7</v>
      </c>
      <c r="D8" s="76" t="s">
        <v>109</v>
      </c>
      <c r="E8" s="76"/>
      <c r="F8" s="78"/>
      <c r="G8" s="79">
        <v>47297000</v>
      </c>
      <c r="H8" s="90"/>
      <c r="I8" s="91"/>
      <c r="K8" s="53"/>
      <c r="L8" s="87"/>
      <c r="M8" s="92"/>
      <c r="N8" s="87"/>
      <c r="O8" s="92"/>
      <c r="P8" s="105"/>
      <c r="Q8" s="104"/>
    </row>
    <row r="9" spans="1:17" ht="7.5" customHeight="1">
      <c r="A9" s="75"/>
      <c r="B9" s="112"/>
      <c r="C9" s="76"/>
      <c r="D9" s="76"/>
      <c r="E9" s="76"/>
      <c r="F9" s="78"/>
      <c r="G9" s="79"/>
      <c r="H9" s="86"/>
      <c r="I9" s="91"/>
      <c r="K9" s="53"/>
      <c r="L9" s="87"/>
      <c r="M9" s="92"/>
      <c r="N9" s="87"/>
      <c r="O9" s="92"/>
      <c r="P9" s="105"/>
      <c r="Q9" s="104"/>
    </row>
    <row r="10" spans="1:17">
      <c r="A10" s="75"/>
      <c r="B10" s="112">
        <v>2</v>
      </c>
      <c r="C10" s="76" t="s">
        <v>8</v>
      </c>
      <c r="D10" s="76" t="s">
        <v>106</v>
      </c>
      <c r="E10" s="76"/>
      <c r="F10" s="80">
        <v>15180000</v>
      </c>
      <c r="G10" s="79"/>
      <c r="H10" s="86"/>
      <c r="I10" s="91"/>
      <c r="K10" s="53"/>
      <c r="L10" s="87"/>
      <c r="M10" s="92"/>
      <c r="N10" s="87"/>
      <c r="O10" s="92"/>
      <c r="P10" s="105"/>
      <c r="Q10" s="104"/>
    </row>
    <row r="11" spans="1:17">
      <c r="A11" s="75"/>
      <c r="B11" s="112"/>
      <c r="C11" s="76"/>
      <c r="D11" s="76" t="s">
        <v>109</v>
      </c>
      <c r="E11" s="76"/>
      <c r="F11" s="80">
        <v>37895863</v>
      </c>
      <c r="G11" s="79"/>
      <c r="H11" s="86"/>
      <c r="I11" s="91"/>
      <c r="K11" s="53"/>
      <c r="L11" s="87"/>
      <c r="M11" s="92"/>
      <c r="N11" s="87"/>
      <c r="O11" s="92"/>
      <c r="P11" s="105"/>
      <c r="Q11" s="104"/>
    </row>
    <row r="12" spans="1:17">
      <c r="A12" s="75"/>
      <c r="B12" s="112"/>
      <c r="C12" s="76"/>
      <c r="D12" s="76"/>
      <c r="E12" s="76"/>
      <c r="F12" s="78"/>
      <c r="G12" s="79">
        <f>SUM(F10:F11)</f>
        <v>53075863</v>
      </c>
      <c r="H12" s="86"/>
      <c r="I12" s="91"/>
      <c r="K12" s="53"/>
      <c r="L12" s="87"/>
      <c r="M12" s="92"/>
      <c r="N12" s="87"/>
      <c r="O12" s="92"/>
      <c r="P12" s="105"/>
      <c r="Q12" s="104"/>
    </row>
    <row r="13" spans="1:17" ht="4.5" customHeight="1">
      <c r="A13" s="75"/>
      <c r="B13" s="112"/>
      <c r="C13" s="76"/>
      <c r="D13" s="76"/>
      <c r="E13" s="76"/>
      <c r="F13" s="78"/>
      <c r="G13" s="79"/>
      <c r="H13" s="86"/>
      <c r="I13" s="91"/>
      <c r="K13" s="53"/>
      <c r="L13" s="87"/>
      <c r="M13" s="92"/>
      <c r="N13" s="87"/>
      <c r="O13" s="92"/>
      <c r="P13" s="105"/>
      <c r="Q13" s="104"/>
    </row>
    <row r="14" spans="1:17">
      <c r="A14" s="75"/>
      <c r="B14" s="112">
        <v>3</v>
      </c>
      <c r="C14" s="76" t="s">
        <v>27</v>
      </c>
      <c r="D14" s="76" t="s">
        <v>59</v>
      </c>
      <c r="E14" s="63">
        <f>177658.77-41018.94</f>
        <v>136639.82999999999</v>
      </c>
      <c r="F14" s="78">
        <f>1827753426-422002855</f>
        <v>1405750571</v>
      </c>
      <c r="G14" s="59"/>
      <c r="H14" s="86"/>
      <c r="I14" s="69"/>
      <c r="J14" s="60"/>
      <c r="K14" s="78"/>
      <c r="L14" s="87"/>
      <c r="M14" s="92"/>
      <c r="N14" s="87"/>
      <c r="O14" s="92"/>
      <c r="P14" s="105"/>
      <c r="Q14" s="104"/>
    </row>
    <row r="15" spans="1:17">
      <c r="A15" s="75"/>
      <c r="B15" s="112"/>
      <c r="C15" s="76"/>
      <c r="D15" s="76" t="s">
        <v>103</v>
      </c>
      <c r="E15" s="63">
        <v>173984.52004999999</v>
      </c>
      <c r="F15" s="78">
        <v>1900258928</v>
      </c>
      <c r="G15" s="59"/>
      <c r="H15" s="86"/>
      <c r="I15" s="91"/>
      <c r="J15" s="60"/>
      <c r="K15" s="78"/>
      <c r="L15" s="87"/>
      <c r="M15" s="92"/>
      <c r="N15" s="87"/>
      <c r="O15" s="92"/>
      <c r="P15" s="105"/>
      <c r="Q15" s="104"/>
    </row>
    <row r="16" spans="1:17">
      <c r="A16" s="75"/>
      <c r="B16" s="112"/>
      <c r="C16" s="76"/>
      <c r="D16" s="76" t="s">
        <v>95</v>
      </c>
      <c r="E16" s="63">
        <v>149774.33000000002</v>
      </c>
      <c r="F16" s="78">
        <v>1736333808</v>
      </c>
      <c r="G16" s="59"/>
      <c r="H16" s="86"/>
      <c r="I16" s="91"/>
      <c r="J16" s="60"/>
      <c r="K16" s="61"/>
      <c r="L16" s="87"/>
      <c r="M16" s="92"/>
      <c r="N16" s="87"/>
      <c r="O16" s="92"/>
      <c r="P16" s="105"/>
      <c r="Q16" s="104"/>
    </row>
    <row r="17" spans="1:17">
      <c r="A17" s="75"/>
      <c r="B17" s="112"/>
      <c r="C17" s="76"/>
      <c r="D17" s="76" t="s">
        <v>96</v>
      </c>
      <c r="E17" s="63">
        <v>304981.73</v>
      </c>
      <c r="F17" s="78">
        <v>3462762562</v>
      </c>
      <c r="G17" s="59"/>
      <c r="H17" s="86"/>
      <c r="I17" s="68">
        <f>SUM(F16:F17)</f>
        <v>5199096370</v>
      </c>
      <c r="J17" s="60"/>
      <c r="K17" s="61"/>
      <c r="L17" s="87"/>
      <c r="M17" s="92"/>
      <c r="N17" s="87"/>
      <c r="O17" s="92"/>
      <c r="P17" s="105"/>
      <c r="Q17" s="104"/>
    </row>
    <row r="18" spans="1:17">
      <c r="A18" s="75"/>
      <c r="B18" s="112"/>
      <c r="C18" s="76"/>
      <c r="D18" s="76" t="s">
        <v>97</v>
      </c>
      <c r="E18" s="63">
        <f>198416.21-2836</f>
        <v>195580.21</v>
      </c>
      <c r="F18" s="78">
        <f>2370280045-33878856</f>
        <v>2336401189</v>
      </c>
      <c r="G18" s="59"/>
      <c r="H18" s="86"/>
      <c r="I18" s="91"/>
      <c r="J18" s="60"/>
      <c r="K18" s="61"/>
      <c r="L18" s="87"/>
      <c r="M18" s="92"/>
      <c r="N18" s="87"/>
      <c r="O18" s="92"/>
      <c r="P18" s="105"/>
      <c r="Q18" s="104"/>
    </row>
    <row r="19" spans="1:17">
      <c r="A19" s="75"/>
      <c r="B19" s="112"/>
      <c r="C19" s="76"/>
      <c r="D19" s="76" t="s">
        <v>98</v>
      </c>
      <c r="E19" s="63">
        <v>195337.55</v>
      </c>
      <c r="F19" s="78">
        <v>2391322287</v>
      </c>
      <c r="G19" s="59"/>
      <c r="H19" s="86"/>
      <c r="I19" s="91"/>
      <c r="J19" s="60"/>
      <c r="K19" s="61"/>
      <c r="L19" s="87"/>
      <c r="M19" s="92"/>
      <c r="N19" s="87"/>
      <c r="O19" s="92"/>
      <c r="P19" s="105"/>
      <c r="Q19" s="104"/>
    </row>
    <row r="20" spans="1:17">
      <c r="A20" s="75"/>
      <c r="B20" s="112"/>
      <c r="C20" s="76"/>
      <c r="D20" s="76" t="s">
        <v>75</v>
      </c>
      <c r="E20" s="63">
        <v>218959.35</v>
      </c>
      <c r="F20" s="78">
        <v>2682470997</v>
      </c>
      <c r="G20" s="59"/>
      <c r="H20" s="86"/>
      <c r="I20" s="91"/>
      <c r="J20" s="60"/>
      <c r="K20" s="61"/>
      <c r="L20" s="87"/>
      <c r="M20" s="92"/>
      <c r="N20" s="87"/>
      <c r="O20" s="92"/>
      <c r="P20" s="105"/>
      <c r="Q20" s="104"/>
    </row>
    <row r="21" spans="1:17">
      <c r="A21" s="75"/>
      <c r="B21" s="112"/>
      <c r="C21" s="76"/>
      <c r="D21" s="76" t="s">
        <v>104</v>
      </c>
      <c r="E21" s="63">
        <v>119206.5</v>
      </c>
      <c r="F21" s="78">
        <v>1382318574</v>
      </c>
      <c r="G21" s="59"/>
      <c r="H21" s="86"/>
      <c r="I21" s="91"/>
      <c r="J21" s="60"/>
      <c r="K21" s="61"/>
      <c r="L21" s="87"/>
      <c r="M21" s="92"/>
      <c r="N21" s="87"/>
      <c r="O21" s="92"/>
      <c r="P21" s="105"/>
      <c r="Q21" s="104"/>
    </row>
    <row r="22" spans="1:17">
      <c r="A22" s="75"/>
      <c r="B22" s="112"/>
      <c r="C22" s="76"/>
      <c r="D22" s="76" t="s">
        <v>99</v>
      </c>
      <c r="E22" s="124" t="s">
        <v>87</v>
      </c>
      <c r="F22" s="78">
        <v>1923003130</v>
      </c>
      <c r="G22" s="59"/>
      <c r="H22" s="86"/>
      <c r="I22" s="91"/>
      <c r="J22" s="60"/>
      <c r="K22" s="61"/>
      <c r="L22" s="87"/>
      <c r="M22" s="92"/>
      <c r="N22" s="87"/>
      <c r="O22" s="92"/>
      <c r="P22" s="105"/>
      <c r="Q22" s="104"/>
    </row>
    <row r="23" spans="1:17">
      <c r="A23" s="75"/>
      <c r="B23" s="112"/>
      <c r="C23" s="76"/>
      <c r="D23" s="76" t="s">
        <v>89</v>
      </c>
      <c r="E23" s="124">
        <v>4565.51</v>
      </c>
      <c r="F23" s="78">
        <v>55890973</v>
      </c>
      <c r="G23" s="59"/>
      <c r="H23" s="86"/>
      <c r="I23" s="91"/>
      <c r="J23" s="60"/>
      <c r="K23" s="61"/>
      <c r="L23" s="87"/>
      <c r="M23" s="92"/>
      <c r="N23" s="87"/>
      <c r="O23" s="92"/>
      <c r="P23" s="105"/>
      <c r="Q23" s="104"/>
    </row>
    <row r="24" spans="1:17">
      <c r="A24" s="75"/>
      <c r="B24" s="112"/>
      <c r="C24" s="76"/>
      <c r="D24" s="76" t="s">
        <v>106</v>
      </c>
      <c r="E24" s="124">
        <v>3.72</v>
      </c>
      <c r="F24" s="78">
        <v>44439</v>
      </c>
      <c r="G24" s="59"/>
      <c r="H24" s="86"/>
      <c r="I24" s="91"/>
      <c r="J24" s="60"/>
      <c r="K24" s="61"/>
      <c r="L24" s="87"/>
      <c r="M24" s="92"/>
      <c r="N24" s="87"/>
      <c r="O24" s="92"/>
      <c r="P24" s="105"/>
      <c r="Q24" s="104"/>
    </row>
    <row r="25" spans="1:17">
      <c r="A25" s="75"/>
      <c r="B25" s="112"/>
      <c r="C25" s="76"/>
      <c r="D25" s="76"/>
      <c r="E25" s="63">
        <f>SUM(E14:E24)</f>
        <v>1499033.2500500001</v>
      </c>
      <c r="F25" s="78"/>
      <c r="G25" s="59">
        <f>SUM(F14:F24)</f>
        <v>19276557458</v>
      </c>
      <c r="H25" s="86"/>
      <c r="I25" s="91">
        <v>25758407258.177296</v>
      </c>
      <c r="J25" s="60"/>
      <c r="K25" s="61"/>
      <c r="L25" s="87"/>
      <c r="M25" s="92"/>
      <c r="N25" s="87"/>
      <c r="O25" s="92"/>
      <c r="P25" s="105"/>
      <c r="Q25" s="104"/>
    </row>
    <row r="26" spans="1:17" ht="4.5" customHeight="1">
      <c r="A26" s="75"/>
      <c r="B26" s="112"/>
      <c r="C26" s="76"/>
      <c r="D26" s="76"/>
      <c r="E26" s="63"/>
      <c r="F26" s="78"/>
      <c r="G26" s="59"/>
      <c r="H26" s="86"/>
      <c r="I26" s="91"/>
      <c r="J26" s="60"/>
      <c r="K26" s="61"/>
      <c r="L26" s="87"/>
      <c r="M26" s="92"/>
      <c r="N26" s="87"/>
      <c r="O26" s="92"/>
      <c r="P26" s="105"/>
      <c r="Q26" s="104"/>
    </row>
    <row r="27" spans="1:17">
      <c r="A27" s="75"/>
      <c r="B27" s="112">
        <v>4</v>
      </c>
      <c r="C27" s="76" t="s">
        <v>9</v>
      </c>
      <c r="D27" s="76" t="s">
        <v>110</v>
      </c>
      <c r="E27" s="78"/>
      <c r="F27" s="125"/>
      <c r="G27" s="121">
        <v>6933604865.1999969</v>
      </c>
      <c r="H27" s="86"/>
      <c r="I27" s="91"/>
      <c r="K27" s="53"/>
      <c r="L27" s="87"/>
      <c r="M27" s="92"/>
      <c r="N27" s="87"/>
      <c r="O27" s="92"/>
      <c r="P27" s="105"/>
      <c r="Q27" s="104"/>
    </row>
    <row r="28" spans="1:17" ht="6" customHeight="1">
      <c r="A28" s="75"/>
      <c r="B28" s="112"/>
      <c r="C28" s="76"/>
      <c r="D28" s="76"/>
      <c r="E28" s="76"/>
      <c r="F28" s="78"/>
      <c r="G28" s="79"/>
      <c r="H28" s="86"/>
      <c r="I28" s="91"/>
      <c r="K28" s="53"/>
      <c r="L28" s="87"/>
      <c r="M28" s="92"/>
      <c r="N28" s="87"/>
      <c r="O28" s="92"/>
      <c r="P28" s="105"/>
      <c r="Q28" s="104"/>
    </row>
    <row r="29" spans="1:17">
      <c r="A29" s="75"/>
      <c r="B29" s="112">
        <v>5</v>
      </c>
      <c r="C29" s="76" t="s">
        <v>11</v>
      </c>
      <c r="D29" s="76" t="s">
        <v>85</v>
      </c>
      <c r="E29" s="58"/>
      <c r="F29" s="58">
        <f>113454669-664481</f>
        <v>112790188</v>
      </c>
      <c r="G29" s="79"/>
      <c r="H29" s="86"/>
      <c r="I29" s="91"/>
      <c r="K29" s="53"/>
      <c r="L29" s="87"/>
      <c r="M29" s="92"/>
      <c r="N29" s="87"/>
      <c r="O29" s="92"/>
      <c r="P29" s="105"/>
      <c r="Q29" s="104"/>
    </row>
    <row r="30" spans="1:17">
      <c r="A30" s="75"/>
      <c r="B30" s="112"/>
      <c r="C30" s="76"/>
      <c r="D30" s="76" t="s">
        <v>90</v>
      </c>
      <c r="E30" s="58"/>
      <c r="F30" s="58">
        <f>134237533-1716346</f>
        <v>132521187</v>
      </c>
      <c r="G30" s="79"/>
      <c r="H30" s="86"/>
      <c r="I30" s="91"/>
      <c r="K30" s="53"/>
      <c r="L30" s="87"/>
      <c r="M30" s="92"/>
      <c r="N30" s="87"/>
      <c r="O30" s="92"/>
      <c r="P30" s="105"/>
      <c r="Q30" s="104"/>
    </row>
    <row r="31" spans="1:17">
      <c r="A31" s="75"/>
      <c r="B31" s="112"/>
      <c r="C31" s="76"/>
      <c r="D31" s="76" t="s">
        <v>107</v>
      </c>
      <c r="E31" s="58"/>
      <c r="F31" s="58">
        <v>51229590</v>
      </c>
      <c r="G31" s="79"/>
      <c r="H31" s="86"/>
      <c r="I31" s="91"/>
      <c r="K31" s="53"/>
      <c r="L31" s="87"/>
      <c r="M31" s="92"/>
      <c r="N31" s="87"/>
      <c r="O31" s="92"/>
      <c r="P31" s="105"/>
      <c r="Q31" s="104"/>
    </row>
    <row r="32" spans="1:17">
      <c r="A32" s="75"/>
      <c r="B32" s="112"/>
      <c r="C32" s="76"/>
      <c r="D32" s="76" t="s">
        <v>110</v>
      </c>
      <c r="E32" s="58"/>
      <c r="F32" s="58">
        <v>35404764</v>
      </c>
      <c r="G32" s="79"/>
      <c r="H32" s="86"/>
      <c r="I32" s="91"/>
      <c r="K32" s="53"/>
      <c r="L32" s="87"/>
      <c r="M32" s="92"/>
      <c r="N32" s="87"/>
      <c r="O32" s="92"/>
      <c r="P32" s="105"/>
      <c r="Q32" s="104"/>
    </row>
    <row r="33" spans="1:17" ht="13.5" customHeight="1">
      <c r="A33" s="75"/>
      <c r="B33" s="112"/>
      <c r="C33" s="76"/>
      <c r="D33" s="76"/>
      <c r="E33" s="76"/>
      <c r="F33" s="78"/>
      <c r="G33" s="79">
        <f>SUM(F29:F32)</f>
        <v>331945729</v>
      </c>
      <c r="H33" s="86"/>
      <c r="I33" s="91"/>
      <c r="K33" s="53"/>
      <c r="L33" s="87"/>
      <c r="M33" s="92"/>
      <c r="N33" s="87"/>
      <c r="O33" s="92"/>
      <c r="P33" s="105"/>
      <c r="Q33" s="104"/>
    </row>
    <row r="34" spans="1:17" ht="6" customHeight="1">
      <c r="A34" s="75"/>
      <c r="B34" s="112"/>
      <c r="C34" s="76"/>
      <c r="D34" s="76"/>
      <c r="E34" s="76"/>
      <c r="F34" s="78"/>
      <c r="G34" s="79"/>
      <c r="H34" s="86"/>
      <c r="I34" s="91"/>
      <c r="K34" s="53"/>
      <c r="L34" s="87"/>
      <c r="M34" s="92"/>
      <c r="N34" s="87"/>
      <c r="O34" s="92"/>
      <c r="P34" s="105"/>
      <c r="Q34" s="104"/>
    </row>
    <row r="35" spans="1:17">
      <c r="A35" s="75"/>
      <c r="B35" s="112">
        <v>6</v>
      </c>
      <c r="C35" s="76" t="s">
        <v>12</v>
      </c>
      <c r="D35" s="76" t="s">
        <v>110</v>
      </c>
      <c r="E35" s="76"/>
      <c r="F35" s="78"/>
      <c r="G35" s="79">
        <v>27484341.060000002</v>
      </c>
      <c r="H35" s="86"/>
      <c r="I35" s="91"/>
      <c r="K35" s="53"/>
      <c r="L35" s="87"/>
      <c r="M35" s="92"/>
      <c r="N35" s="87"/>
      <c r="O35" s="92"/>
      <c r="P35" s="105"/>
      <c r="Q35" s="104"/>
    </row>
    <row r="36" spans="1:17" ht="5.25" customHeight="1">
      <c r="A36" s="75"/>
      <c r="B36" s="112"/>
      <c r="C36" s="76"/>
      <c r="D36" s="76"/>
      <c r="E36" s="76"/>
      <c r="F36" s="78"/>
      <c r="G36" s="79"/>
      <c r="H36" s="86"/>
      <c r="I36" s="91"/>
      <c r="K36" s="53"/>
      <c r="L36" s="87"/>
      <c r="M36" s="92"/>
      <c r="N36" s="87"/>
      <c r="O36" s="92"/>
      <c r="P36" s="105"/>
      <c r="Q36" s="104"/>
    </row>
    <row r="37" spans="1:17">
      <c r="A37" s="75"/>
      <c r="B37" s="112">
        <v>7</v>
      </c>
      <c r="C37" s="76" t="s">
        <v>108</v>
      </c>
      <c r="D37" s="76" t="s">
        <v>110</v>
      </c>
      <c r="E37" s="76"/>
      <c r="F37" s="78"/>
      <c r="G37" s="79">
        <v>0</v>
      </c>
      <c r="H37" s="86"/>
      <c r="I37" s="91"/>
      <c r="K37" s="53"/>
      <c r="L37" s="87"/>
      <c r="M37" s="92"/>
      <c r="N37" s="87"/>
      <c r="O37" s="92"/>
      <c r="P37" s="105"/>
      <c r="Q37" s="104"/>
    </row>
    <row r="38" spans="1:17" ht="5.25" customHeight="1">
      <c r="A38" s="75"/>
      <c r="B38" s="112"/>
      <c r="C38" s="76"/>
      <c r="D38" s="76"/>
      <c r="E38" s="76"/>
      <c r="F38" s="78"/>
      <c r="G38" s="79"/>
      <c r="H38" s="86"/>
      <c r="I38" s="91"/>
      <c r="K38" s="53"/>
      <c r="L38" s="87"/>
      <c r="M38" s="92"/>
      <c r="N38" s="87"/>
      <c r="O38" s="92"/>
      <c r="P38" s="105"/>
      <c r="Q38" s="104"/>
    </row>
    <row r="39" spans="1:17">
      <c r="A39" s="75"/>
      <c r="B39" s="112">
        <v>8</v>
      </c>
      <c r="C39" s="76" t="s">
        <v>13</v>
      </c>
      <c r="D39" s="76" t="s">
        <v>110</v>
      </c>
      <c r="E39" s="76"/>
      <c r="F39" s="78"/>
      <c r="G39" s="79">
        <v>279840</v>
      </c>
      <c r="H39" s="86"/>
      <c r="I39" s="91"/>
      <c r="K39" s="53"/>
      <c r="L39" s="87"/>
      <c r="M39" s="92"/>
      <c r="N39" s="87"/>
      <c r="O39" s="92"/>
      <c r="P39" s="105"/>
      <c r="Q39" s="104"/>
    </row>
    <row r="40" spans="1:17" ht="6" customHeight="1">
      <c r="A40" s="75"/>
      <c r="B40" s="112"/>
      <c r="C40" s="76"/>
      <c r="D40" s="76"/>
      <c r="E40" s="76"/>
      <c r="F40" s="78"/>
      <c r="G40" s="79"/>
      <c r="H40" s="86"/>
      <c r="I40" s="91"/>
      <c r="K40" s="53"/>
      <c r="L40" s="87"/>
      <c r="M40" s="92"/>
      <c r="N40" s="87"/>
      <c r="O40" s="92"/>
      <c r="P40" s="105"/>
      <c r="Q40" s="104"/>
    </row>
    <row r="41" spans="1:17">
      <c r="A41" s="75"/>
      <c r="B41" s="112">
        <v>9</v>
      </c>
      <c r="C41" s="76" t="s">
        <v>14</v>
      </c>
      <c r="D41" s="76"/>
      <c r="E41" s="76"/>
      <c r="F41" s="78"/>
      <c r="G41" s="79">
        <v>0</v>
      </c>
      <c r="H41" s="86"/>
      <c r="I41" s="91"/>
      <c r="K41" s="53"/>
      <c r="L41" s="87"/>
      <c r="M41" s="92"/>
      <c r="N41" s="87"/>
      <c r="O41" s="92"/>
      <c r="P41" s="105"/>
      <c r="Q41" s="104"/>
    </row>
    <row r="42" spans="1:17">
      <c r="A42" s="75"/>
      <c r="B42" s="112"/>
      <c r="C42" s="76"/>
      <c r="D42" s="76"/>
      <c r="E42" s="76"/>
      <c r="F42" s="78"/>
      <c r="G42" s="79"/>
      <c r="H42" s="86"/>
      <c r="I42" s="91"/>
      <c r="K42" s="53"/>
      <c r="L42" s="87"/>
      <c r="M42" s="92"/>
      <c r="N42" s="87"/>
      <c r="O42" s="92"/>
      <c r="P42" s="105"/>
      <c r="Q42" s="104"/>
    </row>
    <row r="43" spans="1:17">
      <c r="A43" s="75"/>
      <c r="B43" s="112">
        <v>10</v>
      </c>
      <c r="C43" s="76" t="s">
        <v>15</v>
      </c>
      <c r="D43" s="76" t="s">
        <v>85</v>
      </c>
      <c r="E43" s="78"/>
      <c r="F43" s="123">
        <v>942615824.10000002</v>
      </c>
      <c r="G43" s="79"/>
      <c r="H43" s="86"/>
      <c r="I43" s="91"/>
      <c r="K43" s="53"/>
      <c r="L43" s="87"/>
      <c r="M43" s="92"/>
      <c r="N43" s="87"/>
      <c r="O43" s="92"/>
      <c r="P43" s="105"/>
      <c r="Q43" s="104"/>
    </row>
    <row r="44" spans="1:17">
      <c r="A44" s="75"/>
      <c r="B44" s="112"/>
      <c r="C44" s="76"/>
      <c r="D44" s="76" t="s">
        <v>90</v>
      </c>
      <c r="E44" s="78"/>
      <c r="F44" s="123">
        <v>1375484802</v>
      </c>
      <c r="G44" s="79"/>
      <c r="H44" s="86"/>
      <c r="I44" s="91"/>
      <c r="K44" s="53"/>
      <c r="L44" s="87"/>
      <c r="M44" s="92"/>
      <c r="N44" s="87"/>
      <c r="O44" s="92"/>
      <c r="P44" s="105"/>
      <c r="Q44" s="104"/>
    </row>
    <row r="45" spans="1:17">
      <c r="A45" s="75"/>
      <c r="B45" s="112"/>
      <c r="C45" s="76"/>
      <c r="D45" s="76" t="s">
        <v>107</v>
      </c>
      <c r="E45" s="78"/>
      <c r="F45" s="123">
        <v>1081415393</v>
      </c>
      <c r="G45" s="79"/>
      <c r="H45" s="86"/>
      <c r="I45" s="91"/>
      <c r="K45" s="53"/>
      <c r="L45" s="93"/>
      <c r="M45" s="92"/>
      <c r="N45" s="87"/>
      <c r="O45" s="92"/>
      <c r="P45" s="105"/>
      <c r="Q45" s="104"/>
    </row>
    <row r="46" spans="1:17">
      <c r="A46" s="75"/>
      <c r="B46" s="112"/>
      <c r="C46" s="76"/>
      <c r="D46" s="76" t="s">
        <v>110</v>
      </c>
      <c r="E46" s="78"/>
      <c r="F46" s="123">
        <v>1102485120</v>
      </c>
      <c r="G46" s="79"/>
      <c r="H46" s="86"/>
      <c r="I46" s="91"/>
      <c r="K46" s="53"/>
      <c r="L46" s="93"/>
      <c r="M46" s="92"/>
      <c r="N46" s="87"/>
      <c r="O46" s="92"/>
      <c r="P46" s="105"/>
      <c r="Q46" s="104"/>
    </row>
    <row r="47" spans="1:17">
      <c r="A47" s="75"/>
      <c r="B47" s="112"/>
      <c r="C47" s="76"/>
      <c r="D47" s="76"/>
      <c r="E47" s="76"/>
      <c r="F47" s="78"/>
      <c r="G47" s="79">
        <f>SUM(F43:F46)</f>
        <v>4502001139.1000004</v>
      </c>
      <c r="H47" s="86"/>
      <c r="I47" s="91"/>
      <c r="K47" s="53"/>
      <c r="L47" s="87"/>
      <c r="M47" s="92"/>
      <c r="N47" s="87"/>
      <c r="O47" s="92"/>
      <c r="P47" s="105"/>
      <c r="Q47" s="104"/>
    </row>
    <row r="48" spans="1:17" ht="5.25" customHeight="1">
      <c r="A48" s="75"/>
      <c r="B48" s="112"/>
      <c r="C48" s="76"/>
      <c r="D48" s="76"/>
      <c r="E48" s="76"/>
      <c r="F48" s="78"/>
      <c r="G48" s="79"/>
      <c r="H48" s="86"/>
      <c r="I48" s="91"/>
      <c r="K48" s="53"/>
      <c r="L48" s="87"/>
      <c r="M48" s="92"/>
      <c r="N48" s="87"/>
      <c r="O48" s="92"/>
      <c r="P48" s="105"/>
      <c r="Q48" s="104"/>
    </row>
    <row r="49" spans="1:17">
      <c r="A49" s="75"/>
      <c r="B49" s="112">
        <v>11</v>
      </c>
      <c r="C49" s="76" t="s">
        <v>16</v>
      </c>
      <c r="D49" s="76" t="s">
        <v>110</v>
      </c>
      <c r="E49" s="76"/>
      <c r="F49" s="78"/>
      <c r="G49" s="79">
        <v>0</v>
      </c>
      <c r="H49" s="86"/>
      <c r="I49" s="91"/>
      <c r="K49" s="53"/>
      <c r="L49" s="87"/>
      <c r="M49" s="92"/>
      <c r="N49" s="87"/>
      <c r="O49" s="92"/>
      <c r="P49" s="105"/>
      <c r="Q49" s="104"/>
    </row>
    <row r="50" spans="1:17" ht="9.75" customHeight="1">
      <c r="A50" s="75"/>
      <c r="B50" s="112"/>
      <c r="C50" s="76"/>
      <c r="D50" s="76"/>
      <c r="E50" s="76"/>
      <c r="F50" s="78"/>
      <c r="G50" s="79"/>
      <c r="H50" s="86"/>
      <c r="I50" s="91"/>
      <c r="K50" s="53"/>
      <c r="L50" s="87"/>
      <c r="M50" s="92"/>
      <c r="N50" s="87"/>
      <c r="O50" s="92"/>
      <c r="P50" s="105"/>
      <c r="Q50" s="104"/>
    </row>
    <row r="51" spans="1:17">
      <c r="A51" s="75"/>
      <c r="B51" s="112">
        <v>12</v>
      </c>
      <c r="C51" s="76" t="s">
        <v>34</v>
      </c>
      <c r="D51" s="76" t="s">
        <v>110</v>
      </c>
      <c r="E51" s="67"/>
      <c r="F51" s="78"/>
      <c r="G51" s="79">
        <v>0</v>
      </c>
      <c r="H51" s="91"/>
      <c r="I51" s="51"/>
      <c r="J51" s="53"/>
      <c r="K51" s="87"/>
      <c r="L51" s="92"/>
      <c r="M51" s="87"/>
      <c r="N51" s="92"/>
      <c r="O51" s="105"/>
      <c r="P51" s="104"/>
      <c r="Q51" s="69"/>
    </row>
    <row r="52" spans="1:17" ht="4.5" customHeight="1">
      <c r="A52" s="75"/>
      <c r="B52" s="112"/>
      <c r="C52" s="76"/>
      <c r="D52" s="76"/>
      <c r="E52" s="67"/>
      <c r="F52" s="78"/>
      <c r="G52" s="79"/>
      <c r="H52" s="91"/>
      <c r="I52" s="51"/>
      <c r="J52" s="53"/>
      <c r="K52" s="87"/>
      <c r="L52" s="92"/>
      <c r="M52" s="87"/>
      <c r="N52" s="92"/>
      <c r="O52" s="105"/>
      <c r="P52" s="104"/>
      <c r="Q52" s="69"/>
    </row>
    <row r="53" spans="1:17">
      <c r="A53" s="75"/>
      <c r="B53" s="112">
        <v>13</v>
      </c>
      <c r="C53" s="76" t="s">
        <v>17</v>
      </c>
      <c r="D53" s="76" t="s">
        <v>110</v>
      </c>
      <c r="E53" s="57"/>
      <c r="F53" s="78"/>
      <c r="G53" s="79">
        <v>456000</v>
      </c>
      <c r="H53" s="86"/>
      <c r="I53" s="91"/>
      <c r="K53" s="53"/>
      <c r="L53" s="87"/>
      <c r="M53" s="92"/>
      <c r="N53" s="87"/>
      <c r="O53" s="92"/>
      <c r="P53" s="105"/>
      <c r="Q53" s="104"/>
    </row>
    <row r="54" spans="1:17" ht="11.25" customHeight="1">
      <c r="A54" s="75"/>
      <c r="B54" s="112"/>
      <c r="C54" s="76"/>
      <c r="D54" s="76"/>
      <c r="E54" s="76"/>
      <c r="F54" s="78"/>
      <c r="G54" s="79"/>
      <c r="H54" s="86"/>
      <c r="I54" s="91"/>
      <c r="K54" s="53"/>
      <c r="L54" s="87"/>
      <c r="M54" s="92"/>
      <c r="N54" s="87"/>
      <c r="O54" s="92"/>
      <c r="P54" s="105"/>
      <c r="Q54" s="104"/>
    </row>
    <row r="55" spans="1:17">
      <c r="A55" s="75"/>
      <c r="B55" s="112">
        <v>14</v>
      </c>
      <c r="C55" s="76" t="s">
        <v>18</v>
      </c>
      <c r="D55" s="76" t="s">
        <v>110</v>
      </c>
      <c r="E55" s="76"/>
      <c r="F55" s="78"/>
      <c r="G55" s="79">
        <v>15840000</v>
      </c>
      <c r="H55" s="86"/>
      <c r="I55" s="91"/>
      <c r="K55" s="53"/>
      <c r="L55" s="87"/>
      <c r="M55" s="92"/>
      <c r="N55" s="87"/>
      <c r="O55" s="92"/>
      <c r="P55" s="105"/>
      <c r="Q55" s="104"/>
    </row>
    <row r="56" spans="1:17" ht="5.25" customHeight="1">
      <c r="A56" s="75"/>
      <c r="B56" s="112"/>
      <c r="C56" s="76"/>
      <c r="D56" s="76"/>
      <c r="E56" s="76"/>
      <c r="F56" s="78"/>
      <c r="G56" s="79"/>
      <c r="H56" s="86"/>
      <c r="I56" s="91"/>
      <c r="K56" s="53"/>
      <c r="L56" s="87"/>
      <c r="M56" s="92"/>
      <c r="N56" s="87"/>
      <c r="O56" s="92"/>
      <c r="P56" s="105"/>
      <c r="Q56" s="104"/>
    </row>
    <row r="57" spans="1:17">
      <c r="A57" s="75"/>
      <c r="B57" s="112">
        <v>15</v>
      </c>
      <c r="C57" s="76" t="s">
        <v>19</v>
      </c>
      <c r="D57" s="76" t="s">
        <v>110</v>
      </c>
      <c r="E57" s="65"/>
      <c r="F57" s="78"/>
      <c r="G57" s="79">
        <v>0</v>
      </c>
      <c r="H57" s="86"/>
      <c r="I57" s="91"/>
      <c r="K57" s="53"/>
      <c r="L57" s="87"/>
      <c r="M57" s="92"/>
      <c r="N57" s="87"/>
      <c r="O57" s="92"/>
      <c r="P57" s="105"/>
      <c r="Q57" s="104"/>
    </row>
    <row r="58" spans="1:17" ht="7.5" customHeight="1">
      <c r="A58" s="75"/>
      <c r="B58" s="112"/>
      <c r="C58" s="76"/>
      <c r="D58" s="65"/>
      <c r="E58" s="65"/>
      <c r="F58" s="78"/>
      <c r="G58" s="79"/>
      <c r="H58" s="86"/>
      <c r="I58" s="91"/>
      <c r="K58" s="53"/>
      <c r="L58" s="87"/>
      <c r="M58" s="92"/>
      <c r="N58" s="87"/>
      <c r="O58" s="92"/>
      <c r="P58" s="105"/>
      <c r="Q58" s="104"/>
    </row>
    <row r="59" spans="1:17">
      <c r="A59" s="75"/>
      <c r="B59" s="112">
        <v>16</v>
      </c>
      <c r="C59" s="76" t="s">
        <v>26</v>
      </c>
      <c r="D59" s="76" t="s">
        <v>110</v>
      </c>
      <c r="E59" s="63"/>
      <c r="F59" s="78"/>
      <c r="G59" s="59">
        <v>0</v>
      </c>
      <c r="H59" s="86"/>
      <c r="I59" s="91"/>
      <c r="J59" s="60"/>
      <c r="K59" s="61"/>
      <c r="L59" s="87"/>
      <c r="M59" s="92"/>
      <c r="N59" s="87"/>
      <c r="O59" s="92"/>
      <c r="P59" s="105"/>
      <c r="Q59" s="104"/>
    </row>
    <row r="60" spans="1:17" ht="4.5" customHeight="1">
      <c r="A60" s="75"/>
      <c r="B60" s="112"/>
      <c r="C60" s="76"/>
      <c r="D60" s="76"/>
      <c r="E60" s="63"/>
      <c r="F60" s="78"/>
      <c r="G60" s="79"/>
      <c r="H60" s="86"/>
      <c r="I60" s="91"/>
      <c r="K60" s="53"/>
      <c r="L60" s="87"/>
      <c r="M60" s="92"/>
      <c r="N60" s="87"/>
      <c r="O60" s="92"/>
      <c r="P60" s="105"/>
      <c r="Q60" s="104"/>
    </row>
    <row r="61" spans="1:17" ht="15" customHeight="1">
      <c r="A61" s="75"/>
      <c r="B61" s="112">
        <v>17</v>
      </c>
      <c r="C61" s="76" t="s">
        <v>86</v>
      </c>
      <c r="D61" s="76" t="s">
        <v>73</v>
      </c>
      <c r="E61" s="63">
        <v>201.74</v>
      </c>
      <c r="F61" s="78">
        <v>2469701</v>
      </c>
      <c r="G61" s="79"/>
      <c r="H61" s="86"/>
      <c r="I61" s="91"/>
      <c r="K61" s="53"/>
      <c r="L61" s="87"/>
      <c r="M61" s="92"/>
      <c r="N61" s="87"/>
      <c r="O61" s="92"/>
      <c r="P61" s="105"/>
      <c r="Q61" s="104"/>
    </row>
    <row r="62" spans="1:17" ht="15" customHeight="1">
      <c r="A62" s="75"/>
      <c r="B62" s="112"/>
      <c r="C62" s="76"/>
      <c r="D62" s="76" t="s">
        <v>82</v>
      </c>
      <c r="E62" s="63">
        <v>46614.32</v>
      </c>
      <c r="F62" s="78">
        <v>525390001</v>
      </c>
      <c r="G62" s="79"/>
      <c r="H62" s="86"/>
      <c r="I62" s="91"/>
      <c r="K62" s="53"/>
      <c r="L62" s="87"/>
      <c r="M62" s="92"/>
      <c r="N62" s="87"/>
      <c r="O62" s="92"/>
      <c r="P62" s="105"/>
      <c r="Q62" s="104"/>
    </row>
    <row r="63" spans="1:17" ht="15" customHeight="1">
      <c r="A63" s="75"/>
      <c r="B63" s="112"/>
      <c r="C63" s="76"/>
      <c r="D63" s="76" t="s">
        <v>88</v>
      </c>
      <c r="E63" s="63">
        <v>236166.78999999998</v>
      </c>
      <c r="F63" s="78">
        <v>2724656256</v>
      </c>
      <c r="G63" s="79"/>
      <c r="H63" s="86"/>
      <c r="I63" s="91"/>
      <c r="K63" s="53"/>
      <c r="L63" s="87"/>
      <c r="M63" s="92"/>
      <c r="N63" s="87"/>
      <c r="O63" s="92"/>
      <c r="P63" s="105"/>
      <c r="Q63" s="104"/>
    </row>
    <row r="64" spans="1:17" ht="15" customHeight="1">
      <c r="A64" s="75"/>
      <c r="B64" s="112"/>
      <c r="C64" s="76"/>
      <c r="D64" s="76" t="s">
        <v>90</v>
      </c>
      <c r="E64" s="63">
        <v>203283.31999999998</v>
      </c>
      <c r="F64" s="78">
        <v>2386546177</v>
      </c>
      <c r="G64" s="79"/>
      <c r="H64" s="86"/>
      <c r="I64" s="91"/>
      <c r="K64" s="53"/>
      <c r="L64" s="87"/>
      <c r="M64" s="92"/>
      <c r="N64" s="87"/>
      <c r="O64" s="92"/>
      <c r="P64" s="105"/>
      <c r="Q64" s="104"/>
    </row>
    <row r="65" spans="1:17" ht="15" customHeight="1">
      <c r="A65" s="75"/>
      <c r="B65" s="112"/>
      <c r="C65" s="76"/>
      <c r="D65" s="76" t="s">
        <v>107</v>
      </c>
      <c r="E65" s="63">
        <v>108923.01999999999</v>
      </c>
      <c r="F65" s="78">
        <v>1285073789.96</v>
      </c>
      <c r="G65" s="79"/>
      <c r="H65" s="86"/>
      <c r="I65" s="91"/>
      <c r="K65" s="53"/>
      <c r="L65" s="87"/>
      <c r="M65" s="92"/>
      <c r="N65" s="87"/>
      <c r="O65" s="92"/>
      <c r="P65" s="105"/>
      <c r="Q65" s="104"/>
    </row>
    <row r="66" spans="1:17" ht="15" customHeight="1">
      <c r="A66" s="75"/>
      <c r="B66" s="112"/>
      <c r="C66" s="76"/>
      <c r="D66" s="76" t="s">
        <v>110</v>
      </c>
      <c r="E66" s="63">
        <v>195750.49</v>
      </c>
      <c r="F66" s="78">
        <v>2268943929.5900002</v>
      </c>
      <c r="G66" s="79"/>
      <c r="H66" s="86"/>
      <c r="I66" s="91"/>
      <c r="K66" s="53"/>
      <c r="L66" s="87"/>
      <c r="M66" s="92"/>
      <c r="N66" s="87"/>
      <c r="O66" s="92"/>
      <c r="P66" s="105"/>
      <c r="Q66" s="104"/>
    </row>
    <row r="67" spans="1:17" ht="15" customHeight="1">
      <c r="A67" s="75"/>
      <c r="B67" s="112"/>
      <c r="C67" s="76"/>
      <c r="D67" s="76"/>
      <c r="E67" s="63"/>
      <c r="F67" s="78"/>
      <c r="G67" s="79">
        <f>SUM(F61:F66)</f>
        <v>9193079854.5499992</v>
      </c>
      <c r="H67" s="86"/>
      <c r="I67" s="91"/>
      <c r="K67" s="53"/>
      <c r="L67" s="87"/>
      <c r="M67" s="92"/>
      <c r="N67" s="87"/>
      <c r="O67" s="92"/>
      <c r="P67" s="105"/>
      <c r="Q67" s="104"/>
    </row>
    <row r="68" spans="1:17" ht="4.5" customHeight="1">
      <c r="A68" s="75"/>
      <c r="B68" s="112"/>
      <c r="C68" s="76"/>
      <c r="D68" s="76"/>
      <c r="E68" s="76"/>
      <c r="F68" s="78"/>
      <c r="G68" s="79"/>
      <c r="H68" s="86"/>
      <c r="I68" s="91"/>
      <c r="K68" s="53"/>
      <c r="L68" s="87"/>
      <c r="M68" s="92"/>
      <c r="N68" s="87"/>
      <c r="O68" s="92"/>
      <c r="P68" s="105"/>
      <c r="Q68" s="104"/>
    </row>
    <row r="69" spans="1:17">
      <c r="A69" s="75"/>
      <c r="B69" s="112">
        <v>18</v>
      </c>
      <c r="C69" s="76" t="s">
        <v>25</v>
      </c>
      <c r="D69" s="76" t="s">
        <v>31</v>
      </c>
      <c r="E69" s="63">
        <v>550000</v>
      </c>
      <c r="F69" s="78"/>
      <c r="G69" s="59">
        <v>5207400000</v>
      </c>
      <c r="H69" s="86"/>
      <c r="I69" s="91"/>
      <c r="J69" s="60"/>
      <c r="K69" s="61"/>
      <c r="L69" s="87"/>
      <c r="M69" s="92"/>
      <c r="N69" s="87"/>
      <c r="O69" s="92"/>
      <c r="P69" s="105"/>
      <c r="Q69" s="104"/>
    </row>
    <row r="70" spans="1:17" ht="5.25" customHeight="1">
      <c r="A70" s="75"/>
      <c r="B70" s="112"/>
      <c r="C70" s="76"/>
      <c r="D70" s="76"/>
      <c r="E70" s="63"/>
      <c r="F70" s="78"/>
      <c r="G70" s="59"/>
      <c r="H70" s="86"/>
      <c r="I70" s="91"/>
      <c r="J70" s="60"/>
      <c r="K70" s="61"/>
      <c r="L70" s="87"/>
      <c r="M70" s="92"/>
      <c r="N70" s="87"/>
      <c r="O70" s="92"/>
      <c r="P70" s="105"/>
      <c r="Q70" s="104"/>
    </row>
    <row r="71" spans="1:17" ht="15.75" customHeight="1">
      <c r="A71" s="75"/>
      <c r="B71" s="112">
        <v>19</v>
      </c>
      <c r="C71" s="76" t="s">
        <v>24</v>
      </c>
      <c r="D71" s="76" t="s">
        <v>110</v>
      </c>
      <c r="E71" s="63"/>
      <c r="F71" s="78"/>
      <c r="G71" s="59">
        <v>0</v>
      </c>
      <c r="H71" s="86"/>
      <c r="I71" s="91"/>
      <c r="J71" s="60"/>
      <c r="K71" s="61"/>
      <c r="L71" s="87"/>
      <c r="M71" s="92"/>
      <c r="N71" s="87"/>
      <c r="O71" s="92"/>
      <c r="P71" s="105"/>
      <c r="Q71" s="104"/>
    </row>
    <row r="72" spans="1:17" ht="5.25" customHeight="1">
      <c r="A72" s="75"/>
      <c r="B72" s="112"/>
      <c r="C72" s="76"/>
      <c r="D72" s="76"/>
      <c r="E72" s="63"/>
      <c r="F72" s="78"/>
      <c r="G72" s="59"/>
      <c r="H72" s="86"/>
      <c r="I72" s="91"/>
      <c r="J72" s="60"/>
      <c r="K72" s="61"/>
      <c r="L72" s="87"/>
      <c r="M72" s="92"/>
      <c r="N72" s="87"/>
      <c r="O72" s="92"/>
      <c r="P72" s="105"/>
      <c r="Q72" s="104"/>
    </row>
    <row r="73" spans="1:17">
      <c r="A73" s="75"/>
      <c r="B73" s="112">
        <v>20</v>
      </c>
      <c r="C73" s="76" t="s">
        <v>23</v>
      </c>
      <c r="D73" s="76" t="s">
        <v>110</v>
      </c>
      <c r="E73" s="63"/>
      <c r="F73" s="78"/>
      <c r="G73" s="59">
        <v>0</v>
      </c>
      <c r="H73" s="86"/>
      <c r="I73" s="91"/>
      <c r="J73" s="60"/>
      <c r="K73" s="61"/>
      <c r="L73" s="87"/>
      <c r="M73" s="92"/>
      <c r="N73" s="87"/>
      <c r="O73" s="92"/>
      <c r="P73" s="105"/>
      <c r="Q73" s="104"/>
    </row>
    <row r="74" spans="1:17" ht="3.75" customHeight="1">
      <c r="A74" s="75"/>
      <c r="B74" s="113"/>
      <c r="C74" s="81"/>
      <c r="D74" s="81"/>
      <c r="E74" s="81"/>
      <c r="F74" s="82"/>
      <c r="G74" s="83"/>
      <c r="H74" s="96"/>
      <c r="I74" s="97"/>
      <c r="K74" s="53"/>
      <c r="L74" s="87"/>
      <c r="M74" s="92"/>
      <c r="N74" s="94"/>
      <c r="O74" s="95"/>
      <c r="P74" s="105"/>
      <c r="Q74" s="106"/>
    </row>
    <row r="75" spans="1:17" s="137" customFormat="1" ht="24.75" customHeight="1" thickBot="1">
      <c r="A75" s="126"/>
      <c r="B75" s="147" t="s">
        <v>20</v>
      </c>
      <c r="C75" s="148"/>
      <c r="D75" s="148"/>
      <c r="E75" s="148"/>
      <c r="F75" s="149"/>
      <c r="G75" s="127">
        <f>SUM(G6:G73)</f>
        <v>57169475574.909988</v>
      </c>
      <c r="H75" s="128"/>
      <c r="I75" s="129"/>
      <c r="J75" s="130"/>
      <c r="K75" s="131"/>
      <c r="L75" s="132"/>
      <c r="M75" s="133"/>
      <c r="N75" s="132"/>
      <c r="O75" s="134"/>
      <c r="P75" s="135"/>
      <c r="Q75" s="136"/>
    </row>
    <row r="76" spans="1:17" ht="6.75" customHeight="1" thickTop="1">
      <c r="O76" s="85"/>
      <c r="P76" s="104"/>
      <c r="Q76" s="108"/>
    </row>
    <row r="77" spans="1:17">
      <c r="M77" s="110"/>
      <c r="O77" s="110"/>
      <c r="Q77" s="110"/>
    </row>
    <row r="78" spans="1:17">
      <c r="G78" s="69">
        <v>60033784649</v>
      </c>
    </row>
    <row r="79" spans="1:17" s="71" customFormat="1">
      <c r="A79" s="69"/>
      <c r="B79" s="74"/>
      <c r="C79" s="69"/>
      <c r="D79" s="69"/>
      <c r="E79" s="69"/>
      <c r="F79" s="69"/>
      <c r="G79" s="69"/>
      <c r="J79" s="51"/>
      <c r="K79" s="51"/>
      <c r="L79" s="72"/>
      <c r="M79" s="72"/>
      <c r="N79" s="72"/>
      <c r="O79" s="72"/>
      <c r="P79" s="103"/>
      <c r="Q79" s="103"/>
    </row>
    <row r="80" spans="1:17" s="71" customFormat="1">
      <c r="A80" s="69"/>
      <c r="B80" s="74"/>
      <c r="C80" s="69"/>
      <c r="D80" s="69"/>
      <c r="E80" s="69"/>
      <c r="F80" s="69"/>
      <c r="G80" s="69"/>
      <c r="J80" s="51"/>
      <c r="K80" s="51"/>
      <c r="L80" s="72"/>
      <c r="M80" s="72"/>
      <c r="N80" s="72"/>
      <c r="O80" s="72"/>
      <c r="P80" s="103"/>
      <c r="Q80" s="103"/>
    </row>
    <row r="81" spans="1:17" s="71" customFormat="1">
      <c r="A81" s="69"/>
      <c r="B81" s="74"/>
      <c r="C81" s="69"/>
      <c r="D81" s="69"/>
      <c r="E81" s="69"/>
      <c r="F81" s="69"/>
      <c r="G81" s="69"/>
      <c r="J81" s="51"/>
      <c r="K81" s="51"/>
      <c r="L81" s="72"/>
      <c r="M81" s="72"/>
      <c r="N81" s="72"/>
      <c r="O81" s="72"/>
      <c r="P81" s="103"/>
      <c r="Q81" s="103"/>
    </row>
  </sheetData>
  <mergeCells count="5">
    <mergeCell ref="B1:G1"/>
    <mergeCell ref="B2:G2"/>
    <mergeCell ref="B4:B5"/>
    <mergeCell ref="D4:G4"/>
    <mergeCell ref="B75:F75"/>
  </mergeCells>
  <pageMargins left="0.78740157480314965" right="0.23622047244094491" top="0.11811023622047245" bottom="0.43307086614173229" header="7.874015748031496E-2" footer="0.31496062992125984"/>
  <pageSetup paperSize="9" scale="7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48"/>
  <sheetViews>
    <sheetView workbookViewId="0">
      <selection activeCell="F13" sqref="F13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0.28515625" style="69" customWidth="1"/>
    <col min="5" max="5" width="14.5703125" style="69" customWidth="1"/>
    <col min="6" max="6" width="19" style="69" customWidth="1"/>
    <col min="7" max="7" width="8" style="71" customWidth="1"/>
    <col min="8" max="8" width="14.28515625" style="71" customWidth="1"/>
    <col min="9" max="9" width="8" style="51" customWidth="1"/>
    <col min="10" max="10" width="14.28515625" style="51" customWidth="1"/>
    <col min="11" max="11" width="7.140625" style="72" customWidth="1"/>
    <col min="12" max="12" width="16" style="72" customWidth="1"/>
    <col min="13" max="13" width="8.28515625" style="72" customWidth="1"/>
    <col min="14" max="14" width="14.42578125" style="72" customWidth="1"/>
    <col min="15" max="15" width="8.42578125" style="103" customWidth="1"/>
    <col min="16" max="16" width="15.5703125" style="103" customWidth="1"/>
    <col min="17" max="16384" width="9.140625" style="69"/>
  </cols>
  <sheetData>
    <row r="1" spans="1:16">
      <c r="B1" s="138" t="s">
        <v>0</v>
      </c>
      <c r="C1" s="138"/>
      <c r="D1" s="138"/>
      <c r="E1" s="138"/>
      <c r="F1" s="138"/>
    </row>
    <row r="2" spans="1:16">
      <c r="B2" s="138" t="s">
        <v>60</v>
      </c>
      <c r="C2" s="138"/>
      <c r="D2" s="138"/>
      <c r="E2" s="138"/>
      <c r="F2" s="138"/>
    </row>
    <row r="3" spans="1:16" ht="8.25" customHeight="1" thickBot="1">
      <c r="C3" s="70"/>
      <c r="D3" s="70"/>
      <c r="E3" s="70"/>
    </row>
    <row r="4" spans="1:16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3"/>
    </row>
    <row r="5" spans="1:16" ht="21" customHeight="1" thickBot="1">
      <c r="A5" s="75"/>
      <c r="B5" s="140"/>
      <c r="C5" s="115"/>
      <c r="D5" s="116" t="s">
        <v>4</v>
      </c>
      <c r="E5" s="117" t="s">
        <v>5</v>
      </c>
      <c r="F5" s="118" t="s">
        <v>6</v>
      </c>
      <c r="G5" s="86"/>
      <c r="H5" s="14"/>
      <c r="J5" s="52"/>
      <c r="K5" s="87"/>
      <c r="L5" s="88"/>
      <c r="M5" s="87"/>
      <c r="N5" s="89"/>
      <c r="O5" s="104"/>
      <c r="P5" s="104"/>
    </row>
    <row r="6" spans="1:16" ht="15.75" thickTop="1">
      <c r="A6" s="75"/>
      <c r="B6" s="109"/>
      <c r="C6" s="76"/>
      <c r="D6" s="76"/>
      <c r="E6" s="76"/>
      <c r="F6" s="77"/>
      <c r="G6" s="86"/>
      <c r="H6" s="86"/>
      <c r="K6" s="87"/>
      <c r="L6" s="87"/>
      <c r="M6" s="87"/>
      <c r="N6" s="87"/>
      <c r="O6" s="104"/>
      <c r="P6" s="104"/>
    </row>
    <row r="7" spans="1:16">
      <c r="A7" s="75"/>
      <c r="B7" s="112">
        <v>1</v>
      </c>
      <c r="C7" s="76" t="s">
        <v>7</v>
      </c>
      <c r="D7" s="76" t="s">
        <v>61</v>
      </c>
      <c r="E7" s="78"/>
      <c r="F7" s="79">
        <v>16774000</v>
      </c>
      <c r="G7" s="90"/>
      <c r="H7" s="91"/>
      <c r="J7" s="53"/>
      <c r="K7" s="87"/>
      <c r="L7" s="92"/>
      <c r="M7" s="87"/>
      <c r="N7" s="92"/>
      <c r="O7" s="105"/>
      <c r="P7" s="104"/>
    </row>
    <row r="8" spans="1:16">
      <c r="A8" s="75"/>
      <c r="B8" s="112"/>
      <c r="C8" s="76"/>
      <c r="D8" s="76"/>
      <c r="E8" s="78"/>
      <c r="F8" s="79"/>
      <c r="G8" s="86"/>
      <c r="H8" s="91"/>
      <c r="J8" s="53"/>
      <c r="K8" s="87"/>
      <c r="L8" s="92"/>
      <c r="M8" s="87"/>
      <c r="N8" s="92"/>
      <c r="O8" s="105"/>
      <c r="P8" s="104"/>
    </row>
    <row r="9" spans="1:16">
      <c r="A9" s="75"/>
      <c r="B9" s="112">
        <v>2</v>
      </c>
      <c r="C9" s="76" t="s">
        <v>8</v>
      </c>
      <c r="D9" s="76" t="s">
        <v>57</v>
      </c>
      <c r="E9" s="80">
        <v>79305930</v>
      </c>
      <c r="F9" s="79"/>
      <c r="G9" s="86"/>
      <c r="H9" s="91"/>
      <c r="J9" s="53"/>
      <c r="K9" s="87"/>
      <c r="L9" s="92"/>
      <c r="M9" s="87"/>
      <c r="N9" s="92"/>
      <c r="O9" s="105"/>
      <c r="P9" s="104"/>
    </row>
    <row r="10" spans="1:16">
      <c r="A10" s="75"/>
      <c r="B10" s="112"/>
      <c r="C10" s="76"/>
      <c r="D10" s="76" t="s">
        <v>61</v>
      </c>
      <c r="E10" s="80">
        <v>207711219</v>
      </c>
      <c r="F10" s="79"/>
      <c r="G10" s="86"/>
      <c r="H10" s="91"/>
      <c r="J10" s="53"/>
      <c r="K10" s="87"/>
      <c r="L10" s="92"/>
      <c r="M10" s="87"/>
      <c r="N10" s="92"/>
      <c r="O10" s="105"/>
      <c r="P10" s="104"/>
    </row>
    <row r="11" spans="1:16">
      <c r="A11" s="75"/>
      <c r="B11" s="112"/>
      <c r="C11" s="76"/>
      <c r="D11" s="76"/>
      <c r="E11" s="78"/>
      <c r="F11" s="79">
        <f>SUM(E9:E10)</f>
        <v>287017149</v>
      </c>
      <c r="G11" s="86"/>
      <c r="H11" s="91"/>
      <c r="J11" s="53"/>
      <c r="K11" s="87"/>
      <c r="L11" s="92"/>
      <c r="M11" s="87"/>
      <c r="N11" s="92"/>
      <c r="O11" s="105"/>
      <c r="P11" s="104"/>
    </row>
    <row r="12" spans="1:16" ht="8.25" customHeight="1">
      <c r="A12" s="75"/>
      <c r="B12" s="112"/>
      <c r="C12" s="76"/>
      <c r="D12" s="76"/>
      <c r="E12" s="78"/>
      <c r="F12" s="79"/>
      <c r="G12" s="86"/>
      <c r="H12" s="91"/>
      <c r="J12" s="53"/>
      <c r="K12" s="87"/>
      <c r="L12" s="92"/>
      <c r="M12" s="87"/>
      <c r="N12" s="92"/>
      <c r="O12" s="105"/>
      <c r="P12" s="104"/>
    </row>
    <row r="13" spans="1:16">
      <c r="A13" s="75"/>
      <c r="B13" s="112">
        <v>3</v>
      </c>
      <c r="C13" s="76" t="s">
        <v>9</v>
      </c>
      <c r="D13" s="76" t="s">
        <v>61</v>
      </c>
      <c r="E13" s="78"/>
      <c r="F13" s="79">
        <v>17874861397.800003</v>
      </c>
      <c r="G13" s="86"/>
      <c r="H13" s="91"/>
      <c r="J13" s="53"/>
      <c r="K13" s="87"/>
      <c r="L13" s="92"/>
      <c r="M13" s="87"/>
      <c r="N13" s="92"/>
      <c r="O13" s="105"/>
      <c r="P13" s="104"/>
    </row>
    <row r="14" spans="1:16" ht="9.75" customHeight="1">
      <c r="A14" s="75"/>
      <c r="B14" s="112"/>
      <c r="C14" s="76"/>
      <c r="D14" s="76"/>
      <c r="E14" s="78"/>
      <c r="F14" s="79"/>
      <c r="G14" s="86"/>
      <c r="H14" s="91"/>
      <c r="J14" s="53"/>
      <c r="K14" s="87"/>
      <c r="L14" s="92"/>
      <c r="M14" s="87"/>
      <c r="N14" s="92"/>
      <c r="O14" s="105"/>
      <c r="P14" s="104"/>
    </row>
    <row r="15" spans="1:16">
      <c r="A15" s="75"/>
      <c r="B15" s="112">
        <v>4</v>
      </c>
      <c r="C15" s="76" t="s">
        <v>10</v>
      </c>
      <c r="D15" s="76"/>
      <c r="E15" s="78"/>
      <c r="F15" s="79">
        <v>0</v>
      </c>
      <c r="G15" s="86"/>
      <c r="H15" s="91"/>
      <c r="J15" s="53"/>
      <c r="K15" s="87"/>
      <c r="L15" s="92"/>
      <c r="M15" s="87"/>
      <c r="N15" s="92"/>
      <c r="O15" s="105"/>
      <c r="P15" s="104"/>
    </row>
    <row r="16" spans="1:16">
      <c r="A16" s="75"/>
      <c r="B16" s="112"/>
      <c r="C16" s="76"/>
      <c r="D16" s="76"/>
      <c r="E16" s="78"/>
      <c r="F16" s="79"/>
      <c r="G16" s="86"/>
      <c r="H16" s="91"/>
      <c r="J16" s="53"/>
      <c r="K16" s="87"/>
      <c r="L16" s="92"/>
      <c r="M16" s="87"/>
      <c r="N16" s="92"/>
      <c r="O16" s="105"/>
      <c r="P16" s="104"/>
    </row>
    <row r="17" spans="1:16">
      <c r="A17" s="75"/>
      <c r="B17" s="112">
        <v>5</v>
      </c>
      <c r="C17" s="76" t="s">
        <v>11</v>
      </c>
      <c r="D17" s="76" t="s">
        <v>49</v>
      </c>
      <c r="E17" s="58">
        <v>87778284</v>
      </c>
      <c r="F17" s="79"/>
      <c r="G17" s="86"/>
      <c r="H17" s="91"/>
      <c r="J17" s="53"/>
      <c r="K17" s="87"/>
      <c r="L17" s="92"/>
      <c r="M17" s="87"/>
      <c r="N17" s="92"/>
      <c r="O17" s="105"/>
      <c r="P17" s="104"/>
    </row>
    <row r="18" spans="1:16">
      <c r="A18" s="75"/>
      <c r="B18" s="112"/>
      <c r="C18" s="76"/>
      <c r="D18" s="76" t="s">
        <v>54</v>
      </c>
      <c r="E18" s="58">
        <v>115083576</v>
      </c>
      <c r="F18" s="79"/>
      <c r="G18" s="86"/>
      <c r="H18" s="91"/>
      <c r="J18" s="53"/>
      <c r="K18" s="87"/>
      <c r="L18" s="92"/>
      <c r="M18" s="87"/>
      <c r="N18" s="92"/>
      <c r="O18" s="105"/>
      <c r="P18" s="104"/>
    </row>
    <row r="19" spans="1:16">
      <c r="A19" s="75"/>
      <c r="B19" s="112"/>
      <c r="C19" s="76"/>
      <c r="D19" s="76" t="s">
        <v>57</v>
      </c>
      <c r="E19" s="58">
        <v>87966054</v>
      </c>
      <c r="F19" s="79"/>
      <c r="G19" s="86"/>
      <c r="H19" s="91"/>
      <c r="J19" s="53"/>
      <c r="K19" s="87"/>
      <c r="L19" s="92"/>
      <c r="M19" s="87"/>
      <c r="N19" s="92"/>
      <c r="O19" s="105"/>
      <c r="P19" s="104"/>
    </row>
    <row r="20" spans="1:16">
      <c r="A20" s="75"/>
      <c r="B20" s="112"/>
      <c r="C20" s="56"/>
      <c r="D20" s="76" t="s">
        <v>61</v>
      </c>
      <c r="E20" s="58">
        <v>124952405</v>
      </c>
      <c r="F20" s="79"/>
      <c r="G20" s="86"/>
      <c r="H20" s="91"/>
      <c r="J20" s="53"/>
      <c r="K20" s="87"/>
      <c r="L20" s="92"/>
      <c r="M20" s="87"/>
      <c r="N20" s="92"/>
      <c r="O20" s="105"/>
      <c r="P20" s="104"/>
    </row>
    <row r="21" spans="1:16">
      <c r="A21" s="75"/>
      <c r="B21" s="112"/>
      <c r="C21" s="76"/>
      <c r="D21" s="76"/>
      <c r="E21" s="78"/>
      <c r="F21" s="79">
        <f>SUM(E17:E20)</f>
        <v>415780319</v>
      </c>
      <c r="G21" s="86"/>
      <c r="H21" s="91"/>
      <c r="J21" s="53"/>
      <c r="K21" s="87"/>
      <c r="L21" s="92"/>
      <c r="M21" s="87"/>
      <c r="N21" s="92"/>
      <c r="O21" s="105"/>
      <c r="P21" s="104"/>
    </row>
    <row r="22" spans="1:16" ht="10.5" customHeight="1">
      <c r="A22" s="75"/>
      <c r="B22" s="112"/>
      <c r="C22" s="76"/>
      <c r="D22" s="76"/>
      <c r="E22" s="78"/>
      <c r="F22" s="79"/>
      <c r="G22" s="86"/>
      <c r="H22" s="91"/>
      <c r="J22" s="53"/>
      <c r="K22" s="87"/>
      <c r="L22" s="92"/>
      <c r="M22" s="87"/>
      <c r="N22" s="92"/>
      <c r="O22" s="105"/>
      <c r="P22" s="104"/>
    </row>
    <row r="23" spans="1:16">
      <c r="A23" s="75"/>
      <c r="B23" s="112">
        <v>6</v>
      </c>
      <c r="C23" s="76" t="s">
        <v>12</v>
      </c>
      <c r="D23" s="76" t="s">
        <v>61</v>
      </c>
      <c r="E23" s="78"/>
      <c r="F23" s="79">
        <v>64648688</v>
      </c>
      <c r="G23" s="86"/>
      <c r="H23" s="91"/>
      <c r="J23" s="53"/>
      <c r="K23" s="87"/>
      <c r="L23" s="92"/>
      <c r="M23" s="87"/>
      <c r="N23" s="92"/>
      <c r="O23" s="105"/>
      <c r="P23" s="104"/>
    </row>
    <row r="24" spans="1:16">
      <c r="A24" s="75"/>
      <c r="B24" s="112"/>
      <c r="C24" s="76"/>
      <c r="D24" s="76"/>
      <c r="E24" s="78"/>
      <c r="F24" s="79"/>
      <c r="G24" s="86"/>
      <c r="H24" s="91"/>
      <c r="J24" s="53"/>
      <c r="K24" s="87"/>
      <c r="L24" s="92"/>
      <c r="M24" s="87"/>
      <c r="N24" s="92"/>
      <c r="O24" s="105"/>
      <c r="P24" s="104"/>
    </row>
    <row r="25" spans="1:16">
      <c r="A25" s="75"/>
      <c r="B25" s="112"/>
      <c r="C25" s="76"/>
      <c r="D25" s="76"/>
      <c r="E25" s="78"/>
      <c r="F25" s="79"/>
      <c r="G25" s="86"/>
      <c r="H25" s="91"/>
      <c r="J25" s="53"/>
      <c r="K25" s="87"/>
      <c r="L25" s="92"/>
      <c r="M25" s="87"/>
      <c r="N25" s="92"/>
      <c r="O25" s="105"/>
      <c r="P25" s="104"/>
    </row>
    <row r="26" spans="1:16">
      <c r="A26" s="75"/>
      <c r="B26" s="112">
        <v>7</v>
      </c>
      <c r="C26" s="76" t="s">
        <v>13</v>
      </c>
      <c r="D26" s="76"/>
      <c r="E26" s="78"/>
      <c r="F26" s="79">
        <v>0</v>
      </c>
      <c r="G26" s="86"/>
      <c r="H26" s="91"/>
      <c r="J26" s="53"/>
      <c r="K26" s="87"/>
      <c r="L26" s="92"/>
      <c r="M26" s="87"/>
      <c r="N26" s="92"/>
      <c r="O26" s="105"/>
      <c r="P26" s="104"/>
    </row>
    <row r="27" spans="1:16">
      <c r="A27" s="75"/>
      <c r="B27" s="112"/>
      <c r="C27" s="76"/>
      <c r="D27" s="76"/>
      <c r="E27" s="78"/>
      <c r="F27" s="79"/>
      <c r="G27" s="86"/>
      <c r="H27" s="91"/>
      <c r="J27" s="53"/>
      <c r="K27" s="87"/>
      <c r="L27" s="92"/>
      <c r="M27" s="87"/>
      <c r="N27" s="92"/>
      <c r="O27" s="105"/>
      <c r="P27" s="104"/>
    </row>
    <row r="28" spans="1:16">
      <c r="A28" s="75"/>
      <c r="B28" s="112">
        <v>8</v>
      </c>
      <c r="C28" s="76" t="s">
        <v>14</v>
      </c>
      <c r="D28" s="76"/>
      <c r="E28" s="78"/>
      <c r="F28" s="79">
        <v>0</v>
      </c>
      <c r="G28" s="86"/>
      <c r="H28" s="91"/>
      <c r="J28" s="53"/>
      <c r="K28" s="87"/>
      <c r="L28" s="92"/>
      <c r="M28" s="87"/>
      <c r="N28" s="92"/>
      <c r="O28" s="105"/>
      <c r="P28" s="104"/>
    </row>
    <row r="29" spans="1:16">
      <c r="A29" s="75"/>
      <c r="B29" s="112"/>
      <c r="C29" s="76"/>
      <c r="D29" s="76"/>
      <c r="E29" s="78"/>
      <c r="F29" s="79"/>
      <c r="G29" s="86"/>
      <c r="H29" s="91"/>
      <c r="J29" s="53"/>
      <c r="K29" s="87"/>
      <c r="L29" s="92"/>
      <c r="M29" s="87"/>
      <c r="N29" s="92"/>
      <c r="O29" s="105"/>
      <c r="P29" s="104"/>
    </row>
    <row r="30" spans="1:16">
      <c r="A30" s="75"/>
      <c r="B30" s="112">
        <v>9</v>
      </c>
      <c r="C30" s="76" t="s">
        <v>15</v>
      </c>
      <c r="D30" s="76" t="s">
        <v>46</v>
      </c>
      <c r="E30" s="78">
        <v>551287908</v>
      </c>
      <c r="F30" s="79"/>
      <c r="G30" s="86"/>
      <c r="H30" s="91"/>
      <c r="J30" s="53"/>
      <c r="K30" s="87"/>
      <c r="L30" s="92"/>
      <c r="M30" s="87"/>
      <c r="N30" s="92"/>
      <c r="O30" s="105"/>
      <c r="P30" s="104"/>
    </row>
    <row r="31" spans="1:16">
      <c r="A31" s="75"/>
      <c r="B31" s="112"/>
      <c r="C31" s="76"/>
      <c r="D31" s="76" t="s">
        <v>49</v>
      </c>
      <c r="E31" s="78">
        <v>525399204</v>
      </c>
      <c r="F31" s="79"/>
      <c r="G31" s="86"/>
      <c r="H31" s="91"/>
      <c r="J31" s="53"/>
      <c r="K31" s="87"/>
      <c r="L31" s="92"/>
      <c r="M31" s="87"/>
      <c r="N31" s="92"/>
      <c r="O31" s="105"/>
      <c r="P31" s="104"/>
    </row>
    <row r="32" spans="1:16">
      <c r="A32" s="75"/>
      <c r="B32" s="112"/>
      <c r="C32" s="76"/>
      <c r="D32" s="76" t="s">
        <v>54</v>
      </c>
      <c r="E32" s="78">
        <v>731076016</v>
      </c>
      <c r="F32" s="79"/>
      <c r="G32" s="86"/>
      <c r="H32" s="91"/>
      <c r="J32" s="53"/>
      <c r="K32" s="93"/>
      <c r="L32" s="92"/>
      <c r="M32" s="87"/>
      <c r="N32" s="92"/>
      <c r="O32" s="105"/>
      <c r="P32" s="104"/>
    </row>
    <row r="33" spans="1:16">
      <c r="A33" s="75"/>
      <c r="B33" s="112"/>
      <c r="C33" s="76"/>
      <c r="D33" s="76" t="s">
        <v>57</v>
      </c>
      <c r="E33" s="78">
        <v>515803970</v>
      </c>
      <c r="F33" s="79"/>
      <c r="G33" s="86"/>
      <c r="H33" s="91"/>
      <c r="J33" s="53"/>
      <c r="K33" s="87"/>
      <c r="L33" s="92"/>
      <c r="M33" s="94"/>
      <c r="N33" s="95"/>
      <c r="O33" s="105"/>
      <c r="P33" s="104"/>
    </row>
    <row r="34" spans="1:16">
      <c r="A34" s="75"/>
      <c r="B34" s="112"/>
      <c r="C34" s="76"/>
      <c r="D34" s="76" t="s">
        <v>61</v>
      </c>
      <c r="E34" s="78">
        <v>452326930</v>
      </c>
      <c r="F34" s="79"/>
      <c r="G34" s="86"/>
      <c r="H34" s="91"/>
      <c r="J34" s="53"/>
      <c r="K34" s="87"/>
      <c r="L34" s="92"/>
      <c r="M34" s="94"/>
      <c r="N34" s="95"/>
      <c r="O34" s="105"/>
      <c r="P34" s="104"/>
    </row>
    <row r="35" spans="1:16">
      <c r="A35" s="75"/>
      <c r="B35" s="112"/>
      <c r="C35" s="76"/>
      <c r="D35" s="76"/>
      <c r="E35" s="78"/>
      <c r="F35" s="79">
        <f>SUM(E30:E34)</f>
        <v>2775894028</v>
      </c>
      <c r="G35" s="86"/>
      <c r="H35" s="91"/>
      <c r="J35" s="53"/>
      <c r="K35" s="87"/>
      <c r="L35" s="92"/>
      <c r="M35" s="87"/>
      <c r="N35" s="92"/>
      <c r="O35" s="105"/>
      <c r="P35" s="104"/>
    </row>
    <row r="36" spans="1:16">
      <c r="A36" s="75"/>
      <c r="B36" s="112"/>
      <c r="C36" s="76"/>
      <c r="D36" s="76"/>
      <c r="E36" s="78"/>
      <c r="F36" s="79"/>
      <c r="G36" s="86"/>
      <c r="H36" s="91"/>
      <c r="J36" s="53"/>
      <c r="K36" s="87"/>
      <c r="L36" s="92"/>
      <c r="M36" s="87"/>
      <c r="N36" s="92"/>
      <c r="O36" s="105"/>
      <c r="P36" s="104"/>
    </row>
    <row r="37" spans="1:16">
      <c r="A37" s="75"/>
      <c r="B37" s="112">
        <v>10</v>
      </c>
      <c r="C37" s="76" t="s">
        <v>16</v>
      </c>
      <c r="D37" s="76"/>
      <c r="E37" s="78"/>
      <c r="F37" s="79">
        <v>0</v>
      </c>
      <c r="G37" s="86"/>
      <c r="H37" s="91"/>
      <c r="J37" s="53"/>
      <c r="K37" s="87"/>
      <c r="L37" s="92"/>
      <c r="M37" s="87"/>
      <c r="N37" s="92"/>
      <c r="O37" s="105"/>
      <c r="P37" s="104"/>
    </row>
    <row r="38" spans="1:16">
      <c r="A38" s="75"/>
      <c r="B38" s="112"/>
      <c r="C38" s="76"/>
      <c r="D38" s="76"/>
      <c r="E38" s="78"/>
      <c r="F38" s="79"/>
      <c r="G38" s="86"/>
      <c r="H38" s="91"/>
      <c r="J38" s="53"/>
      <c r="K38" s="87"/>
      <c r="L38" s="92"/>
      <c r="M38" s="87"/>
      <c r="N38" s="92"/>
      <c r="O38" s="105"/>
      <c r="P38" s="104"/>
    </row>
    <row r="39" spans="1:16">
      <c r="A39" s="75"/>
      <c r="B39" s="112">
        <v>11</v>
      </c>
      <c r="C39" s="76" t="s">
        <v>17</v>
      </c>
      <c r="D39" s="57"/>
      <c r="E39" s="78"/>
      <c r="F39" s="79">
        <v>0</v>
      </c>
      <c r="G39" s="86"/>
      <c r="H39" s="91"/>
      <c r="J39" s="53"/>
      <c r="K39" s="87"/>
      <c r="L39" s="92"/>
      <c r="M39" s="87"/>
      <c r="N39" s="92"/>
      <c r="O39" s="105"/>
      <c r="P39" s="104"/>
    </row>
    <row r="40" spans="1:16" ht="11.25" customHeight="1">
      <c r="A40" s="75"/>
      <c r="B40" s="112"/>
      <c r="C40" s="76"/>
      <c r="D40" s="76"/>
      <c r="E40" s="78"/>
      <c r="F40" s="79"/>
      <c r="G40" s="86"/>
      <c r="H40" s="91"/>
      <c r="J40" s="53"/>
      <c r="K40" s="87"/>
      <c r="L40" s="92"/>
      <c r="M40" s="87"/>
      <c r="N40" s="92"/>
      <c r="O40" s="105"/>
      <c r="P40" s="104"/>
    </row>
    <row r="41" spans="1:16">
      <c r="A41" s="75"/>
      <c r="B41" s="112">
        <v>12</v>
      </c>
      <c r="C41" s="76" t="s">
        <v>18</v>
      </c>
      <c r="D41" s="76" t="s">
        <v>61</v>
      </c>
      <c r="E41" s="78"/>
      <c r="F41" s="79">
        <v>33720720</v>
      </c>
      <c r="G41" s="86"/>
      <c r="H41" s="91"/>
      <c r="J41" s="53"/>
      <c r="K41" s="87"/>
      <c r="L41" s="92"/>
      <c r="M41" s="87"/>
      <c r="N41" s="92"/>
      <c r="O41" s="105"/>
      <c r="P41" s="104"/>
    </row>
    <row r="42" spans="1:16">
      <c r="A42" s="75"/>
      <c r="B42" s="112"/>
      <c r="C42" s="76"/>
      <c r="D42" s="76"/>
      <c r="E42" s="78"/>
      <c r="F42" s="79"/>
      <c r="G42" s="86"/>
      <c r="H42" s="91"/>
      <c r="J42" s="53"/>
      <c r="K42" s="87"/>
      <c r="L42" s="92"/>
      <c r="M42" s="87"/>
      <c r="N42" s="92"/>
      <c r="O42" s="105"/>
      <c r="P42" s="104"/>
    </row>
    <row r="43" spans="1:16">
      <c r="A43" s="75"/>
      <c r="B43" s="112">
        <v>13</v>
      </c>
      <c r="C43" s="76" t="s">
        <v>19</v>
      </c>
      <c r="D43" s="76"/>
      <c r="E43" s="78"/>
      <c r="F43" s="79">
        <v>0</v>
      </c>
      <c r="G43" s="86"/>
      <c r="H43" s="91"/>
      <c r="J43" s="53"/>
      <c r="K43" s="87"/>
      <c r="L43" s="92"/>
      <c r="M43" s="87"/>
      <c r="N43" s="92"/>
      <c r="O43" s="105"/>
      <c r="P43" s="104"/>
    </row>
    <row r="44" spans="1:16" ht="8.25" customHeight="1">
      <c r="A44" s="75"/>
      <c r="B44" s="113"/>
      <c r="C44" s="81"/>
      <c r="D44" s="81"/>
      <c r="E44" s="82"/>
      <c r="F44" s="83"/>
      <c r="G44" s="96"/>
      <c r="H44" s="97"/>
      <c r="J44" s="53"/>
      <c r="K44" s="87"/>
      <c r="L44" s="92"/>
      <c r="M44" s="94"/>
      <c r="N44" s="95"/>
      <c r="O44" s="105"/>
      <c r="P44" s="106"/>
    </row>
    <row r="45" spans="1:16" ht="20.25" thickBot="1">
      <c r="A45" s="73"/>
      <c r="B45" s="144" t="s">
        <v>20</v>
      </c>
      <c r="C45" s="145"/>
      <c r="D45" s="145"/>
      <c r="E45" s="146"/>
      <c r="F45" s="84">
        <f>SUM(F7:F44)</f>
        <v>21468696301.800003</v>
      </c>
      <c r="G45" s="98"/>
      <c r="H45" s="99"/>
      <c r="I45" s="54"/>
      <c r="J45" s="55"/>
      <c r="K45" s="100"/>
      <c r="L45" s="101"/>
      <c r="M45" s="100"/>
      <c r="N45" s="102"/>
      <c r="O45" s="107"/>
      <c r="P45" s="111"/>
    </row>
    <row r="46" spans="1:16" ht="15.75" thickTop="1">
      <c r="N46" s="85"/>
      <c r="O46" s="104"/>
      <c r="P46" s="108"/>
    </row>
    <row r="47" spans="1:16">
      <c r="F47" s="69">
        <v>16323294248.799997</v>
      </c>
      <c r="L47" s="110"/>
      <c r="N47" s="110"/>
      <c r="P47" s="110"/>
    </row>
    <row r="48" spans="1:16">
      <c r="F48" s="69">
        <f>F47-F45</f>
        <v>-5145402053.0000057</v>
      </c>
    </row>
  </sheetData>
  <mergeCells count="5">
    <mergeCell ref="B1:F1"/>
    <mergeCell ref="B2:F2"/>
    <mergeCell ref="B4:B5"/>
    <mergeCell ref="D4:F4"/>
    <mergeCell ref="B45:E45"/>
  </mergeCells>
  <pageMargins left="0.78740157480314965" right="0.23622047244094491" top="0.19685039370078741" bottom="0.43307086614173229" header="0.11811023622047245" footer="0.31496062992125984"/>
  <pageSetup paperSize="9" scale="9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80"/>
  <sheetViews>
    <sheetView topLeftCell="B4" workbookViewId="0">
      <selection activeCell="G78" sqref="G78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6.7109375" style="69" customWidth="1"/>
    <col min="5" max="5" width="14.5703125" style="69" customWidth="1"/>
    <col min="6" max="6" width="15.140625" style="69" customWidth="1"/>
    <col min="7" max="7" width="19" style="69" customWidth="1"/>
    <col min="8" max="8" width="8" style="71" customWidth="1"/>
    <col min="9" max="9" width="17" style="71" customWidth="1"/>
    <col min="10" max="10" width="8" style="51" customWidth="1"/>
    <col min="11" max="11" width="14.28515625" style="51" customWidth="1"/>
    <col min="12" max="12" width="7.140625" style="72" customWidth="1"/>
    <col min="13" max="13" width="16" style="72" customWidth="1"/>
    <col min="14" max="14" width="8.28515625" style="72" customWidth="1"/>
    <col min="15" max="15" width="14.42578125" style="72" customWidth="1"/>
    <col min="16" max="16" width="8.42578125" style="103" customWidth="1"/>
    <col min="17" max="17" width="15.5703125" style="103" customWidth="1"/>
    <col min="18" max="16384" width="9.140625" style="69"/>
  </cols>
  <sheetData>
    <row r="1" spans="1:17">
      <c r="B1" s="138" t="s">
        <v>0</v>
      </c>
      <c r="C1" s="138"/>
      <c r="D1" s="138"/>
      <c r="E1" s="138"/>
      <c r="F1" s="138"/>
      <c r="G1" s="138"/>
    </row>
    <row r="2" spans="1:17">
      <c r="B2" s="138" t="s">
        <v>60</v>
      </c>
      <c r="C2" s="138"/>
      <c r="D2" s="138"/>
      <c r="E2" s="138"/>
      <c r="F2" s="138"/>
      <c r="G2" s="138"/>
    </row>
    <row r="3" spans="1:17" ht="8.25" customHeight="1" thickBot="1">
      <c r="C3" s="70"/>
      <c r="D3" s="70"/>
      <c r="E3" s="70"/>
      <c r="F3" s="70"/>
    </row>
    <row r="4" spans="1:17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2"/>
      <c r="G4" s="143"/>
    </row>
    <row r="5" spans="1:17" ht="21" customHeight="1" thickBot="1">
      <c r="A5" s="75"/>
      <c r="B5" s="140"/>
      <c r="C5" s="115"/>
      <c r="D5" s="116" t="s">
        <v>4</v>
      </c>
      <c r="E5" s="117"/>
      <c r="F5" s="117" t="s">
        <v>5</v>
      </c>
      <c r="G5" s="118" t="s">
        <v>6</v>
      </c>
      <c r="H5" s="86"/>
      <c r="I5" s="14"/>
      <c r="K5" s="52"/>
      <c r="L5" s="87"/>
      <c r="M5" s="88"/>
      <c r="N5" s="87"/>
      <c r="O5" s="89"/>
      <c r="P5" s="104"/>
      <c r="Q5" s="104"/>
    </row>
    <row r="6" spans="1:17" ht="15.75" thickTop="1">
      <c r="A6" s="75"/>
      <c r="B6" s="112" t="s">
        <v>21</v>
      </c>
      <c r="C6" s="76" t="s">
        <v>22</v>
      </c>
      <c r="D6" s="76"/>
      <c r="E6" s="76"/>
      <c r="F6" s="76"/>
      <c r="G6" s="62">
        <f>18139344687-395650000-352935000-371827000-367544200-332041000-506505000</f>
        <v>15812842487</v>
      </c>
      <c r="H6" s="86"/>
      <c r="I6" s="86"/>
      <c r="L6" s="87"/>
      <c r="M6" s="87"/>
      <c r="N6" s="87"/>
      <c r="O6" s="87"/>
      <c r="P6" s="104"/>
      <c r="Q6" s="104"/>
    </row>
    <row r="7" spans="1:17">
      <c r="A7" s="75"/>
      <c r="B7" s="112">
        <v>1</v>
      </c>
      <c r="C7" s="76" t="s">
        <v>7</v>
      </c>
      <c r="D7" s="76" t="s">
        <v>61</v>
      </c>
      <c r="E7" s="76"/>
      <c r="F7" s="78"/>
      <c r="G7" s="79">
        <v>16774000</v>
      </c>
      <c r="H7" s="90"/>
      <c r="I7" s="91"/>
      <c r="K7" s="53"/>
      <c r="L7" s="87"/>
      <c r="M7" s="92"/>
      <c r="N7" s="87"/>
      <c r="O7" s="92"/>
      <c r="P7" s="105"/>
      <c r="Q7" s="104"/>
    </row>
    <row r="8" spans="1:17" ht="7.5" customHeight="1">
      <c r="A8" s="75"/>
      <c r="B8" s="112"/>
      <c r="C8" s="76"/>
      <c r="D8" s="76"/>
      <c r="E8" s="76"/>
      <c r="F8" s="78"/>
      <c r="G8" s="79"/>
      <c r="H8" s="86"/>
      <c r="I8" s="91"/>
      <c r="K8" s="53"/>
      <c r="L8" s="87"/>
      <c r="M8" s="92"/>
      <c r="N8" s="87"/>
      <c r="O8" s="92"/>
      <c r="P8" s="105"/>
      <c r="Q8" s="104"/>
    </row>
    <row r="9" spans="1:17">
      <c r="A9" s="75"/>
      <c r="B9" s="112">
        <v>2</v>
      </c>
      <c r="C9" s="76" t="s">
        <v>8</v>
      </c>
      <c r="D9" s="76" t="s">
        <v>57</v>
      </c>
      <c r="E9" s="76"/>
      <c r="F9" s="80">
        <v>79305930</v>
      </c>
      <c r="G9" s="79"/>
      <c r="H9" s="86"/>
      <c r="I9" s="91"/>
      <c r="K9" s="53"/>
      <c r="L9" s="87"/>
      <c r="M9" s="92"/>
      <c r="N9" s="87"/>
      <c r="O9" s="92"/>
      <c r="P9" s="105"/>
      <c r="Q9" s="104"/>
    </row>
    <row r="10" spans="1:17">
      <c r="A10" s="75"/>
      <c r="B10" s="112"/>
      <c r="C10" s="76"/>
      <c r="D10" s="76" t="s">
        <v>61</v>
      </c>
      <c r="E10" s="76"/>
      <c r="F10" s="80">
        <v>207711219</v>
      </c>
      <c r="G10" s="79"/>
      <c r="H10" s="86"/>
      <c r="I10" s="91"/>
      <c r="K10" s="53"/>
      <c r="L10" s="87"/>
      <c r="M10" s="92"/>
      <c r="N10" s="87"/>
      <c r="O10" s="92"/>
      <c r="P10" s="105"/>
      <c r="Q10" s="104"/>
    </row>
    <row r="11" spans="1:17">
      <c r="A11" s="75"/>
      <c r="B11" s="112"/>
      <c r="C11" s="76"/>
      <c r="D11" s="76"/>
      <c r="E11" s="76"/>
      <c r="F11" s="78"/>
      <c r="G11" s="79">
        <f>SUM(F9:F10)</f>
        <v>287017149</v>
      </c>
      <c r="H11" s="86"/>
      <c r="I11" s="91"/>
      <c r="K11" s="53"/>
      <c r="L11" s="87"/>
      <c r="M11" s="92"/>
      <c r="N11" s="87"/>
      <c r="O11" s="92"/>
      <c r="P11" s="105"/>
      <c r="Q11" s="104"/>
    </row>
    <row r="12" spans="1:17" ht="9.75" customHeight="1">
      <c r="A12" s="75"/>
      <c r="B12" s="112"/>
      <c r="C12" s="76"/>
      <c r="D12" s="76"/>
      <c r="E12" s="76"/>
      <c r="F12" s="78"/>
      <c r="G12" s="79"/>
      <c r="H12" s="86"/>
      <c r="I12" s="91"/>
      <c r="K12" s="53"/>
      <c r="L12" s="87"/>
      <c r="M12" s="92"/>
      <c r="N12" s="87"/>
      <c r="O12" s="92"/>
      <c r="P12" s="105"/>
      <c r="Q12" s="104"/>
    </row>
    <row r="13" spans="1:17">
      <c r="A13" s="75"/>
      <c r="B13" s="112">
        <v>3</v>
      </c>
      <c r="C13" s="76" t="s">
        <v>27</v>
      </c>
      <c r="D13" s="76" t="s">
        <v>32</v>
      </c>
      <c r="E13" s="63">
        <v>78</v>
      </c>
      <c r="F13" s="78">
        <v>747630</v>
      </c>
      <c r="G13" s="59"/>
      <c r="H13" s="86"/>
      <c r="I13" s="69">
        <f>K13-F13</f>
        <v>2299444137</v>
      </c>
      <c r="J13" s="60"/>
      <c r="K13" s="78">
        <v>2300191767</v>
      </c>
      <c r="L13" s="87"/>
      <c r="M13" s="92"/>
      <c r="N13" s="87"/>
      <c r="O13" s="92"/>
      <c r="P13" s="105"/>
      <c r="Q13" s="104"/>
    </row>
    <row r="14" spans="1:17">
      <c r="A14" s="75"/>
      <c r="B14" s="112"/>
      <c r="C14" s="76"/>
      <c r="D14" s="76" t="s">
        <v>33</v>
      </c>
      <c r="E14" s="63">
        <v>45629.8</v>
      </c>
      <c r="F14" s="78">
        <f>E14*9628</f>
        <v>439323714.40000004</v>
      </c>
      <c r="G14" s="59"/>
      <c r="H14" s="86"/>
      <c r="I14" s="91">
        <f>K14-F14</f>
        <v>719423298.5999999</v>
      </c>
      <c r="J14" s="60"/>
      <c r="K14" s="78">
        <v>1158747013</v>
      </c>
      <c r="L14" s="87"/>
      <c r="M14" s="92"/>
      <c r="N14" s="87"/>
      <c r="O14" s="92"/>
      <c r="P14" s="105"/>
      <c r="Q14" s="104"/>
    </row>
    <row r="15" spans="1:17">
      <c r="A15" s="75"/>
      <c r="B15" s="112"/>
      <c r="C15" s="76"/>
      <c r="D15" s="76" t="s">
        <v>36</v>
      </c>
      <c r="E15" s="63">
        <v>74590.789999999994</v>
      </c>
      <c r="F15" s="78">
        <v>715922402</v>
      </c>
      <c r="G15" s="59"/>
      <c r="H15" s="86"/>
      <c r="I15" s="91">
        <f>SUM(I13:I14)</f>
        <v>3018867435.5999999</v>
      </c>
      <c r="J15" s="60"/>
      <c r="K15" s="61"/>
      <c r="L15" s="87"/>
      <c r="M15" s="92"/>
      <c r="N15" s="87"/>
      <c r="O15" s="92"/>
      <c r="P15" s="105"/>
      <c r="Q15" s="104"/>
    </row>
    <row r="16" spans="1:17">
      <c r="A16" s="75"/>
      <c r="B16" s="112"/>
      <c r="C16" s="76"/>
      <c r="D16" s="76" t="s">
        <v>35</v>
      </c>
      <c r="E16" s="63">
        <v>46389.62</v>
      </c>
      <c r="F16" s="78">
        <v>445247573</v>
      </c>
      <c r="G16" s="59"/>
      <c r="H16" s="86"/>
      <c r="I16" s="68"/>
      <c r="J16" s="60"/>
      <c r="K16" s="61"/>
      <c r="L16" s="87"/>
      <c r="M16" s="92"/>
      <c r="N16" s="87"/>
      <c r="O16" s="92"/>
      <c r="P16" s="105"/>
      <c r="Q16" s="104"/>
    </row>
    <row r="17" spans="1:17">
      <c r="A17" s="75"/>
      <c r="B17" s="112"/>
      <c r="C17" s="76"/>
      <c r="D17" s="76" t="s">
        <v>37</v>
      </c>
      <c r="E17" s="63">
        <v>447411.12</v>
      </c>
      <c r="F17" s="78">
        <v>4333176697</v>
      </c>
      <c r="G17" s="59"/>
      <c r="H17" s="86"/>
      <c r="I17" s="68"/>
      <c r="J17" s="60"/>
      <c r="K17" s="61"/>
      <c r="L17" s="87"/>
      <c r="M17" s="92"/>
      <c r="N17" s="87"/>
      <c r="O17" s="92"/>
      <c r="P17" s="105"/>
      <c r="Q17" s="104"/>
    </row>
    <row r="18" spans="1:17">
      <c r="A18" s="75"/>
      <c r="B18" s="112"/>
      <c r="C18" s="76"/>
      <c r="D18" s="76" t="s">
        <v>38</v>
      </c>
      <c r="E18" s="63">
        <v>24878.89</v>
      </c>
      <c r="F18" s="78">
        <v>240952050</v>
      </c>
      <c r="G18" s="59"/>
      <c r="H18" s="86"/>
      <c r="I18" s="91"/>
      <c r="J18" s="60"/>
      <c r="K18" s="61"/>
      <c r="L18" s="87"/>
      <c r="M18" s="92"/>
      <c r="N18" s="87"/>
      <c r="O18" s="92"/>
      <c r="P18" s="105"/>
      <c r="Q18" s="104"/>
    </row>
    <row r="19" spans="1:17">
      <c r="A19" s="75"/>
      <c r="B19" s="112"/>
      <c r="C19" s="76"/>
      <c r="D19" s="76" t="s">
        <v>42</v>
      </c>
      <c r="E19" s="63">
        <v>187.36</v>
      </c>
      <c r="F19" s="78">
        <v>1817392</v>
      </c>
      <c r="G19" s="59"/>
      <c r="H19" s="86"/>
      <c r="I19" s="91"/>
      <c r="J19" s="60"/>
      <c r="K19" s="61"/>
      <c r="L19" s="87"/>
      <c r="M19" s="92"/>
      <c r="N19" s="87"/>
      <c r="O19" s="92"/>
      <c r="P19" s="105"/>
      <c r="Q19" s="104"/>
    </row>
    <row r="20" spans="1:17">
      <c r="A20" s="75"/>
      <c r="B20" s="112"/>
      <c r="C20" s="76"/>
      <c r="D20" s="76" t="s">
        <v>41</v>
      </c>
      <c r="E20" s="63">
        <v>205089.47</v>
      </c>
      <c r="F20" s="78">
        <v>1989367859</v>
      </c>
      <c r="G20" s="59"/>
      <c r="H20" s="86"/>
      <c r="I20" s="91"/>
      <c r="J20" s="60"/>
      <c r="K20" s="61"/>
      <c r="L20" s="87"/>
      <c r="M20" s="92"/>
      <c r="N20" s="87"/>
      <c r="O20" s="92"/>
      <c r="P20" s="105"/>
      <c r="Q20" s="104"/>
    </row>
    <row r="21" spans="1:17">
      <c r="A21" s="75"/>
      <c r="B21" s="112"/>
      <c r="C21" s="76"/>
      <c r="D21" s="76" t="s">
        <v>40</v>
      </c>
      <c r="E21" s="63">
        <v>309705.03999999998</v>
      </c>
      <c r="F21" s="78">
        <v>2997325377</v>
      </c>
      <c r="G21" s="59"/>
      <c r="H21" s="86"/>
      <c r="I21" s="91"/>
      <c r="J21" s="60"/>
      <c r="K21" s="61"/>
      <c r="L21" s="87"/>
      <c r="M21" s="92"/>
      <c r="N21" s="87"/>
      <c r="O21" s="92"/>
      <c r="P21" s="105"/>
      <c r="Q21" s="104"/>
    </row>
    <row r="22" spans="1:17">
      <c r="A22" s="75"/>
      <c r="B22" s="112"/>
      <c r="C22" s="76"/>
      <c r="D22" s="76" t="s">
        <v>45</v>
      </c>
      <c r="E22" s="63">
        <v>185300.63</v>
      </c>
      <c r="F22" s="78">
        <v>1803901633</v>
      </c>
      <c r="G22" s="59"/>
      <c r="H22" s="86"/>
      <c r="I22" s="91"/>
      <c r="J22" s="60"/>
      <c r="K22" s="61"/>
      <c r="L22" s="87"/>
      <c r="M22" s="92"/>
      <c r="N22" s="87"/>
      <c r="O22" s="92"/>
      <c r="P22" s="105"/>
      <c r="Q22" s="104"/>
    </row>
    <row r="23" spans="1:17">
      <c r="A23" s="75"/>
      <c r="B23" s="112"/>
      <c r="C23" s="76"/>
      <c r="D23" s="76" t="s">
        <v>47</v>
      </c>
      <c r="E23" s="63">
        <v>437581.77</v>
      </c>
      <c r="F23" s="78">
        <v>4257670622</v>
      </c>
      <c r="G23" s="59"/>
      <c r="H23" s="86"/>
      <c r="I23" s="91"/>
      <c r="J23" s="60"/>
      <c r="K23" s="61"/>
      <c r="L23" s="87"/>
      <c r="M23" s="92"/>
      <c r="N23" s="87"/>
      <c r="O23" s="92"/>
      <c r="P23" s="105"/>
      <c r="Q23" s="104"/>
    </row>
    <row r="24" spans="1:17">
      <c r="A24" s="75"/>
      <c r="B24" s="112"/>
      <c r="C24" s="76"/>
      <c r="D24" s="76" t="s">
        <v>50</v>
      </c>
      <c r="E24" s="63">
        <v>119573.54999999999</v>
      </c>
      <c r="F24" s="78">
        <v>1173136098</v>
      </c>
      <c r="G24" s="59"/>
      <c r="H24" s="86"/>
      <c r="I24" s="91"/>
      <c r="J24" s="60"/>
      <c r="K24" s="61"/>
      <c r="L24" s="87"/>
      <c r="M24" s="92"/>
      <c r="N24" s="87"/>
      <c r="O24" s="92"/>
      <c r="P24" s="105"/>
      <c r="Q24" s="104"/>
    </row>
    <row r="25" spans="1:17">
      <c r="A25" s="75"/>
      <c r="B25" s="112"/>
      <c r="C25" s="76"/>
      <c r="D25" s="76" t="s">
        <v>55</v>
      </c>
      <c r="E25" s="63">
        <v>138221.73000000001</v>
      </c>
      <c r="F25" s="78">
        <v>1373094665</v>
      </c>
      <c r="G25" s="59"/>
      <c r="H25" s="86"/>
      <c r="I25" s="91"/>
      <c r="J25" s="60"/>
      <c r="K25" s="61"/>
      <c r="L25" s="87"/>
      <c r="M25" s="92"/>
      <c r="N25" s="87"/>
      <c r="O25" s="92"/>
      <c r="P25" s="105"/>
      <c r="Q25" s="104"/>
    </row>
    <row r="26" spans="1:17">
      <c r="A26" s="75"/>
      <c r="B26" s="112"/>
      <c r="C26" s="76"/>
      <c r="D26" s="76" t="s">
        <v>58</v>
      </c>
      <c r="E26" s="63">
        <v>177658.77</v>
      </c>
      <c r="F26" s="78">
        <v>1827753426</v>
      </c>
      <c r="G26" s="59"/>
      <c r="H26" s="86"/>
      <c r="I26" s="91"/>
      <c r="J26" s="60"/>
      <c r="K26" s="61"/>
      <c r="L26" s="87"/>
      <c r="M26" s="92"/>
      <c r="N26" s="87"/>
      <c r="O26" s="92"/>
      <c r="P26" s="105"/>
      <c r="Q26" s="104"/>
    </row>
    <row r="27" spans="1:17">
      <c r="A27" s="75"/>
      <c r="B27" s="112"/>
      <c r="C27" s="76"/>
      <c r="D27" s="76" t="s">
        <v>62</v>
      </c>
      <c r="E27" s="63">
        <v>173984.52004999999</v>
      </c>
      <c r="F27" s="78">
        <v>1900258927.9860997</v>
      </c>
      <c r="G27" s="59"/>
      <c r="H27" s="86"/>
      <c r="I27" s="91"/>
      <c r="J27" s="60"/>
      <c r="K27" s="61"/>
      <c r="L27" s="87"/>
      <c r="M27" s="92"/>
      <c r="N27" s="87"/>
      <c r="O27" s="92"/>
      <c r="P27" s="105"/>
      <c r="Q27" s="104"/>
    </row>
    <row r="28" spans="1:17">
      <c r="A28" s="75"/>
      <c r="B28" s="112"/>
      <c r="C28" s="76"/>
      <c r="D28" s="76"/>
      <c r="E28" s="63">
        <f>SUM(E13:E27)</f>
        <v>2386281.0600499995</v>
      </c>
      <c r="F28" s="78"/>
      <c r="G28" s="59">
        <f>SUM(F13:F27)</f>
        <v>23499696066.386101</v>
      </c>
      <c r="H28" s="86"/>
      <c r="I28" s="91">
        <v>23066450010.149998</v>
      </c>
      <c r="J28" s="60"/>
      <c r="K28" s="61"/>
      <c r="L28" s="87"/>
      <c r="M28" s="92"/>
      <c r="N28" s="87"/>
      <c r="O28" s="92"/>
      <c r="P28" s="105"/>
      <c r="Q28" s="104"/>
    </row>
    <row r="29" spans="1:17" ht="7.5" customHeight="1">
      <c r="A29" s="75"/>
      <c r="B29" s="112"/>
      <c r="C29" s="76"/>
      <c r="D29" s="76"/>
      <c r="E29" s="63"/>
      <c r="F29" s="78"/>
      <c r="G29" s="59"/>
      <c r="H29" s="86"/>
      <c r="I29" s="91"/>
      <c r="J29" s="60"/>
      <c r="K29" s="61"/>
      <c r="L29" s="87"/>
      <c r="M29" s="92"/>
      <c r="N29" s="87"/>
      <c r="O29" s="92"/>
      <c r="P29" s="105"/>
      <c r="Q29" s="104"/>
    </row>
    <row r="30" spans="1:17">
      <c r="A30" s="75"/>
      <c r="B30" s="112">
        <v>4</v>
      </c>
      <c r="C30" s="76" t="s">
        <v>9</v>
      </c>
      <c r="D30" s="76" t="s">
        <v>61</v>
      </c>
      <c r="E30" s="76"/>
      <c r="F30" s="78"/>
      <c r="G30" s="79">
        <v>17874861397.800003</v>
      </c>
      <c r="H30" s="86"/>
      <c r="I30" s="91">
        <f>I28-G28</f>
        <v>-433246056.23610306</v>
      </c>
      <c r="K30" s="53"/>
      <c r="L30" s="87"/>
      <c r="M30" s="92"/>
      <c r="N30" s="87"/>
      <c r="O30" s="92"/>
      <c r="P30" s="105"/>
      <c r="Q30" s="104"/>
    </row>
    <row r="31" spans="1:17">
      <c r="A31" s="75"/>
      <c r="B31" s="112"/>
      <c r="C31" s="76"/>
      <c r="D31" s="76"/>
      <c r="E31" s="76"/>
      <c r="F31" s="78"/>
      <c r="G31" s="79"/>
      <c r="H31" s="86"/>
      <c r="I31" s="91"/>
      <c r="K31" s="53"/>
      <c r="L31" s="87"/>
      <c r="M31" s="92"/>
      <c r="N31" s="87"/>
      <c r="O31" s="92"/>
      <c r="P31" s="105"/>
      <c r="Q31" s="104"/>
    </row>
    <row r="32" spans="1:17" ht="9.75" customHeight="1">
      <c r="A32" s="75"/>
      <c r="B32" s="112"/>
      <c r="C32" s="76"/>
      <c r="D32" s="76"/>
      <c r="E32" s="76"/>
      <c r="F32" s="78"/>
      <c r="G32" s="79"/>
      <c r="H32" s="86"/>
      <c r="I32" s="91"/>
      <c r="K32" s="53"/>
      <c r="L32" s="87"/>
      <c r="M32" s="92"/>
      <c r="N32" s="87"/>
      <c r="O32" s="92"/>
      <c r="P32" s="105"/>
      <c r="Q32" s="104"/>
    </row>
    <row r="33" spans="1:17">
      <c r="A33" s="75"/>
      <c r="B33" s="112">
        <v>5</v>
      </c>
      <c r="C33" s="76" t="s">
        <v>10</v>
      </c>
      <c r="D33" s="76"/>
      <c r="E33" s="78"/>
      <c r="F33" s="78"/>
      <c r="G33" s="79">
        <v>0</v>
      </c>
      <c r="H33" s="86"/>
      <c r="I33" s="91"/>
      <c r="K33" s="53"/>
      <c r="L33" s="87"/>
      <c r="M33" s="92"/>
      <c r="N33" s="87"/>
      <c r="O33" s="92"/>
      <c r="P33" s="105"/>
      <c r="Q33" s="104"/>
    </row>
    <row r="34" spans="1:17" ht="9.75" customHeight="1">
      <c r="A34" s="75"/>
      <c r="B34" s="112"/>
      <c r="C34" s="76"/>
      <c r="D34" s="76"/>
      <c r="E34" s="76"/>
      <c r="F34" s="78"/>
      <c r="G34" s="79"/>
      <c r="H34" s="86"/>
      <c r="I34" s="91"/>
      <c r="K34" s="53"/>
      <c r="L34" s="87"/>
      <c r="M34" s="92"/>
      <c r="N34" s="87"/>
      <c r="O34" s="92"/>
      <c r="P34" s="105"/>
      <c r="Q34" s="104"/>
    </row>
    <row r="35" spans="1:17">
      <c r="A35" s="75"/>
      <c r="B35" s="112">
        <v>6</v>
      </c>
      <c r="C35" s="76" t="s">
        <v>11</v>
      </c>
      <c r="D35" s="76" t="s">
        <v>49</v>
      </c>
      <c r="E35" s="58"/>
      <c r="F35" s="58">
        <v>87778284</v>
      </c>
      <c r="G35" s="79"/>
      <c r="H35" s="86"/>
      <c r="I35" s="91"/>
      <c r="K35" s="53"/>
      <c r="L35" s="87"/>
      <c r="M35" s="92"/>
      <c r="N35" s="87"/>
      <c r="O35" s="92"/>
      <c r="P35" s="105"/>
      <c r="Q35" s="104"/>
    </row>
    <row r="36" spans="1:17">
      <c r="A36" s="75"/>
      <c r="B36" s="112"/>
      <c r="C36" s="76"/>
      <c r="D36" s="76" t="s">
        <v>54</v>
      </c>
      <c r="E36" s="58"/>
      <c r="F36" s="58">
        <v>115083576</v>
      </c>
      <c r="G36" s="79"/>
      <c r="H36" s="86"/>
      <c r="I36" s="91"/>
      <c r="K36" s="53"/>
      <c r="L36" s="87"/>
      <c r="M36" s="92"/>
      <c r="N36" s="87"/>
      <c r="O36" s="92"/>
      <c r="P36" s="105"/>
      <c r="Q36" s="104"/>
    </row>
    <row r="37" spans="1:17">
      <c r="A37" s="75"/>
      <c r="B37" s="112"/>
      <c r="C37" s="76"/>
      <c r="D37" s="76" t="s">
        <v>57</v>
      </c>
      <c r="E37" s="58"/>
      <c r="F37" s="58">
        <v>87966054</v>
      </c>
      <c r="G37" s="79"/>
      <c r="H37" s="86"/>
      <c r="I37" s="91"/>
      <c r="K37" s="53"/>
      <c r="L37" s="87"/>
      <c r="M37" s="92"/>
      <c r="N37" s="87"/>
      <c r="O37" s="92"/>
      <c r="P37" s="105"/>
      <c r="Q37" s="104"/>
    </row>
    <row r="38" spans="1:17">
      <c r="A38" s="75"/>
      <c r="B38" s="112"/>
      <c r="C38" s="76"/>
      <c r="D38" s="76" t="s">
        <v>61</v>
      </c>
      <c r="E38" s="58"/>
      <c r="F38" s="58">
        <v>124952405</v>
      </c>
      <c r="G38" s="79"/>
      <c r="H38" s="86"/>
      <c r="I38" s="91"/>
      <c r="K38" s="53"/>
      <c r="L38" s="87"/>
      <c r="M38" s="92"/>
      <c r="N38" s="87"/>
      <c r="O38" s="92"/>
      <c r="P38" s="105"/>
      <c r="Q38" s="104"/>
    </row>
    <row r="39" spans="1:17" ht="13.5" customHeight="1">
      <c r="A39" s="75"/>
      <c r="B39" s="112"/>
      <c r="C39" s="76"/>
      <c r="D39" s="76"/>
      <c r="E39" s="76"/>
      <c r="F39" s="78"/>
      <c r="G39" s="79">
        <f>SUM(F35:F38)</f>
        <v>415780319</v>
      </c>
      <c r="H39" s="86"/>
      <c r="I39" s="91"/>
      <c r="K39" s="53"/>
      <c r="L39" s="87"/>
      <c r="M39" s="92"/>
      <c r="N39" s="87"/>
      <c r="O39" s="92"/>
      <c r="P39" s="105"/>
      <c r="Q39" s="104"/>
    </row>
    <row r="40" spans="1:17" ht="10.5" customHeight="1">
      <c r="A40" s="75"/>
      <c r="B40" s="112"/>
      <c r="C40" s="76"/>
      <c r="D40" s="76"/>
      <c r="E40" s="76"/>
      <c r="F40" s="78"/>
      <c r="G40" s="79"/>
      <c r="H40" s="86"/>
      <c r="I40" s="91"/>
      <c r="K40" s="53"/>
      <c r="L40" s="87"/>
      <c r="M40" s="92"/>
      <c r="N40" s="87"/>
      <c r="O40" s="92"/>
      <c r="P40" s="105"/>
      <c r="Q40" s="104"/>
    </row>
    <row r="41" spans="1:17">
      <c r="A41" s="75"/>
      <c r="B41" s="112">
        <v>7</v>
      </c>
      <c r="C41" s="76" t="s">
        <v>12</v>
      </c>
      <c r="D41" s="76" t="s">
        <v>61</v>
      </c>
      <c r="E41" s="76"/>
      <c r="F41" s="78"/>
      <c r="G41" s="79">
        <v>64648688</v>
      </c>
      <c r="H41" s="86"/>
      <c r="I41" s="91"/>
      <c r="K41" s="53"/>
      <c r="L41" s="87"/>
      <c r="M41" s="92"/>
      <c r="N41" s="87"/>
      <c r="O41" s="92"/>
      <c r="P41" s="105"/>
      <c r="Q41" s="104"/>
    </row>
    <row r="42" spans="1:17" ht="7.5" customHeight="1">
      <c r="A42" s="75"/>
      <c r="B42" s="112"/>
      <c r="C42" s="76"/>
      <c r="D42" s="76"/>
      <c r="E42" s="76"/>
      <c r="F42" s="78"/>
      <c r="G42" s="79"/>
      <c r="H42" s="86"/>
      <c r="I42" s="91"/>
      <c r="K42" s="53"/>
      <c r="L42" s="87"/>
      <c r="M42" s="92"/>
      <c r="N42" s="87"/>
      <c r="O42" s="92"/>
      <c r="P42" s="105"/>
      <c r="Q42" s="104"/>
    </row>
    <row r="43" spans="1:17">
      <c r="A43" s="75"/>
      <c r="B43" s="112">
        <v>8</v>
      </c>
      <c r="C43" s="76" t="s">
        <v>13</v>
      </c>
      <c r="D43" s="76"/>
      <c r="E43" s="76"/>
      <c r="F43" s="78"/>
      <c r="G43" s="79">
        <v>0</v>
      </c>
      <c r="H43" s="86"/>
      <c r="I43" s="91"/>
      <c r="K43" s="53"/>
      <c r="L43" s="87"/>
      <c r="M43" s="92"/>
      <c r="N43" s="87"/>
      <c r="O43" s="92"/>
      <c r="P43" s="105"/>
      <c r="Q43" s="104"/>
    </row>
    <row r="44" spans="1:17" ht="6" customHeight="1">
      <c r="A44" s="75"/>
      <c r="B44" s="112"/>
      <c r="C44" s="76"/>
      <c r="D44" s="76"/>
      <c r="E44" s="76"/>
      <c r="F44" s="78"/>
      <c r="G44" s="79"/>
      <c r="H44" s="86"/>
      <c r="I44" s="91"/>
      <c r="K44" s="53"/>
      <c r="L44" s="87"/>
      <c r="M44" s="92"/>
      <c r="N44" s="87"/>
      <c r="O44" s="92"/>
      <c r="P44" s="105"/>
      <c r="Q44" s="104"/>
    </row>
    <row r="45" spans="1:17">
      <c r="A45" s="75"/>
      <c r="B45" s="112">
        <v>9</v>
      </c>
      <c r="C45" s="76" t="s">
        <v>14</v>
      </c>
      <c r="D45" s="76"/>
      <c r="E45" s="76"/>
      <c r="F45" s="78"/>
      <c r="G45" s="79">
        <v>0</v>
      </c>
      <c r="H45" s="86"/>
      <c r="I45" s="91"/>
      <c r="K45" s="53"/>
      <c r="L45" s="87"/>
      <c r="M45" s="92"/>
      <c r="N45" s="87"/>
      <c r="O45" s="92"/>
      <c r="P45" s="105"/>
      <c r="Q45" s="104"/>
    </row>
    <row r="46" spans="1:17">
      <c r="A46" s="75"/>
      <c r="B46" s="112"/>
      <c r="C46" s="76"/>
      <c r="D46" s="76"/>
      <c r="E46" s="76"/>
      <c r="F46" s="78"/>
      <c r="G46" s="79"/>
      <c r="H46" s="86"/>
      <c r="I46" s="91"/>
      <c r="K46" s="53"/>
      <c r="L46" s="87"/>
      <c r="M46" s="92"/>
      <c r="N46" s="87"/>
      <c r="O46" s="92"/>
      <c r="P46" s="105"/>
      <c r="Q46" s="104"/>
    </row>
    <row r="47" spans="1:17">
      <c r="A47" s="75"/>
      <c r="B47" s="112">
        <v>10</v>
      </c>
      <c r="C47" s="76" t="s">
        <v>15</v>
      </c>
      <c r="D47" s="76" t="s">
        <v>46</v>
      </c>
      <c r="E47" s="78"/>
      <c r="F47" s="78">
        <v>551287908</v>
      </c>
      <c r="G47" s="79"/>
      <c r="H47" s="86"/>
      <c r="I47" s="91"/>
      <c r="K47" s="53"/>
      <c r="L47" s="87"/>
      <c r="M47" s="92"/>
      <c r="N47" s="87"/>
      <c r="O47" s="92"/>
      <c r="P47" s="105"/>
      <c r="Q47" s="104"/>
    </row>
    <row r="48" spans="1:17">
      <c r="A48" s="75"/>
      <c r="B48" s="112"/>
      <c r="C48" s="76"/>
      <c r="D48" s="76" t="s">
        <v>49</v>
      </c>
      <c r="E48" s="78"/>
      <c r="F48" s="78">
        <v>525399204</v>
      </c>
      <c r="G48" s="79"/>
      <c r="H48" s="86"/>
      <c r="I48" s="91"/>
      <c r="K48" s="53"/>
      <c r="L48" s="87"/>
      <c r="M48" s="92"/>
      <c r="N48" s="87"/>
      <c r="O48" s="92"/>
      <c r="P48" s="105"/>
      <c r="Q48" s="104"/>
    </row>
    <row r="49" spans="1:17">
      <c r="A49" s="75"/>
      <c r="B49" s="112"/>
      <c r="C49" s="76"/>
      <c r="D49" s="76" t="s">
        <v>54</v>
      </c>
      <c r="E49" s="78"/>
      <c r="F49" s="78">
        <v>731076016</v>
      </c>
      <c r="G49" s="79"/>
      <c r="H49" s="86"/>
      <c r="I49" s="91"/>
      <c r="K49" s="53"/>
      <c r="L49" s="93"/>
      <c r="M49" s="92"/>
      <c r="N49" s="87"/>
      <c r="O49" s="92"/>
      <c r="P49" s="105"/>
      <c r="Q49" s="104"/>
    </row>
    <row r="50" spans="1:17">
      <c r="A50" s="75"/>
      <c r="B50" s="112"/>
      <c r="C50" s="76"/>
      <c r="D50" s="76" t="s">
        <v>57</v>
      </c>
      <c r="E50" s="78"/>
      <c r="F50" s="78">
        <v>515803970</v>
      </c>
      <c r="G50" s="79"/>
      <c r="H50" s="86"/>
      <c r="I50" s="91"/>
      <c r="K50" s="53"/>
      <c r="L50" s="93"/>
      <c r="M50" s="92"/>
      <c r="N50" s="87"/>
      <c r="O50" s="92"/>
      <c r="P50" s="105"/>
      <c r="Q50" s="104"/>
    </row>
    <row r="51" spans="1:17">
      <c r="A51" s="75"/>
      <c r="B51" s="112"/>
      <c r="C51" s="76"/>
      <c r="D51" s="76" t="s">
        <v>61</v>
      </c>
      <c r="E51" s="78"/>
      <c r="F51" s="78">
        <v>452326930</v>
      </c>
      <c r="G51" s="79"/>
      <c r="H51" s="86"/>
      <c r="I51" s="91"/>
      <c r="K51" s="53"/>
      <c r="L51" s="93"/>
      <c r="M51" s="92"/>
      <c r="N51" s="87"/>
      <c r="O51" s="92"/>
      <c r="P51" s="105"/>
      <c r="Q51" s="104"/>
    </row>
    <row r="52" spans="1:17">
      <c r="A52" s="75"/>
      <c r="B52" s="112"/>
      <c r="C52" s="76"/>
      <c r="D52" s="76"/>
      <c r="E52" s="76"/>
      <c r="F52" s="78"/>
      <c r="G52" s="79">
        <f>SUM(F47:F51)</f>
        <v>2775894028</v>
      </c>
      <c r="H52" s="86"/>
      <c r="I52" s="91"/>
      <c r="K52" s="53"/>
      <c r="L52" s="87"/>
      <c r="M52" s="92"/>
      <c r="N52" s="87"/>
      <c r="O52" s="92"/>
      <c r="P52" s="105"/>
      <c r="Q52" s="104"/>
    </row>
    <row r="53" spans="1:17" ht="10.5" customHeight="1">
      <c r="A53" s="75"/>
      <c r="B53" s="112"/>
      <c r="C53" s="76"/>
      <c r="D53" s="76"/>
      <c r="E53" s="76"/>
      <c r="F53" s="78"/>
      <c r="G53" s="79"/>
      <c r="H53" s="86"/>
      <c r="I53" s="91"/>
      <c r="K53" s="53"/>
      <c r="L53" s="87"/>
      <c r="M53" s="92"/>
      <c r="N53" s="87"/>
      <c r="O53" s="92"/>
      <c r="P53" s="105"/>
      <c r="Q53" s="104"/>
    </row>
    <row r="54" spans="1:17">
      <c r="A54" s="75"/>
      <c r="B54" s="112">
        <v>11</v>
      </c>
      <c r="C54" s="76" t="s">
        <v>16</v>
      </c>
      <c r="D54" s="76"/>
      <c r="E54" s="76"/>
      <c r="F54" s="78"/>
      <c r="G54" s="79">
        <v>0</v>
      </c>
      <c r="H54" s="86"/>
      <c r="I54" s="91"/>
      <c r="K54" s="53"/>
      <c r="L54" s="87"/>
      <c r="M54" s="92"/>
      <c r="N54" s="87"/>
      <c r="O54" s="92"/>
      <c r="P54" s="105"/>
      <c r="Q54" s="104"/>
    </row>
    <row r="55" spans="1:17" ht="9.75" customHeight="1">
      <c r="A55" s="75"/>
      <c r="B55" s="112"/>
      <c r="C55" s="76"/>
      <c r="D55" s="76"/>
      <c r="E55" s="76"/>
      <c r="F55" s="78"/>
      <c r="G55" s="79"/>
      <c r="H55" s="86"/>
      <c r="I55" s="91"/>
      <c r="K55" s="53"/>
      <c r="L55" s="87"/>
      <c r="M55" s="92"/>
      <c r="N55" s="87"/>
      <c r="O55" s="92"/>
      <c r="P55" s="105"/>
      <c r="Q55" s="104"/>
    </row>
    <row r="56" spans="1:17">
      <c r="A56" s="75"/>
      <c r="B56" s="112">
        <v>12</v>
      </c>
      <c r="C56" s="76" t="s">
        <v>34</v>
      </c>
      <c r="D56" s="76"/>
      <c r="E56" s="67"/>
      <c r="F56" s="78"/>
      <c r="G56" s="79">
        <v>0</v>
      </c>
      <c r="H56" s="91"/>
      <c r="I56" s="51"/>
      <c r="J56" s="53"/>
      <c r="K56" s="87"/>
      <c r="L56" s="92"/>
      <c r="M56" s="87"/>
      <c r="N56" s="92"/>
      <c r="O56" s="105"/>
      <c r="P56" s="104"/>
      <c r="Q56" s="69"/>
    </row>
    <row r="57" spans="1:17" ht="4.5" customHeight="1">
      <c r="A57" s="75"/>
      <c r="B57" s="112"/>
      <c r="C57" s="76"/>
      <c r="D57" s="76"/>
      <c r="E57" s="67"/>
      <c r="F57" s="78"/>
      <c r="G57" s="79"/>
      <c r="H57" s="91"/>
      <c r="I57" s="51"/>
      <c r="J57" s="53"/>
      <c r="K57" s="87"/>
      <c r="L57" s="92"/>
      <c r="M57" s="87"/>
      <c r="N57" s="92"/>
      <c r="O57" s="105"/>
      <c r="P57" s="104"/>
      <c r="Q57" s="69"/>
    </row>
    <row r="58" spans="1:17">
      <c r="A58" s="75"/>
      <c r="B58" s="112">
        <v>13</v>
      </c>
      <c r="C58" s="76" t="s">
        <v>17</v>
      </c>
      <c r="D58" s="76"/>
      <c r="E58" s="57"/>
      <c r="F58" s="78"/>
      <c r="G58" s="79">
        <v>0</v>
      </c>
      <c r="H58" s="86"/>
      <c r="I58" s="91"/>
      <c r="K58" s="53"/>
      <c r="L58" s="87"/>
      <c r="M58" s="92"/>
      <c r="N58" s="87"/>
      <c r="O58" s="92"/>
      <c r="P58" s="105"/>
      <c r="Q58" s="104"/>
    </row>
    <row r="59" spans="1:17" ht="11.25" customHeight="1">
      <c r="A59" s="75"/>
      <c r="B59" s="112"/>
      <c r="C59" s="76"/>
      <c r="D59" s="76"/>
      <c r="E59" s="76"/>
      <c r="F59" s="78"/>
      <c r="G59" s="79"/>
      <c r="H59" s="86"/>
      <c r="I59" s="91"/>
      <c r="K59" s="53"/>
      <c r="L59" s="87"/>
      <c r="M59" s="92"/>
      <c r="N59" s="87"/>
      <c r="O59" s="92"/>
      <c r="P59" s="105"/>
      <c r="Q59" s="104"/>
    </row>
    <row r="60" spans="1:17">
      <c r="A60" s="75"/>
      <c r="B60" s="112">
        <v>14</v>
      </c>
      <c r="C60" s="76" t="s">
        <v>18</v>
      </c>
      <c r="D60" s="76" t="s">
        <v>61</v>
      </c>
      <c r="E60" s="76"/>
      <c r="F60" s="78"/>
      <c r="G60" s="79">
        <v>33720720</v>
      </c>
      <c r="H60" s="86"/>
      <c r="I60" s="91"/>
      <c r="K60" s="53"/>
      <c r="L60" s="87"/>
      <c r="M60" s="92"/>
      <c r="N60" s="87"/>
      <c r="O60" s="92"/>
      <c r="P60" s="105"/>
      <c r="Q60" s="104"/>
    </row>
    <row r="61" spans="1:17" ht="9" customHeight="1">
      <c r="A61" s="75"/>
      <c r="B61" s="112"/>
      <c r="C61" s="76"/>
      <c r="D61" s="76"/>
      <c r="E61" s="76"/>
      <c r="F61" s="78"/>
      <c r="G61" s="79"/>
      <c r="H61" s="86"/>
      <c r="I61" s="91"/>
      <c r="K61" s="53"/>
      <c r="L61" s="87"/>
      <c r="M61" s="92"/>
      <c r="N61" s="87"/>
      <c r="O61" s="92"/>
      <c r="P61" s="105"/>
      <c r="Q61" s="104"/>
    </row>
    <row r="62" spans="1:17">
      <c r="A62" s="75"/>
      <c r="B62" s="112">
        <v>15</v>
      </c>
      <c r="C62" s="76" t="s">
        <v>19</v>
      </c>
      <c r="D62" s="76"/>
      <c r="E62" s="65"/>
      <c r="F62" s="78"/>
      <c r="G62" s="79">
        <v>0</v>
      </c>
      <c r="H62" s="86"/>
      <c r="I62" s="91"/>
      <c r="K62" s="53"/>
      <c r="L62" s="87"/>
      <c r="M62" s="92"/>
      <c r="N62" s="87"/>
      <c r="O62" s="92"/>
      <c r="P62" s="105"/>
      <c r="Q62" s="104"/>
    </row>
    <row r="63" spans="1:17" ht="7.5" customHeight="1">
      <c r="A63" s="75"/>
      <c r="B63" s="112"/>
      <c r="C63" s="76"/>
      <c r="D63" s="65"/>
      <c r="E63" s="65"/>
      <c r="F63" s="78"/>
      <c r="G63" s="79"/>
      <c r="H63" s="86"/>
      <c r="I63" s="91"/>
      <c r="K63" s="53"/>
      <c r="L63" s="87"/>
      <c r="M63" s="92"/>
      <c r="N63" s="87"/>
      <c r="O63" s="92"/>
      <c r="P63" s="105"/>
      <c r="Q63" s="104"/>
    </row>
    <row r="64" spans="1:17">
      <c r="A64" s="75"/>
      <c r="B64" s="112">
        <v>16</v>
      </c>
      <c r="C64" s="76" t="s">
        <v>26</v>
      </c>
      <c r="D64" s="76"/>
      <c r="E64" s="63"/>
      <c r="F64" s="78"/>
      <c r="G64" s="59">
        <v>0</v>
      </c>
      <c r="H64" s="86"/>
      <c r="I64" s="91"/>
      <c r="J64" s="60"/>
      <c r="K64" s="61"/>
      <c r="L64" s="87"/>
      <c r="M64" s="92"/>
      <c r="N64" s="87"/>
      <c r="O64" s="92"/>
      <c r="P64" s="105"/>
      <c r="Q64" s="104"/>
    </row>
    <row r="65" spans="1:17" ht="8.25" customHeight="1">
      <c r="A65" s="75"/>
      <c r="B65" s="112"/>
      <c r="C65" s="76"/>
      <c r="D65" s="76"/>
      <c r="E65" s="76"/>
      <c r="F65" s="78"/>
      <c r="G65" s="79"/>
      <c r="H65" s="86"/>
      <c r="I65" s="91"/>
      <c r="K65" s="53"/>
      <c r="L65" s="87"/>
      <c r="M65" s="92"/>
      <c r="N65" s="87"/>
      <c r="O65" s="92"/>
      <c r="P65" s="105"/>
      <c r="Q65" s="104"/>
    </row>
    <row r="66" spans="1:17">
      <c r="A66" s="75"/>
      <c r="B66" s="112">
        <v>17</v>
      </c>
      <c r="C66" s="76" t="s">
        <v>25</v>
      </c>
      <c r="D66" s="76" t="s">
        <v>31</v>
      </c>
      <c r="E66" s="63">
        <v>550000</v>
      </c>
      <c r="F66" s="78"/>
      <c r="G66" s="59">
        <v>5207400000</v>
      </c>
      <c r="H66" s="86"/>
      <c r="I66" s="91"/>
      <c r="J66" s="60"/>
      <c r="K66" s="61"/>
      <c r="L66" s="87"/>
      <c r="M66" s="92"/>
      <c r="N66" s="87"/>
      <c r="O66" s="92"/>
      <c r="P66" s="105"/>
      <c r="Q66" s="104"/>
    </row>
    <row r="67" spans="1:17" ht="6" customHeight="1">
      <c r="A67" s="75"/>
      <c r="B67" s="112"/>
      <c r="C67" s="76"/>
      <c r="D67" s="76"/>
      <c r="E67" s="63"/>
      <c r="F67" s="78"/>
      <c r="G67" s="79"/>
      <c r="H67" s="86"/>
      <c r="I67" s="91"/>
      <c r="K67" s="53"/>
      <c r="L67" s="87"/>
      <c r="M67" s="92"/>
      <c r="N67" s="87"/>
      <c r="O67" s="92"/>
      <c r="P67" s="105"/>
      <c r="Q67" s="104"/>
    </row>
    <row r="68" spans="1:17">
      <c r="A68" s="75"/>
      <c r="B68" s="112">
        <v>18</v>
      </c>
      <c r="C68" s="76" t="s">
        <v>24</v>
      </c>
      <c r="D68" s="76"/>
      <c r="E68" s="63"/>
      <c r="F68" s="78"/>
      <c r="G68" s="59">
        <v>0</v>
      </c>
      <c r="H68" s="86"/>
      <c r="I68" s="91"/>
      <c r="J68" s="60"/>
      <c r="K68" s="61"/>
      <c r="L68" s="87"/>
      <c r="M68" s="92"/>
      <c r="N68" s="87"/>
      <c r="O68" s="92"/>
      <c r="P68" s="105"/>
      <c r="Q68" s="104"/>
    </row>
    <row r="69" spans="1:17" ht="5.25" customHeight="1">
      <c r="A69" s="75"/>
      <c r="B69" s="112"/>
      <c r="C69" s="76"/>
      <c r="D69" s="76"/>
      <c r="E69" s="63"/>
      <c r="F69" s="78"/>
      <c r="G69" s="59"/>
      <c r="H69" s="86"/>
      <c r="I69" s="91"/>
      <c r="J69" s="60"/>
      <c r="K69" s="61"/>
      <c r="L69" s="87"/>
      <c r="M69" s="92"/>
      <c r="N69" s="87"/>
      <c r="O69" s="92"/>
      <c r="P69" s="105"/>
      <c r="Q69" s="104"/>
    </row>
    <row r="70" spans="1:17">
      <c r="A70" s="75"/>
      <c r="B70" s="112">
        <v>19</v>
      </c>
      <c r="C70" s="76" t="s">
        <v>23</v>
      </c>
      <c r="D70" s="76"/>
      <c r="E70" s="63"/>
      <c r="F70" s="78"/>
      <c r="G70" s="59">
        <v>0</v>
      </c>
      <c r="H70" s="86"/>
      <c r="I70" s="91"/>
      <c r="J70" s="60"/>
      <c r="K70" s="61"/>
      <c r="L70" s="87"/>
      <c r="M70" s="92"/>
      <c r="N70" s="87"/>
      <c r="O70" s="92"/>
      <c r="P70" s="105"/>
      <c r="Q70" s="104"/>
    </row>
    <row r="71" spans="1:17" ht="8.25" customHeight="1">
      <c r="A71" s="75"/>
      <c r="B71" s="113"/>
      <c r="C71" s="81"/>
      <c r="D71" s="81"/>
      <c r="E71" s="81"/>
      <c r="F71" s="82"/>
      <c r="G71" s="83"/>
      <c r="H71" s="96"/>
      <c r="I71" s="97"/>
      <c r="K71" s="53"/>
      <c r="L71" s="87"/>
      <c r="M71" s="92"/>
      <c r="N71" s="94"/>
      <c r="O71" s="95"/>
      <c r="P71" s="105"/>
      <c r="Q71" s="106"/>
    </row>
    <row r="72" spans="1:17" ht="20.25" thickBot="1">
      <c r="A72" s="73"/>
      <c r="B72" s="144" t="s">
        <v>20</v>
      </c>
      <c r="C72" s="145"/>
      <c r="D72" s="145"/>
      <c r="E72" s="145"/>
      <c r="F72" s="146"/>
      <c r="G72" s="84">
        <f>SUM(G6:G71)</f>
        <v>65988634855.186104</v>
      </c>
      <c r="H72" s="98"/>
      <c r="I72" s="99"/>
      <c r="J72" s="54"/>
      <c r="K72" s="55"/>
      <c r="L72" s="100"/>
      <c r="M72" s="101"/>
      <c r="N72" s="100"/>
      <c r="O72" s="102"/>
      <c r="P72" s="107"/>
      <c r="Q72" s="111"/>
    </row>
    <row r="73" spans="1:17" ht="6.75" customHeight="1" thickTop="1">
      <c r="O73" s="85"/>
      <c r="P73" s="104"/>
      <c r="Q73" s="108"/>
    </row>
    <row r="74" spans="1:17">
      <c r="M74" s="110"/>
      <c r="O74" s="110"/>
      <c r="Q74" s="110"/>
    </row>
    <row r="75" spans="1:17" s="71" customFormat="1" ht="15.75" thickBot="1">
      <c r="A75" s="69"/>
      <c r="B75" s="74"/>
      <c r="C75" s="69"/>
      <c r="D75" s="69"/>
      <c r="E75" s="69"/>
      <c r="F75" s="69"/>
      <c r="G75" s="69"/>
      <c r="J75" s="51"/>
      <c r="K75" s="51"/>
      <c r="L75" s="72"/>
      <c r="M75" s="72"/>
      <c r="N75" s="72"/>
      <c r="O75" s="72"/>
      <c r="P75" s="103"/>
      <c r="Q75" s="103"/>
    </row>
    <row r="76" spans="1:17" s="71" customFormat="1" ht="16.5" thickTop="1" thickBot="1">
      <c r="A76" s="69"/>
      <c r="B76" s="74"/>
      <c r="C76" s="69"/>
      <c r="D76" s="69"/>
      <c r="E76" s="69"/>
      <c r="F76" s="69"/>
      <c r="G76" s="62"/>
      <c r="J76" s="51"/>
      <c r="K76" s="51"/>
      <c r="L76" s="72"/>
      <c r="M76" s="72"/>
      <c r="N76" s="72"/>
      <c r="O76" s="72"/>
      <c r="P76" s="103"/>
      <c r="Q76" s="103"/>
    </row>
    <row r="77" spans="1:17" ht="15.75" thickTop="1">
      <c r="G77" s="62"/>
    </row>
    <row r="78" spans="1:17">
      <c r="G78" s="69">
        <v>65979533975</v>
      </c>
    </row>
    <row r="79" spans="1:17">
      <c r="G79" s="69">
        <f>G72-G78</f>
        <v>9100880.1861038208</v>
      </c>
    </row>
    <row r="80" spans="1:17" s="71" customFormat="1">
      <c r="A80" s="69"/>
      <c r="B80" s="74"/>
      <c r="C80" s="69"/>
      <c r="D80" s="69"/>
      <c r="E80" s="69"/>
      <c r="F80" s="69" t="s">
        <v>44</v>
      </c>
      <c r="G80" s="69"/>
      <c r="J80" s="51"/>
      <c r="K80" s="51"/>
      <c r="L80" s="72"/>
      <c r="M80" s="72"/>
      <c r="N80" s="72"/>
      <c r="O80" s="72"/>
      <c r="P80" s="103"/>
      <c r="Q80" s="103"/>
    </row>
  </sheetData>
  <mergeCells count="5">
    <mergeCell ref="B1:G1"/>
    <mergeCell ref="B2:G2"/>
    <mergeCell ref="B4:B5"/>
    <mergeCell ref="D4:G4"/>
    <mergeCell ref="B72:F72"/>
  </mergeCells>
  <pageMargins left="0.78740157480314965" right="0.23622047244094491" top="0.11811023622047245" bottom="0.43307086614173229" header="7.874015748031496E-2" footer="0.31496062992125984"/>
  <pageSetup paperSize="9" scale="78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49"/>
  <sheetViews>
    <sheetView topLeftCell="A28" workbookViewId="0">
      <selection activeCell="F46" sqref="F46"/>
    </sheetView>
  </sheetViews>
  <sheetFormatPr defaultRowHeight="15"/>
  <cols>
    <col min="1" max="1" width="5.7109375" style="1" customWidth="1"/>
    <col min="2" max="2" width="6" style="5" customWidth="1"/>
    <col min="3" max="3" width="34.5703125" style="1" customWidth="1"/>
    <col min="4" max="4" width="10.28515625" style="1" customWidth="1"/>
    <col min="5" max="5" width="14.5703125" style="1" customWidth="1"/>
    <col min="6" max="6" width="19" style="1" customWidth="1"/>
    <col min="7" max="7" width="8" style="2" customWidth="1"/>
    <col min="8" max="8" width="14.28515625" style="2" customWidth="1"/>
    <col min="9" max="9" width="8" style="51" customWidth="1"/>
    <col min="10" max="10" width="14.28515625" style="51" customWidth="1"/>
    <col min="11" max="11" width="7.140625" style="3" customWidth="1"/>
    <col min="12" max="12" width="16" style="3" customWidth="1"/>
    <col min="13" max="13" width="8.28515625" style="3" customWidth="1"/>
    <col min="14" max="14" width="14.42578125" style="3" customWidth="1"/>
    <col min="15" max="15" width="8.42578125" style="4" customWidth="1"/>
    <col min="16" max="16" width="15.5703125" style="4" customWidth="1"/>
    <col min="17" max="16384" width="9.140625" style="1"/>
  </cols>
  <sheetData>
    <row r="1" spans="1:16">
      <c r="B1" s="138" t="s">
        <v>0</v>
      </c>
      <c r="C1" s="138"/>
      <c r="D1" s="138"/>
      <c r="E1" s="138"/>
      <c r="F1" s="138"/>
    </row>
    <row r="2" spans="1:16">
      <c r="B2" s="138" t="s">
        <v>63</v>
      </c>
      <c r="C2" s="138"/>
      <c r="D2" s="138"/>
      <c r="E2" s="138"/>
      <c r="F2" s="138"/>
    </row>
    <row r="3" spans="1:16" ht="8.25" customHeight="1" thickBot="1">
      <c r="B3" s="74" t="s">
        <v>30</v>
      </c>
      <c r="C3" s="70"/>
      <c r="D3" s="70"/>
      <c r="E3" s="70"/>
      <c r="F3" s="69"/>
    </row>
    <row r="4" spans="1:16" ht="20.25" customHeight="1" thickTop="1">
      <c r="A4" s="7"/>
      <c r="B4" s="139" t="s">
        <v>1</v>
      </c>
      <c r="C4" s="114" t="s">
        <v>2</v>
      </c>
      <c r="D4" s="141" t="s">
        <v>3</v>
      </c>
      <c r="E4" s="142"/>
      <c r="F4" s="143"/>
    </row>
    <row r="5" spans="1:16" ht="21" customHeight="1" thickBot="1">
      <c r="A5" s="7"/>
      <c r="B5" s="140"/>
      <c r="C5" s="115"/>
      <c r="D5" s="116" t="s">
        <v>4</v>
      </c>
      <c r="E5" s="117" t="s">
        <v>5</v>
      </c>
      <c r="F5" s="118" t="s">
        <v>6</v>
      </c>
      <c r="G5" s="13"/>
      <c r="H5" s="14"/>
      <c r="J5" s="52"/>
      <c r="K5" s="15"/>
      <c r="L5" s="16"/>
      <c r="M5" s="15"/>
      <c r="N5" s="17"/>
      <c r="O5" s="18"/>
      <c r="P5" s="18"/>
    </row>
    <row r="6" spans="1:16" ht="15.75" thickTop="1">
      <c r="A6" s="7"/>
      <c r="B6" s="109"/>
      <c r="C6" s="76"/>
      <c r="D6" s="76"/>
      <c r="E6" s="76"/>
      <c r="F6" s="77"/>
      <c r="G6" s="13"/>
      <c r="H6" s="13"/>
      <c r="K6" s="15"/>
      <c r="L6" s="15"/>
      <c r="M6" s="15"/>
      <c r="N6" s="15"/>
      <c r="O6" s="18"/>
      <c r="P6" s="18"/>
    </row>
    <row r="7" spans="1:16">
      <c r="A7" s="7"/>
      <c r="B7" s="112">
        <v>1</v>
      </c>
      <c r="C7" s="76" t="s">
        <v>7</v>
      </c>
      <c r="D7" s="76" t="s">
        <v>64</v>
      </c>
      <c r="E7" s="78"/>
      <c r="F7" s="79">
        <v>72460000</v>
      </c>
      <c r="G7" s="25"/>
      <c r="H7" s="26"/>
      <c r="J7" s="53"/>
      <c r="K7" s="15"/>
      <c r="L7" s="27"/>
      <c r="M7" s="15"/>
      <c r="N7" s="27"/>
      <c r="O7" s="28"/>
      <c r="P7" s="18"/>
    </row>
    <row r="8" spans="1:16">
      <c r="A8" s="7"/>
      <c r="B8" s="112"/>
      <c r="C8" s="76"/>
      <c r="D8" s="76"/>
      <c r="E8" s="78"/>
      <c r="F8" s="79"/>
      <c r="G8" s="13"/>
      <c r="H8" s="26"/>
      <c r="J8" s="53"/>
      <c r="K8" s="15"/>
      <c r="L8" s="27"/>
      <c r="M8" s="15"/>
      <c r="N8" s="27"/>
      <c r="O8" s="28"/>
      <c r="P8" s="18"/>
    </row>
    <row r="9" spans="1:16">
      <c r="A9" s="7"/>
      <c r="B9" s="112">
        <v>2</v>
      </c>
      <c r="C9" s="76" t="s">
        <v>8</v>
      </c>
      <c r="D9" s="76" t="s">
        <v>57</v>
      </c>
      <c r="E9" s="80">
        <v>79305930</v>
      </c>
      <c r="F9" s="79"/>
      <c r="G9" s="13"/>
      <c r="H9" s="26"/>
      <c r="J9" s="53"/>
      <c r="K9" s="15"/>
      <c r="L9" s="27"/>
      <c r="M9" s="15"/>
      <c r="N9" s="27"/>
      <c r="O9" s="28"/>
      <c r="P9" s="18"/>
    </row>
    <row r="10" spans="1:16">
      <c r="A10" s="7"/>
      <c r="B10" s="112"/>
      <c r="C10" s="76"/>
      <c r="D10" s="76" t="s">
        <v>61</v>
      </c>
      <c r="E10" s="80">
        <v>207711219</v>
      </c>
      <c r="F10" s="79"/>
      <c r="G10" s="13"/>
      <c r="H10" s="26"/>
      <c r="J10" s="53"/>
      <c r="K10" s="15"/>
      <c r="L10" s="27"/>
      <c r="M10" s="15"/>
      <c r="N10" s="27"/>
      <c r="O10" s="28"/>
      <c r="P10" s="18"/>
    </row>
    <row r="11" spans="1:16" s="69" customFormat="1">
      <c r="A11" s="75"/>
      <c r="B11" s="112"/>
      <c r="C11" s="76"/>
      <c r="D11" s="76" t="s">
        <v>64</v>
      </c>
      <c r="E11" s="80">
        <v>143086240</v>
      </c>
      <c r="F11" s="79"/>
      <c r="G11" s="86"/>
      <c r="H11" s="91"/>
      <c r="I11" s="51"/>
      <c r="J11" s="53"/>
      <c r="K11" s="87"/>
      <c r="L11" s="92"/>
      <c r="M11" s="87"/>
      <c r="N11" s="92"/>
      <c r="O11" s="105"/>
      <c r="P11" s="104"/>
    </row>
    <row r="12" spans="1:16">
      <c r="A12" s="7"/>
      <c r="B12" s="112"/>
      <c r="C12" s="76"/>
      <c r="D12" s="76"/>
      <c r="E12" s="78"/>
      <c r="F12" s="79">
        <f>SUM(E9:E11)</f>
        <v>430103389</v>
      </c>
      <c r="G12" s="13"/>
      <c r="H12" s="26"/>
      <c r="J12" s="53"/>
      <c r="K12" s="15"/>
      <c r="L12" s="27"/>
      <c r="M12" s="15"/>
      <c r="N12" s="27"/>
      <c r="O12" s="28"/>
      <c r="P12" s="18"/>
    </row>
    <row r="13" spans="1:16" ht="9.75" customHeight="1">
      <c r="A13" s="7"/>
      <c r="B13" s="112"/>
      <c r="C13" s="76"/>
      <c r="D13" s="76"/>
      <c r="E13" s="78"/>
      <c r="F13" s="79"/>
      <c r="G13" s="13"/>
      <c r="H13" s="26"/>
      <c r="J13" s="53"/>
      <c r="K13" s="15"/>
      <c r="L13" s="27"/>
      <c r="M13" s="15"/>
      <c r="N13" s="27"/>
      <c r="O13" s="28"/>
      <c r="P13" s="18"/>
    </row>
    <row r="14" spans="1:16">
      <c r="A14" s="7"/>
      <c r="B14" s="112">
        <v>3</v>
      </c>
      <c r="C14" s="76" t="s">
        <v>9</v>
      </c>
      <c r="D14" s="76" t="s">
        <v>64</v>
      </c>
      <c r="E14" s="78"/>
      <c r="F14" s="79">
        <v>19449338205.800003</v>
      </c>
      <c r="G14" s="13"/>
      <c r="H14" s="26"/>
      <c r="J14" s="53"/>
      <c r="K14" s="15"/>
      <c r="L14" s="27"/>
      <c r="M14" s="15"/>
      <c r="N14" s="27"/>
      <c r="O14" s="28"/>
      <c r="P14" s="18"/>
    </row>
    <row r="15" spans="1:16" ht="9.75" customHeight="1">
      <c r="A15" s="7"/>
      <c r="B15" s="112"/>
      <c r="C15" s="76"/>
      <c r="D15" s="76"/>
      <c r="E15" s="78"/>
      <c r="F15" s="79"/>
      <c r="G15" s="13"/>
      <c r="H15" s="26"/>
      <c r="J15" s="53"/>
      <c r="K15" s="15"/>
      <c r="L15" s="27"/>
      <c r="M15" s="15"/>
      <c r="N15" s="27"/>
      <c r="O15" s="28"/>
      <c r="P15" s="18"/>
    </row>
    <row r="16" spans="1:16">
      <c r="A16" s="7"/>
      <c r="B16" s="112">
        <v>4</v>
      </c>
      <c r="C16" s="76" t="s">
        <v>10</v>
      </c>
      <c r="D16" s="76"/>
      <c r="E16" s="78"/>
      <c r="F16" s="79"/>
      <c r="G16" s="13"/>
      <c r="H16" s="26"/>
      <c r="J16" s="53"/>
      <c r="K16" s="15"/>
      <c r="L16" s="27"/>
      <c r="M16" s="15"/>
      <c r="N16" s="27"/>
      <c r="O16" s="28"/>
      <c r="P16" s="18"/>
    </row>
    <row r="17" spans="1:16" ht="9.75" customHeight="1">
      <c r="A17" s="7"/>
      <c r="B17" s="112"/>
      <c r="C17" s="76"/>
      <c r="D17" s="76"/>
      <c r="E17" s="78"/>
      <c r="F17" s="79"/>
      <c r="G17" s="13"/>
      <c r="H17" s="26"/>
      <c r="J17" s="53"/>
      <c r="K17" s="15"/>
      <c r="L17" s="27"/>
      <c r="M17" s="15"/>
      <c r="N17" s="27"/>
      <c r="O17" s="28"/>
      <c r="P17" s="18"/>
    </row>
    <row r="18" spans="1:16">
      <c r="A18" s="7"/>
      <c r="B18" s="112">
        <v>5</v>
      </c>
      <c r="C18" s="76" t="s">
        <v>11</v>
      </c>
      <c r="D18" s="76" t="s">
        <v>49</v>
      </c>
      <c r="E18" s="58">
        <v>87778284</v>
      </c>
      <c r="F18" s="79"/>
      <c r="G18" s="13"/>
      <c r="H18" s="26"/>
      <c r="J18" s="53"/>
      <c r="K18" s="15"/>
      <c r="L18" s="27"/>
      <c r="M18" s="15"/>
      <c r="N18" s="27"/>
      <c r="O18" s="28"/>
      <c r="P18" s="18"/>
    </row>
    <row r="19" spans="1:16">
      <c r="A19" s="7"/>
      <c r="B19" s="112"/>
      <c r="C19" s="76"/>
      <c r="D19" s="76" t="s">
        <v>54</v>
      </c>
      <c r="E19" s="58">
        <v>115083576</v>
      </c>
      <c r="F19" s="79"/>
      <c r="G19" s="13"/>
      <c r="H19" s="26"/>
      <c r="J19" s="53"/>
      <c r="K19" s="15"/>
      <c r="L19" s="27"/>
      <c r="M19" s="15"/>
      <c r="N19" s="27"/>
      <c r="O19" s="28"/>
      <c r="P19" s="18"/>
    </row>
    <row r="20" spans="1:16">
      <c r="A20" s="7"/>
      <c r="B20" s="112"/>
      <c r="C20" s="76"/>
      <c r="D20" s="76" t="s">
        <v>57</v>
      </c>
      <c r="E20" s="58">
        <v>87966054</v>
      </c>
      <c r="F20" s="79"/>
      <c r="G20" s="13"/>
      <c r="H20" s="26"/>
      <c r="J20" s="53"/>
      <c r="K20" s="15"/>
      <c r="L20" s="27"/>
      <c r="M20" s="15"/>
      <c r="N20" s="27"/>
      <c r="O20" s="28"/>
      <c r="P20" s="18"/>
    </row>
    <row r="21" spans="1:16" s="69" customFormat="1">
      <c r="A21" s="75"/>
      <c r="B21" s="112"/>
      <c r="C21" s="76"/>
      <c r="D21" s="76" t="s">
        <v>61</v>
      </c>
      <c r="E21" s="58">
        <v>124952405</v>
      </c>
      <c r="F21" s="79"/>
      <c r="G21" s="86"/>
      <c r="H21" s="91"/>
      <c r="I21" s="51"/>
      <c r="J21" s="53"/>
      <c r="K21" s="87"/>
      <c r="L21" s="92"/>
      <c r="M21" s="87"/>
      <c r="N21" s="92"/>
      <c r="O21" s="105"/>
      <c r="P21" s="104"/>
    </row>
    <row r="22" spans="1:16">
      <c r="A22" s="7"/>
      <c r="B22" s="112"/>
      <c r="C22" s="76"/>
      <c r="D22" s="76" t="s">
        <v>64</v>
      </c>
      <c r="E22" s="58">
        <v>115991162</v>
      </c>
      <c r="F22" s="79"/>
      <c r="G22" s="13"/>
      <c r="H22" s="26"/>
      <c r="J22" s="53"/>
      <c r="K22" s="15"/>
      <c r="L22" s="27"/>
      <c r="M22" s="15"/>
      <c r="N22" s="27"/>
      <c r="O22" s="28"/>
      <c r="P22" s="18"/>
    </row>
    <row r="23" spans="1:16" ht="13.5" customHeight="1">
      <c r="A23" s="7"/>
      <c r="B23" s="112"/>
      <c r="C23" s="76"/>
      <c r="D23" s="76"/>
      <c r="E23" s="78"/>
      <c r="F23" s="79">
        <f>SUM(E18:E22)</f>
        <v>531771481</v>
      </c>
      <c r="G23" s="13"/>
      <c r="H23" s="26"/>
      <c r="J23" s="53"/>
      <c r="K23" s="15"/>
      <c r="L23" s="27"/>
      <c r="M23" s="15"/>
      <c r="N23" s="27"/>
      <c r="O23" s="28"/>
      <c r="P23" s="18"/>
    </row>
    <row r="24" spans="1:16" ht="10.5" customHeight="1">
      <c r="A24" s="7"/>
      <c r="B24" s="112"/>
      <c r="C24" s="76"/>
      <c r="D24" s="76"/>
      <c r="E24" s="78"/>
      <c r="F24" s="79"/>
      <c r="G24" s="13"/>
      <c r="H24" s="26"/>
      <c r="J24" s="53"/>
      <c r="K24" s="15"/>
      <c r="L24" s="27"/>
      <c r="M24" s="15"/>
      <c r="N24" s="27"/>
      <c r="O24" s="28"/>
      <c r="P24" s="18"/>
    </row>
    <row r="25" spans="1:16">
      <c r="A25" s="7"/>
      <c r="B25" s="112">
        <v>6</v>
      </c>
      <c r="C25" s="76" t="s">
        <v>12</v>
      </c>
      <c r="D25" s="76" t="s">
        <v>64</v>
      </c>
      <c r="E25" s="78"/>
      <c r="F25" s="79">
        <v>122909105</v>
      </c>
      <c r="G25" s="13"/>
      <c r="H25" s="26"/>
      <c r="J25" s="53"/>
      <c r="K25" s="15"/>
      <c r="L25" s="27"/>
      <c r="M25" s="15"/>
      <c r="N25" s="27"/>
      <c r="O25" s="28"/>
      <c r="P25" s="18"/>
    </row>
    <row r="26" spans="1:16" ht="7.5" customHeight="1">
      <c r="A26" s="7"/>
      <c r="B26" s="112"/>
      <c r="C26" s="76"/>
      <c r="D26" s="76"/>
      <c r="E26" s="78"/>
      <c r="F26" s="79"/>
      <c r="G26" s="13"/>
      <c r="H26" s="26"/>
      <c r="J26" s="53"/>
      <c r="K26" s="15"/>
      <c r="L26" s="27"/>
      <c r="M26" s="15"/>
      <c r="N26" s="27"/>
      <c r="O26" s="28"/>
      <c r="P26" s="18"/>
    </row>
    <row r="27" spans="1:16">
      <c r="A27" s="7"/>
      <c r="B27" s="112">
        <v>7</v>
      </c>
      <c r="C27" s="76" t="s">
        <v>13</v>
      </c>
      <c r="D27" s="76"/>
      <c r="E27" s="78"/>
      <c r="F27" s="79">
        <v>0</v>
      </c>
      <c r="G27" s="13"/>
      <c r="H27" s="26"/>
      <c r="J27" s="53"/>
      <c r="K27" s="15"/>
      <c r="L27" s="27"/>
      <c r="M27" s="15"/>
      <c r="N27" s="27"/>
      <c r="O27" s="28"/>
      <c r="P27" s="18"/>
    </row>
    <row r="28" spans="1:16">
      <c r="A28" s="7"/>
      <c r="B28" s="112"/>
      <c r="C28" s="76"/>
      <c r="D28" s="76"/>
      <c r="E28" s="78"/>
      <c r="F28" s="79"/>
      <c r="G28" s="13"/>
      <c r="H28" s="26"/>
      <c r="J28" s="53"/>
      <c r="K28" s="15"/>
      <c r="L28" s="27"/>
      <c r="M28" s="15"/>
      <c r="N28" s="27"/>
      <c r="O28" s="28"/>
      <c r="P28" s="18"/>
    </row>
    <row r="29" spans="1:16">
      <c r="A29" s="7"/>
      <c r="B29" s="112">
        <v>8</v>
      </c>
      <c r="C29" s="76" t="s">
        <v>14</v>
      </c>
      <c r="D29" s="76"/>
      <c r="E29" s="78"/>
      <c r="F29" s="79">
        <v>0</v>
      </c>
      <c r="G29" s="13"/>
      <c r="H29" s="26"/>
      <c r="J29" s="53"/>
      <c r="K29" s="15"/>
      <c r="L29" s="27"/>
      <c r="M29" s="15"/>
      <c r="N29" s="27"/>
      <c r="O29" s="28"/>
      <c r="P29" s="18"/>
    </row>
    <row r="30" spans="1:16">
      <c r="A30" s="7"/>
      <c r="B30" s="112"/>
      <c r="C30" s="76"/>
      <c r="D30" s="76"/>
      <c r="E30" s="78"/>
      <c r="F30" s="79"/>
      <c r="G30" s="13"/>
      <c r="H30" s="26"/>
      <c r="J30" s="53"/>
      <c r="K30" s="15"/>
      <c r="L30" s="27"/>
      <c r="M30" s="15"/>
      <c r="N30" s="27"/>
      <c r="O30" s="28"/>
      <c r="P30" s="18"/>
    </row>
    <row r="31" spans="1:16">
      <c r="A31" s="7"/>
      <c r="B31" s="112">
        <v>9</v>
      </c>
      <c r="C31" s="76" t="s">
        <v>15</v>
      </c>
      <c r="D31" s="76" t="s">
        <v>46</v>
      </c>
      <c r="E31" s="78">
        <v>551287908</v>
      </c>
      <c r="F31" s="79"/>
      <c r="G31" s="13"/>
      <c r="H31" s="26"/>
      <c r="J31" s="53"/>
      <c r="K31" s="15"/>
      <c r="L31" s="27"/>
      <c r="M31" s="15"/>
      <c r="N31" s="27"/>
      <c r="O31" s="28"/>
      <c r="P31" s="18"/>
    </row>
    <row r="32" spans="1:16">
      <c r="A32" s="7"/>
      <c r="B32" s="112"/>
      <c r="C32" s="76"/>
      <c r="D32" s="76" t="s">
        <v>49</v>
      </c>
      <c r="E32" s="78">
        <v>525399204</v>
      </c>
      <c r="F32" s="79"/>
      <c r="G32" s="13"/>
      <c r="H32" s="26"/>
      <c r="J32" s="53"/>
      <c r="K32" s="15"/>
      <c r="L32" s="27"/>
      <c r="M32" s="15"/>
      <c r="N32" s="27"/>
      <c r="O32" s="28"/>
      <c r="P32" s="18"/>
    </row>
    <row r="33" spans="1:16">
      <c r="A33" s="7"/>
      <c r="B33" s="112"/>
      <c r="C33" s="76"/>
      <c r="D33" s="76" t="s">
        <v>54</v>
      </c>
      <c r="E33" s="78">
        <v>731076016</v>
      </c>
      <c r="F33" s="79"/>
      <c r="G33" s="13"/>
      <c r="H33" s="26"/>
      <c r="J33" s="53"/>
      <c r="K33" s="30"/>
      <c r="L33" s="27"/>
      <c r="M33" s="15"/>
      <c r="N33" s="27"/>
      <c r="O33" s="28"/>
      <c r="P33" s="18"/>
    </row>
    <row r="34" spans="1:16" s="69" customFormat="1">
      <c r="A34" s="75"/>
      <c r="B34" s="112"/>
      <c r="C34" s="76"/>
      <c r="D34" s="76" t="s">
        <v>57</v>
      </c>
      <c r="E34" s="78">
        <v>515803970</v>
      </c>
      <c r="F34" s="79"/>
      <c r="G34" s="86"/>
      <c r="H34" s="91"/>
      <c r="I34" s="51"/>
      <c r="J34" s="53"/>
      <c r="K34" s="93"/>
      <c r="L34" s="92"/>
      <c r="M34" s="87"/>
      <c r="N34" s="92"/>
      <c r="O34" s="105"/>
      <c r="P34" s="104"/>
    </row>
    <row r="35" spans="1:16" s="69" customFormat="1">
      <c r="A35" s="75"/>
      <c r="B35" s="112"/>
      <c r="C35" s="76"/>
      <c r="D35" s="76" t="s">
        <v>61</v>
      </c>
      <c r="E35" s="78">
        <v>452326930</v>
      </c>
      <c r="F35" s="79"/>
      <c r="G35" s="86"/>
      <c r="H35" s="91"/>
      <c r="I35" s="51"/>
      <c r="J35" s="53"/>
      <c r="K35" s="93"/>
      <c r="L35" s="92"/>
      <c r="M35" s="87"/>
      <c r="N35" s="92"/>
      <c r="O35" s="105"/>
      <c r="P35" s="104"/>
    </row>
    <row r="36" spans="1:16" ht="14.25" customHeight="1">
      <c r="A36" s="7"/>
      <c r="B36" s="112"/>
      <c r="C36" s="76"/>
      <c r="D36" s="76" t="s">
        <v>64</v>
      </c>
      <c r="E36" s="78">
        <v>188230432</v>
      </c>
      <c r="F36" s="79"/>
      <c r="G36" s="13"/>
      <c r="H36" s="26"/>
      <c r="J36" s="53"/>
      <c r="K36" s="15"/>
      <c r="L36" s="27"/>
      <c r="M36" s="31"/>
      <c r="N36" s="32"/>
      <c r="O36" s="28"/>
      <c r="P36" s="18"/>
    </row>
    <row r="37" spans="1:16">
      <c r="A37" s="7"/>
      <c r="B37" s="112"/>
      <c r="C37" s="76"/>
      <c r="D37" s="76"/>
      <c r="E37" s="78"/>
      <c r="F37" s="79">
        <f>SUM(E31:E36)</f>
        <v>2964124460</v>
      </c>
      <c r="G37" s="13"/>
      <c r="H37" s="26"/>
      <c r="J37" s="53"/>
      <c r="K37" s="15"/>
      <c r="L37" s="27"/>
      <c r="M37" s="15"/>
      <c r="N37" s="27"/>
      <c r="O37" s="28"/>
      <c r="P37" s="18"/>
    </row>
    <row r="38" spans="1:16">
      <c r="A38" s="7"/>
      <c r="B38" s="112"/>
      <c r="C38" s="76"/>
      <c r="D38" s="76"/>
      <c r="E38" s="78"/>
      <c r="F38" s="79"/>
      <c r="G38" s="13"/>
      <c r="H38" s="26"/>
      <c r="J38" s="53"/>
      <c r="K38" s="15"/>
      <c r="L38" s="27"/>
      <c r="M38" s="15"/>
      <c r="N38" s="27"/>
      <c r="O38" s="28"/>
      <c r="P38" s="18"/>
    </row>
    <row r="39" spans="1:16">
      <c r="A39" s="7"/>
      <c r="B39" s="112">
        <v>10</v>
      </c>
      <c r="C39" s="76" t="s">
        <v>16</v>
      </c>
      <c r="D39" s="76"/>
      <c r="E39" s="78"/>
      <c r="F39" s="79">
        <v>0</v>
      </c>
      <c r="G39" s="13"/>
      <c r="H39" s="26"/>
      <c r="J39" s="53"/>
      <c r="K39" s="15"/>
      <c r="L39" s="27"/>
      <c r="M39" s="15"/>
      <c r="N39" s="27"/>
      <c r="O39" s="28"/>
      <c r="P39" s="18"/>
    </row>
    <row r="40" spans="1:16" ht="9.75" customHeight="1">
      <c r="A40" s="7"/>
      <c r="B40" s="112"/>
      <c r="C40" s="76"/>
      <c r="D40" s="76"/>
      <c r="E40" s="78"/>
      <c r="F40" s="79"/>
      <c r="G40" s="13"/>
      <c r="H40" s="26"/>
      <c r="J40" s="53"/>
      <c r="K40" s="15"/>
      <c r="L40" s="27"/>
      <c r="M40" s="15"/>
      <c r="N40" s="27"/>
      <c r="O40" s="28"/>
      <c r="P40" s="18"/>
    </row>
    <row r="41" spans="1:16">
      <c r="A41" s="7"/>
      <c r="B41" s="112">
        <v>11</v>
      </c>
      <c r="C41" s="76" t="s">
        <v>17</v>
      </c>
      <c r="D41" s="76" t="s">
        <v>64</v>
      </c>
      <c r="E41" s="78"/>
      <c r="F41" s="79">
        <v>414000</v>
      </c>
      <c r="G41" s="13"/>
      <c r="H41" s="26"/>
      <c r="J41" s="53"/>
      <c r="K41" s="15"/>
      <c r="L41" s="27"/>
      <c r="M41" s="15"/>
      <c r="N41" s="27"/>
      <c r="O41" s="28"/>
      <c r="P41" s="18"/>
    </row>
    <row r="42" spans="1:16" ht="11.25" customHeight="1">
      <c r="A42" s="7"/>
      <c r="B42" s="112"/>
      <c r="C42" s="76"/>
      <c r="D42" s="76"/>
      <c r="E42" s="78"/>
      <c r="F42" s="79"/>
      <c r="G42" s="13"/>
      <c r="H42" s="26"/>
      <c r="J42" s="53"/>
      <c r="K42" s="15"/>
      <c r="L42" s="27"/>
      <c r="M42" s="15"/>
      <c r="N42" s="27"/>
      <c r="O42" s="28"/>
      <c r="P42" s="18"/>
    </row>
    <row r="43" spans="1:16">
      <c r="A43" s="7"/>
      <c r="B43" s="112">
        <v>12</v>
      </c>
      <c r="C43" s="76" t="s">
        <v>18</v>
      </c>
      <c r="D43" s="76" t="s">
        <v>64</v>
      </c>
      <c r="E43" s="78"/>
      <c r="F43" s="79">
        <v>38323560</v>
      </c>
      <c r="G43" s="13"/>
      <c r="H43" s="26"/>
      <c r="J43" s="53"/>
      <c r="K43" s="15"/>
      <c r="L43" s="27"/>
      <c r="M43" s="15"/>
      <c r="N43" s="27"/>
      <c r="O43" s="28"/>
      <c r="P43" s="18"/>
    </row>
    <row r="44" spans="1:16" ht="9" customHeight="1">
      <c r="A44" s="7"/>
      <c r="B44" s="112"/>
      <c r="C44" s="76"/>
      <c r="D44" s="76"/>
      <c r="E44" s="78"/>
      <c r="F44" s="79"/>
      <c r="G44" s="13"/>
      <c r="H44" s="26"/>
      <c r="J44" s="53"/>
      <c r="K44" s="15"/>
      <c r="L44" s="27"/>
      <c r="M44" s="15"/>
      <c r="N44" s="27"/>
      <c r="O44" s="28"/>
      <c r="P44" s="18"/>
    </row>
    <row r="45" spans="1:16">
      <c r="A45" s="7"/>
      <c r="B45" s="22">
        <v>13</v>
      </c>
      <c r="C45" s="20" t="s">
        <v>19</v>
      </c>
      <c r="D45" s="66"/>
      <c r="E45" s="23"/>
      <c r="F45" s="24">
        <v>0</v>
      </c>
      <c r="G45" s="13"/>
      <c r="H45" s="26"/>
      <c r="J45" s="53"/>
      <c r="K45" s="15"/>
      <c r="L45" s="27"/>
      <c r="M45" s="15"/>
      <c r="N45" s="27"/>
      <c r="O45" s="28"/>
      <c r="P45" s="18"/>
    </row>
    <row r="46" spans="1:16" ht="8.25" customHeight="1">
      <c r="A46" s="7"/>
      <c r="B46" s="33"/>
      <c r="C46" s="34"/>
      <c r="D46" s="34"/>
      <c r="E46" s="35"/>
      <c r="F46" s="36"/>
      <c r="G46" s="37"/>
      <c r="H46" s="38"/>
      <c r="J46" s="53"/>
      <c r="K46" s="15"/>
      <c r="L46" s="27"/>
      <c r="M46" s="31"/>
      <c r="N46" s="32"/>
      <c r="O46" s="28"/>
      <c r="P46" s="39"/>
    </row>
    <row r="47" spans="1:16" ht="20.25" thickBot="1">
      <c r="A47" s="40"/>
      <c r="B47" s="144" t="s">
        <v>20</v>
      </c>
      <c r="C47" s="145"/>
      <c r="D47" s="145"/>
      <c r="E47" s="146"/>
      <c r="F47" s="41">
        <f>SUM(F7:F46)</f>
        <v>23609444200.800003</v>
      </c>
      <c r="G47" s="42"/>
      <c r="H47" s="43"/>
      <c r="I47" s="54"/>
      <c r="J47" s="55"/>
      <c r="K47" s="44"/>
      <c r="L47" s="45"/>
      <c r="M47" s="44"/>
      <c r="N47" s="46"/>
      <c r="O47" s="47"/>
      <c r="P47" s="48"/>
    </row>
    <row r="48" spans="1:16" ht="15.75" thickTop="1">
      <c r="N48" s="29"/>
      <c r="O48" s="18"/>
      <c r="P48" s="49"/>
    </row>
    <row r="49" spans="12:16">
      <c r="L49" s="50"/>
      <c r="N49" s="50"/>
      <c r="P49" s="50"/>
    </row>
  </sheetData>
  <mergeCells count="5">
    <mergeCell ref="B1:F1"/>
    <mergeCell ref="B2:F2"/>
    <mergeCell ref="B4:B5"/>
    <mergeCell ref="D4:F4"/>
    <mergeCell ref="B47:E47"/>
  </mergeCells>
  <pageMargins left="0.78740157480314965" right="0.23622047244094491" top="0.11811023622047245" bottom="0.43307086614173229" header="7.874015748031496E-2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83"/>
  <sheetViews>
    <sheetView topLeftCell="B55" workbookViewId="0">
      <selection activeCell="F28" sqref="F28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6.7109375" style="69" customWidth="1"/>
    <col min="5" max="5" width="14.5703125" style="69" customWidth="1"/>
    <col min="6" max="6" width="15.140625" style="69" customWidth="1"/>
    <col min="7" max="7" width="19" style="69" customWidth="1"/>
    <col min="8" max="8" width="8" style="71" customWidth="1"/>
    <col min="9" max="9" width="17" style="71" customWidth="1"/>
    <col min="10" max="10" width="8" style="51" customWidth="1"/>
    <col min="11" max="11" width="14.28515625" style="51" customWidth="1"/>
    <col min="12" max="12" width="7.140625" style="72" customWidth="1"/>
    <col min="13" max="13" width="16" style="72" customWidth="1"/>
    <col min="14" max="14" width="8.28515625" style="72" customWidth="1"/>
    <col min="15" max="15" width="14.42578125" style="72" customWidth="1"/>
    <col min="16" max="16" width="8.42578125" style="103" customWidth="1"/>
    <col min="17" max="17" width="15.5703125" style="103" customWidth="1"/>
    <col min="18" max="16384" width="9.140625" style="69"/>
  </cols>
  <sheetData>
    <row r="1" spans="1:17">
      <c r="B1" s="138" t="s">
        <v>0</v>
      </c>
      <c r="C1" s="138"/>
      <c r="D1" s="138"/>
      <c r="E1" s="138"/>
      <c r="F1" s="138"/>
      <c r="G1" s="138"/>
    </row>
    <row r="2" spans="1:17">
      <c r="B2" s="138" t="s">
        <v>72</v>
      </c>
      <c r="C2" s="138"/>
      <c r="D2" s="138"/>
      <c r="E2" s="138"/>
      <c r="F2" s="138"/>
      <c r="G2" s="138"/>
    </row>
    <row r="3" spans="1:17" ht="8.25" customHeight="1" thickBot="1">
      <c r="C3" s="70"/>
      <c r="D3" s="70"/>
      <c r="E3" s="70"/>
      <c r="F3" s="70"/>
    </row>
    <row r="4" spans="1:17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2"/>
      <c r="G4" s="143"/>
    </row>
    <row r="5" spans="1:17" ht="21" customHeight="1" thickBot="1">
      <c r="A5" s="75"/>
      <c r="B5" s="140"/>
      <c r="C5" s="115"/>
      <c r="D5" s="116" t="s">
        <v>4</v>
      </c>
      <c r="E5" s="117"/>
      <c r="F5" s="117" t="s">
        <v>5</v>
      </c>
      <c r="G5" s="118" t="s">
        <v>6</v>
      </c>
      <c r="H5" s="86"/>
      <c r="I5" s="14"/>
      <c r="K5" s="52"/>
      <c r="L5" s="87"/>
      <c r="M5" s="88"/>
      <c r="N5" s="87"/>
      <c r="O5" s="89"/>
      <c r="P5" s="104"/>
      <c r="Q5" s="104"/>
    </row>
    <row r="6" spans="1:17" ht="15.75" thickTop="1">
      <c r="A6" s="75"/>
      <c r="B6" s="112" t="s">
        <v>21</v>
      </c>
      <c r="C6" s="76" t="s">
        <v>22</v>
      </c>
      <c r="D6" s="76"/>
      <c r="E6" s="76"/>
      <c r="F6" s="76"/>
      <c r="G6" s="62">
        <f>14803658485-650396000</f>
        <v>14153262485</v>
      </c>
      <c r="H6" s="86"/>
      <c r="I6" s="86"/>
      <c r="L6" s="87"/>
      <c r="M6" s="87"/>
      <c r="N6" s="87"/>
      <c r="O6" s="87"/>
      <c r="P6" s="104"/>
      <c r="Q6" s="104"/>
    </row>
    <row r="7" spans="1:17">
      <c r="A7" s="75"/>
      <c r="B7" s="112"/>
      <c r="C7" s="76"/>
      <c r="D7" s="76"/>
      <c r="E7" s="76"/>
      <c r="F7" s="73"/>
      <c r="G7" s="119"/>
      <c r="H7" s="86"/>
      <c r="I7" s="86"/>
      <c r="L7" s="87"/>
      <c r="M7" s="87"/>
      <c r="N7" s="87"/>
      <c r="O7" s="87"/>
      <c r="P7" s="104"/>
      <c r="Q7" s="104"/>
    </row>
    <row r="8" spans="1:17">
      <c r="A8" s="75"/>
      <c r="B8" s="112">
        <v>1</v>
      </c>
      <c r="C8" s="76" t="s">
        <v>7</v>
      </c>
      <c r="D8" s="76" t="s">
        <v>73</v>
      </c>
      <c r="E8" s="78"/>
      <c r="F8" s="120"/>
      <c r="G8" s="121">
        <v>37698000</v>
      </c>
      <c r="H8" s="90"/>
      <c r="I8" s="91"/>
      <c r="K8" s="53"/>
      <c r="L8" s="87"/>
      <c r="M8" s="92"/>
      <c r="N8" s="87"/>
      <c r="O8" s="92"/>
      <c r="P8" s="105"/>
      <c r="Q8" s="104"/>
    </row>
    <row r="9" spans="1:17" ht="7.5" customHeight="1">
      <c r="A9" s="75"/>
      <c r="B9" s="112"/>
      <c r="C9" s="76"/>
      <c r="D9" s="76"/>
      <c r="E9" s="76"/>
      <c r="F9" s="78"/>
      <c r="G9" s="79"/>
      <c r="H9" s="86"/>
      <c r="I9" s="91"/>
      <c r="K9" s="53"/>
      <c r="L9" s="87"/>
      <c r="M9" s="92"/>
      <c r="N9" s="87"/>
      <c r="O9" s="92"/>
      <c r="P9" s="105"/>
      <c r="Q9" s="104"/>
    </row>
    <row r="10" spans="1:17">
      <c r="A10" s="75"/>
      <c r="B10" s="112">
        <v>2</v>
      </c>
      <c r="C10" s="76" t="s">
        <v>8</v>
      </c>
      <c r="D10" s="76" t="s">
        <v>70</v>
      </c>
      <c r="E10" s="76"/>
      <c r="F10" s="80">
        <v>23628278</v>
      </c>
      <c r="G10" s="79"/>
      <c r="H10" s="86"/>
      <c r="I10" s="91"/>
      <c r="K10" s="53"/>
      <c r="L10" s="87"/>
      <c r="M10" s="92"/>
      <c r="N10" s="87"/>
      <c r="O10" s="92"/>
      <c r="P10" s="105"/>
      <c r="Q10" s="104"/>
    </row>
    <row r="11" spans="1:17">
      <c r="A11" s="75"/>
      <c r="B11" s="112"/>
      <c r="C11" s="76"/>
      <c r="D11" s="76" t="s">
        <v>73</v>
      </c>
      <c r="E11" s="80"/>
      <c r="F11" s="122">
        <v>30634747</v>
      </c>
      <c r="G11" s="79"/>
      <c r="H11" s="86"/>
      <c r="I11" s="91"/>
      <c r="K11" s="53"/>
      <c r="L11" s="87"/>
      <c r="M11" s="92"/>
      <c r="N11" s="87"/>
      <c r="O11" s="92"/>
      <c r="P11" s="105"/>
      <c r="Q11" s="104"/>
    </row>
    <row r="12" spans="1:17">
      <c r="A12" s="75"/>
      <c r="B12" s="112"/>
      <c r="C12" s="76"/>
      <c r="D12" s="76"/>
      <c r="E12" s="76"/>
      <c r="F12" s="78"/>
      <c r="G12" s="79">
        <f>SUM(F10:F11)</f>
        <v>54263025</v>
      </c>
      <c r="H12" s="86"/>
      <c r="I12" s="91"/>
      <c r="K12" s="53"/>
      <c r="L12" s="87"/>
      <c r="M12" s="92"/>
      <c r="N12" s="87"/>
      <c r="O12" s="92"/>
      <c r="P12" s="105"/>
      <c r="Q12" s="104"/>
    </row>
    <row r="13" spans="1:17" ht="9.75" customHeight="1">
      <c r="A13" s="75"/>
      <c r="B13" s="112"/>
      <c r="C13" s="76"/>
      <c r="D13" s="76"/>
      <c r="E13" s="76"/>
      <c r="F13" s="78"/>
      <c r="G13" s="79"/>
      <c r="H13" s="86"/>
      <c r="I13" s="91"/>
      <c r="K13" s="53"/>
      <c r="L13" s="87"/>
      <c r="M13" s="92"/>
      <c r="N13" s="87"/>
      <c r="O13" s="92"/>
      <c r="P13" s="105"/>
      <c r="Q13" s="104"/>
    </row>
    <row r="14" spans="1:17">
      <c r="A14" s="75"/>
      <c r="B14" s="112">
        <v>3</v>
      </c>
      <c r="C14" s="76" t="s">
        <v>27</v>
      </c>
      <c r="D14" s="76" t="s">
        <v>32</v>
      </c>
      <c r="E14" s="63">
        <v>78</v>
      </c>
      <c r="F14" s="78">
        <v>747630</v>
      </c>
      <c r="G14" s="59"/>
      <c r="H14" s="86"/>
      <c r="I14" s="69"/>
      <c r="J14" s="60"/>
      <c r="K14" s="78"/>
      <c r="L14" s="87"/>
      <c r="M14" s="92"/>
      <c r="N14" s="87"/>
      <c r="O14" s="92"/>
      <c r="P14" s="105"/>
      <c r="Q14" s="104"/>
    </row>
    <row r="15" spans="1:17">
      <c r="A15" s="75"/>
      <c r="B15" s="112"/>
      <c r="C15" s="76"/>
      <c r="D15" s="76" t="s">
        <v>33</v>
      </c>
      <c r="E15" s="63">
        <f>45629.8-36726.74</f>
        <v>8903.0600000000049</v>
      </c>
      <c r="F15" s="78">
        <f>E15*9628</f>
        <v>85718661.680000052</v>
      </c>
      <c r="G15" s="59"/>
      <c r="H15" s="86"/>
      <c r="I15" s="91"/>
      <c r="J15" s="60"/>
      <c r="K15" s="78"/>
      <c r="L15" s="87"/>
      <c r="M15" s="92"/>
      <c r="N15" s="87"/>
      <c r="O15" s="92"/>
      <c r="P15" s="105"/>
      <c r="Q15" s="104"/>
    </row>
    <row r="16" spans="1:17">
      <c r="A16" s="75"/>
      <c r="B16" s="112"/>
      <c r="C16" s="76"/>
      <c r="D16" s="76" t="s">
        <v>36</v>
      </c>
      <c r="E16" s="63">
        <f>74590.79-11614.95-35000</f>
        <v>27975.839999999997</v>
      </c>
      <c r="F16" s="78">
        <f>715922402-111480290-335930000</f>
        <v>268512112</v>
      </c>
      <c r="G16" s="59"/>
      <c r="H16" s="86"/>
      <c r="I16" s="91"/>
      <c r="J16" s="60"/>
      <c r="K16" s="61"/>
      <c r="L16" s="87"/>
      <c r="M16" s="92"/>
      <c r="N16" s="87"/>
      <c r="O16" s="92"/>
      <c r="P16" s="105"/>
      <c r="Q16" s="104"/>
    </row>
    <row r="17" spans="1:17">
      <c r="A17" s="75"/>
      <c r="B17" s="112"/>
      <c r="C17" s="76"/>
      <c r="D17" s="76" t="s">
        <v>35</v>
      </c>
      <c r="E17" s="63">
        <v>46389.62</v>
      </c>
      <c r="F17" s="78">
        <f>9598*E17</f>
        <v>445247572.76000005</v>
      </c>
      <c r="G17" s="59"/>
      <c r="H17" s="86"/>
      <c r="I17" s="68"/>
      <c r="J17" s="60"/>
      <c r="K17" s="61"/>
      <c r="L17" s="87"/>
      <c r="M17" s="92"/>
      <c r="N17" s="87"/>
      <c r="O17" s="92"/>
      <c r="P17" s="105"/>
      <c r="Q17" s="104"/>
    </row>
    <row r="18" spans="1:17">
      <c r="A18" s="75"/>
      <c r="B18" s="112"/>
      <c r="C18" s="76"/>
      <c r="D18" s="76" t="s">
        <v>40</v>
      </c>
      <c r="E18" s="63">
        <v>196512.82</v>
      </c>
      <c r="F18" s="78">
        <v>1901851072</v>
      </c>
      <c r="G18" s="59"/>
      <c r="H18" s="86"/>
      <c r="I18" s="91"/>
      <c r="J18" s="60"/>
      <c r="K18" s="61"/>
      <c r="L18" s="87"/>
      <c r="M18" s="92"/>
      <c r="N18" s="87"/>
      <c r="O18" s="92"/>
      <c r="P18" s="105"/>
      <c r="Q18" s="104"/>
    </row>
    <row r="19" spans="1:17">
      <c r="A19" s="75"/>
      <c r="B19" s="112"/>
      <c r="C19" s="76"/>
      <c r="D19" s="76" t="s">
        <v>45</v>
      </c>
      <c r="E19" s="63">
        <v>185300.63</v>
      </c>
      <c r="F19" s="78">
        <v>1803901633</v>
      </c>
      <c r="G19" s="59"/>
      <c r="H19" s="86"/>
      <c r="I19" s="91"/>
      <c r="J19" s="60"/>
      <c r="K19" s="61"/>
      <c r="L19" s="87"/>
      <c r="M19" s="92"/>
      <c r="N19" s="87"/>
      <c r="O19" s="92"/>
      <c r="P19" s="105"/>
      <c r="Q19" s="104"/>
    </row>
    <row r="20" spans="1:17">
      <c r="A20" s="75"/>
      <c r="B20" s="112"/>
      <c r="C20" s="76"/>
      <c r="D20" s="76" t="s">
        <v>47</v>
      </c>
      <c r="E20" s="63">
        <v>437581.77</v>
      </c>
      <c r="F20" s="78">
        <v>4257670622</v>
      </c>
      <c r="G20" s="59"/>
      <c r="H20" s="86"/>
      <c r="I20" s="91"/>
      <c r="J20" s="60"/>
      <c r="K20" s="61"/>
      <c r="L20" s="87"/>
      <c r="M20" s="92"/>
      <c r="N20" s="87"/>
      <c r="O20" s="92"/>
      <c r="P20" s="105"/>
      <c r="Q20" s="104"/>
    </row>
    <row r="21" spans="1:17">
      <c r="A21" s="75"/>
      <c r="B21" s="112"/>
      <c r="C21" s="76"/>
      <c r="D21" s="76" t="s">
        <v>50</v>
      </c>
      <c r="E21" s="63">
        <v>119573.54999999999</v>
      </c>
      <c r="F21" s="78">
        <v>1173136098</v>
      </c>
      <c r="G21" s="59"/>
      <c r="H21" s="86"/>
      <c r="I21" s="91"/>
      <c r="J21" s="60"/>
      <c r="K21" s="61"/>
      <c r="L21" s="87"/>
      <c r="M21" s="92"/>
      <c r="N21" s="87"/>
      <c r="O21" s="92"/>
      <c r="P21" s="105"/>
      <c r="Q21" s="104"/>
    </row>
    <row r="22" spans="1:17">
      <c r="A22" s="75"/>
      <c r="B22" s="112"/>
      <c r="C22" s="76"/>
      <c r="D22" s="76" t="s">
        <v>55</v>
      </c>
      <c r="E22" s="63">
        <v>138221.73000000001</v>
      </c>
      <c r="F22" s="78">
        <v>1373094665</v>
      </c>
      <c r="G22" s="59"/>
      <c r="H22" s="86"/>
      <c r="I22" s="91"/>
      <c r="J22" s="60"/>
      <c r="K22" s="61"/>
      <c r="L22" s="87"/>
      <c r="M22" s="92"/>
      <c r="N22" s="87"/>
      <c r="O22" s="92"/>
      <c r="P22" s="105"/>
      <c r="Q22" s="104"/>
    </row>
    <row r="23" spans="1:17">
      <c r="A23" s="75"/>
      <c r="B23" s="112"/>
      <c r="C23" s="76"/>
      <c r="D23" s="76" t="s">
        <v>58</v>
      </c>
      <c r="E23" s="63">
        <v>177658.77</v>
      </c>
      <c r="F23" s="78">
        <v>1827753426</v>
      </c>
      <c r="G23" s="59"/>
      <c r="H23" s="86"/>
      <c r="I23" s="91"/>
      <c r="J23" s="60"/>
      <c r="K23" s="61"/>
      <c r="L23" s="87"/>
      <c r="M23" s="92"/>
      <c r="N23" s="87"/>
      <c r="O23" s="92"/>
      <c r="P23" s="105"/>
      <c r="Q23" s="104"/>
    </row>
    <row r="24" spans="1:17">
      <c r="A24" s="75"/>
      <c r="B24" s="112"/>
      <c r="C24" s="76"/>
      <c r="D24" s="76" t="s">
        <v>62</v>
      </c>
      <c r="E24" s="63">
        <v>173984.52004999999</v>
      </c>
      <c r="F24" s="78">
        <v>1900258928</v>
      </c>
      <c r="G24" s="59"/>
      <c r="H24" s="86"/>
      <c r="I24" s="91"/>
      <c r="J24" s="60"/>
      <c r="K24" s="61"/>
      <c r="L24" s="87"/>
      <c r="M24" s="92"/>
      <c r="N24" s="87"/>
      <c r="O24" s="92"/>
      <c r="P24" s="105"/>
      <c r="Q24" s="104"/>
    </row>
    <row r="25" spans="1:17">
      <c r="A25" s="75"/>
      <c r="B25" s="112"/>
      <c r="C25" s="76"/>
      <c r="D25" s="76" t="s">
        <v>65</v>
      </c>
      <c r="E25" s="63">
        <v>149774.33000000002</v>
      </c>
      <c r="F25" s="78">
        <v>1736333808</v>
      </c>
      <c r="G25" s="59"/>
      <c r="H25" s="86"/>
      <c r="I25" s="91"/>
      <c r="J25" s="60"/>
      <c r="K25" s="61"/>
      <c r="L25" s="87"/>
      <c r="M25" s="92"/>
      <c r="N25" s="87"/>
      <c r="O25" s="92"/>
      <c r="P25" s="105"/>
      <c r="Q25" s="104"/>
    </row>
    <row r="26" spans="1:17">
      <c r="A26" s="75"/>
      <c r="B26" s="112"/>
      <c r="C26" s="76"/>
      <c r="D26" s="76" t="s">
        <v>68</v>
      </c>
      <c r="E26" s="63">
        <v>304981.73</v>
      </c>
      <c r="F26" s="78">
        <v>3462762562</v>
      </c>
      <c r="G26" s="59"/>
      <c r="H26" s="86"/>
      <c r="I26" s="91"/>
      <c r="J26" s="60"/>
      <c r="K26" s="61"/>
      <c r="L26" s="87"/>
      <c r="M26" s="92"/>
      <c r="N26" s="87"/>
      <c r="O26" s="92"/>
      <c r="P26" s="105"/>
      <c r="Q26" s="104"/>
    </row>
    <row r="27" spans="1:17">
      <c r="A27" s="75"/>
      <c r="B27" s="112"/>
      <c r="C27" s="76"/>
      <c r="D27" s="76" t="s">
        <v>71</v>
      </c>
      <c r="E27" s="63">
        <v>198416.21</v>
      </c>
      <c r="F27" s="78">
        <v>2370280045</v>
      </c>
      <c r="G27" s="59"/>
      <c r="H27" s="86"/>
      <c r="I27" s="91"/>
      <c r="J27" s="60"/>
      <c r="K27" s="61"/>
      <c r="L27" s="87"/>
      <c r="M27" s="92"/>
      <c r="N27" s="87"/>
      <c r="O27" s="92"/>
      <c r="P27" s="105"/>
      <c r="Q27" s="104"/>
    </row>
    <row r="28" spans="1:17">
      <c r="A28" s="75"/>
      <c r="B28" s="112"/>
      <c r="C28" s="76"/>
      <c r="D28" s="76" t="s">
        <v>74</v>
      </c>
      <c r="E28" s="63">
        <v>257202.15</v>
      </c>
      <c r="F28" s="78">
        <v>3148668720</v>
      </c>
      <c r="G28" s="59"/>
      <c r="H28" s="86"/>
      <c r="I28" s="91"/>
      <c r="J28" s="60"/>
      <c r="K28" s="61"/>
      <c r="L28" s="87"/>
      <c r="M28" s="92"/>
      <c r="N28" s="87"/>
      <c r="O28" s="92"/>
      <c r="P28" s="105"/>
      <c r="Q28" s="104"/>
    </row>
    <row r="29" spans="1:17">
      <c r="A29" s="75"/>
      <c r="B29" s="112"/>
      <c r="C29" s="76"/>
      <c r="D29" s="76"/>
      <c r="E29" s="63">
        <f>SUM(E14:E28)</f>
        <v>2422554.7300499999</v>
      </c>
      <c r="F29" s="78"/>
      <c r="G29" s="59">
        <f>SUM(F14:F28)</f>
        <v>25755937555.440002</v>
      </c>
      <c r="H29" s="86"/>
      <c r="I29" s="91">
        <v>25758407258.177296</v>
      </c>
      <c r="J29" s="60"/>
      <c r="K29" s="61"/>
      <c r="L29" s="87"/>
      <c r="M29" s="92"/>
      <c r="N29" s="87"/>
      <c r="O29" s="92"/>
      <c r="P29" s="105"/>
      <c r="Q29" s="104"/>
    </row>
    <row r="30" spans="1:17" ht="7.5" customHeight="1">
      <c r="A30" s="75"/>
      <c r="B30" s="112"/>
      <c r="C30" s="76"/>
      <c r="D30" s="76"/>
      <c r="E30" s="63"/>
      <c r="F30" s="78"/>
      <c r="G30" s="59"/>
      <c r="H30" s="86"/>
      <c r="I30" s="91"/>
      <c r="J30" s="60"/>
      <c r="K30" s="61"/>
      <c r="L30" s="87"/>
      <c r="M30" s="92"/>
      <c r="N30" s="87"/>
      <c r="O30" s="92"/>
      <c r="P30" s="105"/>
      <c r="Q30" s="104"/>
    </row>
    <row r="31" spans="1:17">
      <c r="A31" s="75"/>
      <c r="B31" s="112">
        <v>4</v>
      </c>
      <c r="C31" s="76" t="s">
        <v>9</v>
      </c>
      <c r="D31" s="76" t="s">
        <v>70</v>
      </c>
      <c r="E31" s="78"/>
      <c r="F31" s="78">
        <v>5125256473.1999969</v>
      </c>
      <c r="G31" s="79"/>
      <c r="H31" s="86"/>
      <c r="I31" s="91"/>
      <c r="K31" s="53"/>
      <c r="L31" s="87"/>
      <c r="M31" s="92"/>
      <c r="N31" s="87"/>
      <c r="O31" s="92"/>
      <c r="P31" s="105"/>
      <c r="Q31" s="104"/>
    </row>
    <row r="32" spans="1:17">
      <c r="A32" s="75"/>
      <c r="B32" s="112"/>
      <c r="C32" s="76"/>
      <c r="D32" s="76" t="s">
        <v>73</v>
      </c>
      <c r="E32" s="78"/>
      <c r="F32" s="78">
        <v>19152037633</v>
      </c>
      <c r="G32" s="79"/>
      <c r="H32" s="86"/>
      <c r="I32" s="91"/>
      <c r="K32" s="53"/>
      <c r="L32" s="87"/>
      <c r="M32" s="92"/>
      <c r="N32" s="87"/>
      <c r="O32" s="92"/>
      <c r="P32" s="105"/>
      <c r="Q32" s="104"/>
    </row>
    <row r="33" spans="1:17">
      <c r="A33" s="75"/>
      <c r="B33" s="112"/>
      <c r="C33" s="76"/>
      <c r="D33" s="76"/>
      <c r="E33" s="76"/>
      <c r="F33" s="78"/>
      <c r="G33" s="79">
        <f>SUM(F31:F32)</f>
        <v>24277294106.199997</v>
      </c>
      <c r="H33" s="86"/>
      <c r="I33" s="91"/>
      <c r="K33" s="53"/>
      <c r="L33" s="87"/>
      <c r="M33" s="92"/>
      <c r="N33" s="87"/>
      <c r="O33" s="92"/>
      <c r="P33" s="105"/>
      <c r="Q33" s="104"/>
    </row>
    <row r="34" spans="1:17">
      <c r="A34" s="75"/>
      <c r="B34" s="112"/>
      <c r="C34" s="76"/>
      <c r="D34" s="76"/>
      <c r="E34" s="76"/>
      <c r="F34" s="78"/>
      <c r="G34" s="79"/>
      <c r="H34" s="86"/>
      <c r="I34" s="91"/>
      <c r="K34" s="53"/>
      <c r="L34" s="87"/>
      <c r="M34" s="92"/>
      <c r="N34" s="87"/>
      <c r="O34" s="92"/>
      <c r="P34" s="105"/>
      <c r="Q34" s="104"/>
    </row>
    <row r="35" spans="1:17" ht="9.75" customHeight="1">
      <c r="A35" s="75"/>
      <c r="B35" s="112"/>
      <c r="C35" s="76"/>
      <c r="D35" s="76"/>
      <c r="E35" s="76"/>
      <c r="F35" s="78"/>
      <c r="G35" s="79"/>
      <c r="H35" s="86"/>
      <c r="I35" s="91"/>
      <c r="K35" s="53"/>
      <c r="L35" s="87"/>
      <c r="M35" s="92"/>
      <c r="N35" s="87"/>
      <c r="O35" s="92"/>
      <c r="P35" s="105"/>
      <c r="Q35" s="104"/>
    </row>
    <row r="36" spans="1:17" ht="9.75" customHeight="1">
      <c r="A36" s="75"/>
      <c r="B36" s="112"/>
      <c r="C36" s="76"/>
      <c r="D36" s="76"/>
      <c r="E36" s="76"/>
      <c r="F36" s="78"/>
      <c r="G36" s="79"/>
      <c r="H36" s="86"/>
      <c r="I36" s="91"/>
      <c r="K36" s="53"/>
      <c r="L36" s="87"/>
      <c r="M36" s="92"/>
      <c r="N36" s="87"/>
      <c r="O36" s="92"/>
      <c r="P36" s="105"/>
      <c r="Q36" s="104"/>
    </row>
    <row r="37" spans="1:17">
      <c r="A37" s="75"/>
      <c r="B37" s="112">
        <v>5</v>
      </c>
      <c r="C37" s="76" t="s">
        <v>11</v>
      </c>
      <c r="D37" s="76" t="s">
        <v>64</v>
      </c>
      <c r="E37" s="58"/>
      <c r="F37" s="58">
        <v>115991162</v>
      </c>
      <c r="G37" s="79"/>
      <c r="H37" s="86"/>
      <c r="I37" s="91"/>
      <c r="K37" s="53"/>
      <c r="L37" s="87"/>
      <c r="M37" s="92"/>
      <c r="N37" s="87"/>
      <c r="O37" s="92"/>
      <c r="P37" s="105"/>
      <c r="Q37" s="104"/>
    </row>
    <row r="38" spans="1:17">
      <c r="A38" s="75"/>
      <c r="B38" s="112"/>
      <c r="C38" s="76"/>
      <c r="D38" s="76" t="s">
        <v>67</v>
      </c>
      <c r="E38" s="58"/>
      <c r="F38" s="58">
        <v>125296116</v>
      </c>
      <c r="G38" s="79"/>
      <c r="H38" s="86"/>
      <c r="I38" s="91"/>
      <c r="K38" s="53"/>
      <c r="L38" s="87"/>
      <c r="M38" s="92"/>
      <c r="N38" s="87"/>
      <c r="O38" s="92"/>
      <c r="P38" s="105"/>
      <c r="Q38" s="104"/>
    </row>
    <row r="39" spans="1:17">
      <c r="A39" s="75"/>
      <c r="B39" s="112"/>
      <c r="C39" s="76"/>
      <c r="D39" s="76" t="s">
        <v>70</v>
      </c>
      <c r="E39" s="58"/>
      <c r="F39" s="58">
        <f>104644848</f>
        <v>104644848</v>
      </c>
      <c r="G39" s="79"/>
      <c r="H39" s="86"/>
      <c r="I39" s="91"/>
      <c r="K39" s="53"/>
      <c r="L39" s="87"/>
      <c r="M39" s="92"/>
      <c r="N39" s="87"/>
      <c r="O39" s="92"/>
      <c r="P39" s="105"/>
      <c r="Q39" s="104"/>
    </row>
    <row r="40" spans="1:17">
      <c r="A40" s="75"/>
      <c r="B40" s="112"/>
      <c r="C40" s="76"/>
      <c r="D40" s="76" t="s">
        <v>73</v>
      </c>
      <c r="E40" s="58"/>
      <c r="F40" s="58">
        <v>88730786</v>
      </c>
      <c r="G40" s="79"/>
      <c r="H40" s="86"/>
      <c r="I40" s="91"/>
      <c r="K40" s="53"/>
      <c r="L40" s="87"/>
      <c r="M40" s="92"/>
      <c r="N40" s="87"/>
      <c r="O40" s="92"/>
      <c r="P40" s="105"/>
      <c r="Q40" s="104"/>
    </row>
    <row r="41" spans="1:17" ht="13.5" customHeight="1">
      <c r="A41" s="75"/>
      <c r="B41" s="112"/>
      <c r="C41" s="76"/>
      <c r="D41" s="76"/>
      <c r="E41" s="76"/>
      <c r="F41" s="78"/>
      <c r="G41" s="79">
        <f>SUM(F37:F40)</f>
        <v>434662912</v>
      </c>
      <c r="H41" s="86"/>
      <c r="I41" s="91"/>
      <c r="K41" s="53"/>
      <c r="L41" s="87"/>
      <c r="M41" s="92"/>
      <c r="N41" s="87"/>
      <c r="O41" s="92"/>
      <c r="P41" s="105"/>
      <c r="Q41" s="104"/>
    </row>
    <row r="42" spans="1:17" ht="10.5" customHeight="1">
      <c r="A42" s="75"/>
      <c r="B42" s="112"/>
      <c r="C42" s="76"/>
      <c r="D42" s="76"/>
      <c r="E42" s="76"/>
      <c r="F42" s="78"/>
      <c r="G42" s="79"/>
      <c r="H42" s="86"/>
      <c r="I42" s="91"/>
      <c r="K42" s="53"/>
      <c r="L42" s="87"/>
      <c r="M42" s="92"/>
      <c r="N42" s="87"/>
      <c r="O42" s="92"/>
      <c r="P42" s="105"/>
      <c r="Q42" s="104"/>
    </row>
    <row r="43" spans="1:17">
      <c r="A43" s="75"/>
      <c r="B43" s="112">
        <v>6</v>
      </c>
      <c r="C43" s="76" t="s">
        <v>12</v>
      </c>
      <c r="D43" s="76" t="s">
        <v>73</v>
      </c>
      <c r="E43" s="76"/>
      <c r="F43" s="78"/>
      <c r="G43" s="79">
        <v>6790080</v>
      </c>
      <c r="H43" s="86"/>
      <c r="I43" s="91"/>
      <c r="K43" s="53"/>
      <c r="L43" s="87"/>
      <c r="M43" s="92"/>
      <c r="N43" s="87"/>
      <c r="O43" s="92"/>
      <c r="P43" s="105"/>
      <c r="Q43" s="104"/>
    </row>
    <row r="44" spans="1:17" ht="7.5" customHeight="1">
      <c r="A44" s="75"/>
      <c r="B44" s="112"/>
      <c r="C44" s="76"/>
      <c r="D44" s="76"/>
      <c r="E44" s="76"/>
      <c r="F44" s="78"/>
      <c r="G44" s="79"/>
      <c r="H44" s="86"/>
      <c r="I44" s="91"/>
      <c r="K44" s="53"/>
      <c r="L44" s="87"/>
      <c r="M44" s="92"/>
      <c r="N44" s="87"/>
      <c r="O44" s="92"/>
      <c r="P44" s="105"/>
      <c r="Q44" s="104"/>
    </row>
    <row r="45" spans="1:17">
      <c r="A45" s="75"/>
      <c r="B45" s="112">
        <v>7</v>
      </c>
      <c r="C45" s="76" t="s">
        <v>13</v>
      </c>
      <c r="D45" s="76"/>
      <c r="E45" s="76"/>
      <c r="F45" s="78"/>
      <c r="G45" s="79">
        <v>0</v>
      </c>
      <c r="H45" s="86"/>
      <c r="I45" s="91"/>
      <c r="K45" s="53"/>
      <c r="L45" s="87"/>
      <c r="M45" s="92"/>
      <c r="N45" s="87"/>
      <c r="O45" s="92"/>
      <c r="P45" s="105"/>
      <c r="Q45" s="104"/>
    </row>
    <row r="46" spans="1:17" ht="6" customHeight="1">
      <c r="A46" s="75"/>
      <c r="B46" s="112"/>
      <c r="C46" s="76"/>
      <c r="D46" s="76"/>
      <c r="E46" s="76"/>
      <c r="F46" s="78"/>
      <c r="G46" s="79"/>
      <c r="H46" s="86"/>
      <c r="I46" s="91"/>
      <c r="K46" s="53"/>
      <c r="L46" s="87"/>
      <c r="M46" s="92"/>
      <c r="N46" s="87"/>
      <c r="O46" s="92"/>
      <c r="P46" s="105"/>
      <c r="Q46" s="104"/>
    </row>
    <row r="47" spans="1:17">
      <c r="A47" s="75"/>
      <c r="B47" s="112">
        <v>8</v>
      </c>
      <c r="C47" s="76" t="s">
        <v>14</v>
      </c>
      <c r="D47" s="76"/>
      <c r="E47" s="76"/>
      <c r="F47" s="78"/>
      <c r="G47" s="79">
        <v>0</v>
      </c>
      <c r="H47" s="86"/>
      <c r="I47" s="91"/>
      <c r="K47" s="53"/>
      <c r="L47" s="87"/>
      <c r="M47" s="92"/>
      <c r="N47" s="87"/>
      <c r="O47" s="92"/>
      <c r="P47" s="105"/>
      <c r="Q47" s="104"/>
    </row>
    <row r="48" spans="1:17">
      <c r="A48" s="75"/>
      <c r="B48" s="112"/>
      <c r="C48" s="76"/>
      <c r="D48" s="76"/>
      <c r="E48" s="76"/>
      <c r="F48" s="78"/>
      <c r="G48" s="79"/>
      <c r="H48" s="86"/>
      <c r="I48" s="91"/>
      <c r="K48" s="53"/>
      <c r="L48" s="87"/>
      <c r="M48" s="92"/>
      <c r="N48" s="87"/>
      <c r="O48" s="92"/>
      <c r="P48" s="105"/>
      <c r="Q48" s="104"/>
    </row>
    <row r="49" spans="1:17">
      <c r="A49" s="75"/>
      <c r="B49" s="112">
        <v>9</v>
      </c>
      <c r="C49" s="76" t="s">
        <v>15</v>
      </c>
      <c r="D49" s="76" t="s">
        <v>64</v>
      </c>
      <c r="E49" s="78"/>
      <c r="F49" s="78">
        <v>739518340</v>
      </c>
      <c r="G49" s="79"/>
      <c r="H49" s="86"/>
      <c r="I49" s="91"/>
      <c r="K49" s="53"/>
      <c r="L49" s="87"/>
      <c r="M49" s="92"/>
      <c r="N49" s="87"/>
      <c r="O49" s="92"/>
      <c r="P49" s="105"/>
      <c r="Q49" s="104"/>
    </row>
    <row r="50" spans="1:17">
      <c r="A50" s="75"/>
      <c r="B50" s="112"/>
      <c r="C50" s="76"/>
      <c r="D50" s="76" t="s">
        <v>67</v>
      </c>
      <c r="E50" s="78"/>
      <c r="F50" s="78">
        <v>557034830</v>
      </c>
      <c r="G50" s="79"/>
      <c r="H50" s="86"/>
      <c r="I50" s="91"/>
      <c r="K50" s="53"/>
      <c r="L50" s="87"/>
      <c r="M50" s="92"/>
      <c r="N50" s="87"/>
      <c r="O50" s="92"/>
      <c r="P50" s="105"/>
      <c r="Q50" s="104"/>
    </row>
    <row r="51" spans="1:17">
      <c r="A51" s="75"/>
      <c r="B51" s="112"/>
      <c r="C51" s="76"/>
      <c r="D51" s="76" t="s">
        <v>70</v>
      </c>
      <c r="E51" s="78"/>
      <c r="F51" s="78">
        <v>658120904</v>
      </c>
      <c r="G51" s="79"/>
      <c r="H51" s="86"/>
      <c r="I51" s="91"/>
      <c r="K51" s="53"/>
      <c r="L51" s="93"/>
      <c r="M51" s="92"/>
      <c r="N51" s="87"/>
      <c r="O51" s="92"/>
      <c r="P51" s="105"/>
      <c r="Q51" s="104"/>
    </row>
    <row r="52" spans="1:17">
      <c r="A52" s="75"/>
      <c r="B52" s="112"/>
      <c r="C52" s="76"/>
      <c r="D52" s="76" t="s">
        <v>73</v>
      </c>
      <c r="E52" s="78"/>
      <c r="F52" s="78">
        <v>651199119</v>
      </c>
      <c r="G52" s="79"/>
      <c r="H52" s="86"/>
      <c r="I52" s="91"/>
      <c r="K52" s="53"/>
      <c r="L52" s="93"/>
      <c r="M52" s="92"/>
      <c r="N52" s="87"/>
      <c r="O52" s="92"/>
      <c r="P52" s="105"/>
      <c r="Q52" s="104"/>
    </row>
    <row r="53" spans="1:17">
      <c r="A53" s="75"/>
      <c r="B53" s="112"/>
      <c r="C53" s="76"/>
      <c r="D53" s="76"/>
      <c r="E53" s="76"/>
      <c r="F53" s="78"/>
      <c r="G53" s="79">
        <f>SUM(F49:F52)</f>
        <v>2605873193</v>
      </c>
      <c r="H53" s="86"/>
      <c r="I53" s="91"/>
      <c r="K53" s="53"/>
      <c r="L53" s="87"/>
      <c r="M53" s="92"/>
      <c r="N53" s="87"/>
      <c r="O53" s="92"/>
      <c r="P53" s="105"/>
      <c r="Q53" s="104"/>
    </row>
    <row r="54" spans="1:17" ht="10.5" customHeight="1">
      <c r="A54" s="75"/>
      <c r="B54" s="112"/>
      <c r="C54" s="76"/>
      <c r="D54" s="76"/>
      <c r="E54" s="76"/>
      <c r="F54" s="78"/>
      <c r="G54" s="79"/>
      <c r="H54" s="86"/>
      <c r="I54" s="91"/>
      <c r="K54" s="53"/>
      <c r="L54" s="87"/>
      <c r="M54" s="92"/>
      <c r="N54" s="87"/>
      <c r="O54" s="92"/>
      <c r="P54" s="105"/>
      <c r="Q54" s="104"/>
    </row>
    <row r="55" spans="1:17">
      <c r="A55" s="75"/>
      <c r="B55" s="112">
        <v>10</v>
      </c>
      <c r="C55" s="76" t="s">
        <v>16</v>
      </c>
      <c r="D55" s="76"/>
      <c r="E55" s="76"/>
      <c r="F55" s="78"/>
      <c r="G55" s="79">
        <v>0</v>
      </c>
      <c r="H55" s="86"/>
      <c r="I55" s="91"/>
      <c r="K55" s="53"/>
      <c r="L55" s="87"/>
      <c r="M55" s="92"/>
      <c r="N55" s="87"/>
      <c r="O55" s="92"/>
      <c r="P55" s="105"/>
      <c r="Q55" s="104"/>
    </row>
    <row r="56" spans="1:17" ht="9.75" customHeight="1">
      <c r="A56" s="75"/>
      <c r="B56" s="112"/>
      <c r="C56" s="76"/>
      <c r="D56" s="76"/>
      <c r="E56" s="76"/>
      <c r="F56" s="78"/>
      <c r="G56" s="79"/>
      <c r="H56" s="86"/>
      <c r="I56" s="91"/>
      <c r="K56" s="53"/>
      <c r="L56" s="87"/>
      <c r="M56" s="92"/>
      <c r="N56" s="87"/>
      <c r="O56" s="92"/>
      <c r="P56" s="105"/>
      <c r="Q56" s="104"/>
    </row>
    <row r="57" spans="1:17">
      <c r="A57" s="75"/>
      <c r="B57" s="112">
        <v>11</v>
      </c>
      <c r="C57" s="76" t="s">
        <v>34</v>
      </c>
      <c r="D57" s="76"/>
      <c r="E57" s="67"/>
      <c r="F57" s="78"/>
      <c r="G57" s="79">
        <v>0</v>
      </c>
      <c r="H57" s="91"/>
      <c r="I57" s="51"/>
      <c r="J57" s="53"/>
      <c r="K57" s="87"/>
      <c r="L57" s="92"/>
      <c r="M57" s="87"/>
      <c r="N57" s="92"/>
      <c r="O57" s="105"/>
      <c r="P57" s="104"/>
      <c r="Q57" s="69"/>
    </row>
    <row r="58" spans="1:17" ht="4.5" customHeight="1">
      <c r="A58" s="75"/>
      <c r="B58" s="112"/>
      <c r="C58" s="76"/>
      <c r="D58" s="76"/>
      <c r="E58" s="67"/>
      <c r="F58" s="78"/>
      <c r="G58" s="79"/>
      <c r="H58" s="91"/>
      <c r="I58" s="51"/>
      <c r="J58" s="53"/>
      <c r="K58" s="87"/>
      <c r="L58" s="92"/>
      <c r="M58" s="87"/>
      <c r="N58" s="92"/>
      <c r="O58" s="105"/>
      <c r="P58" s="104"/>
      <c r="Q58" s="69"/>
    </row>
    <row r="59" spans="1:17">
      <c r="A59" s="75"/>
      <c r="B59" s="112">
        <v>12</v>
      </c>
      <c r="C59" s="76" t="s">
        <v>17</v>
      </c>
      <c r="D59" s="76"/>
      <c r="E59" s="57"/>
      <c r="F59" s="78"/>
      <c r="G59" s="79">
        <v>0</v>
      </c>
      <c r="H59" s="86"/>
      <c r="I59" s="91"/>
      <c r="K59" s="53"/>
      <c r="L59" s="87"/>
      <c r="M59" s="92"/>
      <c r="N59" s="87"/>
      <c r="O59" s="92"/>
      <c r="P59" s="105"/>
      <c r="Q59" s="104"/>
    </row>
    <row r="60" spans="1:17" ht="11.25" customHeight="1">
      <c r="A60" s="75"/>
      <c r="B60" s="112"/>
      <c r="C60" s="76"/>
      <c r="D60" s="76"/>
      <c r="E60" s="76"/>
      <c r="F60" s="78"/>
      <c r="G60" s="79"/>
      <c r="H60" s="86"/>
      <c r="I60" s="91"/>
      <c r="K60" s="53"/>
      <c r="L60" s="87"/>
      <c r="M60" s="92"/>
      <c r="N60" s="87"/>
      <c r="O60" s="92"/>
      <c r="P60" s="105"/>
      <c r="Q60" s="104"/>
    </row>
    <row r="61" spans="1:17">
      <c r="A61" s="75"/>
      <c r="B61" s="112">
        <v>13</v>
      </c>
      <c r="C61" s="76" t="s">
        <v>18</v>
      </c>
      <c r="D61" s="76"/>
      <c r="E61" s="76"/>
      <c r="F61" s="78"/>
      <c r="G61" s="79">
        <v>0</v>
      </c>
      <c r="H61" s="86"/>
      <c r="I61" s="91"/>
      <c r="K61" s="53"/>
      <c r="L61" s="87"/>
      <c r="M61" s="92"/>
      <c r="N61" s="87"/>
      <c r="O61" s="92"/>
      <c r="P61" s="105"/>
      <c r="Q61" s="104"/>
    </row>
    <row r="62" spans="1:17" ht="9" customHeight="1">
      <c r="A62" s="75"/>
      <c r="B62" s="112"/>
      <c r="C62" s="76"/>
      <c r="D62" s="76"/>
      <c r="E62" s="76"/>
      <c r="F62" s="78"/>
      <c r="G62" s="79"/>
      <c r="H62" s="86"/>
      <c r="I62" s="91"/>
      <c r="K62" s="53"/>
      <c r="L62" s="87"/>
      <c r="M62" s="92"/>
      <c r="N62" s="87"/>
      <c r="O62" s="92"/>
      <c r="P62" s="105"/>
      <c r="Q62" s="104"/>
    </row>
    <row r="63" spans="1:17">
      <c r="A63" s="75"/>
      <c r="B63" s="112">
        <v>14</v>
      </c>
      <c r="C63" s="76" t="s">
        <v>19</v>
      </c>
      <c r="D63" s="76" t="s">
        <v>70</v>
      </c>
      <c r="E63" s="65"/>
      <c r="F63" s="78"/>
      <c r="G63" s="79">
        <v>1875897</v>
      </c>
      <c r="H63" s="86"/>
      <c r="I63" s="91"/>
      <c r="K63" s="53"/>
      <c r="L63" s="87"/>
      <c r="M63" s="92"/>
      <c r="N63" s="87"/>
      <c r="O63" s="92"/>
      <c r="P63" s="105"/>
      <c r="Q63" s="104"/>
    </row>
    <row r="64" spans="1:17" ht="7.5" customHeight="1">
      <c r="A64" s="75"/>
      <c r="B64" s="112"/>
      <c r="C64" s="76"/>
      <c r="D64" s="65"/>
      <c r="E64" s="65"/>
      <c r="F64" s="78"/>
      <c r="G64" s="79"/>
      <c r="H64" s="86"/>
      <c r="I64" s="91"/>
      <c r="K64" s="53"/>
      <c r="L64" s="87"/>
      <c r="M64" s="92"/>
      <c r="N64" s="87"/>
      <c r="O64" s="92"/>
      <c r="P64" s="105"/>
      <c r="Q64" s="104"/>
    </row>
    <row r="65" spans="1:17">
      <c r="A65" s="75"/>
      <c r="B65" s="112">
        <v>15</v>
      </c>
      <c r="C65" s="76" t="s">
        <v>26</v>
      </c>
      <c r="D65" s="76"/>
      <c r="E65" s="63"/>
      <c r="F65" s="78"/>
      <c r="G65" s="59">
        <v>0</v>
      </c>
      <c r="H65" s="86"/>
      <c r="I65" s="91"/>
      <c r="J65" s="60"/>
      <c r="K65" s="61"/>
      <c r="L65" s="87"/>
      <c r="M65" s="92"/>
      <c r="N65" s="87"/>
      <c r="O65" s="92"/>
      <c r="P65" s="105"/>
      <c r="Q65" s="104"/>
    </row>
    <row r="66" spans="1:17" ht="8.25" customHeight="1">
      <c r="A66" s="75"/>
      <c r="B66" s="112"/>
      <c r="C66" s="76"/>
      <c r="D66" s="76"/>
      <c r="E66" s="76"/>
      <c r="F66" s="78"/>
      <c r="G66" s="79"/>
      <c r="H66" s="86"/>
      <c r="I66" s="91"/>
      <c r="K66" s="53"/>
      <c r="L66" s="87"/>
      <c r="M66" s="92"/>
      <c r="N66" s="87"/>
      <c r="O66" s="92"/>
      <c r="P66" s="105"/>
      <c r="Q66" s="104"/>
    </row>
    <row r="67" spans="1:17" ht="15" customHeight="1">
      <c r="A67" s="75"/>
      <c r="B67" s="112">
        <v>16</v>
      </c>
      <c r="C67" s="76" t="s">
        <v>86</v>
      </c>
      <c r="D67" s="76" t="s">
        <v>73</v>
      </c>
      <c r="E67" s="63">
        <v>201.74</v>
      </c>
      <c r="F67" s="78"/>
      <c r="G67" s="79">
        <v>2469701</v>
      </c>
      <c r="H67" s="86"/>
      <c r="I67" s="91"/>
      <c r="K67" s="53"/>
      <c r="L67" s="87"/>
      <c r="M67" s="92"/>
      <c r="N67" s="87"/>
      <c r="O67" s="92"/>
      <c r="P67" s="105"/>
      <c r="Q67" s="104"/>
    </row>
    <row r="68" spans="1:17" ht="8.25" customHeight="1">
      <c r="A68" s="75"/>
      <c r="B68" s="112"/>
      <c r="C68" s="76"/>
      <c r="D68" s="76"/>
      <c r="E68" s="76"/>
      <c r="F68" s="78"/>
      <c r="G68" s="79"/>
      <c r="H68" s="86"/>
      <c r="I68" s="91"/>
      <c r="K68" s="53"/>
      <c r="L68" s="87"/>
      <c r="M68" s="92"/>
      <c r="N68" s="87"/>
      <c r="O68" s="92"/>
      <c r="P68" s="105"/>
      <c r="Q68" s="104"/>
    </row>
    <row r="69" spans="1:17">
      <c r="A69" s="75"/>
      <c r="B69" s="112">
        <v>17</v>
      </c>
      <c r="C69" s="76" t="s">
        <v>25</v>
      </c>
      <c r="D69" s="76" t="s">
        <v>31</v>
      </c>
      <c r="E69" s="63">
        <v>550000</v>
      </c>
      <c r="F69" s="78"/>
      <c r="G69" s="59">
        <v>5207400000</v>
      </c>
      <c r="H69" s="86"/>
      <c r="I69" s="91"/>
      <c r="J69" s="60"/>
      <c r="K69" s="61"/>
      <c r="L69" s="87"/>
      <c r="M69" s="92"/>
      <c r="N69" s="87"/>
      <c r="O69" s="92"/>
      <c r="P69" s="105"/>
      <c r="Q69" s="104"/>
    </row>
    <row r="70" spans="1:17" ht="6" customHeight="1">
      <c r="A70" s="75"/>
      <c r="B70" s="112"/>
      <c r="C70" s="76"/>
      <c r="D70" s="76"/>
      <c r="E70" s="63"/>
      <c r="F70" s="78"/>
      <c r="G70" s="79"/>
      <c r="H70" s="86"/>
      <c r="I70" s="91"/>
      <c r="K70" s="53"/>
      <c r="L70" s="87"/>
      <c r="M70" s="92"/>
      <c r="N70" s="87"/>
      <c r="O70" s="92"/>
      <c r="P70" s="105"/>
      <c r="Q70" s="104"/>
    </row>
    <row r="71" spans="1:17">
      <c r="A71" s="75"/>
      <c r="B71" s="112">
        <v>18</v>
      </c>
      <c r="C71" s="76" t="s">
        <v>24</v>
      </c>
      <c r="D71" s="76"/>
      <c r="E71" s="63"/>
      <c r="F71" s="78"/>
      <c r="G71" s="59">
        <v>0</v>
      </c>
      <c r="H71" s="86"/>
      <c r="I71" s="91"/>
      <c r="J71" s="60"/>
      <c r="K71" s="61"/>
      <c r="L71" s="87"/>
      <c r="M71" s="92"/>
      <c r="N71" s="87"/>
      <c r="O71" s="92"/>
      <c r="P71" s="105"/>
      <c r="Q71" s="104"/>
    </row>
    <row r="72" spans="1:17" ht="5.25" customHeight="1">
      <c r="A72" s="75"/>
      <c r="B72" s="112"/>
      <c r="C72" s="76"/>
      <c r="D72" s="76"/>
      <c r="E72" s="63"/>
      <c r="F72" s="78"/>
      <c r="G72" s="59"/>
      <c r="H72" s="86"/>
      <c r="I72" s="91"/>
      <c r="J72" s="60"/>
      <c r="K72" s="61"/>
      <c r="L72" s="87"/>
      <c r="M72" s="92"/>
      <c r="N72" s="87"/>
      <c r="O72" s="92"/>
      <c r="P72" s="105"/>
      <c r="Q72" s="104"/>
    </row>
    <row r="73" spans="1:17">
      <c r="A73" s="75"/>
      <c r="B73" s="112">
        <v>19</v>
      </c>
      <c r="C73" s="76" t="s">
        <v>23</v>
      </c>
      <c r="D73" s="76"/>
      <c r="E73" s="63"/>
      <c r="F73" s="78"/>
      <c r="G73" s="59">
        <v>0</v>
      </c>
      <c r="H73" s="86"/>
      <c r="I73" s="91"/>
      <c r="J73" s="60"/>
      <c r="K73" s="61"/>
      <c r="L73" s="87"/>
      <c r="M73" s="92"/>
      <c r="N73" s="87"/>
      <c r="O73" s="92"/>
      <c r="P73" s="105"/>
      <c r="Q73" s="104"/>
    </row>
    <row r="74" spans="1:17" ht="8.25" customHeight="1">
      <c r="A74" s="75"/>
      <c r="B74" s="113"/>
      <c r="C74" s="81"/>
      <c r="D74" s="81"/>
      <c r="E74" s="81"/>
      <c r="F74" s="82"/>
      <c r="G74" s="83"/>
      <c r="H74" s="96"/>
      <c r="I74" s="97"/>
      <c r="K74" s="53"/>
      <c r="L74" s="87"/>
      <c r="M74" s="92"/>
      <c r="N74" s="94"/>
      <c r="O74" s="95"/>
      <c r="P74" s="105"/>
      <c r="Q74" s="106"/>
    </row>
    <row r="75" spans="1:17" ht="20.25" thickBot="1">
      <c r="A75" s="73"/>
      <c r="B75" s="144" t="s">
        <v>20</v>
      </c>
      <c r="C75" s="145"/>
      <c r="D75" s="145"/>
      <c r="E75" s="145"/>
      <c r="F75" s="146"/>
      <c r="G75" s="84">
        <f>SUM(G6:G73)</f>
        <v>72537526954.639999</v>
      </c>
      <c r="H75" s="98"/>
      <c r="I75" s="99"/>
      <c r="J75" s="54"/>
      <c r="K75" s="55"/>
      <c r="L75" s="100"/>
      <c r="M75" s="101"/>
      <c r="N75" s="100"/>
      <c r="O75" s="102"/>
      <c r="P75" s="107"/>
      <c r="Q75" s="111"/>
    </row>
    <row r="76" spans="1:17" ht="6.75" customHeight="1" thickTop="1">
      <c r="O76" s="85"/>
      <c r="P76" s="104"/>
      <c r="Q76" s="108"/>
    </row>
    <row r="77" spans="1:17">
      <c r="M77" s="110"/>
      <c r="O77" s="110"/>
      <c r="Q77" s="110"/>
    </row>
    <row r="78" spans="1:17" s="71" customFormat="1" ht="15.75" thickBot="1">
      <c r="A78" s="69"/>
      <c r="B78" s="74"/>
      <c r="C78" s="69"/>
      <c r="D78" s="69"/>
      <c r="E78" s="69"/>
      <c r="F78" s="69"/>
      <c r="G78" s="69"/>
      <c r="J78" s="51"/>
      <c r="K78" s="51"/>
      <c r="L78" s="72"/>
      <c r="M78" s="72"/>
      <c r="N78" s="72"/>
      <c r="O78" s="72"/>
      <c r="P78" s="103"/>
      <c r="Q78" s="103"/>
    </row>
    <row r="79" spans="1:17" s="71" customFormat="1" ht="16.5" thickTop="1" thickBot="1">
      <c r="A79" s="69"/>
      <c r="B79" s="74"/>
      <c r="C79" s="69"/>
      <c r="D79" s="69"/>
      <c r="E79" s="69"/>
      <c r="F79" s="69"/>
      <c r="G79" s="62">
        <v>72537526955</v>
      </c>
      <c r="J79" s="51"/>
      <c r="K79" s="51"/>
      <c r="L79" s="72"/>
      <c r="M79" s="72"/>
      <c r="N79" s="72"/>
      <c r="O79" s="72"/>
      <c r="P79" s="103"/>
      <c r="Q79" s="103"/>
    </row>
    <row r="80" spans="1:17" ht="15.75" thickTop="1">
      <c r="G80" s="62">
        <f>G75-G79</f>
        <v>-0.3600006103515625</v>
      </c>
    </row>
    <row r="83" spans="1:17" s="71" customFormat="1">
      <c r="A83" s="69"/>
      <c r="B83" s="74"/>
      <c r="C83" s="69"/>
      <c r="D83" s="69"/>
      <c r="E83" s="69"/>
      <c r="F83" s="69" t="s">
        <v>44</v>
      </c>
      <c r="G83" s="69"/>
      <c r="J83" s="51"/>
      <c r="K83" s="51"/>
      <c r="L83" s="72"/>
      <c r="M83" s="72"/>
      <c r="N83" s="72"/>
      <c r="O83" s="72"/>
      <c r="P83" s="103"/>
      <c r="Q83" s="103"/>
    </row>
  </sheetData>
  <mergeCells count="5">
    <mergeCell ref="B1:G1"/>
    <mergeCell ref="B2:G2"/>
    <mergeCell ref="B4:B5"/>
    <mergeCell ref="D4:G4"/>
    <mergeCell ref="B75:F75"/>
  </mergeCells>
  <pageMargins left="0.78740157480314965" right="0.23622047244094491" top="0.11811023622047245" bottom="0.43307086614173229" header="7.874015748031496E-2" footer="0.31496062992125984"/>
  <pageSetup paperSize="9" scale="7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80"/>
  <sheetViews>
    <sheetView topLeftCell="A10" workbookViewId="0">
      <selection activeCell="E16" sqref="E16"/>
    </sheetView>
  </sheetViews>
  <sheetFormatPr defaultRowHeight="15"/>
  <cols>
    <col min="1" max="1" width="5.7109375" style="1" customWidth="1"/>
    <col min="2" max="2" width="6" style="5" customWidth="1"/>
    <col min="3" max="3" width="34.5703125" style="1" customWidth="1"/>
    <col min="4" max="4" width="15.42578125" style="1" customWidth="1"/>
    <col min="5" max="5" width="13.42578125" style="1" customWidth="1"/>
    <col min="6" max="6" width="14.5703125" style="1" customWidth="1"/>
    <col min="7" max="7" width="19" style="1" customWidth="1"/>
    <col min="8" max="8" width="8" style="2" customWidth="1"/>
    <col min="9" max="9" width="14.28515625" style="2" customWidth="1"/>
    <col min="10" max="10" width="8" style="51" customWidth="1"/>
    <col min="11" max="11" width="14.28515625" style="51" customWidth="1"/>
    <col min="12" max="12" width="7.140625" style="3" customWidth="1"/>
    <col min="13" max="13" width="16" style="3" customWidth="1"/>
    <col min="14" max="14" width="8.28515625" style="3" customWidth="1"/>
    <col min="15" max="15" width="14.42578125" style="3" customWidth="1"/>
    <col min="16" max="16" width="8.42578125" style="4" customWidth="1"/>
    <col min="17" max="17" width="15.5703125" style="4" customWidth="1"/>
    <col min="18" max="16384" width="9.140625" style="1"/>
  </cols>
  <sheetData>
    <row r="1" spans="1:17">
      <c r="B1" s="138" t="s">
        <v>0</v>
      </c>
      <c r="C1" s="138"/>
      <c r="D1" s="138"/>
      <c r="E1" s="138"/>
      <c r="F1" s="138"/>
      <c r="G1" s="138"/>
    </row>
    <row r="2" spans="1:17">
      <c r="B2" s="138" t="s">
        <v>63</v>
      </c>
      <c r="C2" s="138"/>
      <c r="D2" s="138"/>
      <c r="E2" s="138"/>
      <c r="F2" s="138"/>
      <c r="G2" s="138"/>
    </row>
    <row r="3" spans="1:17" ht="8.25" customHeight="1" thickBot="1">
      <c r="B3" s="5" t="s">
        <v>30</v>
      </c>
      <c r="C3" s="6"/>
      <c r="D3" s="6"/>
      <c r="E3" s="6"/>
      <c r="F3" s="6"/>
    </row>
    <row r="4" spans="1:17" ht="20.25" customHeight="1" thickTop="1">
      <c r="A4" s="7"/>
      <c r="B4" s="139" t="s">
        <v>1</v>
      </c>
      <c r="C4" s="8" t="s">
        <v>2</v>
      </c>
      <c r="D4" s="141" t="s">
        <v>3</v>
      </c>
      <c r="E4" s="142"/>
      <c r="F4" s="142"/>
      <c r="G4" s="143"/>
    </row>
    <row r="5" spans="1:17" ht="21" customHeight="1" thickBot="1">
      <c r="A5" s="7"/>
      <c r="B5" s="140"/>
      <c r="C5" s="9"/>
      <c r="D5" s="10" t="s">
        <v>4</v>
      </c>
      <c r="E5" s="11"/>
      <c r="F5" s="11" t="s">
        <v>5</v>
      </c>
      <c r="G5" s="12" t="s">
        <v>6</v>
      </c>
      <c r="H5" s="13"/>
      <c r="I5" s="14"/>
      <c r="K5" s="52"/>
      <c r="L5" s="15"/>
      <c r="M5" s="16"/>
      <c r="N5" s="15"/>
      <c r="O5" s="17"/>
      <c r="P5" s="18"/>
      <c r="Q5" s="18"/>
    </row>
    <row r="6" spans="1:17" ht="15.75" thickTop="1">
      <c r="A6" s="7"/>
      <c r="B6" s="22" t="s">
        <v>21</v>
      </c>
      <c r="C6" s="20" t="s">
        <v>22</v>
      </c>
      <c r="D6" s="20"/>
      <c r="E6" s="20"/>
      <c r="F6" s="20"/>
      <c r="G6" s="62">
        <f>18139344687-395650000-352935000-371827000-367544200-332041000-506505000-395881000</f>
        <v>15416961487</v>
      </c>
      <c r="H6" s="13"/>
      <c r="I6" s="13"/>
      <c r="L6" s="15"/>
      <c r="M6" s="15"/>
      <c r="N6" s="15"/>
      <c r="O6" s="15"/>
      <c r="P6" s="18"/>
      <c r="Q6" s="18"/>
    </row>
    <row r="7" spans="1:17">
      <c r="A7" s="7"/>
      <c r="B7" s="19"/>
      <c r="C7" s="20"/>
      <c r="D7" s="20"/>
      <c r="E7" s="20"/>
      <c r="F7" s="20"/>
      <c r="G7" s="64"/>
      <c r="H7" s="13"/>
      <c r="I7" s="13"/>
      <c r="L7" s="15"/>
      <c r="M7" s="15"/>
      <c r="N7" s="15"/>
      <c r="O7" s="15"/>
      <c r="P7" s="18"/>
      <c r="Q7" s="18"/>
    </row>
    <row r="8" spans="1:17">
      <c r="A8" s="7"/>
      <c r="B8" s="22">
        <v>1</v>
      </c>
      <c r="C8" s="20" t="s">
        <v>7</v>
      </c>
      <c r="D8" s="76" t="s">
        <v>64</v>
      </c>
      <c r="E8" s="78"/>
      <c r="F8" s="79"/>
      <c r="G8" s="79">
        <v>72460000</v>
      </c>
      <c r="H8" s="25"/>
      <c r="I8" s="26"/>
      <c r="K8" s="53"/>
      <c r="L8" s="15"/>
      <c r="M8" s="27"/>
      <c r="N8" s="15"/>
      <c r="O8" s="27"/>
      <c r="P8" s="28"/>
      <c r="Q8" s="18"/>
    </row>
    <row r="9" spans="1:17">
      <c r="A9" s="7"/>
      <c r="B9" s="22"/>
      <c r="C9" s="20"/>
      <c r="D9" s="20"/>
      <c r="E9" s="20"/>
      <c r="F9" s="23"/>
      <c r="G9" s="24"/>
      <c r="H9" s="13"/>
      <c r="I9" s="26"/>
      <c r="K9" s="53"/>
      <c r="L9" s="15"/>
      <c r="M9" s="27"/>
      <c r="N9" s="15"/>
      <c r="O9" s="27"/>
      <c r="P9" s="28"/>
      <c r="Q9" s="18"/>
    </row>
    <row r="10" spans="1:17">
      <c r="A10" s="7"/>
      <c r="B10" s="22">
        <v>2</v>
      </c>
      <c r="C10" s="20" t="s">
        <v>8</v>
      </c>
      <c r="D10" s="76" t="s">
        <v>57</v>
      </c>
      <c r="E10" s="76"/>
      <c r="F10" s="80">
        <v>79305930</v>
      </c>
      <c r="G10" s="79"/>
      <c r="H10" s="13"/>
      <c r="I10" s="26"/>
      <c r="K10" s="53"/>
      <c r="L10" s="15"/>
      <c r="M10" s="27"/>
      <c r="N10" s="15"/>
      <c r="O10" s="27"/>
      <c r="P10" s="28"/>
      <c r="Q10" s="18"/>
    </row>
    <row r="11" spans="1:17" s="69" customFormat="1">
      <c r="A11" s="75"/>
      <c r="B11" s="112"/>
      <c r="C11" s="76"/>
      <c r="D11" s="76" t="s">
        <v>61</v>
      </c>
      <c r="E11" s="76"/>
      <c r="F11" s="80">
        <v>207711219</v>
      </c>
      <c r="G11" s="79"/>
      <c r="H11" s="86"/>
      <c r="I11" s="91"/>
      <c r="J11" s="51"/>
      <c r="K11" s="53"/>
      <c r="L11" s="87"/>
      <c r="M11" s="92"/>
      <c r="N11" s="87"/>
      <c r="O11" s="92"/>
      <c r="P11" s="105"/>
      <c r="Q11" s="104"/>
    </row>
    <row r="12" spans="1:17">
      <c r="A12" s="7"/>
      <c r="B12" s="22"/>
      <c r="C12" s="20"/>
      <c r="D12" s="76" t="s">
        <v>64</v>
      </c>
      <c r="E12" s="80"/>
      <c r="F12" s="80">
        <v>143086240</v>
      </c>
      <c r="G12" s="79"/>
      <c r="H12" s="13"/>
      <c r="I12" s="26"/>
      <c r="K12" s="53"/>
      <c r="L12" s="15"/>
      <c r="M12" s="27"/>
      <c r="N12" s="15"/>
      <c r="O12" s="27"/>
      <c r="P12" s="28"/>
      <c r="Q12" s="18"/>
    </row>
    <row r="13" spans="1:17">
      <c r="A13" s="7"/>
      <c r="B13" s="22"/>
      <c r="C13" s="20"/>
      <c r="D13" s="76"/>
      <c r="E13" s="76"/>
      <c r="F13" s="78"/>
      <c r="G13" s="79">
        <f>SUM(F10:F12)</f>
        <v>430103389</v>
      </c>
      <c r="H13" s="13"/>
      <c r="I13" s="26"/>
      <c r="K13" s="53"/>
      <c r="L13" s="15"/>
      <c r="M13" s="27"/>
      <c r="N13" s="15"/>
      <c r="O13" s="27"/>
      <c r="P13" s="28"/>
      <c r="Q13" s="18"/>
    </row>
    <row r="14" spans="1:17" ht="9.75" customHeight="1">
      <c r="A14" s="7"/>
      <c r="B14" s="22"/>
      <c r="C14" s="20"/>
      <c r="D14" s="20"/>
      <c r="E14" s="20"/>
      <c r="F14" s="23"/>
      <c r="G14" s="24"/>
      <c r="H14" s="13"/>
      <c r="I14" s="26"/>
      <c r="K14" s="53"/>
      <c r="L14" s="15"/>
      <c r="M14" s="27"/>
      <c r="N14" s="15"/>
      <c r="O14" s="27"/>
      <c r="P14" s="28"/>
      <c r="Q14" s="18"/>
    </row>
    <row r="15" spans="1:17">
      <c r="A15" s="7"/>
      <c r="B15" s="22">
        <v>3</v>
      </c>
      <c r="C15" s="20" t="s">
        <v>27</v>
      </c>
      <c r="D15" s="76" t="s">
        <v>32</v>
      </c>
      <c r="E15" s="63">
        <v>78</v>
      </c>
      <c r="F15" s="78">
        <v>747630</v>
      </c>
      <c r="G15" s="59"/>
      <c r="H15" s="13"/>
      <c r="I15" s="26"/>
      <c r="J15" s="60"/>
      <c r="K15" s="61"/>
      <c r="L15" s="15"/>
      <c r="M15" s="27"/>
      <c r="N15" s="15"/>
      <c r="O15" s="27"/>
      <c r="P15" s="28"/>
      <c r="Q15" s="18"/>
    </row>
    <row r="16" spans="1:17">
      <c r="A16" s="7"/>
      <c r="B16" s="22"/>
      <c r="C16" s="20"/>
      <c r="D16" s="76" t="s">
        <v>33</v>
      </c>
      <c r="E16" s="63">
        <f>45629.8-36726.74</f>
        <v>8903.0600000000049</v>
      </c>
      <c r="F16" s="78">
        <f>E16*9628</f>
        <v>85718661.680000052</v>
      </c>
      <c r="G16" s="59"/>
      <c r="H16" s="13"/>
      <c r="I16" s="26">
        <v>1928605554</v>
      </c>
      <c r="J16" s="60"/>
      <c r="K16" s="61"/>
      <c r="L16" s="15"/>
      <c r="M16" s="27"/>
      <c r="N16" s="15"/>
      <c r="O16" s="27"/>
      <c r="P16" s="28"/>
      <c r="Q16" s="18"/>
    </row>
    <row r="17" spans="1:17">
      <c r="A17" s="7"/>
      <c r="B17" s="22"/>
      <c r="C17" s="20"/>
      <c r="D17" s="76" t="s">
        <v>36</v>
      </c>
      <c r="E17" s="63">
        <f>74590.79-11614.95-35000</f>
        <v>27975.839999999997</v>
      </c>
      <c r="F17" s="78">
        <f>715922402-111480290-335930000</f>
        <v>268512112</v>
      </c>
      <c r="G17" s="59"/>
      <c r="H17" s="13"/>
      <c r="I17" s="26">
        <f>I16-F15</f>
        <v>1927857924</v>
      </c>
      <c r="J17" s="60"/>
      <c r="K17" s="61"/>
      <c r="L17" s="15"/>
      <c r="M17" s="27"/>
      <c r="N17" s="15"/>
      <c r="O17" s="27"/>
      <c r="P17" s="28"/>
      <c r="Q17" s="18"/>
    </row>
    <row r="18" spans="1:17">
      <c r="A18" s="7"/>
      <c r="B18" s="22"/>
      <c r="C18" s="20"/>
      <c r="D18" s="76" t="s">
        <v>35</v>
      </c>
      <c r="E18" s="63">
        <v>46389.62</v>
      </c>
      <c r="F18" s="78">
        <v>445247573</v>
      </c>
      <c r="G18" s="59"/>
      <c r="H18" s="13"/>
      <c r="I18" s="26"/>
      <c r="J18" s="60"/>
      <c r="K18" s="61"/>
      <c r="L18" s="15"/>
      <c r="M18" s="27"/>
      <c r="N18" s="15"/>
      <c r="O18" s="27"/>
      <c r="P18" s="28"/>
      <c r="Q18" s="18"/>
    </row>
    <row r="19" spans="1:17">
      <c r="A19" s="7"/>
      <c r="B19" s="22"/>
      <c r="C19" s="20"/>
      <c r="D19" s="76" t="s">
        <v>37</v>
      </c>
      <c r="E19" s="63">
        <f>447411.12-82908.99-6530.48</f>
        <v>357971.65</v>
      </c>
      <c r="F19" s="78">
        <f>4333176697-802973568-63247699</f>
        <v>3466955430</v>
      </c>
      <c r="G19" s="59"/>
      <c r="H19" s="13"/>
      <c r="I19" s="26"/>
      <c r="J19" s="60"/>
      <c r="K19" s="61"/>
      <c r="L19" s="15"/>
      <c r="M19" s="27"/>
      <c r="N19" s="15"/>
      <c r="O19" s="27"/>
      <c r="P19" s="28"/>
      <c r="Q19" s="18"/>
    </row>
    <row r="20" spans="1:17">
      <c r="A20" s="7"/>
      <c r="B20" s="22"/>
      <c r="C20" s="20"/>
      <c r="D20" s="76" t="s">
        <v>38</v>
      </c>
      <c r="E20" s="63">
        <f>24878.89-787.64-4998.45</f>
        <v>19092.8</v>
      </c>
      <c r="F20" s="78">
        <f>240952050-7628293-48409988</f>
        <v>184913769</v>
      </c>
      <c r="G20" s="59"/>
      <c r="H20" s="13"/>
      <c r="I20" s="26"/>
      <c r="J20" s="60"/>
      <c r="K20" s="61"/>
      <c r="L20" s="15"/>
      <c r="M20" s="27"/>
      <c r="N20" s="15"/>
      <c r="O20" s="27"/>
      <c r="P20" s="28"/>
      <c r="Q20" s="18"/>
    </row>
    <row r="21" spans="1:17">
      <c r="A21" s="7"/>
      <c r="B21" s="22"/>
      <c r="C21" s="20"/>
      <c r="D21" s="76" t="s">
        <v>42</v>
      </c>
      <c r="E21" s="63">
        <v>187.36</v>
      </c>
      <c r="F21" s="78">
        <v>1817392</v>
      </c>
      <c r="G21" s="59"/>
      <c r="H21" s="13"/>
      <c r="I21" s="26"/>
      <c r="J21" s="60"/>
      <c r="K21" s="61"/>
      <c r="L21" s="15"/>
      <c r="M21" s="27"/>
      <c r="N21" s="15"/>
      <c r="O21" s="27"/>
      <c r="P21" s="28"/>
      <c r="Q21" s="18"/>
    </row>
    <row r="22" spans="1:17" s="69" customFormat="1">
      <c r="A22" s="75"/>
      <c r="B22" s="112"/>
      <c r="C22" s="76"/>
      <c r="D22" s="76" t="s">
        <v>41</v>
      </c>
      <c r="E22" s="63">
        <v>205089.47</v>
      </c>
      <c r="F22" s="78">
        <v>1989367859</v>
      </c>
      <c r="G22" s="59"/>
      <c r="H22" s="86"/>
      <c r="I22" s="91"/>
      <c r="J22" s="60"/>
      <c r="K22" s="61"/>
      <c r="L22" s="87"/>
      <c r="M22" s="92"/>
      <c r="N22" s="87"/>
      <c r="O22" s="92"/>
      <c r="P22" s="105"/>
      <c r="Q22" s="104"/>
    </row>
    <row r="23" spans="1:17" s="69" customFormat="1">
      <c r="A23" s="75"/>
      <c r="B23" s="112"/>
      <c r="C23" s="76"/>
      <c r="D23" s="76" t="s">
        <v>40</v>
      </c>
      <c r="E23" s="63">
        <v>309705.03999999998</v>
      </c>
      <c r="F23" s="78">
        <v>2997325377</v>
      </c>
      <c r="G23" s="59"/>
      <c r="H23" s="86"/>
      <c r="I23" s="91"/>
      <c r="J23" s="60"/>
      <c r="K23" s="61"/>
      <c r="L23" s="87"/>
      <c r="M23" s="92"/>
      <c r="N23" s="87"/>
      <c r="O23" s="92"/>
      <c r="P23" s="105"/>
      <c r="Q23" s="104"/>
    </row>
    <row r="24" spans="1:17" s="69" customFormat="1">
      <c r="A24" s="75"/>
      <c r="B24" s="112"/>
      <c r="C24" s="76"/>
      <c r="D24" s="76" t="s">
        <v>45</v>
      </c>
      <c r="E24" s="63">
        <v>185300.63</v>
      </c>
      <c r="F24" s="78">
        <v>1803901633</v>
      </c>
      <c r="G24" s="59"/>
      <c r="H24" s="86"/>
      <c r="I24" s="91"/>
      <c r="J24" s="60"/>
      <c r="K24" s="61"/>
      <c r="L24" s="87"/>
      <c r="M24" s="92"/>
      <c r="N24" s="87"/>
      <c r="O24" s="92"/>
      <c r="P24" s="105"/>
      <c r="Q24" s="104"/>
    </row>
    <row r="25" spans="1:17" s="69" customFormat="1">
      <c r="A25" s="75"/>
      <c r="B25" s="112"/>
      <c r="C25" s="76"/>
      <c r="D25" s="76" t="s">
        <v>47</v>
      </c>
      <c r="E25" s="63">
        <v>437581.77</v>
      </c>
      <c r="F25" s="78">
        <v>4257670622</v>
      </c>
      <c r="G25" s="59"/>
      <c r="H25" s="86"/>
      <c r="I25" s="91"/>
      <c r="J25" s="60"/>
      <c r="K25" s="61"/>
      <c r="L25" s="87"/>
      <c r="M25" s="92"/>
      <c r="N25" s="87"/>
      <c r="O25" s="92"/>
      <c r="P25" s="105"/>
      <c r="Q25" s="104"/>
    </row>
    <row r="26" spans="1:17" s="69" customFormat="1">
      <c r="A26" s="75"/>
      <c r="B26" s="112"/>
      <c r="C26" s="76"/>
      <c r="D26" s="76" t="s">
        <v>50</v>
      </c>
      <c r="E26" s="63">
        <v>119573.54999999999</v>
      </c>
      <c r="F26" s="78">
        <v>1173136098</v>
      </c>
      <c r="G26" s="59"/>
      <c r="H26" s="86"/>
      <c r="I26" s="91"/>
      <c r="J26" s="60"/>
      <c r="K26" s="61"/>
      <c r="L26" s="87"/>
      <c r="M26" s="92"/>
      <c r="N26" s="87"/>
      <c r="O26" s="92"/>
      <c r="P26" s="105"/>
      <c r="Q26" s="104"/>
    </row>
    <row r="27" spans="1:17" s="69" customFormat="1">
      <c r="A27" s="75"/>
      <c r="B27" s="112"/>
      <c r="C27" s="76"/>
      <c r="D27" s="76" t="s">
        <v>55</v>
      </c>
      <c r="E27" s="63">
        <v>138221.73000000001</v>
      </c>
      <c r="F27" s="78">
        <v>1373094665</v>
      </c>
      <c r="G27" s="59"/>
      <c r="H27" s="86"/>
      <c r="I27" s="91"/>
      <c r="J27" s="60"/>
      <c r="K27" s="61"/>
      <c r="L27" s="87"/>
      <c r="M27" s="92"/>
      <c r="N27" s="87"/>
      <c r="O27" s="92"/>
      <c r="P27" s="105"/>
      <c r="Q27" s="104"/>
    </row>
    <row r="28" spans="1:17" s="69" customFormat="1">
      <c r="A28" s="75"/>
      <c r="B28" s="112"/>
      <c r="C28" s="76"/>
      <c r="D28" s="76" t="s">
        <v>58</v>
      </c>
      <c r="E28" s="63">
        <v>177658.77</v>
      </c>
      <c r="F28" s="78">
        <v>1827753426</v>
      </c>
      <c r="G28" s="59"/>
      <c r="H28" s="86"/>
      <c r="I28" s="91"/>
      <c r="J28" s="60"/>
      <c r="K28" s="61"/>
      <c r="L28" s="87"/>
      <c r="M28" s="92"/>
      <c r="N28" s="87"/>
      <c r="O28" s="92"/>
      <c r="P28" s="105"/>
      <c r="Q28" s="104"/>
    </row>
    <row r="29" spans="1:17">
      <c r="A29" s="7"/>
      <c r="B29" s="22"/>
      <c r="C29" s="20"/>
      <c r="D29" s="76" t="s">
        <v>62</v>
      </c>
      <c r="E29" s="63">
        <v>173984.52004999999</v>
      </c>
      <c r="F29" s="78">
        <v>1900258927.9860997</v>
      </c>
      <c r="G29" s="59"/>
      <c r="H29" s="13"/>
      <c r="I29" s="26"/>
      <c r="J29" s="60"/>
      <c r="K29" s="61"/>
      <c r="L29" s="15"/>
      <c r="M29" s="27"/>
      <c r="N29" s="15"/>
      <c r="O29" s="27"/>
      <c r="P29" s="28"/>
      <c r="Q29" s="18"/>
    </row>
    <row r="30" spans="1:17">
      <c r="A30" s="7"/>
      <c r="B30" s="22"/>
      <c r="C30" s="20"/>
      <c r="D30" s="76" t="s">
        <v>65</v>
      </c>
      <c r="E30" s="63">
        <v>149774.33000000002</v>
      </c>
      <c r="F30" s="78">
        <v>1736333807.6900001</v>
      </c>
      <c r="G30" s="59"/>
      <c r="H30" s="13"/>
      <c r="I30" s="26"/>
      <c r="J30" s="60"/>
      <c r="K30" s="61"/>
      <c r="L30" s="15"/>
      <c r="M30" s="27"/>
      <c r="N30" s="15"/>
      <c r="O30" s="27"/>
      <c r="P30" s="28"/>
      <c r="Q30" s="18"/>
    </row>
    <row r="31" spans="1:17">
      <c r="A31" s="7"/>
      <c r="B31" s="22"/>
      <c r="C31" s="20"/>
      <c r="D31" s="76"/>
      <c r="E31" s="63">
        <f>SUM(E15:E30)</f>
        <v>2357488.1400500005</v>
      </c>
      <c r="F31" s="78"/>
      <c r="G31" s="59">
        <f>SUM(F15:F30)</f>
        <v>23512754983.356098</v>
      </c>
      <c r="H31" s="13"/>
      <c r="I31" s="26"/>
      <c r="J31" s="60"/>
      <c r="K31" s="61"/>
      <c r="L31" s="15"/>
      <c r="M31" s="27"/>
      <c r="N31" s="15"/>
      <c r="O31" s="27"/>
      <c r="P31" s="28"/>
      <c r="Q31" s="18"/>
    </row>
    <row r="32" spans="1:17" ht="17.25" customHeight="1">
      <c r="A32" s="7"/>
      <c r="B32" s="22"/>
      <c r="C32" s="20"/>
      <c r="D32" s="20"/>
      <c r="E32" s="63"/>
      <c r="F32" s="23"/>
      <c r="G32" s="59"/>
      <c r="H32" s="13"/>
      <c r="I32" s="26"/>
      <c r="J32" s="60"/>
      <c r="K32" s="61"/>
      <c r="L32" s="15"/>
      <c r="M32" s="27"/>
      <c r="N32" s="15"/>
      <c r="O32" s="27"/>
      <c r="P32" s="28"/>
      <c r="Q32" s="18"/>
    </row>
    <row r="33" spans="1:17">
      <c r="A33" s="7"/>
      <c r="B33" s="22">
        <v>4</v>
      </c>
      <c r="C33" s="20" t="s">
        <v>9</v>
      </c>
      <c r="D33" s="76" t="s">
        <v>64</v>
      </c>
      <c r="E33" s="76"/>
      <c r="F33" s="78"/>
      <c r="G33" s="79">
        <v>19449338205.800003</v>
      </c>
      <c r="H33" s="13"/>
      <c r="I33" s="26"/>
      <c r="K33" s="53"/>
      <c r="L33" s="15"/>
      <c r="M33" s="27"/>
      <c r="N33" s="15"/>
      <c r="O33" s="27"/>
      <c r="P33" s="28"/>
      <c r="Q33" s="18"/>
    </row>
    <row r="34" spans="1:17" ht="9.75" customHeight="1">
      <c r="A34" s="7"/>
      <c r="B34" s="22"/>
      <c r="C34" s="20"/>
      <c r="D34" s="20"/>
      <c r="E34" s="20"/>
      <c r="F34" s="23"/>
      <c r="G34" s="24"/>
      <c r="H34" s="13"/>
      <c r="I34" s="26"/>
      <c r="K34" s="53"/>
      <c r="L34" s="15"/>
      <c r="M34" s="27"/>
      <c r="N34" s="15"/>
      <c r="O34" s="27"/>
      <c r="P34" s="28"/>
      <c r="Q34" s="18"/>
    </row>
    <row r="35" spans="1:17">
      <c r="A35" s="7"/>
      <c r="B35" s="22">
        <v>5</v>
      </c>
      <c r="C35" s="20" t="s">
        <v>10</v>
      </c>
      <c r="D35" s="20"/>
      <c r="E35" s="20"/>
      <c r="F35" s="23"/>
      <c r="G35" s="24"/>
      <c r="H35" s="13"/>
      <c r="I35" s="26"/>
      <c r="K35" s="53"/>
      <c r="L35" s="15"/>
      <c r="M35" s="27"/>
      <c r="N35" s="15"/>
      <c r="O35" s="27"/>
      <c r="P35" s="28"/>
      <c r="Q35" s="18"/>
    </row>
    <row r="36" spans="1:17" ht="9.75" customHeight="1">
      <c r="A36" s="7"/>
      <c r="B36" s="22"/>
      <c r="C36" s="20"/>
      <c r="D36" s="20"/>
      <c r="E36" s="20"/>
      <c r="F36" s="23"/>
      <c r="G36" s="24"/>
      <c r="H36" s="13"/>
      <c r="I36" s="26"/>
      <c r="K36" s="53"/>
      <c r="L36" s="15"/>
      <c r="M36" s="27"/>
      <c r="N36" s="15"/>
      <c r="O36" s="27"/>
      <c r="P36" s="28"/>
      <c r="Q36" s="18"/>
    </row>
    <row r="37" spans="1:17">
      <c r="A37" s="7"/>
      <c r="B37" s="22">
        <v>6</v>
      </c>
      <c r="C37" s="20" t="s">
        <v>11</v>
      </c>
      <c r="D37" s="76" t="s">
        <v>49</v>
      </c>
      <c r="E37" s="58"/>
      <c r="F37" s="58">
        <v>87778284</v>
      </c>
      <c r="G37" s="79"/>
      <c r="H37" s="13"/>
      <c r="I37" s="26"/>
      <c r="K37" s="53"/>
      <c r="L37" s="15"/>
      <c r="M37" s="27"/>
      <c r="N37" s="15"/>
      <c r="O37" s="27"/>
      <c r="P37" s="28"/>
      <c r="Q37" s="18"/>
    </row>
    <row r="38" spans="1:17">
      <c r="A38" s="7"/>
      <c r="B38" s="22"/>
      <c r="C38" s="20"/>
      <c r="D38" s="76" t="s">
        <v>54</v>
      </c>
      <c r="E38" s="58"/>
      <c r="F38" s="58">
        <v>115083576</v>
      </c>
      <c r="G38" s="79"/>
      <c r="H38" s="13"/>
      <c r="I38" s="26"/>
      <c r="K38" s="53"/>
      <c r="L38" s="15"/>
      <c r="M38" s="27"/>
      <c r="N38" s="15"/>
      <c r="O38" s="27"/>
      <c r="P38" s="28"/>
      <c r="Q38" s="18"/>
    </row>
    <row r="39" spans="1:17">
      <c r="A39" s="7"/>
      <c r="B39" s="22"/>
      <c r="C39" s="20"/>
      <c r="D39" s="76" t="s">
        <v>57</v>
      </c>
      <c r="E39" s="58"/>
      <c r="F39" s="58">
        <v>87966054</v>
      </c>
      <c r="G39" s="79"/>
      <c r="H39" s="13"/>
      <c r="I39" s="26"/>
      <c r="K39" s="53"/>
      <c r="L39" s="15"/>
      <c r="M39" s="27"/>
      <c r="N39" s="15"/>
      <c r="O39" s="27"/>
      <c r="P39" s="28"/>
      <c r="Q39" s="18"/>
    </row>
    <row r="40" spans="1:17" s="69" customFormat="1">
      <c r="A40" s="75"/>
      <c r="B40" s="112"/>
      <c r="C40" s="76"/>
      <c r="D40" s="76" t="s">
        <v>61</v>
      </c>
      <c r="E40" s="58"/>
      <c r="F40" s="58">
        <v>124952405</v>
      </c>
      <c r="G40" s="79"/>
      <c r="H40" s="86"/>
      <c r="I40" s="91"/>
      <c r="J40" s="51"/>
      <c r="K40" s="53"/>
      <c r="L40" s="87"/>
      <c r="M40" s="92"/>
      <c r="N40" s="87"/>
      <c r="O40" s="92"/>
      <c r="P40" s="105"/>
      <c r="Q40" s="104"/>
    </row>
    <row r="41" spans="1:17">
      <c r="A41" s="7"/>
      <c r="B41" s="22"/>
      <c r="C41" s="20"/>
      <c r="D41" s="76" t="s">
        <v>64</v>
      </c>
      <c r="E41" s="58"/>
      <c r="F41" s="58">
        <v>115991162</v>
      </c>
      <c r="G41" s="79"/>
      <c r="H41" s="13"/>
      <c r="I41" s="26"/>
      <c r="K41" s="53"/>
      <c r="L41" s="15"/>
      <c r="M41" s="27"/>
      <c r="N41" s="15"/>
      <c r="O41" s="27"/>
      <c r="P41" s="28"/>
      <c r="Q41" s="18"/>
    </row>
    <row r="42" spans="1:17" ht="13.5" customHeight="1">
      <c r="A42" s="7"/>
      <c r="B42" s="22"/>
      <c r="C42" s="20"/>
      <c r="D42" s="76"/>
      <c r="E42" s="76"/>
      <c r="F42" s="78"/>
      <c r="G42" s="79">
        <f>SUM(F37:F41)</f>
        <v>531771481</v>
      </c>
      <c r="H42" s="13"/>
      <c r="I42" s="26"/>
      <c r="K42" s="53"/>
      <c r="L42" s="15"/>
      <c r="M42" s="27"/>
      <c r="N42" s="15"/>
      <c r="O42" s="27"/>
      <c r="P42" s="28"/>
      <c r="Q42" s="18"/>
    </row>
    <row r="43" spans="1:17" ht="10.5" customHeight="1">
      <c r="A43" s="7"/>
      <c r="B43" s="22"/>
      <c r="C43" s="20"/>
      <c r="D43" s="20"/>
      <c r="E43" s="20"/>
      <c r="F43" s="23"/>
      <c r="G43" s="24"/>
      <c r="H43" s="13"/>
      <c r="I43" s="26"/>
      <c r="K43" s="53"/>
      <c r="L43" s="15"/>
      <c r="M43" s="27"/>
      <c r="N43" s="15"/>
      <c r="O43" s="27"/>
      <c r="P43" s="28"/>
      <c r="Q43" s="18"/>
    </row>
    <row r="44" spans="1:17">
      <c r="A44" s="7"/>
      <c r="B44" s="22">
        <v>7</v>
      </c>
      <c r="C44" s="20" t="s">
        <v>12</v>
      </c>
      <c r="D44" s="76" t="s">
        <v>64</v>
      </c>
      <c r="E44" s="76"/>
      <c r="F44" s="78"/>
      <c r="G44" s="79">
        <v>122909105</v>
      </c>
      <c r="H44" s="13"/>
      <c r="I44" s="26"/>
      <c r="K44" s="53"/>
      <c r="L44" s="15"/>
      <c r="M44" s="27"/>
      <c r="N44" s="15"/>
      <c r="O44" s="27"/>
      <c r="P44" s="28"/>
      <c r="Q44" s="18"/>
    </row>
    <row r="45" spans="1:17" ht="7.5" customHeight="1">
      <c r="A45" s="7"/>
      <c r="B45" s="22"/>
      <c r="C45" s="20"/>
      <c r="D45" s="20"/>
      <c r="E45" s="20"/>
      <c r="F45" s="23"/>
      <c r="G45" s="24"/>
      <c r="H45" s="13"/>
      <c r="I45" s="26"/>
      <c r="K45" s="53"/>
      <c r="L45" s="15"/>
      <c r="M45" s="27"/>
      <c r="N45" s="15"/>
      <c r="O45" s="27"/>
      <c r="P45" s="28"/>
      <c r="Q45" s="18"/>
    </row>
    <row r="46" spans="1:17">
      <c r="A46" s="7"/>
      <c r="B46" s="22">
        <v>8</v>
      </c>
      <c r="C46" s="20" t="s">
        <v>13</v>
      </c>
      <c r="D46" s="20"/>
      <c r="E46" s="20"/>
      <c r="F46" s="23"/>
      <c r="G46" s="24">
        <v>0</v>
      </c>
      <c r="H46" s="13"/>
      <c r="I46" s="26"/>
      <c r="K46" s="53"/>
      <c r="L46" s="15"/>
      <c r="M46" s="27"/>
      <c r="N46" s="15"/>
      <c r="O46" s="27"/>
      <c r="P46" s="28"/>
      <c r="Q46" s="18"/>
    </row>
    <row r="47" spans="1:17">
      <c r="A47" s="7"/>
      <c r="B47" s="22"/>
      <c r="C47" s="20"/>
      <c r="D47" s="20"/>
      <c r="E47" s="20"/>
      <c r="F47" s="23"/>
      <c r="G47" s="24"/>
      <c r="H47" s="13"/>
      <c r="I47" s="26"/>
      <c r="K47" s="53"/>
      <c r="L47" s="15"/>
      <c r="M47" s="27"/>
      <c r="N47" s="15"/>
      <c r="O47" s="27"/>
      <c r="P47" s="28"/>
      <c r="Q47" s="18"/>
    </row>
    <row r="48" spans="1:17">
      <c r="A48" s="7"/>
      <c r="B48" s="22">
        <v>9</v>
      </c>
      <c r="C48" s="20" t="s">
        <v>14</v>
      </c>
      <c r="D48" s="20"/>
      <c r="E48" s="20"/>
      <c r="F48" s="23"/>
      <c r="G48" s="24">
        <v>0</v>
      </c>
      <c r="H48" s="13"/>
      <c r="I48" s="26"/>
      <c r="K48" s="53"/>
      <c r="L48" s="15"/>
      <c r="M48" s="27"/>
      <c r="N48" s="15"/>
      <c r="O48" s="27"/>
      <c r="P48" s="28"/>
      <c r="Q48" s="18"/>
    </row>
    <row r="49" spans="1:17">
      <c r="A49" s="7"/>
      <c r="B49" s="22"/>
      <c r="C49" s="20"/>
      <c r="D49" s="20"/>
      <c r="E49" s="20"/>
      <c r="F49" s="23"/>
      <c r="G49" s="24"/>
      <c r="H49" s="13"/>
      <c r="I49" s="26"/>
      <c r="K49" s="53"/>
      <c r="L49" s="15"/>
      <c r="M49" s="27"/>
      <c r="N49" s="15"/>
      <c r="O49" s="27"/>
      <c r="P49" s="28"/>
      <c r="Q49" s="18"/>
    </row>
    <row r="50" spans="1:17">
      <c r="A50" s="7"/>
      <c r="B50" s="22">
        <v>10</v>
      </c>
      <c r="C50" s="20" t="s">
        <v>15</v>
      </c>
      <c r="D50" s="76" t="s">
        <v>46</v>
      </c>
      <c r="E50" s="78"/>
      <c r="F50" s="78">
        <v>551287908</v>
      </c>
      <c r="G50" s="79"/>
      <c r="H50" s="13"/>
      <c r="I50" s="26"/>
      <c r="K50" s="53"/>
      <c r="L50" s="15"/>
      <c r="M50" s="27"/>
      <c r="N50" s="15"/>
      <c r="O50" s="27"/>
      <c r="P50" s="28"/>
      <c r="Q50" s="18"/>
    </row>
    <row r="51" spans="1:17">
      <c r="A51" s="7"/>
      <c r="B51" s="22"/>
      <c r="C51" s="20"/>
      <c r="D51" s="76" t="s">
        <v>49</v>
      </c>
      <c r="E51" s="78"/>
      <c r="F51" s="78">
        <v>525399204</v>
      </c>
      <c r="G51" s="79"/>
      <c r="H51" s="13"/>
      <c r="I51" s="26"/>
      <c r="K51" s="53"/>
      <c r="L51" s="15"/>
      <c r="M51" s="27"/>
      <c r="N51" s="15"/>
      <c r="O51" s="27"/>
      <c r="P51" s="28"/>
      <c r="Q51" s="18"/>
    </row>
    <row r="52" spans="1:17">
      <c r="A52" s="7"/>
      <c r="B52" s="22"/>
      <c r="C52" s="20"/>
      <c r="D52" s="76" t="s">
        <v>54</v>
      </c>
      <c r="E52" s="78"/>
      <c r="F52" s="78">
        <v>731076016</v>
      </c>
      <c r="G52" s="79"/>
      <c r="H52" s="13"/>
      <c r="I52" s="26"/>
      <c r="K52" s="53"/>
      <c r="L52" s="30"/>
      <c r="M52" s="27"/>
      <c r="N52" s="15"/>
      <c r="O52" s="27"/>
      <c r="P52" s="28"/>
      <c r="Q52" s="18"/>
    </row>
    <row r="53" spans="1:17" s="69" customFormat="1">
      <c r="A53" s="75"/>
      <c r="B53" s="112"/>
      <c r="C53" s="76"/>
      <c r="D53" s="76" t="s">
        <v>57</v>
      </c>
      <c r="E53" s="78"/>
      <c r="F53" s="78">
        <v>515803970</v>
      </c>
      <c r="G53" s="79"/>
      <c r="H53" s="86"/>
      <c r="I53" s="91"/>
      <c r="J53" s="51"/>
      <c r="K53" s="53"/>
      <c r="L53" s="93"/>
      <c r="M53" s="92"/>
      <c r="N53" s="87"/>
      <c r="O53" s="92"/>
      <c r="P53" s="105"/>
      <c r="Q53" s="104"/>
    </row>
    <row r="54" spans="1:17" ht="14.25" customHeight="1">
      <c r="A54" s="7"/>
      <c r="B54" s="22"/>
      <c r="C54" s="20"/>
      <c r="D54" s="76" t="s">
        <v>61</v>
      </c>
      <c r="E54" s="78"/>
      <c r="F54" s="78">
        <v>452326930</v>
      </c>
      <c r="G54" s="79"/>
      <c r="H54" s="13"/>
      <c r="I54" s="26"/>
      <c r="K54" s="53"/>
      <c r="L54" s="15"/>
      <c r="M54" s="27"/>
      <c r="N54" s="31"/>
      <c r="O54" s="32"/>
      <c r="P54" s="28"/>
      <c r="Q54" s="18"/>
    </row>
    <row r="55" spans="1:17">
      <c r="A55" s="7"/>
      <c r="B55" s="22"/>
      <c r="C55" s="20"/>
      <c r="D55" s="76" t="s">
        <v>64</v>
      </c>
      <c r="E55" s="78"/>
      <c r="F55" s="78">
        <v>188230432</v>
      </c>
      <c r="G55" s="79"/>
      <c r="H55" s="13"/>
      <c r="I55" s="26"/>
      <c r="K55" s="53"/>
      <c r="L55" s="15"/>
      <c r="M55" s="27"/>
      <c r="N55" s="15"/>
      <c r="O55" s="27"/>
      <c r="P55" s="28"/>
      <c r="Q55" s="18"/>
    </row>
    <row r="56" spans="1:17" s="69" customFormat="1">
      <c r="A56" s="75"/>
      <c r="B56" s="112"/>
      <c r="C56" s="76"/>
      <c r="D56" s="76"/>
      <c r="E56" s="76"/>
      <c r="F56" s="78"/>
      <c r="G56" s="79">
        <f>SUM(F50:F55)</f>
        <v>2964124460</v>
      </c>
      <c r="H56" s="86"/>
      <c r="I56" s="91"/>
      <c r="J56" s="51"/>
      <c r="K56" s="53"/>
      <c r="L56" s="87"/>
      <c r="M56" s="92"/>
      <c r="N56" s="87"/>
      <c r="O56" s="92"/>
      <c r="P56" s="105"/>
      <c r="Q56" s="104"/>
    </row>
    <row r="57" spans="1:17">
      <c r="A57" s="7"/>
      <c r="B57" s="22"/>
      <c r="C57" s="20"/>
      <c r="D57" s="20"/>
      <c r="E57" s="20"/>
      <c r="F57" s="23"/>
      <c r="G57" s="24"/>
      <c r="H57" s="13"/>
      <c r="I57" s="26"/>
      <c r="K57" s="53"/>
      <c r="L57" s="15"/>
      <c r="M57" s="27"/>
      <c r="N57" s="15"/>
      <c r="O57" s="27"/>
      <c r="P57" s="28"/>
      <c r="Q57" s="18"/>
    </row>
    <row r="58" spans="1:17">
      <c r="A58" s="7"/>
      <c r="B58" s="22">
        <v>11</v>
      </c>
      <c r="C58" s="20" t="s">
        <v>16</v>
      </c>
      <c r="D58" s="20"/>
      <c r="E58" s="20"/>
      <c r="F58" s="23"/>
      <c r="G58" s="24">
        <v>0</v>
      </c>
      <c r="H58" s="13"/>
      <c r="I58" s="26"/>
      <c r="K58" s="53"/>
      <c r="L58" s="15"/>
      <c r="M58" s="27"/>
      <c r="N58" s="15"/>
      <c r="O58" s="27"/>
      <c r="P58" s="28"/>
      <c r="Q58" s="18"/>
    </row>
    <row r="59" spans="1:17" ht="5.25" customHeight="1">
      <c r="A59" s="7"/>
      <c r="B59" s="22"/>
      <c r="C59" s="20"/>
      <c r="D59" s="20"/>
      <c r="E59" s="20"/>
      <c r="F59" s="23"/>
      <c r="G59" s="24"/>
      <c r="H59" s="13"/>
      <c r="I59" s="26"/>
      <c r="K59" s="53"/>
      <c r="L59" s="15"/>
      <c r="M59" s="27"/>
      <c r="N59" s="15"/>
      <c r="O59" s="27"/>
      <c r="P59" s="28"/>
      <c r="Q59" s="18"/>
    </row>
    <row r="60" spans="1:17">
      <c r="A60" s="7"/>
      <c r="B60" s="22">
        <v>12</v>
      </c>
      <c r="C60" s="20" t="s">
        <v>28</v>
      </c>
      <c r="D60" s="20"/>
      <c r="E60" s="23"/>
      <c r="F60" s="23"/>
      <c r="G60" s="24">
        <v>0</v>
      </c>
      <c r="H60" s="26"/>
      <c r="I60" s="51"/>
      <c r="J60" s="53"/>
      <c r="K60" s="15"/>
      <c r="L60" s="27"/>
      <c r="M60" s="15"/>
      <c r="N60" s="27"/>
      <c r="O60" s="28"/>
      <c r="P60" s="18"/>
      <c r="Q60" s="1"/>
    </row>
    <row r="61" spans="1:17" ht="6.75" customHeight="1">
      <c r="A61" s="7"/>
      <c r="B61" s="22"/>
      <c r="C61" s="20"/>
      <c r="D61" s="20"/>
      <c r="E61" s="20"/>
      <c r="F61" s="23"/>
      <c r="G61" s="24"/>
      <c r="H61" s="13"/>
      <c r="I61" s="26"/>
      <c r="K61" s="53"/>
      <c r="L61" s="15"/>
      <c r="M61" s="27"/>
      <c r="N61" s="15"/>
      <c r="O61" s="27"/>
      <c r="P61" s="28"/>
      <c r="Q61" s="18"/>
    </row>
    <row r="62" spans="1:17">
      <c r="A62" s="7"/>
      <c r="B62" s="22">
        <v>13</v>
      </c>
      <c r="C62" s="20" t="s">
        <v>17</v>
      </c>
      <c r="D62" s="76" t="s">
        <v>64</v>
      </c>
      <c r="E62" s="57"/>
      <c r="F62" s="78"/>
      <c r="G62" s="79">
        <v>414000</v>
      </c>
      <c r="H62" s="13"/>
      <c r="I62" s="26"/>
      <c r="K62" s="53"/>
      <c r="L62" s="15"/>
      <c r="M62" s="27"/>
      <c r="N62" s="15"/>
      <c r="O62" s="27"/>
      <c r="P62" s="28"/>
      <c r="Q62" s="18"/>
    </row>
    <row r="63" spans="1:17" ht="11.25" customHeight="1">
      <c r="A63" s="7"/>
      <c r="B63" s="22"/>
      <c r="C63" s="20"/>
      <c r="D63" s="20"/>
      <c r="E63" s="20"/>
      <c r="F63" s="23"/>
      <c r="G63" s="24"/>
      <c r="H63" s="13"/>
      <c r="I63" s="26"/>
      <c r="K63" s="53"/>
      <c r="L63" s="15"/>
      <c r="M63" s="27"/>
      <c r="N63" s="15"/>
      <c r="O63" s="27"/>
      <c r="P63" s="28"/>
      <c r="Q63" s="18"/>
    </row>
    <row r="64" spans="1:17">
      <c r="A64" s="7"/>
      <c r="B64" s="22">
        <v>14</v>
      </c>
      <c r="C64" s="20" t="s">
        <v>18</v>
      </c>
      <c r="D64" s="76" t="s">
        <v>64</v>
      </c>
      <c r="E64" s="76"/>
      <c r="F64" s="78"/>
      <c r="G64" s="79">
        <v>38323560</v>
      </c>
      <c r="H64" s="13"/>
      <c r="I64" s="26"/>
      <c r="K64" s="53"/>
      <c r="L64" s="15"/>
      <c r="M64" s="27"/>
      <c r="N64" s="15"/>
      <c r="O64" s="27"/>
      <c r="P64" s="28"/>
      <c r="Q64" s="18"/>
    </row>
    <row r="65" spans="1:17" ht="9" customHeight="1">
      <c r="A65" s="7"/>
      <c r="B65" s="22"/>
      <c r="C65" s="20"/>
      <c r="D65" s="20"/>
      <c r="E65" s="20"/>
      <c r="F65" s="23"/>
      <c r="G65" s="24"/>
      <c r="H65" s="13"/>
      <c r="I65" s="26"/>
      <c r="K65" s="53"/>
      <c r="L65" s="15"/>
      <c r="M65" s="27"/>
      <c r="N65" s="15"/>
      <c r="O65" s="27"/>
      <c r="P65" s="28"/>
      <c r="Q65" s="18"/>
    </row>
    <row r="66" spans="1:17">
      <c r="A66" s="7"/>
      <c r="B66" s="22">
        <v>15</v>
      </c>
      <c r="C66" s="20" t="s">
        <v>19</v>
      </c>
      <c r="D66" s="66"/>
      <c r="E66" s="23"/>
      <c r="F66" s="23"/>
      <c r="G66" s="24">
        <v>0</v>
      </c>
      <c r="H66" s="13"/>
      <c r="I66" s="26"/>
      <c r="K66" s="53"/>
      <c r="L66" s="15"/>
      <c r="M66" s="27"/>
      <c r="N66" s="15"/>
      <c r="O66" s="27"/>
      <c r="P66" s="28"/>
      <c r="Q66" s="18"/>
    </row>
    <row r="67" spans="1:17" s="69" customFormat="1">
      <c r="A67" s="75"/>
      <c r="B67" s="112"/>
      <c r="C67" s="76"/>
      <c r="D67" s="66"/>
      <c r="E67" s="78"/>
      <c r="F67" s="78"/>
      <c r="G67" s="79"/>
      <c r="H67" s="86"/>
      <c r="I67" s="91"/>
      <c r="J67" s="51"/>
      <c r="K67" s="53"/>
      <c r="L67" s="87"/>
      <c r="M67" s="92"/>
      <c r="N67" s="87"/>
      <c r="O67" s="92"/>
      <c r="P67" s="105"/>
      <c r="Q67" s="104"/>
    </row>
    <row r="68" spans="1:17">
      <c r="A68" s="7"/>
      <c r="B68" s="22">
        <v>16</v>
      </c>
      <c r="C68" s="20" t="s">
        <v>26</v>
      </c>
      <c r="D68" s="20"/>
      <c r="E68" s="63"/>
      <c r="F68" s="23"/>
      <c r="G68" s="59">
        <v>0</v>
      </c>
      <c r="H68" s="13"/>
      <c r="I68" s="26"/>
      <c r="J68" s="60"/>
      <c r="K68" s="61"/>
      <c r="L68" s="15"/>
      <c r="M68" s="27"/>
      <c r="N68" s="15"/>
      <c r="O68" s="27"/>
      <c r="P68" s="28"/>
      <c r="Q68" s="18"/>
    </row>
    <row r="69" spans="1:17" ht="8.25" customHeight="1">
      <c r="A69" s="7"/>
      <c r="B69" s="22"/>
      <c r="C69" s="20"/>
      <c r="D69" s="20"/>
      <c r="E69" s="20"/>
      <c r="F69" s="23"/>
      <c r="G69" s="24"/>
      <c r="H69" s="13"/>
      <c r="I69" s="26"/>
      <c r="K69" s="53"/>
      <c r="L69" s="15"/>
      <c r="M69" s="27"/>
      <c r="N69" s="15"/>
      <c r="O69" s="27"/>
      <c r="P69" s="28"/>
      <c r="Q69" s="18"/>
    </row>
    <row r="70" spans="1:17">
      <c r="A70" s="7"/>
      <c r="B70" s="22">
        <v>17</v>
      </c>
      <c r="C70" s="20" t="s">
        <v>25</v>
      </c>
      <c r="D70" s="76" t="s">
        <v>31</v>
      </c>
      <c r="E70" s="63">
        <v>550000</v>
      </c>
      <c r="F70" s="78"/>
      <c r="G70" s="59">
        <v>5207400000</v>
      </c>
      <c r="H70" s="13"/>
      <c r="I70" s="26"/>
      <c r="J70" s="60"/>
      <c r="K70" s="61"/>
      <c r="L70" s="15"/>
      <c r="M70" s="27"/>
      <c r="N70" s="15"/>
      <c r="O70" s="27"/>
      <c r="P70" s="28"/>
      <c r="Q70" s="18"/>
    </row>
    <row r="71" spans="1:17" ht="6" customHeight="1">
      <c r="A71" s="7"/>
      <c r="B71" s="22"/>
      <c r="C71" s="20"/>
      <c r="D71" s="20"/>
      <c r="E71" s="63"/>
      <c r="F71" s="23"/>
      <c r="G71" s="24"/>
      <c r="H71" s="13"/>
      <c r="I71" s="26"/>
      <c r="K71" s="53"/>
      <c r="L71" s="15"/>
      <c r="M71" s="27"/>
      <c r="N71" s="15"/>
      <c r="O71" s="27"/>
      <c r="P71" s="28"/>
      <c r="Q71" s="18"/>
    </row>
    <row r="72" spans="1:17">
      <c r="A72" s="7"/>
      <c r="B72" s="22">
        <v>18</v>
      </c>
      <c r="C72" s="20" t="s">
        <v>24</v>
      </c>
      <c r="D72" s="20"/>
      <c r="E72" s="63"/>
      <c r="F72" s="23"/>
      <c r="G72" s="59">
        <v>0</v>
      </c>
      <c r="H72" s="13"/>
      <c r="I72" s="26"/>
      <c r="J72" s="60"/>
      <c r="K72" s="61"/>
      <c r="L72" s="15"/>
      <c r="M72" s="27"/>
      <c r="N72" s="15"/>
      <c r="O72" s="27"/>
      <c r="P72" s="28"/>
      <c r="Q72" s="18"/>
    </row>
    <row r="73" spans="1:17" ht="16.5" customHeight="1">
      <c r="A73" s="7"/>
      <c r="B73" s="22"/>
      <c r="C73" s="20"/>
      <c r="D73" s="20"/>
      <c r="E73" s="63"/>
      <c r="F73" s="23"/>
      <c r="G73" s="59"/>
      <c r="H73" s="13"/>
      <c r="I73" s="26"/>
      <c r="J73" s="60"/>
      <c r="K73" s="61"/>
      <c r="L73" s="15"/>
      <c r="M73" s="27"/>
      <c r="N73" s="15"/>
      <c r="O73" s="27"/>
      <c r="P73" s="28"/>
      <c r="Q73" s="18"/>
    </row>
    <row r="74" spans="1:17" ht="5.25" customHeight="1">
      <c r="A74" s="7"/>
      <c r="B74" s="22"/>
      <c r="C74" s="20"/>
      <c r="D74" s="20"/>
      <c r="E74" s="63"/>
      <c r="F74" s="23"/>
      <c r="G74" s="59"/>
      <c r="H74" s="13"/>
      <c r="I74" s="26"/>
      <c r="J74" s="60"/>
      <c r="K74" s="61"/>
      <c r="L74" s="15"/>
      <c r="M74" s="27"/>
      <c r="N74" s="15"/>
      <c r="O74" s="27"/>
      <c r="P74" s="28"/>
      <c r="Q74" s="18"/>
    </row>
    <row r="75" spans="1:17">
      <c r="A75" s="7"/>
      <c r="B75" s="22">
        <v>19</v>
      </c>
      <c r="C75" s="20" t="s">
        <v>23</v>
      </c>
      <c r="D75" s="20"/>
      <c r="E75" s="63"/>
      <c r="F75" s="23"/>
      <c r="G75" s="59">
        <v>0</v>
      </c>
      <c r="H75" s="13"/>
      <c r="I75" s="26"/>
      <c r="J75" s="60"/>
      <c r="K75" s="61"/>
      <c r="L75" s="15"/>
      <c r="M75" s="27"/>
      <c r="N75" s="15"/>
      <c r="O75" s="27"/>
      <c r="P75" s="28"/>
      <c r="Q75" s="18"/>
    </row>
    <row r="76" spans="1:17" ht="8.25" customHeight="1">
      <c r="A76" s="7"/>
      <c r="B76" s="33"/>
      <c r="C76" s="34"/>
      <c r="D76" s="34"/>
      <c r="E76" s="34"/>
      <c r="F76" s="35"/>
      <c r="G76" s="36"/>
      <c r="H76" s="37"/>
      <c r="I76" s="38"/>
      <c r="K76" s="53"/>
      <c r="L76" s="15"/>
      <c r="M76" s="27"/>
      <c r="N76" s="31"/>
      <c r="O76" s="32"/>
      <c r="P76" s="28"/>
      <c r="Q76" s="39"/>
    </row>
    <row r="77" spans="1:17" ht="20.25" thickBot="1">
      <c r="A77" s="40"/>
      <c r="B77" s="144" t="s">
        <v>20</v>
      </c>
      <c r="C77" s="145"/>
      <c r="D77" s="145"/>
      <c r="E77" s="145"/>
      <c r="F77" s="146"/>
      <c r="G77" s="41">
        <f>SUM(G6:G76)</f>
        <v>67746560671.156097</v>
      </c>
      <c r="H77" s="42"/>
      <c r="I77" s="43"/>
      <c r="J77" s="54"/>
      <c r="K77" s="55"/>
      <c r="L77" s="44"/>
      <c r="M77" s="45"/>
      <c r="N77" s="44"/>
      <c r="O77" s="46"/>
      <c r="P77" s="47"/>
      <c r="Q77" s="48"/>
    </row>
    <row r="78" spans="1:17" ht="16.5" thickTop="1" thickBot="1"/>
    <row r="79" spans="1:17" ht="16.5" thickTop="1" thickBot="1">
      <c r="G79" s="62">
        <v>67746560671</v>
      </c>
    </row>
    <row r="80" spans="1:17" ht="15.75" thickTop="1">
      <c r="G80" s="62">
        <f>G77-G79</f>
        <v>0.156097412109375</v>
      </c>
    </row>
  </sheetData>
  <mergeCells count="5">
    <mergeCell ref="B1:G1"/>
    <mergeCell ref="B2:G2"/>
    <mergeCell ref="B4:B5"/>
    <mergeCell ref="D4:G4"/>
    <mergeCell ref="B77:F77"/>
  </mergeCells>
  <pageMargins left="1.1599999999999999" right="0.23622047244094491" top="0.11811023622047245" bottom="0.43307086614173229" header="7.874015748031496E-2" footer="0.31496062992125984"/>
  <pageSetup paperSize="9" scale="7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50"/>
  <sheetViews>
    <sheetView topLeftCell="A7" workbookViewId="0">
      <selection activeCell="D42" sqref="D42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0.28515625" style="69" customWidth="1"/>
    <col min="5" max="5" width="14.5703125" style="69" customWidth="1"/>
    <col min="6" max="6" width="19" style="69" customWidth="1"/>
    <col min="7" max="7" width="8" style="71" customWidth="1"/>
    <col min="8" max="8" width="14.28515625" style="71" customWidth="1"/>
    <col min="9" max="9" width="8" style="51" customWidth="1"/>
    <col min="10" max="10" width="14.28515625" style="51" customWidth="1"/>
    <col min="11" max="11" width="7.140625" style="72" customWidth="1"/>
    <col min="12" max="12" width="16" style="72" customWidth="1"/>
    <col min="13" max="13" width="8.28515625" style="72" customWidth="1"/>
    <col min="14" max="14" width="14.42578125" style="72" customWidth="1"/>
    <col min="15" max="15" width="8.42578125" style="103" customWidth="1"/>
    <col min="16" max="16" width="15.5703125" style="103" customWidth="1"/>
    <col min="17" max="16384" width="9.140625" style="69"/>
  </cols>
  <sheetData>
    <row r="1" spans="1:16">
      <c r="B1" s="138" t="s">
        <v>0</v>
      </c>
      <c r="C1" s="138"/>
      <c r="D1" s="138"/>
      <c r="E1" s="138"/>
      <c r="F1" s="138"/>
    </row>
    <row r="2" spans="1:16">
      <c r="B2" s="138" t="s">
        <v>66</v>
      </c>
      <c r="C2" s="138"/>
      <c r="D2" s="138"/>
      <c r="E2" s="138"/>
      <c r="F2" s="138"/>
    </row>
    <row r="3" spans="1:16" ht="8.25" customHeight="1" thickBot="1">
      <c r="C3" s="70"/>
      <c r="D3" s="70"/>
      <c r="E3" s="70"/>
    </row>
    <row r="4" spans="1:16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3"/>
    </row>
    <row r="5" spans="1:16" ht="21" customHeight="1" thickBot="1">
      <c r="A5" s="75"/>
      <c r="B5" s="140"/>
      <c r="C5" s="115"/>
      <c r="D5" s="116" t="s">
        <v>4</v>
      </c>
      <c r="E5" s="117" t="s">
        <v>5</v>
      </c>
      <c r="F5" s="118" t="s">
        <v>6</v>
      </c>
      <c r="G5" s="86"/>
      <c r="H5" s="14"/>
      <c r="J5" s="52"/>
      <c r="K5" s="87"/>
      <c r="L5" s="88"/>
      <c r="M5" s="87"/>
      <c r="N5" s="89"/>
      <c r="O5" s="104"/>
      <c r="P5" s="104"/>
    </row>
    <row r="6" spans="1:16" ht="15.75" thickTop="1">
      <c r="A6" s="75"/>
      <c r="B6" s="109"/>
      <c r="C6" s="76"/>
      <c r="D6" s="76"/>
      <c r="E6" s="76"/>
      <c r="F6" s="77"/>
      <c r="G6" s="86"/>
      <c r="H6" s="86"/>
      <c r="K6" s="87"/>
      <c r="L6" s="87"/>
      <c r="M6" s="87"/>
      <c r="N6" s="87"/>
      <c r="O6" s="104"/>
      <c r="P6" s="104"/>
    </row>
    <row r="7" spans="1:16">
      <c r="A7" s="75"/>
      <c r="B7" s="112">
        <v>1</v>
      </c>
      <c r="C7" s="76" t="s">
        <v>7</v>
      </c>
      <c r="D7" s="76" t="s">
        <v>67</v>
      </c>
      <c r="E7" s="78"/>
      <c r="F7" s="79">
        <v>61407000</v>
      </c>
      <c r="G7" s="90"/>
      <c r="H7" s="91"/>
      <c r="J7" s="53"/>
      <c r="K7" s="87"/>
      <c r="L7" s="92"/>
      <c r="M7" s="87"/>
      <c r="N7" s="92"/>
      <c r="O7" s="105"/>
      <c r="P7" s="104"/>
    </row>
    <row r="8" spans="1:16">
      <c r="A8" s="75"/>
      <c r="B8" s="112"/>
      <c r="C8" s="76"/>
      <c r="D8" s="76"/>
      <c r="E8" s="78"/>
      <c r="F8" s="79"/>
      <c r="G8" s="86"/>
      <c r="H8" s="91"/>
      <c r="J8" s="53"/>
      <c r="K8" s="87"/>
      <c r="L8" s="92"/>
      <c r="M8" s="87"/>
      <c r="N8" s="92"/>
      <c r="O8" s="105"/>
      <c r="P8" s="104"/>
    </row>
    <row r="9" spans="1:16">
      <c r="A9" s="75"/>
      <c r="B9" s="112">
        <v>2</v>
      </c>
      <c r="C9" s="76" t="s">
        <v>8</v>
      </c>
      <c r="D9" s="76" t="s">
        <v>57</v>
      </c>
      <c r="E9" s="80">
        <v>79305930</v>
      </c>
      <c r="F9" s="79"/>
      <c r="G9" s="86"/>
      <c r="H9" s="91"/>
      <c r="J9" s="53"/>
      <c r="K9" s="87"/>
      <c r="L9" s="92"/>
      <c r="M9" s="87"/>
      <c r="N9" s="92"/>
      <c r="O9" s="105"/>
      <c r="P9" s="104"/>
    </row>
    <row r="10" spans="1:16">
      <c r="A10" s="75"/>
      <c r="B10" s="112"/>
      <c r="C10" s="76"/>
      <c r="D10" s="76" t="s">
        <v>64</v>
      </c>
      <c r="E10" s="80">
        <v>143086240</v>
      </c>
      <c r="F10" s="79"/>
      <c r="G10" s="86"/>
      <c r="H10" s="91"/>
      <c r="J10" s="53"/>
      <c r="K10" s="87"/>
      <c r="L10" s="92"/>
      <c r="M10" s="87"/>
      <c r="N10" s="92"/>
      <c r="O10" s="105"/>
      <c r="P10" s="104"/>
    </row>
    <row r="11" spans="1:16">
      <c r="A11" s="75"/>
      <c r="B11" s="112"/>
      <c r="C11" s="76"/>
      <c r="D11" s="76" t="s">
        <v>67</v>
      </c>
      <c r="E11" s="80">
        <v>100677434</v>
      </c>
      <c r="F11" s="79"/>
      <c r="G11" s="86"/>
      <c r="H11" s="91"/>
      <c r="J11" s="53"/>
      <c r="K11" s="87"/>
      <c r="L11" s="92"/>
      <c r="M11" s="87"/>
      <c r="N11" s="92"/>
      <c r="O11" s="105"/>
      <c r="P11" s="104"/>
    </row>
    <row r="12" spans="1:16">
      <c r="A12" s="75"/>
      <c r="B12" s="112"/>
      <c r="C12" s="76"/>
      <c r="D12" s="76"/>
      <c r="E12" s="78"/>
      <c r="F12" s="79">
        <f>SUM(E9:E11)</f>
        <v>323069604</v>
      </c>
      <c r="G12" s="86"/>
      <c r="H12" s="91"/>
      <c r="J12" s="53"/>
      <c r="K12" s="87"/>
      <c r="L12" s="92"/>
      <c r="M12" s="87"/>
      <c r="N12" s="92"/>
      <c r="O12" s="105"/>
      <c r="P12" s="104"/>
    </row>
    <row r="13" spans="1:16" ht="8.25" customHeight="1">
      <c r="A13" s="75"/>
      <c r="B13" s="112"/>
      <c r="C13" s="76"/>
      <c r="D13" s="76"/>
      <c r="E13" s="78"/>
      <c r="F13" s="79"/>
      <c r="G13" s="86"/>
      <c r="H13" s="91"/>
      <c r="J13" s="53"/>
      <c r="K13" s="87"/>
      <c r="L13" s="92"/>
      <c r="M13" s="87"/>
      <c r="N13" s="92"/>
      <c r="O13" s="105"/>
      <c r="P13" s="104"/>
    </row>
    <row r="14" spans="1:16">
      <c r="A14" s="75"/>
      <c r="B14" s="112">
        <v>3</v>
      </c>
      <c r="C14" s="76" t="s">
        <v>9</v>
      </c>
      <c r="D14" s="76" t="s">
        <v>67</v>
      </c>
      <c r="E14" s="78"/>
      <c r="F14" s="79">
        <v>17983820250</v>
      </c>
      <c r="G14" s="86"/>
      <c r="H14" s="91"/>
      <c r="J14" s="53"/>
      <c r="K14" s="87"/>
      <c r="L14" s="92"/>
      <c r="M14" s="87"/>
      <c r="N14" s="92"/>
      <c r="O14" s="105"/>
      <c r="P14" s="104"/>
    </row>
    <row r="15" spans="1:16" ht="9.75" customHeight="1">
      <c r="A15" s="75"/>
      <c r="B15" s="112"/>
      <c r="C15" s="76"/>
      <c r="D15" s="76"/>
      <c r="E15" s="78"/>
      <c r="F15" s="79"/>
      <c r="G15" s="86"/>
      <c r="H15" s="91"/>
      <c r="J15" s="53"/>
      <c r="K15" s="87"/>
      <c r="L15" s="92"/>
      <c r="M15" s="87"/>
      <c r="N15" s="92"/>
      <c r="O15" s="105"/>
      <c r="P15" s="104"/>
    </row>
    <row r="16" spans="1:16">
      <c r="A16" s="75"/>
      <c r="B16" s="112">
        <v>4</v>
      </c>
      <c r="C16" s="76" t="s">
        <v>10</v>
      </c>
      <c r="D16" s="76"/>
      <c r="E16" s="78"/>
      <c r="F16" s="79">
        <v>0</v>
      </c>
      <c r="G16" s="86"/>
      <c r="H16" s="91"/>
      <c r="J16" s="53"/>
      <c r="K16" s="87"/>
      <c r="L16" s="92"/>
      <c r="M16" s="87"/>
      <c r="N16" s="92"/>
      <c r="O16" s="105"/>
      <c r="P16" s="104"/>
    </row>
    <row r="17" spans="1:16">
      <c r="A17" s="75"/>
      <c r="B17" s="112"/>
      <c r="C17" s="76"/>
      <c r="D17" s="76"/>
      <c r="E17" s="78"/>
      <c r="F17" s="79"/>
      <c r="G17" s="86"/>
      <c r="H17" s="91"/>
      <c r="J17" s="53"/>
      <c r="K17" s="87"/>
      <c r="L17" s="92"/>
      <c r="M17" s="87"/>
      <c r="N17" s="92"/>
      <c r="O17" s="105"/>
      <c r="P17" s="104"/>
    </row>
    <row r="18" spans="1:16">
      <c r="A18" s="75"/>
      <c r="B18" s="112">
        <v>5</v>
      </c>
      <c r="C18" s="76" t="s">
        <v>11</v>
      </c>
      <c r="D18" s="76" t="s">
        <v>54</v>
      </c>
      <c r="E18" s="58">
        <v>115083576</v>
      </c>
      <c r="F18" s="79"/>
      <c r="G18" s="86"/>
      <c r="H18" s="91"/>
      <c r="J18" s="53"/>
      <c r="K18" s="87"/>
      <c r="L18" s="92"/>
      <c r="M18" s="87"/>
      <c r="N18" s="92"/>
      <c r="O18" s="105"/>
      <c r="P18" s="104"/>
    </row>
    <row r="19" spans="1:16">
      <c r="A19" s="75"/>
      <c r="B19" s="112"/>
      <c r="C19" s="76"/>
      <c r="D19" s="76" t="s">
        <v>57</v>
      </c>
      <c r="E19" s="58">
        <v>87966054</v>
      </c>
      <c r="F19" s="79"/>
      <c r="G19" s="86"/>
      <c r="H19" s="91"/>
      <c r="J19" s="53"/>
      <c r="K19" s="87"/>
      <c r="L19" s="92"/>
      <c r="M19" s="87"/>
      <c r="N19" s="92"/>
      <c r="O19" s="105"/>
      <c r="P19" s="104"/>
    </row>
    <row r="20" spans="1:16">
      <c r="A20" s="75"/>
      <c r="B20" s="112"/>
      <c r="C20" s="76"/>
      <c r="D20" s="76" t="s">
        <v>61</v>
      </c>
      <c r="E20" s="58">
        <v>124952405</v>
      </c>
      <c r="F20" s="79"/>
      <c r="G20" s="86"/>
      <c r="H20" s="91"/>
      <c r="J20" s="53"/>
      <c r="K20" s="87"/>
      <c r="L20" s="92"/>
      <c r="M20" s="87"/>
      <c r="N20" s="92"/>
      <c r="O20" s="105"/>
      <c r="P20" s="104"/>
    </row>
    <row r="21" spans="1:16">
      <c r="A21" s="75"/>
      <c r="B21" s="112"/>
      <c r="C21" s="56"/>
      <c r="D21" s="76" t="s">
        <v>64</v>
      </c>
      <c r="E21" s="58">
        <v>115991162</v>
      </c>
      <c r="F21" s="79"/>
      <c r="G21" s="86"/>
      <c r="H21" s="91"/>
      <c r="J21" s="53"/>
      <c r="K21" s="87"/>
      <c r="L21" s="92"/>
      <c r="M21" s="87"/>
      <c r="N21" s="92"/>
      <c r="O21" s="105"/>
      <c r="P21" s="104"/>
    </row>
    <row r="22" spans="1:16">
      <c r="A22" s="75"/>
      <c r="B22" s="112"/>
      <c r="C22" s="56"/>
      <c r="D22" s="76" t="s">
        <v>67</v>
      </c>
      <c r="E22" s="58">
        <v>125296116</v>
      </c>
      <c r="F22" s="79"/>
      <c r="G22" s="86"/>
      <c r="H22" s="91"/>
      <c r="J22" s="53"/>
      <c r="K22" s="87"/>
      <c r="L22" s="92"/>
      <c r="M22" s="87"/>
      <c r="N22" s="92"/>
      <c r="O22" s="105"/>
      <c r="P22" s="104"/>
    </row>
    <row r="23" spans="1:16">
      <c r="A23" s="75"/>
      <c r="B23" s="112"/>
      <c r="C23" s="76"/>
      <c r="D23" s="76"/>
      <c r="E23" s="78"/>
      <c r="F23" s="79">
        <f>SUM(E18:E22)</f>
        <v>569289313</v>
      </c>
      <c r="G23" s="86"/>
      <c r="H23" s="91"/>
      <c r="J23" s="53"/>
      <c r="K23" s="87"/>
      <c r="L23" s="92"/>
      <c r="M23" s="87"/>
      <c r="N23" s="92"/>
      <c r="O23" s="105"/>
      <c r="P23" s="104"/>
    </row>
    <row r="24" spans="1:16" ht="10.5" customHeight="1">
      <c r="A24" s="75"/>
      <c r="B24" s="112"/>
      <c r="C24" s="76"/>
      <c r="D24" s="76"/>
      <c r="E24" s="78"/>
      <c r="F24" s="79"/>
      <c r="G24" s="86"/>
      <c r="H24" s="91"/>
      <c r="J24" s="53"/>
      <c r="K24" s="87"/>
      <c r="L24" s="92"/>
      <c r="M24" s="87"/>
      <c r="N24" s="92"/>
      <c r="O24" s="105"/>
      <c r="P24" s="104"/>
    </row>
    <row r="25" spans="1:16">
      <c r="A25" s="75"/>
      <c r="B25" s="112">
        <v>6</v>
      </c>
      <c r="C25" s="76" t="s">
        <v>12</v>
      </c>
      <c r="D25" s="76" t="s">
        <v>67</v>
      </c>
      <c r="E25" s="78"/>
      <c r="F25" s="79">
        <v>68499823.060000002</v>
      </c>
      <c r="G25" s="86"/>
      <c r="H25" s="91"/>
      <c r="J25" s="53"/>
      <c r="K25" s="87"/>
      <c r="L25" s="92"/>
      <c r="M25" s="87"/>
      <c r="N25" s="92"/>
      <c r="O25" s="105"/>
      <c r="P25" s="104"/>
    </row>
    <row r="26" spans="1:16">
      <c r="A26" s="75"/>
      <c r="B26" s="112"/>
      <c r="C26" s="76"/>
      <c r="D26" s="76"/>
      <c r="E26" s="78"/>
      <c r="F26" s="79"/>
      <c r="G26" s="86"/>
      <c r="H26" s="91"/>
      <c r="J26" s="53"/>
      <c r="K26" s="87"/>
      <c r="L26" s="92"/>
      <c r="M26" s="87"/>
      <c r="N26" s="92"/>
      <c r="O26" s="105"/>
      <c r="P26" s="104"/>
    </row>
    <row r="27" spans="1:16">
      <c r="A27" s="75"/>
      <c r="B27" s="112"/>
      <c r="C27" s="76"/>
      <c r="D27" s="76"/>
      <c r="E27" s="78"/>
      <c r="F27" s="79"/>
      <c r="G27" s="86"/>
      <c r="H27" s="91"/>
      <c r="J27" s="53"/>
      <c r="K27" s="87"/>
      <c r="L27" s="92"/>
      <c r="M27" s="87"/>
      <c r="N27" s="92"/>
      <c r="O27" s="105"/>
      <c r="P27" s="104"/>
    </row>
    <row r="28" spans="1:16">
      <c r="A28" s="75"/>
      <c r="B28" s="112">
        <v>7</v>
      </c>
      <c r="C28" s="76" t="s">
        <v>13</v>
      </c>
      <c r="D28" s="76" t="s">
        <v>67</v>
      </c>
      <c r="E28" s="78"/>
      <c r="F28" s="79">
        <v>1238875</v>
      </c>
      <c r="G28" s="86"/>
      <c r="H28" s="91"/>
      <c r="J28" s="53"/>
      <c r="K28" s="87"/>
      <c r="L28" s="92"/>
      <c r="M28" s="87"/>
      <c r="N28" s="92"/>
      <c r="O28" s="105"/>
      <c r="P28" s="104"/>
    </row>
    <row r="29" spans="1:16">
      <c r="A29" s="75"/>
      <c r="B29" s="112"/>
      <c r="C29" s="76"/>
      <c r="D29" s="76"/>
      <c r="E29" s="78"/>
      <c r="F29" s="79"/>
      <c r="G29" s="86"/>
      <c r="H29" s="91"/>
      <c r="J29" s="53"/>
      <c r="K29" s="87"/>
      <c r="L29" s="92"/>
      <c r="M29" s="87"/>
      <c r="N29" s="92"/>
      <c r="O29" s="105"/>
      <c r="P29" s="104"/>
    </row>
    <row r="30" spans="1:16">
      <c r="A30" s="75"/>
      <c r="B30" s="112">
        <v>8</v>
      </c>
      <c r="C30" s="76" t="s">
        <v>14</v>
      </c>
      <c r="D30" s="76"/>
      <c r="E30" s="78"/>
      <c r="F30" s="79">
        <v>0</v>
      </c>
      <c r="G30" s="86"/>
      <c r="H30" s="91"/>
      <c r="J30" s="53"/>
      <c r="K30" s="87"/>
      <c r="L30" s="92"/>
      <c r="M30" s="87"/>
      <c r="N30" s="92"/>
      <c r="O30" s="105"/>
      <c r="P30" s="104"/>
    </row>
    <row r="31" spans="1:16">
      <c r="A31" s="75"/>
      <c r="B31" s="112"/>
      <c r="C31" s="76"/>
      <c r="D31" s="76"/>
      <c r="E31" s="78"/>
      <c r="F31" s="79"/>
      <c r="G31" s="86"/>
      <c r="H31" s="91"/>
      <c r="J31" s="53"/>
      <c r="K31" s="87"/>
      <c r="L31" s="92"/>
      <c r="M31" s="87"/>
      <c r="N31" s="92"/>
      <c r="O31" s="105"/>
      <c r="P31" s="104"/>
    </row>
    <row r="32" spans="1:16">
      <c r="A32" s="75"/>
      <c r="B32" s="112">
        <v>9</v>
      </c>
      <c r="C32" s="76" t="s">
        <v>15</v>
      </c>
      <c r="D32" s="76" t="s">
        <v>49</v>
      </c>
      <c r="E32" s="78">
        <v>525399204</v>
      </c>
      <c r="F32" s="79"/>
      <c r="G32" s="86"/>
      <c r="H32" s="91"/>
      <c r="J32" s="53"/>
      <c r="K32" s="87"/>
      <c r="L32" s="92"/>
      <c r="M32" s="87"/>
      <c r="N32" s="92"/>
      <c r="O32" s="105"/>
      <c r="P32" s="104"/>
    </row>
    <row r="33" spans="1:16">
      <c r="A33" s="75"/>
      <c r="B33" s="112"/>
      <c r="C33" s="76"/>
      <c r="D33" s="76" t="s">
        <v>54</v>
      </c>
      <c r="E33" s="78">
        <v>731076016</v>
      </c>
      <c r="F33" s="79"/>
      <c r="G33" s="86"/>
      <c r="H33" s="91"/>
      <c r="J33" s="53"/>
      <c r="K33" s="87"/>
      <c r="L33" s="92"/>
      <c r="M33" s="87"/>
      <c r="N33" s="92"/>
      <c r="O33" s="105"/>
      <c r="P33" s="104"/>
    </row>
    <row r="34" spans="1:16">
      <c r="A34" s="75"/>
      <c r="B34" s="112"/>
      <c r="C34" s="76"/>
      <c r="D34" s="76" t="s">
        <v>57</v>
      </c>
      <c r="E34" s="78">
        <v>515803970</v>
      </c>
      <c r="F34" s="79"/>
      <c r="G34" s="86"/>
      <c r="H34" s="91"/>
      <c r="J34" s="53"/>
      <c r="K34" s="93"/>
      <c r="L34" s="92"/>
      <c r="M34" s="87"/>
      <c r="N34" s="92"/>
      <c r="O34" s="105"/>
      <c r="P34" s="104"/>
    </row>
    <row r="35" spans="1:16">
      <c r="A35" s="75"/>
      <c r="B35" s="112"/>
      <c r="C35" s="76"/>
      <c r="D35" s="76" t="s">
        <v>61</v>
      </c>
      <c r="E35" s="78">
        <v>452326930</v>
      </c>
      <c r="F35" s="79"/>
      <c r="G35" s="86"/>
      <c r="H35" s="91"/>
      <c r="J35" s="53"/>
      <c r="K35" s="87"/>
      <c r="L35" s="92"/>
      <c r="M35" s="94"/>
      <c r="N35" s="95"/>
      <c r="O35" s="105"/>
      <c r="P35" s="104"/>
    </row>
    <row r="36" spans="1:16">
      <c r="A36" s="75"/>
      <c r="B36" s="112"/>
      <c r="C36" s="76"/>
      <c r="D36" s="76" t="s">
        <v>64</v>
      </c>
      <c r="E36" s="78">
        <v>739518340</v>
      </c>
      <c r="F36" s="79"/>
      <c r="G36" s="86"/>
      <c r="H36" s="91"/>
      <c r="J36" s="53"/>
      <c r="K36" s="87"/>
      <c r="L36" s="92"/>
      <c r="M36" s="94"/>
      <c r="N36" s="95"/>
      <c r="O36" s="105"/>
      <c r="P36" s="104"/>
    </row>
    <row r="37" spans="1:16">
      <c r="A37" s="75"/>
      <c r="B37" s="112"/>
      <c r="C37" s="76"/>
      <c r="D37" s="76" t="s">
        <v>67</v>
      </c>
      <c r="E37" s="78">
        <v>557034830</v>
      </c>
      <c r="F37" s="79"/>
      <c r="G37" s="86"/>
      <c r="H37" s="91"/>
      <c r="J37" s="53"/>
      <c r="K37" s="87"/>
      <c r="L37" s="92"/>
      <c r="M37" s="94"/>
      <c r="N37" s="95"/>
      <c r="O37" s="105"/>
      <c r="P37" s="104"/>
    </row>
    <row r="38" spans="1:16">
      <c r="A38" s="75"/>
      <c r="B38" s="112"/>
      <c r="C38" s="76"/>
      <c r="D38" s="76"/>
      <c r="E38" s="78"/>
      <c r="F38" s="79">
        <f>SUM(E32:E37)</f>
        <v>3521159290</v>
      </c>
      <c r="G38" s="86"/>
      <c r="H38" s="91"/>
      <c r="J38" s="53"/>
      <c r="K38" s="87"/>
      <c r="L38" s="92"/>
      <c r="M38" s="87"/>
      <c r="N38" s="92"/>
      <c r="O38" s="105"/>
      <c r="P38" s="104"/>
    </row>
    <row r="39" spans="1:16">
      <c r="A39" s="75"/>
      <c r="B39" s="112"/>
      <c r="C39" s="76"/>
      <c r="D39" s="76"/>
      <c r="E39" s="78"/>
      <c r="F39" s="79"/>
      <c r="G39" s="86"/>
      <c r="H39" s="91"/>
      <c r="J39" s="53"/>
      <c r="K39" s="87"/>
      <c r="L39" s="92"/>
      <c r="M39" s="87"/>
      <c r="N39" s="92"/>
      <c r="O39" s="105"/>
      <c r="P39" s="104"/>
    </row>
    <row r="40" spans="1:16">
      <c r="A40" s="75"/>
      <c r="B40" s="112">
        <v>10</v>
      </c>
      <c r="C40" s="76" t="s">
        <v>16</v>
      </c>
      <c r="D40" s="76" t="s">
        <v>67</v>
      </c>
      <c r="E40" s="78"/>
      <c r="F40" s="79">
        <v>19800000</v>
      </c>
      <c r="G40" s="86"/>
      <c r="H40" s="91"/>
      <c r="J40" s="53"/>
      <c r="K40" s="87"/>
      <c r="L40" s="92"/>
      <c r="M40" s="87"/>
      <c r="N40" s="92"/>
      <c r="O40" s="105"/>
      <c r="P40" s="104"/>
    </row>
    <row r="41" spans="1:16">
      <c r="A41" s="75"/>
      <c r="B41" s="112"/>
      <c r="C41" s="76"/>
      <c r="D41" s="76"/>
      <c r="E41" s="78"/>
      <c r="F41" s="79"/>
      <c r="G41" s="86"/>
      <c r="H41" s="91"/>
      <c r="J41" s="53"/>
      <c r="K41" s="87"/>
      <c r="L41" s="92"/>
      <c r="M41" s="87"/>
      <c r="N41" s="92"/>
      <c r="O41" s="105"/>
      <c r="P41" s="104"/>
    </row>
    <row r="42" spans="1:16">
      <c r="A42" s="75"/>
      <c r="B42" s="112">
        <v>11</v>
      </c>
      <c r="C42" s="76" t="s">
        <v>17</v>
      </c>
      <c r="D42" s="76"/>
      <c r="E42" s="78"/>
      <c r="F42" s="79">
        <v>0</v>
      </c>
      <c r="G42" s="86"/>
      <c r="H42" s="91"/>
      <c r="J42" s="53"/>
      <c r="K42" s="87"/>
      <c r="L42" s="92"/>
      <c r="M42" s="87"/>
      <c r="N42" s="92"/>
      <c r="O42" s="105"/>
      <c r="P42" s="104"/>
    </row>
    <row r="43" spans="1:16" ht="11.25" customHeight="1">
      <c r="A43" s="75"/>
      <c r="B43" s="112"/>
      <c r="C43" s="76"/>
      <c r="D43" s="76"/>
      <c r="E43" s="78"/>
      <c r="F43" s="79"/>
      <c r="G43" s="86"/>
      <c r="H43" s="91"/>
      <c r="J43" s="53"/>
      <c r="K43" s="87"/>
      <c r="L43" s="92"/>
      <c r="M43" s="87"/>
      <c r="N43" s="92"/>
      <c r="O43" s="105"/>
      <c r="P43" s="104"/>
    </row>
    <row r="44" spans="1:16">
      <c r="A44" s="75"/>
      <c r="B44" s="112">
        <v>12</v>
      </c>
      <c r="C44" s="76" t="s">
        <v>18</v>
      </c>
      <c r="D44" s="76" t="s">
        <v>67</v>
      </c>
      <c r="E44" s="78"/>
      <c r="F44" s="79">
        <v>94150760</v>
      </c>
      <c r="G44" s="86"/>
      <c r="H44" s="91"/>
      <c r="J44" s="53"/>
      <c r="K44" s="87"/>
      <c r="L44" s="92"/>
      <c r="M44" s="87"/>
      <c r="N44" s="92"/>
      <c r="O44" s="105"/>
      <c r="P44" s="104"/>
    </row>
    <row r="45" spans="1:16">
      <c r="A45" s="75"/>
      <c r="B45" s="112"/>
      <c r="C45" s="76"/>
      <c r="D45" s="76"/>
      <c r="E45" s="78"/>
      <c r="F45" s="79"/>
      <c r="G45" s="86"/>
      <c r="H45" s="91"/>
      <c r="J45" s="53"/>
      <c r="K45" s="87"/>
      <c r="L45" s="92"/>
      <c r="M45" s="87"/>
      <c r="N45" s="92"/>
      <c r="O45" s="105"/>
      <c r="P45" s="104"/>
    </row>
    <row r="46" spans="1:16">
      <c r="A46" s="75"/>
      <c r="B46" s="112">
        <v>13</v>
      </c>
      <c r="C46" s="76" t="s">
        <v>19</v>
      </c>
      <c r="D46" s="76"/>
      <c r="E46" s="78"/>
      <c r="F46" s="79">
        <v>0</v>
      </c>
      <c r="G46" s="86"/>
      <c r="H46" s="91"/>
      <c r="J46" s="53"/>
      <c r="K46" s="87"/>
      <c r="L46" s="92"/>
      <c r="M46" s="87"/>
      <c r="N46" s="92"/>
      <c r="O46" s="105"/>
      <c r="P46" s="104"/>
    </row>
    <row r="47" spans="1:16" ht="8.25" customHeight="1">
      <c r="A47" s="75"/>
      <c r="B47" s="113"/>
      <c r="C47" s="81"/>
      <c r="D47" s="81"/>
      <c r="E47" s="82"/>
      <c r="F47" s="83"/>
      <c r="G47" s="96"/>
      <c r="H47" s="97"/>
      <c r="J47" s="53"/>
      <c r="K47" s="87"/>
      <c r="L47" s="92"/>
      <c r="M47" s="94"/>
      <c r="N47" s="95"/>
      <c r="O47" s="105"/>
      <c r="P47" s="106"/>
    </row>
    <row r="48" spans="1:16" ht="20.25" thickBot="1">
      <c r="A48" s="73"/>
      <c r="B48" s="144" t="s">
        <v>20</v>
      </c>
      <c r="C48" s="145"/>
      <c r="D48" s="145"/>
      <c r="E48" s="146"/>
      <c r="F48" s="84">
        <f>SUM(F7:F47)</f>
        <v>22642434915.060001</v>
      </c>
      <c r="G48" s="98"/>
      <c r="H48" s="99"/>
      <c r="I48" s="54"/>
      <c r="J48" s="55"/>
      <c r="K48" s="100"/>
      <c r="L48" s="101"/>
      <c r="M48" s="100"/>
      <c r="N48" s="102"/>
      <c r="O48" s="107"/>
      <c r="P48" s="111"/>
    </row>
    <row r="49" spans="12:16" ht="15.75" thickTop="1">
      <c r="N49" s="85"/>
      <c r="O49" s="104"/>
      <c r="P49" s="108"/>
    </row>
    <row r="50" spans="12:16">
      <c r="L50" s="110"/>
      <c r="N50" s="110"/>
      <c r="P50" s="110"/>
    </row>
  </sheetData>
  <mergeCells count="5">
    <mergeCell ref="B1:F1"/>
    <mergeCell ref="B2:F2"/>
    <mergeCell ref="B4:B5"/>
    <mergeCell ref="D4:F4"/>
    <mergeCell ref="B48:E48"/>
  </mergeCells>
  <pageMargins left="0.78740157480314965" right="0.23622047244094491" top="0.19685039370078741" bottom="0.43307086614173229" header="0.11811023622047245" footer="0.31496062992125984"/>
  <pageSetup paperSize="9" scale="9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Q86"/>
  <sheetViews>
    <sheetView topLeftCell="B10" workbookViewId="0">
      <selection activeCell="E15" sqref="E15:E19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6.7109375" style="69" customWidth="1"/>
    <col min="5" max="5" width="14.5703125" style="69" customWidth="1"/>
    <col min="6" max="6" width="15.140625" style="69" customWidth="1"/>
    <col min="7" max="7" width="19" style="69" customWidth="1"/>
    <col min="8" max="8" width="8" style="71" customWidth="1"/>
    <col min="9" max="9" width="17" style="71" customWidth="1"/>
    <col min="10" max="10" width="8" style="51" customWidth="1"/>
    <col min="11" max="11" width="14.28515625" style="51" customWidth="1"/>
    <col min="12" max="12" width="7.140625" style="72" customWidth="1"/>
    <col min="13" max="13" width="16" style="72" customWidth="1"/>
    <col min="14" max="14" width="8.28515625" style="72" customWidth="1"/>
    <col min="15" max="15" width="14.42578125" style="72" customWidth="1"/>
    <col min="16" max="16" width="8.42578125" style="103" customWidth="1"/>
    <col min="17" max="17" width="15.5703125" style="103" customWidth="1"/>
    <col min="18" max="16384" width="9.140625" style="69"/>
  </cols>
  <sheetData>
    <row r="1" spans="1:17">
      <c r="B1" s="138" t="s">
        <v>0</v>
      </c>
      <c r="C1" s="138"/>
      <c r="D1" s="138"/>
      <c r="E1" s="138"/>
      <c r="F1" s="138"/>
      <c r="G1" s="138"/>
    </row>
    <row r="2" spans="1:17">
      <c r="B2" s="138" t="s">
        <v>66</v>
      </c>
      <c r="C2" s="138"/>
      <c r="D2" s="138"/>
      <c r="E2" s="138"/>
      <c r="F2" s="138"/>
      <c r="G2" s="138"/>
    </row>
    <row r="3" spans="1:17" ht="8.25" customHeight="1" thickBot="1">
      <c r="C3" s="70"/>
      <c r="D3" s="70"/>
      <c r="E3" s="70"/>
      <c r="F3" s="70"/>
    </row>
    <row r="4" spans="1:17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2"/>
      <c r="G4" s="143"/>
    </row>
    <row r="5" spans="1:17" ht="21" customHeight="1" thickBot="1">
      <c r="A5" s="75"/>
      <c r="B5" s="140"/>
      <c r="C5" s="115"/>
      <c r="D5" s="116" t="s">
        <v>4</v>
      </c>
      <c r="E5" s="117"/>
      <c r="F5" s="117" t="s">
        <v>5</v>
      </c>
      <c r="G5" s="118" t="s">
        <v>6</v>
      </c>
      <c r="H5" s="86"/>
      <c r="I5" s="14"/>
      <c r="K5" s="52"/>
      <c r="L5" s="87"/>
      <c r="M5" s="88"/>
      <c r="N5" s="87"/>
      <c r="O5" s="89"/>
      <c r="P5" s="104"/>
      <c r="Q5" s="104"/>
    </row>
    <row r="6" spans="1:17" ht="15.75" thickTop="1">
      <c r="A6" s="75"/>
      <c r="B6" s="112" t="s">
        <v>21</v>
      </c>
      <c r="C6" s="76" t="s">
        <v>22</v>
      </c>
      <c r="D6" s="76"/>
      <c r="E6" s="76"/>
      <c r="F6" s="76"/>
      <c r="G6" s="62">
        <f>18139344687-395650000-352935000-371827000-367544200-332041000-506505000-395881000-401621000</f>
        <v>15015340487</v>
      </c>
      <c r="H6" s="86"/>
      <c r="I6" s="86"/>
      <c r="L6" s="87"/>
      <c r="M6" s="87"/>
      <c r="N6" s="87"/>
      <c r="O6" s="87"/>
      <c r="P6" s="104"/>
      <c r="Q6" s="104"/>
    </row>
    <row r="7" spans="1:17">
      <c r="A7" s="75"/>
      <c r="B7" s="112"/>
      <c r="C7" s="76"/>
      <c r="D7" s="76"/>
      <c r="E7" s="76"/>
      <c r="F7" s="73"/>
      <c r="G7" s="119"/>
      <c r="H7" s="86"/>
      <c r="I7" s="86"/>
      <c r="L7" s="87"/>
      <c r="M7" s="87"/>
      <c r="N7" s="87"/>
      <c r="O7" s="87"/>
      <c r="P7" s="104"/>
      <c r="Q7" s="104"/>
    </row>
    <row r="8" spans="1:17">
      <c r="A8" s="75"/>
      <c r="B8" s="112">
        <v>1</v>
      </c>
      <c r="C8" s="76" t="s">
        <v>7</v>
      </c>
      <c r="D8" s="76" t="s">
        <v>67</v>
      </c>
      <c r="E8" s="78"/>
      <c r="F8" s="120"/>
      <c r="G8" s="121">
        <v>61407000</v>
      </c>
      <c r="H8" s="90"/>
      <c r="I8" s="91"/>
      <c r="K8" s="53"/>
      <c r="L8" s="87"/>
      <c r="M8" s="92"/>
      <c r="N8" s="87"/>
      <c r="O8" s="92"/>
      <c r="P8" s="105"/>
      <c r="Q8" s="104"/>
    </row>
    <row r="9" spans="1:17" ht="7.5" customHeight="1">
      <c r="A9" s="75"/>
      <c r="B9" s="112"/>
      <c r="C9" s="76"/>
      <c r="D9" s="76"/>
      <c r="E9" s="76"/>
      <c r="F9" s="78"/>
      <c r="G9" s="79"/>
      <c r="H9" s="86"/>
      <c r="I9" s="91"/>
      <c r="K9" s="53"/>
      <c r="L9" s="87"/>
      <c r="M9" s="92"/>
      <c r="N9" s="87"/>
      <c r="O9" s="92"/>
      <c r="P9" s="105"/>
      <c r="Q9" s="104"/>
    </row>
    <row r="10" spans="1:17">
      <c r="A10" s="75"/>
      <c r="B10" s="112">
        <v>2</v>
      </c>
      <c r="C10" s="76" t="s">
        <v>8</v>
      </c>
      <c r="D10" s="76" t="s">
        <v>57</v>
      </c>
      <c r="E10" s="76"/>
      <c r="F10" s="80">
        <v>79305930</v>
      </c>
      <c r="G10" s="79"/>
      <c r="H10" s="86"/>
      <c r="I10" s="91"/>
      <c r="K10" s="53"/>
      <c r="L10" s="87"/>
      <c r="M10" s="92"/>
      <c r="N10" s="87"/>
      <c r="O10" s="92"/>
      <c r="P10" s="105"/>
      <c r="Q10" s="104"/>
    </row>
    <row r="11" spans="1:17">
      <c r="A11" s="75"/>
      <c r="B11" s="112"/>
      <c r="C11" s="76"/>
      <c r="D11" s="76" t="s">
        <v>64</v>
      </c>
      <c r="E11" s="76"/>
      <c r="F11" s="80">
        <v>143086240</v>
      </c>
      <c r="G11" s="79"/>
      <c r="H11" s="86"/>
      <c r="I11" s="91"/>
      <c r="K11" s="53"/>
      <c r="L11" s="87"/>
      <c r="M11" s="92"/>
      <c r="N11" s="87"/>
      <c r="O11" s="92"/>
      <c r="P11" s="105"/>
      <c r="Q11" s="104"/>
    </row>
    <row r="12" spans="1:17">
      <c r="A12" s="75"/>
      <c r="B12" s="112"/>
      <c r="C12" s="76"/>
      <c r="D12" s="76" t="s">
        <v>67</v>
      </c>
      <c r="E12" s="80"/>
      <c r="F12" s="80">
        <v>100677434</v>
      </c>
      <c r="G12" s="79"/>
      <c r="H12" s="86"/>
      <c r="I12" s="91"/>
      <c r="K12" s="53"/>
      <c r="L12" s="87"/>
      <c r="M12" s="92"/>
      <c r="N12" s="87"/>
      <c r="O12" s="92"/>
      <c r="P12" s="105"/>
      <c r="Q12" s="104"/>
    </row>
    <row r="13" spans="1:17">
      <c r="A13" s="75"/>
      <c r="B13" s="112"/>
      <c r="C13" s="76"/>
      <c r="D13" s="76"/>
      <c r="E13" s="76"/>
      <c r="F13" s="78"/>
      <c r="G13" s="79">
        <f>SUM(F10:F12)</f>
        <v>323069604</v>
      </c>
      <c r="H13" s="86"/>
      <c r="I13" s="91"/>
      <c r="K13" s="53"/>
      <c r="L13" s="87"/>
      <c r="M13" s="92"/>
      <c r="N13" s="87"/>
      <c r="O13" s="92"/>
      <c r="P13" s="105"/>
      <c r="Q13" s="104"/>
    </row>
    <row r="14" spans="1:17" ht="9.75" customHeight="1">
      <c r="A14" s="75"/>
      <c r="B14" s="112"/>
      <c r="C14" s="76"/>
      <c r="D14" s="76"/>
      <c r="E14" s="76"/>
      <c r="F14" s="78"/>
      <c r="G14" s="79"/>
      <c r="H14" s="86"/>
      <c r="I14" s="91"/>
      <c r="K14" s="53"/>
      <c r="L14" s="87"/>
      <c r="M14" s="92"/>
      <c r="N14" s="87"/>
      <c r="O14" s="92"/>
      <c r="P14" s="105"/>
      <c r="Q14" s="104"/>
    </row>
    <row r="15" spans="1:17">
      <c r="A15" s="75"/>
      <c r="B15" s="112">
        <v>3</v>
      </c>
      <c r="C15" s="76" t="s">
        <v>27</v>
      </c>
      <c r="D15" s="76" t="s">
        <v>32</v>
      </c>
      <c r="E15" s="63">
        <v>78</v>
      </c>
      <c r="F15" s="78">
        <v>747630</v>
      </c>
      <c r="G15" s="59"/>
      <c r="H15" s="86"/>
      <c r="I15" s="69"/>
      <c r="J15" s="60"/>
      <c r="K15" s="78"/>
      <c r="L15" s="87"/>
      <c r="M15" s="92"/>
      <c r="N15" s="87"/>
      <c r="O15" s="92"/>
      <c r="P15" s="105"/>
      <c r="Q15" s="104"/>
    </row>
    <row r="16" spans="1:17">
      <c r="A16" s="75"/>
      <c r="B16" s="112"/>
      <c r="C16" s="76"/>
      <c r="D16" s="76" t="s">
        <v>33</v>
      </c>
      <c r="E16" s="63">
        <f>45629.8-36726.74</f>
        <v>8903.0600000000049</v>
      </c>
      <c r="F16" s="78">
        <f>E16*9628</f>
        <v>85718661.680000052</v>
      </c>
      <c r="G16" s="59"/>
      <c r="H16" s="86"/>
      <c r="I16" s="91"/>
      <c r="J16" s="60"/>
      <c r="K16" s="78"/>
      <c r="L16" s="87"/>
      <c r="M16" s="92"/>
      <c r="N16" s="87"/>
      <c r="O16" s="92"/>
      <c r="P16" s="105"/>
      <c r="Q16" s="104"/>
    </row>
    <row r="17" spans="1:17">
      <c r="A17" s="75"/>
      <c r="B17" s="112"/>
      <c r="C17" s="76"/>
      <c r="D17" s="76" t="s">
        <v>36</v>
      </c>
      <c r="E17" s="63">
        <f>74590.79-11614.95-35000</f>
        <v>27975.839999999997</v>
      </c>
      <c r="F17" s="78">
        <f>715922402-111480290-335930000</f>
        <v>268512112</v>
      </c>
      <c r="G17" s="59"/>
      <c r="H17" s="86"/>
      <c r="I17" s="91"/>
      <c r="J17" s="60"/>
      <c r="K17" s="61"/>
      <c r="L17" s="87"/>
      <c r="M17" s="92"/>
      <c r="N17" s="87"/>
      <c r="O17" s="92"/>
      <c r="P17" s="105"/>
      <c r="Q17" s="104"/>
    </row>
    <row r="18" spans="1:17">
      <c r="A18" s="75"/>
      <c r="B18" s="112"/>
      <c r="C18" s="76"/>
      <c r="D18" s="76" t="s">
        <v>35</v>
      </c>
      <c r="E18" s="63">
        <v>46389.62</v>
      </c>
      <c r="F18" s="78">
        <v>445247573</v>
      </c>
      <c r="G18" s="59"/>
      <c r="H18" s="86"/>
      <c r="I18" s="68"/>
      <c r="J18" s="60"/>
      <c r="K18" s="61"/>
      <c r="L18" s="87"/>
      <c r="M18" s="92"/>
      <c r="N18" s="87"/>
      <c r="O18" s="92"/>
      <c r="P18" s="105"/>
      <c r="Q18" s="104"/>
    </row>
    <row r="19" spans="1:17">
      <c r="A19" s="75"/>
      <c r="B19" s="112"/>
      <c r="C19" s="76"/>
      <c r="D19" s="76" t="s">
        <v>37</v>
      </c>
      <c r="E19" s="63">
        <f>447411.12-82908.99-6530.48-159183.67</f>
        <v>198787.98</v>
      </c>
      <c r="F19" s="78">
        <f>4333176697-802973568-63247699-1541693844</f>
        <v>1925261586</v>
      </c>
      <c r="G19" s="59"/>
      <c r="H19" s="86"/>
      <c r="I19" s="68"/>
      <c r="J19" s="60"/>
      <c r="K19" s="61"/>
      <c r="L19" s="87"/>
      <c r="M19" s="92"/>
      <c r="N19" s="87"/>
      <c r="O19" s="92"/>
      <c r="P19" s="105"/>
      <c r="Q19" s="104"/>
    </row>
    <row r="20" spans="1:17">
      <c r="A20" s="75"/>
      <c r="B20" s="112"/>
      <c r="C20" s="76"/>
      <c r="D20" s="76" t="s">
        <v>38</v>
      </c>
      <c r="E20" s="63">
        <f>24878.89-787.64-4998.45</f>
        <v>19092.8</v>
      </c>
      <c r="F20" s="78">
        <f>240952050-7628293-48409988</f>
        <v>184913769</v>
      </c>
      <c r="G20" s="59"/>
      <c r="H20" s="86"/>
      <c r="I20" s="91"/>
      <c r="J20" s="60"/>
      <c r="K20" s="61"/>
      <c r="L20" s="87"/>
      <c r="M20" s="92"/>
      <c r="N20" s="87"/>
      <c r="O20" s="92"/>
      <c r="P20" s="105"/>
      <c r="Q20" s="104"/>
    </row>
    <row r="21" spans="1:17">
      <c r="A21" s="75"/>
      <c r="B21" s="112"/>
      <c r="C21" s="76"/>
      <c r="D21" s="76" t="s">
        <v>42</v>
      </c>
      <c r="E21" s="63">
        <v>187.36</v>
      </c>
      <c r="F21" s="78">
        <v>1817392</v>
      </c>
      <c r="G21" s="59"/>
      <c r="H21" s="86"/>
      <c r="I21" s="91"/>
      <c r="J21" s="60"/>
      <c r="K21" s="61"/>
      <c r="L21" s="87"/>
      <c r="M21" s="92"/>
      <c r="N21" s="87"/>
      <c r="O21" s="92"/>
      <c r="P21" s="105"/>
      <c r="Q21" s="104"/>
    </row>
    <row r="22" spans="1:17">
      <c r="A22" s="75"/>
      <c r="B22" s="112"/>
      <c r="C22" s="76"/>
      <c r="D22" s="76" t="s">
        <v>41</v>
      </c>
      <c r="E22" s="63">
        <v>205089.47</v>
      </c>
      <c r="F22" s="78">
        <v>1989367859</v>
      </c>
      <c r="G22" s="59"/>
      <c r="H22" s="86"/>
      <c r="I22" s="91"/>
      <c r="J22" s="60"/>
      <c r="K22" s="61"/>
      <c r="L22" s="87"/>
      <c r="M22" s="92"/>
      <c r="N22" s="87"/>
      <c r="O22" s="92"/>
      <c r="P22" s="105"/>
      <c r="Q22" s="104"/>
    </row>
    <row r="23" spans="1:17">
      <c r="A23" s="75"/>
      <c r="B23" s="112"/>
      <c r="C23" s="76"/>
      <c r="D23" s="76" t="s">
        <v>40</v>
      </c>
      <c r="E23" s="63">
        <v>309705.03999999998</v>
      </c>
      <c r="F23" s="78">
        <v>2997325377</v>
      </c>
      <c r="G23" s="59"/>
      <c r="H23" s="86"/>
      <c r="I23" s="91"/>
      <c r="J23" s="60"/>
      <c r="K23" s="61"/>
      <c r="L23" s="87"/>
      <c r="M23" s="92"/>
      <c r="N23" s="87"/>
      <c r="O23" s="92"/>
      <c r="P23" s="105"/>
      <c r="Q23" s="104"/>
    </row>
    <row r="24" spans="1:17">
      <c r="A24" s="75"/>
      <c r="B24" s="112"/>
      <c r="C24" s="76"/>
      <c r="D24" s="76" t="s">
        <v>45</v>
      </c>
      <c r="E24" s="63">
        <v>185300.63</v>
      </c>
      <c r="F24" s="78">
        <v>1803901633</v>
      </c>
      <c r="G24" s="59"/>
      <c r="H24" s="86"/>
      <c r="I24" s="91"/>
      <c r="J24" s="60"/>
      <c r="K24" s="61"/>
      <c r="L24" s="87"/>
      <c r="M24" s="92"/>
      <c r="N24" s="87"/>
      <c r="O24" s="92"/>
      <c r="P24" s="105"/>
      <c r="Q24" s="104"/>
    </row>
    <row r="25" spans="1:17">
      <c r="A25" s="75"/>
      <c r="B25" s="112"/>
      <c r="C25" s="76"/>
      <c r="D25" s="76" t="s">
        <v>47</v>
      </c>
      <c r="E25" s="63">
        <v>437581.77</v>
      </c>
      <c r="F25" s="78">
        <v>4257670622</v>
      </c>
      <c r="G25" s="59"/>
      <c r="H25" s="86"/>
      <c r="I25" s="91"/>
      <c r="J25" s="60"/>
      <c r="K25" s="61"/>
      <c r="L25" s="87"/>
      <c r="M25" s="92"/>
      <c r="N25" s="87"/>
      <c r="O25" s="92"/>
      <c r="P25" s="105"/>
      <c r="Q25" s="104"/>
    </row>
    <row r="26" spans="1:17">
      <c r="A26" s="75"/>
      <c r="B26" s="112"/>
      <c r="C26" s="76"/>
      <c r="D26" s="76" t="s">
        <v>50</v>
      </c>
      <c r="E26" s="63">
        <v>119573.54999999999</v>
      </c>
      <c r="F26" s="78">
        <v>1173136098</v>
      </c>
      <c r="G26" s="59"/>
      <c r="H26" s="86"/>
      <c r="I26" s="91"/>
      <c r="J26" s="60"/>
      <c r="K26" s="61"/>
      <c r="L26" s="87"/>
      <c r="M26" s="92"/>
      <c r="N26" s="87"/>
      <c r="O26" s="92"/>
      <c r="P26" s="105"/>
      <c r="Q26" s="104"/>
    </row>
    <row r="27" spans="1:17">
      <c r="A27" s="75"/>
      <c r="B27" s="112"/>
      <c r="C27" s="76"/>
      <c r="D27" s="76" t="s">
        <v>55</v>
      </c>
      <c r="E27" s="63">
        <v>138221.73000000001</v>
      </c>
      <c r="F27" s="78">
        <v>1373094665</v>
      </c>
      <c r="G27" s="59"/>
      <c r="H27" s="86"/>
      <c r="I27" s="91"/>
      <c r="J27" s="60"/>
      <c r="K27" s="61"/>
      <c r="L27" s="87"/>
      <c r="M27" s="92"/>
      <c r="N27" s="87"/>
      <c r="O27" s="92"/>
      <c r="P27" s="105"/>
      <c r="Q27" s="104"/>
    </row>
    <row r="28" spans="1:17">
      <c r="A28" s="75"/>
      <c r="B28" s="112"/>
      <c r="C28" s="76"/>
      <c r="D28" s="76" t="s">
        <v>58</v>
      </c>
      <c r="E28" s="63">
        <v>177658.77</v>
      </c>
      <c r="F28" s="78">
        <v>1827753426</v>
      </c>
      <c r="G28" s="59"/>
      <c r="H28" s="86"/>
      <c r="I28" s="91"/>
      <c r="J28" s="60"/>
      <c r="K28" s="61"/>
      <c r="L28" s="87"/>
      <c r="M28" s="92"/>
      <c r="N28" s="87"/>
      <c r="O28" s="92"/>
      <c r="P28" s="105"/>
      <c r="Q28" s="104"/>
    </row>
    <row r="29" spans="1:17">
      <c r="A29" s="75"/>
      <c r="B29" s="112"/>
      <c r="C29" s="76"/>
      <c r="D29" s="76" t="s">
        <v>62</v>
      </c>
      <c r="E29" s="63">
        <v>173984.52004999999</v>
      </c>
      <c r="F29" s="78">
        <v>1900258927.9860997</v>
      </c>
      <c r="G29" s="59"/>
      <c r="H29" s="86"/>
      <c r="I29" s="91"/>
      <c r="J29" s="60"/>
      <c r="K29" s="61"/>
      <c r="L29" s="87"/>
      <c r="M29" s="92"/>
      <c r="N29" s="87"/>
      <c r="O29" s="92"/>
      <c r="P29" s="105"/>
      <c r="Q29" s="104"/>
    </row>
    <row r="30" spans="1:17">
      <c r="A30" s="75"/>
      <c r="B30" s="112"/>
      <c r="C30" s="76"/>
      <c r="D30" s="76" t="s">
        <v>65</v>
      </c>
      <c r="E30" s="63">
        <v>149774.33000000002</v>
      </c>
      <c r="F30" s="78">
        <v>1736333807.6900001</v>
      </c>
      <c r="G30" s="59"/>
      <c r="H30" s="86"/>
      <c r="I30" s="91"/>
      <c r="J30" s="60"/>
      <c r="K30" s="61"/>
      <c r="L30" s="87"/>
      <c r="M30" s="92"/>
      <c r="N30" s="87"/>
      <c r="O30" s="92"/>
      <c r="P30" s="105"/>
      <c r="Q30" s="104"/>
    </row>
    <row r="31" spans="1:17">
      <c r="A31" s="75"/>
      <c r="B31" s="112"/>
      <c r="C31" s="76"/>
      <c r="D31" s="76" t="s">
        <v>68</v>
      </c>
      <c r="E31" s="63">
        <v>304981.73</v>
      </c>
      <c r="F31" s="78">
        <v>3462762562</v>
      </c>
      <c r="G31" s="59"/>
      <c r="H31" s="86"/>
      <c r="I31" s="91"/>
      <c r="J31" s="60"/>
      <c r="K31" s="61"/>
      <c r="L31" s="87"/>
      <c r="M31" s="92"/>
      <c r="N31" s="87"/>
      <c r="O31" s="92"/>
      <c r="P31" s="105"/>
      <c r="Q31" s="104"/>
    </row>
    <row r="32" spans="1:17">
      <c r="A32" s="75"/>
      <c r="B32" s="112"/>
      <c r="C32" s="76"/>
      <c r="D32" s="76"/>
      <c r="E32" s="63">
        <f>SUM(E15:E31)</f>
        <v>2503286.2000499996</v>
      </c>
      <c r="F32" s="78"/>
      <c r="G32" s="59">
        <f>SUM(F15:F31)</f>
        <v>25433823701.356098</v>
      </c>
      <c r="H32" s="86"/>
      <c r="I32" s="91"/>
      <c r="J32" s="60"/>
      <c r="K32" s="61"/>
      <c r="L32" s="87"/>
      <c r="M32" s="92"/>
      <c r="N32" s="87"/>
      <c r="O32" s="92"/>
      <c r="P32" s="105"/>
      <c r="Q32" s="104"/>
    </row>
    <row r="33" spans="1:17" ht="7.5" customHeight="1">
      <c r="A33" s="75"/>
      <c r="B33" s="112"/>
      <c r="C33" s="76"/>
      <c r="D33" s="76"/>
      <c r="E33" s="63"/>
      <c r="F33" s="78"/>
      <c r="G33" s="59"/>
      <c r="H33" s="86"/>
      <c r="I33" s="91"/>
      <c r="J33" s="60"/>
      <c r="K33" s="61"/>
      <c r="L33" s="87"/>
      <c r="M33" s="92"/>
      <c r="N33" s="87"/>
      <c r="O33" s="92"/>
      <c r="P33" s="105"/>
      <c r="Q33" s="104"/>
    </row>
    <row r="34" spans="1:17">
      <c r="A34" s="75"/>
      <c r="B34" s="112">
        <v>4</v>
      </c>
      <c r="C34" s="76" t="s">
        <v>9</v>
      </c>
      <c r="D34" s="76" t="s">
        <v>67</v>
      </c>
      <c r="E34" s="76"/>
      <c r="F34" s="78"/>
      <c r="G34" s="79">
        <v>17983820250</v>
      </c>
      <c r="H34" s="86"/>
      <c r="I34" s="91"/>
      <c r="K34" s="53"/>
      <c r="L34" s="87"/>
      <c r="M34" s="92"/>
      <c r="N34" s="87"/>
      <c r="O34" s="92"/>
      <c r="P34" s="105"/>
      <c r="Q34" s="104"/>
    </row>
    <row r="35" spans="1:17">
      <c r="A35" s="75"/>
      <c r="B35" s="112"/>
      <c r="C35" s="76"/>
      <c r="D35" s="76"/>
      <c r="E35" s="76"/>
      <c r="F35" s="78"/>
      <c r="G35" s="79"/>
      <c r="H35" s="86"/>
      <c r="I35" s="91"/>
      <c r="K35" s="53"/>
      <c r="L35" s="87"/>
      <c r="M35" s="92"/>
      <c r="N35" s="87"/>
      <c r="O35" s="92"/>
      <c r="P35" s="105"/>
      <c r="Q35" s="104"/>
    </row>
    <row r="36" spans="1:17" ht="9.75" customHeight="1">
      <c r="A36" s="75"/>
      <c r="B36" s="112"/>
      <c r="C36" s="76"/>
      <c r="D36" s="76"/>
      <c r="E36" s="76"/>
      <c r="F36" s="78"/>
      <c r="G36" s="79"/>
      <c r="H36" s="86"/>
      <c r="I36" s="91"/>
      <c r="K36" s="53"/>
      <c r="L36" s="87"/>
      <c r="M36" s="92"/>
      <c r="N36" s="87"/>
      <c r="O36" s="92"/>
      <c r="P36" s="105"/>
      <c r="Q36" s="104"/>
    </row>
    <row r="37" spans="1:17">
      <c r="A37" s="75"/>
      <c r="B37" s="112">
        <v>5</v>
      </c>
      <c r="C37" s="76" t="s">
        <v>10</v>
      </c>
      <c r="D37" s="76"/>
      <c r="E37" s="78"/>
      <c r="F37" s="78"/>
      <c r="G37" s="79">
        <v>0</v>
      </c>
      <c r="H37" s="86"/>
      <c r="I37" s="91"/>
      <c r="K37" s="53"/>
      <c r="L37" s="87"/>
      <c r="M37" s="92"/>
      <c r="N37" s="87"/>
      <c r="O37" s="92"/>
      <c r="P37" s="105"/>
      <c r="Q37" s="104"/>
    </row>
    <row r="38" spans="1:17" ht="9.75" customHeight="1">
      <c r="A38" s="75"/>
      <c r="B38" s="112"/>
      <c r="C38" s="76"/>
      <c r="D38" s="76"/>
      <c r="E38" s="76"/>
      <c r="F38" s="78"/>
      <c r="G38" s="79"/>
      <c r="H38" s="86"/>
      <c r="I38" s="91"/>
      <c r="K38" s="53"/>
      <c r="L38" s="87"/>
      <c r="M38" s="92"/>
      <c r="N38" s="87"/>
      <c r="O38" s="92"/>
      <c r="P38" s="105"/>
      <c r="Q38" s="104"/>
    </row>
    <row r="39" spans="1:17">
      <c r="A39" s="75"/>
      <c r="B39" s="112">
        <v>6</v>
      </c>
      <c r="C39" s="76" t="s">
        <v>11</v>
      </c>
      <c r="D39" s="76" t="s">
        <v>54</v>
      </c>
      <c r="E39" s="58"/>
      <c r="F39" s="58">
        <v>115083576</v>
      </c>
      <c r="G39" s="79"/>
      <c r="H39" s="86"/>
      <c r="I39" s="91"/>
      <c r="K39" s="53"/>
      <c r="L39" s="87"/>
      <c r="M39" s="92"/>
      <c r="N39" s="87"/>
      <c r="O39" s="92"/>
      <c r="P39" s="105"/>
      <c r="Q39" s="104"/>
    </row>
    <row r="40" spans="1:17">
      <c r="A40" s="75"/>
      <c r="B40" s="112"/>
      <c r="C40" s="76"/>
      <c r="D40" s="76" t="s">
        <v>57</v>
      </c>
      <c r="E40" s="58"/>
      <c r="F40" s="58">
        <v>87966054</v>
      </c>
      <c r="G40" s="79"/>
      <c r="H40" s="86"/>
      <c r="I40" s="91"/>
      <c r="K40" s="53"/>
      <c r="L40" s="87"/>
      <c r="M40" s="92"/>
      <c r="N40" s="87"/>
      <c r="O40" s="92"/>
      <c r="P40" s="105"/>
      <c r="Q40" s="104"/>
    </row>
    <row r="41" spans="1:17">
      <c r="A41" s="75"/>
      <c r="B41" s="112"/>
      <c r="C41" s="76"/>
      <c r="D41" s="76" t="s">
        <v>61</v>
      </c>
      <c r="E41" s="58"/>
      <c r="F41" s="58">
        <v>124952405</v>
      </c>
      <c r="G41" s="79"/>
      <c r="H41" s="86"/>
      <c r="I41" s="91"/>
      <c r="K41" s="53"/>
      <c r="L41" s="87"/>
      <c r="M41" s="92"/>
      <c r="N41" s="87"/>
      <c r="O41" s="92"/>
      <c r="P41" s="105"/>
      <c r="Q41" s="104"/>
    </row>
    <row r="42" spans="1:17">
      <c r="A42" s="75"/>
      <c r="B42" s="112"/>
      <c r="C42" s="76"/>
      <c r="D42" s="76" t="s">
        <v>64</v>
      </c>
      <c r="E42" s="58"/>
      <c r="F42" s="58">
        <v>115991162</v>
      </c>
      <c r="G42" s="79"/>
      <c r="H42" s="86"/>
      <c r="I42" s="91"/>
      <c r="K42" s="53"/>
      <c r="L42" s="87"/>
      <c r="M42" s="92"/>
      <c r="N42" s="87"/>
      <c r="O42" s="92"/>
      <c r="P42" s="105"/>
      <c r="Q42" s="104"/>
    </row>
    <row r="43" spans="1:17">
      <c r="A43" s="75"/>
      <c r="B43" s="112"/>
      <c r="C43" s="76"/>
      <c r="D43" s="76" t="s">
        <v>67</v>
      </c>
      <c r="E43" s="58"/>
      <c r="F43" s="58">
        <v>125296116</v>
      </c>
      <c r="G43" s="79"/>
      <c r="H43" s="86"/>
      <c r="I43" s="91"/>
      <c r="K43" s="53"/>
      <c r="L43" s="87"/>
      <c r="M43" s="92"/>
      <c r="N43" s="87"/>
      <c r="O43" s="92"/>
      <c r="P43" s="105"/>
      <c r="Q43" s="104"/>
    </row>
    <row r="44" spans="1:17" ht="13.5" customHeight="1">
      <c r="A44" s="75"/>
      <c r="B44" s="112"/>
      <c r="C44" s="76"/>
      <c r="D44" s="76"/>
      <c r="E44" s="76"/>
      <c r="F44" s="78"/>
      <c r="G44" s="79">
        <f>SUM(F39:F43)</f>
        <v>569289313</v>
      </c>
      <c r="H44" s="86"/>
      <c r="I44" s="91"/>
      <c r="K44" s="53"/>
      <c r="L44" s="87"/>
      <c r="M44" s="92"/>
      <c r="N44" s="87"/>
      <c r="O44" s="92"/>
      <c r="P44" s="105"/>
      <c r="Q44" s="104"/>
    </row>
    <row r="45" spans="1:17" ht="10.5" customHeight="1">
      <c r="A45" s="75"/>
      <c r="B45" s="112"/>
      <c r="C45" s="76"/>
      <c r="D45" s="76"/>
      <c r="E45" s="76"/>
      <c r="F45" s="78"/>
      <c r="G45" s="79"/>
      <c r="H45" s="86"/>
      <c r="I45" s="91"/>
      <c r="K45" s="53"/>
      <c r="L45" s="87"/>
      <c r="M45" s="92"/>
      <c r="N45" s="87"/>
      <c r="O45" s="92"/>
      <c r="P45" s="105"/>
      <c r="Q45" s="104"/>
    </row>
    <row r="46" spans="1:17">
      <c r="A46" s="75"/>
      <c r="B46" s="112">
        <v>7</v>
      </c>
      <c r="C46" s="76" t="s">
        <v>12</v>
      </c>
      <c r="D46" s="76" t="s">
        <v>67</v>
      </c>
      <c r="E46" s="76"/>
      <c r="F46" s="78"/>
      <c r="G46" s="79">
        <v>68499823</v>
      </c>
      <c r="H46" s="86"/>
      <c r="I46" s="91"/>
      <c r="K46" s="53"/>
      <c r="L46" s="87"/>
      <c r="M46" s="92"/>
      <c r="N46" s="87"/>
      <c r="O46" s="92"/>
      <c r="P46" s="105"/>
      <c r="Q46" s="104"/>
    </row>
    <row r="47" spans="1:17" ht="7.5" customHeight="1">
      <c r="A47" s="75"/>
      <c r="B47" s="112"/>
      <c r="C47" s="76"/>
      <c r="D47" s="76"/>
      <c r="E47" s="76"/>
      <c r="F47" s="78"/>
      <c r="G47" s="79"/>
      <c r="H47" s="86"/>
      <c r="I47" s="91"/>
      <c r="K47" s="53"/>
      <c r="L47" s="87"/>
      <c r="M47" s="92"/>
      <c r="N47" s="87"/>
      <c r="O47" s="92"/>
      <c r="P47" s="105"/>
      <c r="Q47" s="104"/>
    </row>
    <row r="48" spans="1:17">
      <c r="A48" s="75"/>
      <c r="B48" s="112">
        <v>8</v>
      </c>
      <c r="C48" s="76" t="s">
        <v>13</v>
      </c>
      <c r="D48" s="76" t="s">
        <v>67</v>
      </c>
      <c r="E48" s="76"/>
      <c r="F48" s="78"/>
      <c r="G48" s="79">
        <v>1238875</v>
      </c>
      <c r="H48" s="86"/>
      <c r="I48" s="91"/>
      <c r="K48" s="53"/>
      <c r="L48" s="87"/>
      <c r="M48" s="92"/>
      <c r="N48" s="87"/>
      <c r="O48" s="92"/>
      <c r="P48" s="105"/>
      <c r="Q48" s="104"/>
    </row>
    <row r="49" spans="1:17" ht="6" customHeight="1">
      <c r="A49" s="75"/>
      <c r="B49" s="112"/>
      <c r="C49" s="76"/>
      <c r="D49" s="76"/>
      <c r="E49" s="76"/>
      <c r="F49" s="78"/>
      <c r="G49" s="79"/>
      <c r="H49" s="86"/>
      <c r="I49" s="91"/>
      <c r="K49" s="53"/>
      <c r="L49" s="87"/>
      <c r="M49" s="92"/>
      <c r="N49" s="87"/>
      <c r="O49" s="92"/>
      <c r="P49" s="105"/>
      <c r="Q49" s="104"/>
    </row>
    <row r="50" spans="1:17">
      <c r="A50" s="75"/>
      <c r="B50" s="112">
        <v>9</v>
      </c>
      <c r="C50" s="76" t="s">
        <v>14</v>
      </c>
      <c r="D50" s="76"/>
      <c r="E50" s="76"/>
      <c r="F50" s="78"/>
      <c r="G50" s="79">
        <v>0</v>
      </c>
      <c r="H50" s="86"/>
      <c r="I50" s="91"/>
      <c r="K50" s="53"/>
      <c r="L50" s="87"/>
      <c r="M50" s="92"/>
      <c r="N50" s="87"/>
      <c r="O50" s="92"/>
      <c r="P50" s="105"/>
      <c r="Q50" s="104"/>
    </row>
    <row r="51" spans="1:17">
      <c r="A51" s="75"/>
      <c r="B51" s="112"/>
      <c r="C51" s="76"/>
      <c r="D51" s="76"/>
      <c r="E51" s="76"/>
      <c r="F51" s="78"/>
      <c r="G51" s="79"/>
      <c r="H51" s="86"/>
      <c r="I51" s="91"/>
      <c r="K51" s="53"/>
      <c r="L51" s="87"/>
      <c r="M51" s="92"/>
      <c r="N51" s="87"/>
      <c r="O51" s="92"/>
      <c r="P51" s="105"/>
      <c r="Q51" s="104"/>
    </row>
    <row r="52" spans="1:17">
      <c r="A52" s="75"/>
      <c r="B52" s="112">
        <v>10</v>
      </c>
      <c r="C52" s="76" t="s">
        <v>15</v>
      </c>
      <c r="D52" s="76" t="s">
        <v>49</v>
      </c>
      <c r="E52" s="78"/>
      <c r="F52" s="78">
        <v>525399204</v>
      </c>
      <c r="G52" s="79"/>
      <c r="H52" s="86"/>
      <c r="I52" s="91"/>
      <c r="K52" s="53"/>
      <c r="L52" s="87"/>
      <c r="M52" s="92"/>
      <c r="N52" s="87"/>
      <c r="O52" s="92"/>
      <c r="P52" s="105"/>
      <c r="Q52" s="104"/>
    </row>
    <row r="53" spans="1:17">
      <c r="A53" s="75"/>
      <c r="B53" s="112"/>
      <c r="C53" s="76"/>
      <c r="D53" s="76" t="s">
        <v>54</v>
      </c>
      <c r="E53" s="78"/>
      <c r="F53" s="78">
        <v>731076016</v>
      </c>
      <c r="G53" s="79"/>
      <c r="H53" s="86"/>
      <c r="I53" s="91"/>
      <c r="K53" s="53"/>
      <c r="L53" s="87"/>
      <c r="M53" s="92"/>
      <c r="N53" s="87"/>
      <c r="O53" s="92"/>
      <c r="P53" s="105"/>
      <c r="Q53" s="104"/>
    </row>
    <row r="54" spans="1:17">
      <c r="A54" s="75"/>
      <c r="B54" s="112"/>
      <c r="C54" s="76"/>
      <c r="D54" s="76" t="s">
        <v>57</v>
      </c>
      <c r="E54" s="78"/>
      <c r="F54" s="78">
        <v>515803970</v>
      </c>
      <c r="G54" s="79"/>
      <c r="H54" s="86"/>
      <c r="I54" s="91"/>
      <c r="K54" s="53"/>
      <c r="L54" s="93"/>
      <c r="M54" s="92"/>
      <c r="N54" s="87"/>
      <c r="O54" s="92"/>
      <c r="P54" s="105"/>
      <c r="Q54" s="104"/>
    </row>
    <row r="55" spans="1:17">
      <c r="A55" s="75"/>
      <c r="B55" s="112"/>
      <c r="C55" s="76"/>
      <c r="D55" s="76" t="s">
        <v>61</v>
      </c>
      <c r="E55" s="78"/>
      <c r="F55" s="78">
        <v>452326930</v>
      </c>
      <c r="G55" s="79"/>
      <c r="H55" s="86"/>
      <c r="I55" s="91"/>
      <c r="K55" s="53"/>
      <c r="L55" s="93"/>
      <c r="M55" s="92"/>
      <c r="N55" s="87"/>
      <c r="O55" s="92"/>
      <c r="P55" s="105"/>
      <c r="Q55" s="104"/>
    </row>
    <row r="56" spans="1:17">
      <c r="A56" s="75"/>
      <c r="B56" s="112"/>
      <c r="C56" s="76"/>
      <c r="D56" s="76" t="s">
        <v>64</v>
      </c>
      <c r="E56" s="78"/>
      <c r="F56" s="78">
        <v>739518340</v>
      </c>
      <c r="G56" s="79"/>
      <c r="H56" s="86"/>
      <c r="I56" s="91"/>
      <c r="K56" s="53"/>
      <c r="L56" s="93"/>
      <c r="M56" s="92"/>
      <c r="N56" s="87"/>
      <c r="O56" s="92"/>
      <c r="P56" s="105"/>
      <c r="Q56" s="104"/>
    </row>
    <row r="57" spans="1:17">
      <c r="A57" s="75"/>
      <c r="B57" s="112"/>
      <c r="C57" s="76"/>
      <c r="D57" s="76" t="s">
        <v>67</v>
      </c>
      <c r="E57" s="78"/>
      <c r="F57" s="78">
        <v>557034830</v>
      </c>
      <c r="G57" s="79"/>
      <c r="H57" s="86"/>
      <c r="I57" s="91"/>
      <c r="K57" s="53"/>
      <c r="L57" s="93"/>
      <c r="M57" s="92"/>
      <c r="N57" s="87"/>
      <c r="O57" s="92"/>
      <c r="P57" s="105"/>
      <c r="Q57" s="104"/>
    </row>
    <row r="58" spans="1:17">
      <c r="A58" s="75"/>
      <c r="B58" s="112"/>
      <c r="C58" s="76"/>
      <c r="D58" s="76"/>
      <c r="E58" s="76"/>
      <c r="F58" s="78"/>
      <c r="G58" s="79">
        <f>SUM(F52:F57)</f>
        <v>3521159290</v>
      </c>
      <c r="H58" s="86"/>
      <c r="I58" s="91"/>
      <c r="K58" s="53"/>
      <c r="L58" s="87"/>
      <c r="M58" s="92"/>
      <c r="N58" s="87"/>
      <c r="O58" s="92"/>
      <c r="P58" s="105"/>
      <c r="Q58" s="104"/>
    </row>
    <row r="59" spans="1:17" ht="10.5" customHeight="1">
      <c r="A59" s="75"/>
      <c r="B59" s="112"/>
      <c r="C59" s="76"/>
      <c r="D59" s="76"/>
      <c r="E59" s="76"/>
      <c r="F59" s="78"/>
      <c r="G59" s="79"/>
      <c r="H59" s="86"/>
      <c r="I59" s="91"/>
      <c r="K59" s="53"/>
      <c r="L59" s="87"/>
      <c r="M59" s="92"/>
      <c r="N59" s="87"/>
      <c r="O59" s="92"/>
      <c r="P59" s="105"/>
      <c r="Q59" s="104"/>
    </row>
    <row r="60" spans="1:17">
      <c r="A60" s="75"/>
      <c r="B60" s="112">
        <v>11</v>
      </c>
      <c r="C60" s="76" t="s">
        <v>16</v>
      </c>
      <c r="D60" s="76" t="s">
        <v>67</v>
      </c>
      <c r="E60" s="76"/>
      <c r="F60" s="78"/>
      <c r="G60" s="79">
        <v>19800000</v>
      </c>
      <c r="H60" s="86"/>
      <c r="I60" s="91"/>
      <c r="K60" s="53"/>
      <c r="L60" s="87"/>
      <c r="M60" s="92"/>
      <c r="N60" s="87"/>
      <c r="O60" s="92"/>
      <c r="P60" s="105"/>
      <c r="Q60" s="104"/>
    </row>
    <row r="61" spans="1:17" ht="9.75" customHeight="1">
      <c r="A61" s="75"/>
      <c r="B61" s="112"/>
      <c r="C61" s="76"/>
      <c r="D61" s="76"/>
      <c r="E61" s="76"/>
      <c r="F61" s="78"/>
      <c r="G61" s="79"/>
      <c r="H61" s="86"/>
      <c r="I61" s="91"/>
      <c r="K61" s="53"/>
      <c r="L61" s="87"/>
      <c r="M61" s="92"/>
      <c r="N61" s="87"/>
      <c r="O61" s="92"/>
      <c r="P61" s="105"/>
      <c r="Q61" s="104"/>
    </row>
    <row r="62" spans="1:17">
      <c r="A62" s="75"/>
      <c r="B62" s="112">
        <v>12</v>
      </c>
      <c r="C62" s="76" t="s">
        <v>34</v>
      </c>
      <c r="D62" s="76"/>
      <c r="E62" s="67"/>
      <c r="F62" s="78"/>
      <c r="G62" s="79">
        <v>0</v>
      </c>
      <c r="H62" s="91"/>
      <c r="I62" s="51"/>
      <c r="J62" s="53"/>
      <c r="K62" s="87"/>
      <c r="L62" s="92"/>
      <c r="M62" s="87"/>
      <c r="N62" s="92"/>
      <c r="O62" s="105"/>
      <c r="P62" s="104"/>
      <c r="Q62" s="69"/>
    </row>
    <row r="63" spans="1:17" ht="4.5" customHeight="1">
      <c r="A63" s="75"/>
      <c r="B63" s="112"/>
      <c r="C63" s="76"/>
      <c r="D63" s="76"/>
      <c r="E63" s="67"/>
      <c r="F63" s="78"/>
      <c r="G63" s="79"/>
      <c r="H63" s="91"/>
      <c r="I63" s="51"/>
      <c r="J63" s="53"/>
      <c r="K63" s="87"/>
      <c r="L63" s="92"/>
      <c r="M63" s="87"/>
      <c r="N63" s="92"/>
      <c r="O63" s="105"/>
      <c r="P63" s="104"/>
      <c r="Q63" s="69"/>
    </row>
    <row r="64" spans="1:17">
      <c r="A64" s="75"/>
      <c r="B64" s="112">
        <v>13</v>
      </c>
      <c r="C64" s="76" t="s">
        <v>17</v>
      </c>
      <c r="D64" s="76"/>
      <c r="E64" s="57"/>
      <c r="F64" s="78"/>
      <c r="G64" s="79">
        <v>0</v>
      </c>
      <c r="H64" s="86"/>
      <c r="I64" s="91"/>
      <c r="K64" s="53"/>
      <c r="L64" s="87"/>
      <c r="M64" s="92"/>
      <c r="N64" s="87"/>
      <c r="O64" s="92"/>
      <c r="P64" s="105"/>
      <c r="Q64" s="104"/>
    </row>
    <row r="65" spans="1:17" ht="11.25" customHeight="1">
      <c r="A65" s="75"/>
      <c r="B65" s="112"/>
      <c r="C65" s="76"/>
      <c r="D65" s="76"/>
      <c r="E65" s="76"/>
      <c r="F65" s="78"/>
      <c r="G65" s="79"/>
      <c r="H65" s="86"/>
      <c r="I65" s="91"/>
      <c r="K65" s="53"/>
      <c r="L65" s="87"/>
      <c r="M65" s="92"/>
      <c r="N65" s="87"/>
      <c r="O65" s="92"/>
      <c r="P65" s="105"/>
      <c r="Q65" s="104"/>
    </row>
    <row r="66" spans="1:17">
      <c r="A66" s="75"/>
      <c r="B66" s="112">
        <v>14</v>
      </c>
      <c r="C66" s="76" t="s">
        <v>18</v>
      </c>
      <c r="D66" s="76" t="s">
        <v>67</v>
      </c>
      <c r="E66" s="76"/>
      <c r="F66" s="78"/>
      <c r="G66" s="79">
        <v>94150760</v>
      </c>
      <c r="H66" s="86"/>
      <c r="I66" s="91"/>
      <c r="K66" s="53"/>
      <c r="L66" s="87"/>
      <c r="M66" s="92"/>
      <c r="N66" s="87"/>
      <c r="O66" s="92"/>
      <c r="P66" s="105"/>
      <c r="Q66" s="104"/>
    </row>
    <row r="67" spans="1:17" ht="9" customHeight="1">
      <c r="A67" s="75"/>
      <c r="B67" s="112"/>
      <c r="C67" s="76"/>
      <c r="D67" s="76"/>
      <c r="E67" s="76"/>
      <c r="F67" s="78"/>
      <c r="G67" s="79"/>
      <c r="H67" s="86"/>
      <c r="I67" s="91"/>
      <c r="K67" s="53"/>
      <c r="L67" s="87"/>
      <c r="M67" s="92"/>
      <c r="N67" s="87"/>
      <c r="O67" s="92"/>
      <c r="P67" s="105"/>
      <c r="Q67" s="104"/>
    </row>
    <row r="68" spans="1:17">
      <c r="A68" s="75"/>
      <c r="B68" s="112">
        <v>15</v>
      </c>
      <c r="C68" s="76" t="s">
        <v>19</v>
      </c>
      <c r="D68" s="76"/>
      <c r="E68" s="65"/>
      <c r="F68" s="78"/>
      <c r="G68" s="79">
        <v>0</v>
      </c>
      <c r="H68" s="86"/>
      <c r="I68" s="91"/>
      <c r="K68" s="53"/>
      <c r="L68" s="87"/>
      <c r="M68" s="92"/>
      <c r="N68" s="87"/>
      <c r="O68" s="92"/>
      <c r="P68" s="105"/>
      <c r="Q68" s="104"/>
    </row>
    <row r="69" spans="1:17" ht="7.5" customHeight="1">
      <c r="A69" s="75"/>
      <c r="B69" s="112"/>
      <c r="C69" s="76"/>
      <c r="D69" s="65"/>
      <c r="E69" s="65"/>
      <c r="F69" s="78"/>
      <c r="G69" s="79"/>
      <c r="H69" s="86"/>
      <c r="I69" s="91"/>
      <c r="K69" s="53"/>
      <c r="L69" s="87"/>
      <c r="M69" s="92"/>
      <c r="N69" s="87"/>
      <c r="O69" s="92"/>
      <c r="P69" s="105"/>
      <c r="Q69" s="104"/>
    </row>
    <row r="70" spans="1:17">
      <c r="A70" s="75"/>
      <c r="B70" s="112">
        <v>16</v>
      </c>
      <c r="C70" s="76" t="s">
        <v>26</v>
      </c>
      <c r="D70" s="76" t="s">
        <v>67</v>
      </c>
      <c r="E70" s="63"/>
      <c r="F70" s="78"/>
      <c r="G70" s="59">
        <v>46669595.140000001</v>
      </c>
      <c r="H70" s="86"/>
      <c r="I70" s="91"/>
      <c r="J70" s="60"/>
      <c r="K70" s="61"/>
      <c r="L70" s="87"/>
      <c r="M70" s="92"/>
      <c r="N70" s="87"/>
      <c r="O70" s="92"/>
      <c r="P70" s="105"/>
      <c r="Q70" s="104"/>
    </row>
    <row r="71" spans="1:17" ht="8.25" customHeight="1">
      <c r="A71" s="75"/>
      <c r="B71" s="112"/>
      <c r="C71" s="76"/>
      <c r="D71" s="76"/>
      <c r="E71" s="76"/>
      <c r="F71" s="78"/>
      <c r="G71" s="79"/>
      <c r="H71" s="86"/>
      <c r="I71" s="91"/>
      <c r="K71" s="53"/>
      <c r="L71" s="87"/>
      <c r="M71" s="92"/>
      <c r="N71" s="87"/>
      <c r="O71" s="92"/>
      <c r="P71" s="105"/>
      <c r="Q71" s="104"/>
    </row>
    <row r="72" spans="1:17">
      <c r="A72" s="75"/>
      <c r="B72" s="112">
        <v>17</v>
      </c>
      <c r="C72" s="76" t="s">
        <v>25</v>
      </c>
      <c r="D72" s="76" t="s">
        <v>31</v>
      </c>
      <c r="E72" s="63">
        <v>550000</v>
      </c>
      <c r="F72" s="78"/>
      <c r="G72" s="59">
        <v>5207400000</v>
      </c>
      <c r="H72" s="86"/>
      <c r="I72" s="91"/>
      <c r="J72" s="60"/>
      <c r="K72" s="61"/>
      <c r="L72" s="87"/>
      <c r="M72" s="92"/>
      <c r="N72" s="87"/>
      <c r="O72" s="92"/>
      <c r="P72" s="105"/>
      <c r="Q72" s="104"/>
    </row>
    <row r="73" spans="1:17" ht="6" customHeight="1">
      <c r="A73" s="75"/>
      <c r="B73" s="112"/>
      <c r="C73" s="76"/>
      <c r="D73" s="76"/>
      <c r="E73" s="63"/>
      <c r="F73" s="78"/>
      <c r="G73" s="79"/>
      <c r="H73" s="86"/>
      <c r="I73" s="91"/>
      <c r="K73" s="53"/>
      <c r="L73" s="87"/>
      <c r="M73" s="92"/>
      <c r="N73" s="87"/>
      <c r="O73" s="92"/>
      <c r="P73" s="105"/>
      <c r="Q73" s="104"/>
    </row>
    <row r="74" spans="1:17">
      <c r="A74" s="75"/>
      <c r="B74" s="112">
        <v>18</v>
      </c>
      <c r="C74" s="76" t="s">
        <v>24</v>
      </c>
      <c r="D74" s="76"/>
      <c r="E74" s="63"/>
      <c r="F74" s="78"/>
      <c r="G74" s="59">
        <v>0</v>
      </c>
      <c r="H74" s="86"/>
      <c r="I74" s="91"/>
      <c r="J74" s="60"/>
      <c r="K74" s="61"/>
      <c r="L74" s="87"/>
      <c r="M74" s="92"/>
      <c r="N74" s="87"/>
      <c r="O74" s="92"/>
      <c r="P74" s="105"/>
      <c r="Q74" s="104"/>
    </row>
    <row r="75" spans="1:17" ht="5.25" customHeight="1">
      <c r="A75" s="75"/>
      <c r="B75" s="112"/>
      <c r="C75" s="76"/>
      <c r="D75" s="76"/>
      <c r="E75" s="63"/>
      <c r="F75" s="78"/>
      <c r="G75" s="59"/>
      <c r="H75" s="86"/>
      <c r="I75" s="91"/>
      <c r="J75" s="60"/>
      <c r="K75" s="61"/>
      <c r="L75" s="87"/>
      <c r="M75" s="92"/>
      <c r="N75" s="87"/>
      <c r="O75" s="92"/>
      <c r="P75" s="105"/>
      <c r="Q75" s="104"/>
    </row>
    <row r="76" spans="1:17">
      <c r="A76" s="75"/>
      <c r="B76" s="112">
        <v>19</v>
      </c>
      <c r="C76" s="76" t="s">
        <v>23</v>
      </c>
      <c r="D76" s="76"/>
      <c r="E76" s="63"/>
      <c r="F76" s="78"/>
      <c r="G76" s="59">
        <v>0</v>
      </c>
      <c r="H76" s="86"/>
      <c r="I76" s="91"/>
      <c r="J76" s="60"/>
      <c r="K76" s="61"/>
      <c r="L76" s="87"/>
      <c r="M76" s="92"/>
      <c r="N76" s="87"/>
      <c r="O76" s="92"/>
      <c r="P76" s="105"/>
      <c r="Q76" s="104"/>
    </row>
    <row r="77" spans="1:17" ht="8.25" customHeight="1">
      <c r="A77" s="75"/>
      <c r="B77" s="113"/>
      <c r="C77" s="81"/>
      <c r="D77" s="81"/>
      <c r="E77" s="81"/>
      <c r="F77" s="82"/>
      <c r="G77" s="83"/>
      <c r="H77" s="96"/>
      <c r="I77" s="97"/>
      <c r="K77" s="53"/>
      <c r="L77" s="87"/>
      <c r="M77" s="92"/>
      <c r="N77" s="94"/>
      <c r="O77" s="95"/>
      <c r="P77" s="105"/>
      <c r="Q77" s="106"/>
    </row>
    <row r="78" spans="1:17" ht="20.25" thickBot="1">
      <c r="A78" s="73"/>
      <c r="B78" s="144" t="s">
        <v>20</v>
      </c>
      <c r="C78" s="145"/>
      <c r="D78" s="145"/>
      <c r="E78" s="145"/>
      <c r="F78" s="146"/>
      <c r="G78" s="84">
        <f>SUM(G6:G77)</f>
        <v>68345668698.496094</v>
      </c>
      <c r="H78" s="98"/>
      <c r="I78" s="99"/>
      <c r="J78" s="54"/>
      <c r="K78" s="55"/>
      <c r="L78" s="100"/>
      <c r="M78" s="101"/>
      <c r="N78" s="100"/>
      <c r="O78" s="102"/>
      <c r="P78" s="107"/>
      <c r="Q78" s="111"/>
    </row>
    <row r="79" spans="1:17" ht="6.75" customHeight="1" thickTop="1">
      <c r="O79" s="85"/>
      <c r="P79" s="104"/>
      <c r="Q79" s="108"/>
    </row>
    <row r="80" spans="1:17">
      <c r="M80" s="110"/>
      <c r="O80" s="110"/>
      <c r="Q80" s="110"/>
    </row>
    <row r="81" spans="1:17" s="71" customFormat="1" ht="15.75" thickBot="1">
      <c r="A81" s="69"/>
      <c r="B81" s="74"/>
      <c r="C81" s="69"/>
      <c r="D81" s="69"/>
      <c r="E81" s="69"/>
      <c r="F81" s="69"/>
      <c r="G81" s="69"/>
      <c r="J81" s="51"/>
      <c r="K81" s="51"/>
      <c r="L81" s="72"/>
      <c r="M81" s="72"/>
      <c r="N81" s="72"/>
      <c r="O81" s="72"/>
      <c r="P81" s="103"/>
      <c r="Q81" s="103"/>
    </row>
    <row r="82" spans="1:17" s="71" customFormat="1" ht="16.5" thickTop="1" thickBot="1">
      <c r="A82" s="69"/>
      <c r="B82" s="74"/>
      <c r="C82" s="69"/>
      <c r="D82" s="69"/>
      <c r="E82" s="69"/>
      <c r="F82" s="69"/>
      <c r="G82" s="62">
        <v>68345668698</v>
      </c>
      <c r="J82" s="51"/>
      <c r="K82" s="51"/>
      <c r="L82" s="72"/>
      <c r="M82" s="72"/>
      <c r="N82" s="72"/>
      <c r="O82" s="72"/>
      <c r="P82" s="103"/>
      <c r="Q82" s="103"/>
    </row>
    <row r="83" spans="1:17" ht="15.75" thickTop="1">
      <c r="G83" s="62">
        <f>G78-G82</f>
        <v>0.49609375</v>
      </c>
    </row>
    <row r="86" spans="1:17" s="71" customFormat="1">
      <c r="A86" s="69"/>
      <c r="B86" s="74"/>
      <c r="C86" s="69"/>
      <c r="D86" s="69"/>
      <c r="E86" s="69"/>
      <c r="F86" s="69" t="s">
        <v>44</v>
      </c>
      <c r="G86" s="69"/>
      <c r="J86" s="51"/>
      <c r="K86" s="51"/>
      <c r="L86" s="72"/>
      <c r="M86" s="72"/>
      <c r="N86" s="72"/>
      <c r="O86" s="72"/>
      <c r="P86" s="103"/>
      <c r="Q86" s="103"/>
    </row>
  </sheetData>
  <mergeCells count="5">
    <mergeCell ref="B1:G1"/>
    <mergeCell ref="B2:G2"/>
    <mergeCell ref="B4:B5"/>
    <mergeCell ref="D4:G4"/>
    <mergeCell ref="B78:F78"/>
  </mergeCells>
  <pageMargins left="0.78740157480314965" right="0.23622047244094491" top="0.11811023622047245" bottom="0.43307086614173229" header="7.874015748031496E-2" footer="0.31496062992125984"/>
  <pageSetup paperSize="9" scale="78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48"/>
  <sheetViews>
    <sheetView topLeftCell="A28" workbookViewId="0">
      <selection activeCell="F36" sqref="F36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0.28515625" style="69" customWidth="1"/>
    <col min="5" max="5" width="14.5703125" style="69" customWidth="1"/>
    <col min="6" max="6" width="19" style="69" customWidth="1"/>
    <col min="7" max="7" width="8" style="71" customWidth="1"/>
    <col min="8" max="8" width="14.28515625" style="71" customWidth="1"/>
    <col min="9" max="9" width="8" style="51" customWidth="1"/>
    <col min="10" max="10" width="14.28515625" style="51" customWidth="1"/>
    <col min="11" max="11" width="7.140625" style="72" customWidth="1"/>
    <col min="12" max="12" width="16" style="72" customWidth="1"/>
    <col min="13" max="13" width="8.28515625" style="72" customWidth="1"/>
    <col min="14" max="14" width="14.42578125" style="72" customWidth="1"/>
    <col min="15" max="15" width="8.42578125" style="103" customWidth="1"/>
    <col min="16" max="16" width="15.5703125" style="103" customWidth="1"/>
    <col min="17" max="16384" width="9.140625" style="69"/>
  </cols>
  <sheetData>
    <row r="1" spans="1:16">
      <c r="B1" s="138" t="s">
        <v>0</v>
      </c>
      <c r="C1" s="138"/>
      <c r="D1" s="138"/>
      <c r="E1" s="138"/>
      <c r="F1" s="138"/>
    </row>
    <row r="2" spans="1:16">
      <c r="B2" s="138" t="s">
        <v>69</v>
      </c>
      <c r="C2" s="138"/>
      <c r="D2" s="138"/>
      <c r="E2" s="138"/>
      <c r="F2" s="138"/>
    </row>
    <row r="3" spans="1:16" ht="8.25" customHeight="1" thickBot="1">
      <c r="C3" s="70"/>
      <c r="D3" s="70"/>
      <c r="E3" s="70"/>
    </row>
    <row r="4" spans="1:16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3"/>
    </row>
    <row r="5" spans="1:16" ht="21" customHeight="1" thickBot="1">
      <c r="A5" s="75"/>
      <c r="B5" s="140"/>
      <c r="C5" s="115"/>
      <c r="D5" s="116" t="s">
        <v>4</v>
      </c>
      <c r="E5" s="117" t="s">
        <v>5</v>
      </c>
      <c r="F5" s="118" t="s">
        <v>6</v>
      </c>
      <c r="G5" s="86"/>
      <c r="H5" s="14"/>
      <c r="J5" s="52"/>
      <c r="K5" s="87"/>
      <c r="L5" s="88"/>
      <c r="M5" s="87"/>
      <c r="N5" s="89"/>
      <c r="O5" s="104"/>
      <c r="P5" s="104"/>
    </row>
    <row r="6" spans="1:16" ht="15.75" thickTop="1">
      <c r="A6" s="75"/>
      <c r="B6" s="109"/>
      <c r="C6" s="76"/>
      <c r="D6" s="76"/>
      <c r="E6" s="76"/>
      <c r="F6" s="77"/>
      <c r="G6" s="86"/>
      <c r="H6" s="86"/>
      <c r="K6" s="87"/>
      <c r="L6" s="87"/>
      <c r="M6" s="87"/>
      <c r="N6" s="87"/>
      <c r="O6" s="104"/>
      <c r="P6" s="104"/>
    </row>
    <row r="7" spans="1:16">
      <c r="A7" s="75"/>
      <c r="B7" s="112">
        <v>1</v>
      </c>
      <c r="C7" s="76" t="s">
        <v>7</v>
      </c>
      <c r="D7" s="76" t="s">
        <v>70</v>
      </c>
      <c r="E7" s="78"/>
      <c r="F7" s="79">
        <v>45954000</v>
      </c>
      <c r="G7" s="90"/>
      <c r="H7" s="91"/>
      <c r="J7" s="53"/>
      <c r="K7" s="87"/>
      <c r="L7" s="92"/>
      <c r="M7" s="87"/>
      <c r="N7" s="92"/>
      <c r="O7" s="105"/>
      <c r="P7" s="104"/>
    </row>
    <row r="8" spans="1:16">
      <c r="A8" s="75"/>
      <c r="B8" s="112"/>
      <c r="C8" s="76"/>
      <c r="D8" s="76"/>
      <c r="E8" s="78"/>
      <c r="F8" s="79"/>
      <c r="G8" s="86"/>
      <c r="H8" s="91"/>
      <c r="J8" s="53"/>
      <c r="K8" s="87"/>
      <c r="L8" s="92"/>
      <c r="M8" s="87"/>
      <c r="N8" s="92"/>
      <c r="O8" s="105"/>
      <c r="P8" s="104"/>
    </row>
    <row r="9" spans="1:16">
      <c r="A9" s="75"/>
      <c r="B9" s="112">
        <v>2</v>
      </c>
      <c r="C9" s="76" t="s">
        <v>8</v>
      </c>
      <c r="D9" s="76" t="s">
        <v>67</v>
      </c>
      <c r="E9" s="80">
        <v>100677434</v>
      </c>
      <c r="F9" s="79"/>
      <c r="G9" s="86"/>
      <c r="H9" s="91"/>
      <c r="J9" s="53"/>
      <c r="K9" s="87"/>
      <c r="L9" s="92"/>
      <c r="M9" s="87"/>
      <c r="N9" s="92"/>
      <c r="O9" s="105"/>
      <c r="P9" s="104"/>
    </row>
    <row r="10" spans="1:16">
      <c r="A10" s="75"/>
      <c r="B10" s="112"/>
      <c r="C10" s="76"/>
      <c r="D10" s="76" t="s">
        <v>70</v>
      </c>
      <c r="E10" s="80">
        <v>23628278</v>
      </c>
      <c r="F10" s="79"/>
      <c r="G10" s="86"/>
      <c r="H10" s="91"/>
      <c r="J10" s="53"/>
      <c r="K10" s="87"/>
      <c r="L10" s="92"/>
      <c r="M10" s="87"/>
      <c r="N10" s="92"/>
      <c r="O10" s="105"/>
      <c r="P10" s="104"/>
    </row>
    <row r="11" spans="1:16">
      <c r="A11" s="75"/>
      <c r="B11" s="112"/>
      <c r="C11" s="76"/>
      <c r="D11" s="76"/>
      <c r="E11" s="78"/>
      <c r="F11" s="79">
        <f>SUM(E9:E10)</f>
        <v>124305712</v>
      </c>
      <c r="G11" s="86"/>
      <c r="H11" s="91"/>
      <c r="J11" s="53"/>
      <c r="K11" s="87"/>
      <c r="L11" s="92"/>
      <c r="M11" s="87"/>
      <c r="N11" s="92"/>
      <c r="O11" s="105"/>
      <c r="P11" s="104"/>
    </row>
    <row r="12" spans="1:16" ht="8.25" customHeight="1">
      <c r="A12" s="75"/>
      <c r="B12" s="112"/>
      <c r="C12" s="76"/>
      <c r="D12" s="76"/>
      <c r="E12" s="78"/>
      <c r="F12" s="79"/>
      <c r="G12" s="86"/>
      <c r="H12" s="91"/>
      <c r="J12" s="53"/>
      <c r="K12" s="87"/>
      <c r="L12" s="92"/>
      <c r="M12" s="87"/>
      <c r="N12" s="92"/>
      <c r="O12" s="105"/>
      <c r="P12" s="104"/>
    </row>
    <row r="13" spans="1:16">
      <c r="A13" s="75"/>
      <c r="B13" s="112">
        <v>3</v>
      </c>
      <c r="C13" s="76" t="s">
        <v>9</v>
      </c>
      <c r="D13" s="76" t="s">
        <v>70</v>
      </c>
      <c r="E13" s="78"/>
      <c r="F13" s="79">
        <v>25101545229.199997</v>
      </c>
      <c r="G13" s="86"/>
      <c r="H13" s="91"/>
      <c r="J13" s="53"/>
      <c r="K13" s="87"/>
      <c r="L13" s="92"/>
      <c r="M13" s="87"/>
      <c r="N13" s="92"/>
      <c r="O13" s="105"/>
      <c r="P13" s="104"/>
    </row>
    <row r="14" spans="1:16" ht="9.75" customHeight="1">
      <c r="A14" s="75"/>
      <c r="B14" s="112"/>
      <c r="C14" s="76"/>
      <c r="D14" s="76"/>
      <c r="E14" s="78"/>
      <c r="F14" s="79"/>
      <c r="G14" s="86"/>
      <c r="H14" s="91"/>
      <c r="J14" s="53"/>
      <c r="K14" s="87"/>
      <c r="L14" s="92"/>
      <c r="M14" s="87"/>
      <c r="N14" s="92"/>
      <c r="O14" s="105"/>
      <c r="P14" s="104"/>
    </row>
    <row r="15" spans="1:16">
      <c r="A15" s="75"/>
      <c r="B15" s="112">
        <v>4</v>
      </c>
      <c r="C15" s="76" t="s">
        <v>10</v>
      </c>
      <c r="D15" s="76"/>
      <c r="E15" s="78"/>
      <c r="F15" s="79">
        <v>0</v>
      </c>
      <c r="G15" s="86"/>
      <c r="H15" s="91"/>
      <c r="J15" s="53"/>
      <c r="K15" s="87"/>
      <c r="L15" s="92"/>
      <c r="M15" s="87"/>
      <c r="N15" s="92"/>
      <c r="O15" s="105"/>
      <c r="P15" s="104"/>
    </row>
    <row r="16" spans="1:16">
      <c r="A16" s="75"/>
      <c r="B16" s="112"/>
      <c r="C16" s="76"/>
      <c r="D16" s="76"/>
      <c r="E16" s="78"/>
      <c r="F16" s="79"/>
      <c r="G16" s="86"/>
      <c r="H16" s="91"/>
      <c r="J16" s="53"/>
      <c r="K16" s="87"/>
      <c r="L16" s="92"/>
      <c r="M16" s="87"/>
      <c r="N16" s="92"/>
      <c r="O16" s="105"/>
      <c r="P16" s="104"/>
    </row>
    <row r="17" spans="1:16">
      <c r="A17" s="75"/>
      <c r="B17" s="112">
        <v>5</v>
      </c>
      <c r="C17" s="76" t="s">
        <v>11</v>
      </c>
      <c r="D17" s="76" t="s">
        <v>61</v>
      </c>
      <c r="E17" s="58">
        <f>124952405</f>
        <v>124952405</v>
      </c>
      <c r="F17" s="79"/>
      <c r="G17" s="86"/>
      <c r="H17" s="91"/>
      <c r="J17" s="53"/>
      <c r="K17" s="87"/>
      <c r="L17" s="92"/>
      <c r="M17" s="87"/>
      <c r="N17" s="92"/>
      <c r="O17" s="105"/>
      <c r="P17" s="104"/>
    </row>
    <row r="18" spans="1:16">
      <c r="A18" s="75"/>
      <c r="B18" s="112"/>
      <c r="C18" s="76"/>
      <c r="D18" s="76" t="s">
        <v>64</v>
      </c>
      <c r="E18" s="58">
        <v>115991162</v>
      </c>
      <c r="F18" s="79"/>
      <c r="G18" s="86"/>
      <c r="H18" s="91"/>
      <c r="J18" s="53"/>
      <c r="K18" s="87"/>
      <c r="L18" s="92"/>
      <c r="M18" s="87"/>
      <c r="N18" s="92"/>
      <c r="O18" s="105"/>
      <c r="P18" s="104"/>
    </row>
    <row r="19" spans="1:16">
      <c r="A19" s="75"/>
      <c r="B19" s="112"/>
      <c r="C19" s="76"/>
      <c r="D19" s="76" t="s">
        <v>67</v>
      </c>
      <c r="E19" s="58">
        <v>125296116</v>
      </c>
      <c r="F19" s="79"/>
      <c r="G19" s="86"/>
      <c r="H19" s="91"/>
      <c r="J19" s="53"/>
      <c r="K19" s="87"/>
      <c r="L19" s="92"/>
      <c r="M19" s="87"/>
      <c r="N19" s="92"/>
      <c r="O19" s="105"/>
      <c r="P19" s="104"/>
    </row>
    <row r="20" spans="1:16">
      <c r="A20" s="75"/>
      <c r="B20" s="112"/>
      <c r="C20" s="56"/>
      <c r="D20" s="76" t="s">
        <v>70</v>
      </c>
      <c r="E20" s="58">
        <f>104644848</f>
        <v>104644848</v>
      </c>
      <c r="F20" s="79"/>
      <c r="G20" s="86"/>
      <c r="H20" s="91"/>
      <c r="J20" s="53"/>
      <c r="K20" s="87"/>
      <c r="L20" s="92"/>
      <c r="M20" s="87"/>
      <c r="N20" s="92"/>
      <c r="O20" s="105"/>
      <c r="P20" s="104"/>
    </row>
    <row r="21" spans="1:16">
      <c r="A21" s="75"/>
      <c r="B21" s="112"/>
      <c r="C21" s="76"/>
      <c r="D21" s="76"/>
      <c r="E21" s="78"/>
      <c r="F21" s="79">
        <f>SUM(E17:E20)</f>
        <v>470884531</v>
      </c>
      <c r="G21" s="86"/>
      <c r="H21" s="91"/>
      <c r="J21" s="53"/>
      <c r="K21" s="87"/>
      <c r="L21" s="92"/>
      <c r="M21" s="87"/>
      <c r="N21" s="92"/>
      <c r="O21" s="105"/>
      <c r="P21" s="104"/>
    </row>
    <row r="22" spans="1:16" ht="10.5" customHeight="1">
      <c r="A22" s="75"/>
      <c r="B22" s="112"/>
      <c r="C22" s="76"/>
      <c r="D22" s="76"/>
      <c r="E22" s="78"/>
      <c r="F22" s="79"/>
      <c r="G22" s="86"/>
      <c r="H22" s="91"/>
      <c r="J22" s="53"/>
      <c r="K22" s="87"/>
      <c r="L22" s="92"/>
      <c r="M22" s="87"/>
      <c r="N22" s="92"/>
      <c r="O22" s="105"/>
      <c r="P22" s="104"/>
    </row>
    <row r="23" spans="1:16">
      <c r="A23" s="75"/>
      <c r="B23" s="112">
        <v>6</v>
      </c>
      <c r="C23" s="76" t="s">
        <v>12</v>
      </c>
      <c r="D23" s="76" t="s">
        <v>70</v>
      </c>
      <c r="E23" s="78"/>
      <c r="F23" s="79">
        <v>100880730.06</v>
      </c>
      <c r="G23" s="86"/>
      <c r="H23" s="91"/>
      <c r="J23" s="53"/>
      <c r="K23" s="87"/>
      <c r="L23" s="92"/>
      <c r="M23" s="87"/>
      <c r="N23" s="92"/>
      <c r="O23" s="105"/>
      <c r="P23" s="104"/>
    </row>
    <row r="24" spans="1:16">
      <c r="A24" s="75"/>
      <c r="B24" s="112"/>
      <c r="C24" s="76"/>
      <c r="D24" s="76"/>
      <c r="E24" s="78"/>
      <c r="F24" s="79"/>
      <c r="G24" s="86"/>
      <c r="H24" s="91"/>
      <c r="J24" s="53"/>
      <c r="K24" s="87"/>
      <c r="L24" s="92"/>
      <c r="M24" s="87"/>
      <c r="N24" s="92"/>
      <c r="O24" s="105"/>
      <c r="P24" s="104"/>
    </row>
    <row r="25" spans="1:16">
      <c r="A25" s="75"/>
      <c r="B25" s="112"/>
      <c r="C25" s="76"/>
      <c r="D25" s="76"/>
      <c r="E25" s="78"/>
      <c r="F25" s="79"/>
      <c r="G25" s="86"/>
      <c r="H25" s="91"/>
      <c r="J25" s="53"/>
      <c r="K25" s="87"/>
      <c r="L25" s="92"/>
      <c r="M25" s="87"/>
      <c r="N25" s="92"/>
      <c r="O25" s="105"/>
      <c r="P25" s="104"/>
    </row>
    <row r="26" spans="1:16">
      <c r="A26" s="75"/>
      <c r="B26" s="112">
        <v>7</v>
      </c>
      <c r="C26" s="76" t="s">
        <v>13</v>
      </c>
      <c r="D26" s="76"/>
      <c r="E26" s="78"/>
      <c r="F26" s="79">
        <v>0</v>
      </c>
      <c r="G26" s="86"/>
      <c r="H26" s="91"/>
      <c r="J26" s="53"/>
      <c r="K26" s="87"/>
      <c r="L26" s="92"/>
      <c r="M26" s="87"/>
      <c r="N26" s="92"/>
      <c r="O26" s="105"/>
      <c r="P26" s="104"/>
    </row>
    <row r="27" spans="1:16">
      <c r="A27" s="75"/>
      <c r="B27" s="112"/>
      <c r="C27" s="76"/>
      <c r="D27" s="76"/>
      <c r="E27" s="78"/>
      <c r="F27" s="79"/>
      <c r="G27" s="86"/>
      <c r="H27" s="91"/>
      <c r="J27" s="53"/>
      <c r="K27" s="87"/>
      <c r="L27" s="92"/>
      <c r="M27" s="87"/>
      <c r="N27" s="92"/>
      <c r="O27" s="105"/>
      <c r="P27" s="104"/>
    </row>
    <row r="28" spans="1:16">
      <c r="A28" s="75"/>
      <c r="B28" s="112">
        <v>8</v>
      </c>
      <c r="C28" s="76" t="s">
        <v>14</v>
      </c>
      <c r="D28" s="76"/>
      <c r="E28" s="78"/>
      <c r="F28" s="79">
        <v>0</v>
      </c>
      <c r="G28" s="86"/>
      <c r="H28" s="91"/>
      <c r="J28" s="53"/>
      <c r="K28" s="87"/>
      <c r="L28" s="92"/>
      <c r="M28" s="87"/>
      <c r="N28" s="92"/>
      <c r="O28" s="105"/>
      <c r="P28" s="104"/>
    </row>
    <row r="29" spans="1:16">
      <c r="A29" s="75"/>
      <c r="B29" s="112"/>
      <c r="C29" s="76"/>
      <c r="D29" s="76"/>
      <c r="E29" s="78"/>
      <c r="F29" s="79"/>
      <c r="G29" s="86"/>
      <c r="H29" s="91"/>
      <c r="J29" s="53"/>
      <c r="K29" s="87"/>
      <c r="L29" s="92"/>
      <c r="M29" s="87"/>
      <c r="N29" s="92"/>
      <c r="O29" s="105"/>
      <c r="P29" s="104"/>
    </row>
    <row r="30" spans="1:16">
      <c r="A30" s="75"/>
      <c r="B30" s="112">
        <v>9</v>
      </c>
      <c r="C30" s="76" t="s">
        <v>15</v>
      </c>
      <c r="D30" s="76" t="s">
        <v>54</v>
      </c>
      <c r="E30" s="78">
        <f>731076016-525399204</f>
        <v>205676812</v>
      </c>
      <c r="F30" s="79"/>
      <c r="G30" s="86"/>
      <c r="H30" s="91"/>
      <c r="J30" s="53"/>
      <c r="K30" s="87"/>
      <c r="L30" s="92"/>
      <c r="M30" s="87"/>
      <c r="N30" s="92"/>
      <c r="O30" s="105"/>
      <c r="P30" s="104"/>
    </row>
    <row r="31" spans="1:16">
      <c r="A31" s="75"/>
      <c r="B31" s="112"/>
      <c r="C31" s="76"/>
      <c r="D31" s="76" t="s">
        <v>57</v>
      </c>
      <c r="E31" s="78">
        <v>515803970</v>
      </c>
      <c r="F31" s="79"/>
      <c r="G31" s="86"/>
      <c r="H31" s="91"/>
      <c r="J31" s="53"/>
      <c r="K31" s="87"/>
      <c r="L31" s="92"/>
      <c r="M31" s="87"/>
      <c r="N31" s="92"/>
      <c r="O31" s="105"/>
      <c r="P31" s="104"/>
    </row>
    <row r="32" spans="1:16">
      <c r="A32" s="75"/>
      <c r="B32" s="112"/>
      <c r="C32" s="76"/>
      <c r="D32" s="76" t="s">
        <v>61</v>
      </c>
      <c r="E32" s="78">
        <v>452326930</v>
      </c>
      <c r="F32" s="79"/>
      <c r="G32" s="86"/>
      <c r="H32" s="91"/>
      <c r="J32" s="53"/>
      <c r="K32" s="93"/>
      <c r="L32" s="92"/>
      <c r="M32" s="87"/>
      <c r="N32" s="92"/>
      <c r="O32" s="105"/>
      <c r="P32" s="104"/>
    </row>
    <row r="33" spans="1:16">
      <c r="A33" s="75"/>
      <c r="B33" s="112"/>
      <c r="C33" s="76"/>
      <c r="D33" s="76" t="s">
        <v>64</v>
      </c>
      <c r="E33" s="78">
        <v>739518340</v>
      </c>
      <c r="F33" s="79"/>
      <c r="G33" s="86"/>
      <c r="H33" s="91"/>
      <c r="J33" s="53"/>
      <c r="K33" s="87"/>
      <c r="L33" s="92"/>
      <c r="M33" s="94"/>
      <c r="N33" s="95"/>
      <c r="O33" s="105"/>
      <c r="P33" s="104"/>
    </row>
    <row r="34" spans="1:16">
      <c r="A34" s="75"/>
      <c r="B34" s="112"/>
      <c r="C34" s="76"/>
      <c r="D34" s="76" t="s">
        <v>67</v>
      </c>
      <c r="E34" s="78">
        <v>557034830</v>
      </c>
      <c r="F34" s="79"/>
      <c r="G34" s="86"/>
      <c r="H34" s="91"/>
      <c r="J34" s="53"/>
      <c r="K34" s="87"/>
      <c r="L34" s="92"/>
      <c r="M34" s="94"/>
      <c r="N34" s="95"/>
      <c r="O34" s="105"/>
      <c r="P34" s="104"/>
    </row>
    <row r="35" spans="1:16">
      <c r="A35" s="75"/>
      <c r="B35" s="112"/>
      <c r="C35" s="76"/>
      <c r="D35" s="76" t="s">
        <v>70</v>
      </c>
      <c r="E35" s="78">
        <v>658120904</v>
      </c>
      <c r="F35" s="79"/>
      <c r="G35" s="86"/>
      <c r="H35" s="91"/>
      <c r="J35" s="53"/>
      <c r="K35" s="87"/>
      <c r="L35" s="92"/>
      <c r="M35" s="94"/>
      <c r="N35" s="95"/>
      <c r="O35" s="105"/>
      <c r="P35" s="104"/>
    </row>
    <row r="36" spans="1:16">
      <c r="A36" s="75"/>
      <c r="B36" s="112"/>
      <c r="C36" s="76"/>
      <c r="D36" s="76"/>
      <c r="E36" s="78"/>
      <c r="F36" s="79">
        <f>SUM(E30:E35)</f>
        <v>3128481786</v>
      </c>
      <c r="G36" s="86"/>
      <c r="H36" s="91"/>
      <c r="J36" s="53"/>
      <c r="K36" s="87"/>
      <c r="L36" s="92"/>
      <c r="M36" s="87"/>
      <c r="N36" s="92"/>
      <c r="O36" s="105"/>
      <c r="P36" s="104"/>
    </row>
    <row r="37" spans="1:16">
      <c r="A37" s="75"/>
      <c r="B37" s="112"/>
      <c r="C37" s="76"/>
      <c r="D37" s="76"/>
      <c r="E37" s="78"/>
      <c r="F37" s="79"/>
      <c r="G37" s="86"/>
      <c r="H37" s="91"/>
      <c r="J37" s="53"/>
      <c r="K37" s="87"/>
      <c r="L37" s="92"/>
      <c r="M37" s="87"/>
      <c r="N37" s="92"/>
      <c r="O37" s="105"/>
      <c r="P37" s="104"/>
    </row>
    <row r="38" spans="1:16">
      <c r="A38" s="75"/>
      <c r="B38" s="112">
        <v>10</v>
      </c>
      <c r="C38" s="76" t="s">
        <v>16</v>
      </c>
      <c r="D38" s="76"/>
      <c r="E38" s="78"/>
      <c r="F38" s="79">
        <v>0</v>
      </c>
      <c r="G38" s="86"/>
      <c r="H38" s="91"/>
      <c r="J38" s="53"/>
      <c r="K38" s="87"/>
      <c r="L38" s="92"/>
      <c r="M38" s="87"/>
      <c r="N38" s="92"/>
      <c r="O38" s="105"/>
      <c r="P38" s="104"/>
    </row>
    <row r="39" spans="1:16">
      <c r="A39" s="75"/>
      <c r="B39" s="112"/>
      <c r="C39" s="76"/>
      <c r="D39" s="76"/>
      <c r="E39" s="78"/>
      <c r="F39" s="79"/>
      <c r="G39" s="86"/>
      <c r="H39" s="91"/>
      <c r="J39" s="53"/>
      <c r="K39" s="87"/>
      <c r="L39" s="92"/>
      <c r="M39" s="87"/>
      <c r="N39" s="92"/>
      <c r="O39" s="105"/>
      <c r="P39" s="104"/>
    </row>
    <row r="40" spans="1:16">
      <c r="A40" s="75"/>
      <c r="B40" s="112">
        <v>11</v>
      </c>
      <c r="C40" s="76" t="s">
        <v>17</v>
      </c>
      <c r="D40" s="76"/>
      <c r="E40" s="78"/>
      <c r="F40" s="79">
        <v>0</v>
      </c>
      <c r="G40" s="86"/>
      <c r="H40" s="91"/>
      <c r="J40" s="53"/>
      <c r="K40" s="87"/>
      <c r="L40" s="92"/>
      <c r="M40" s="87"/>
      <c r="N40" s="92"/>
      <c r="O40" s="105"/>
      <c r="P40" s="104"/>
    </row>
    <row r="41" spans="1:16" ht="11.25" customHeight="1">
      <c r="A41" s="75"/>
      <c r="B41" s="112"/>
      <c r="C41" s="76"/>
      <c r="D41" s="76"/>
      <c r="E41" s="78"/>
      <c r="F41" s="79"/>
      <c r="G41" s="86"/>
      <c r="H41" s="91"/>
      <c r="J41" s="53"/>
      <c r="K41" s="87"/>
      <c r="L41" s="92"/>
      <c r="M41" s="87"/>
      <c r="N41" s="92"/>
      <c r="O41" s="105"/>
      <c r="P41" s="104"/>
    </row>
    <row r="42" spans="1:16">
      <c r="A42" s="75"/>
      <c r="B42" s="112">
        <v>12</v>
      </c>
      <c r="C42" s="76" t="s">
        <v>18</v>
      </c>
      <c r="D42" s="76" t="s">
        <v>70</v>
      </c>
      <c r="E42" s="78"/>
      <c r="F42" s="79">
        <v>14442120</v>
      </c>
      <c r="G42" s="86"/>
      <c r="H42" s="91"/>
      <c r="J42" s="53"/>
      <c r="K42" s="87"/>
      <c r="L42" s="92"/>
      <c r="M42" s="87"/>
      <c r="N42" s="92"/>
      <c r="O42" s="105"/>
      <c r="P42" s="104"/>
    </row>
    <row r="43" spans="1:16">
      <c r="A43" s="75"/>
      <c r="B43" s="112"/>
      <c r="C43" s="76"/>
      <c r="D43" s="76"/>
      <c r="E43" s="78"/>
      <c r="F43" s="79"/>
      <c r="G43" s="86"/>
      <c r="H43" s="91"/>
      <c r="J43" s="53"/>
      <c r="K43" s="87"/>
      <c r="L43" s="92"/>
      <c r="M43" s="87"/>
      <c r="N43" s="92"/>
      <c r="O43" s="105"/>
      <c r="P43" s="104"/>
    </row>
    <row r="44" spans="1:16">
      <c r="A44" s="75"/>
      <c r="B44" s="112">
        <v>13</v>
      </c>
      <c r="C44" s="76" t="s">
        <v>19</v>
      </c>
      <c r="D44" s="76" t="s">
        <v>70</v>
      </c>
      <c r="E44" s="78"/>
      <c r="F44" s="79">
        <v>1875897</v>
      </c>
      <c r="G44" s="86"/>
      <c r="H44" s="91"/>
      <c r="J44" s="53"/>
      <c r="K44" s="87"/>
      <c r="L44" s="92"/>
      <c r="M44" s="87"/>
      <c r="N44" s="92"/>
      <c r="O44" s="105"/>
      <c r="P44" s="104"/>
    </row>
    <row r="45" spans="1:16" ht="8.25" customHeight="1">
      <c r="A45" s="75"/>
      <c r="B45" s="113"/>
      <c r="C45" s="81"/>
      <c r="D45" s="81"/>
      <c r="E45" s="82"/>
      <c r="F45" s="83"/>
      <c r="G45" s="96"/>
      <c r="H45" s="97"/>
      <c r="J45" s="53"/>
      <c r="K45" s="87"/>
      <c r="L45" s="92"/>
      <c r="M45" s="94"/>
      <c r="N45" s="95"/>
      <c r="O45" s="105"/>
      <c r="P45" s="106"/>
    </row>
    <row r="46" spans="1:16" ht="20.25" thickBot="1">
      <c r="A46" s="73"/>
      <c r="B46" s="144" t="s">
        <v>20</v>
      </c>
      <c r="C46" s="145"/>
      <c r="D46" s="145"/>
      <c r="E46" s="146"/>
      <c r="F46" s="84">
        <f>SUM(F7:F45)</f>
        <v>28988370005.259998</v>
      </c>
      <c r="G46" s="98"/>
      <c r="H46" s="99"/>
      <c r="I46" s="54"/>
      <c r="J46" s="55"/>
      <c r="K46" s="100"/>
      <c r="L46" s="101"/>
      <c r="M46" s="100"/>
      <c r="N46" s="102"/>
      <c r="O46" s="107"/>
      <c r="P46" s="111"/>
    </row>
    <row r="47" spans="1:16" ht="15.75" thickTop="1">
      <c r="N47" s="85"/>
      <c r="O47" s="104"/>
      <c r="P47" s="108"/>
    </row>
    <row r="48" spans="1:16">
      <c r="L48" s="110"/>
      <c r="N48" s="110"/>
      <c r="P48" s="110"/>
    </row>
  </sheetData>
  <mergeCells count="5">
    <mergeCell ref="B1:F1"/>
    <mergeCell ref="B2:F2"/>
    <mergeCell ref="B4:B5"/>
    <mergeCell ref="D4:F4"/>
    <mergeCell ref="B46:E46"/>
  </mergeCells>
  <pageMargins left="0.78740157480314965" right="0.23622047244094491" top="0.19685039370078741" bottom="0.43307086614173229" header="0.11811023622047245" footer="0.31496062992125984"/>
  <pageSetup paperSize="9" scale="9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84"/>
  <sheetViews>
    <sheetView topLeftCell="B7" workbookViewId="0">
      <selection activeCell="E17" sqref="E17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6.7109375" style="69" customWidth="1"/>
    <col min="5" max="5" width="14.5703125" style="69" customWidth="1"/>
    <col min="6" max="6" width="15.140625" style="69" customWidth="1"/>
    <col min="7" max="7" width="19" style="69" customWidth="1"/>
    <col min="8" max="8" width="8" style="71" customWidth="1"/>
    <col min="9" max="9" width="17" style="71" customWidth="1"/>
    <col min="10" max="10" width="8" style="51" customWidth="1"/>
    <col min="11" max="11" width="14.28515625" style="51" customWidth="1"/>
    <col min="12" max="12" width="7.140625" style="72" customWidth="1"/>
    <col min="13" max="13" width="16" style="72" customWidth="1"/>
    <col min="14" max="14" width="8.28515625" style="72" customWidth="1"/>
    <col min="15" max="15" width="14.42578125" style="72" customWidth="1"/>
    <col min="16" max="16" width="8.42578125" style="103" customWidth="1"/>
    <col min="17" max="17" width="15.5703125" style="103" customWidth="1"/>
    <col min="18" max="16384" width="9.140625" style="69"/>
  </cols>
  <sheetData>
    <row r="1" spans="1:17">
      <c r="B1" s="138" t="s">
        <v>0</v>
      </c>
      <c r="C1" s="138"/>
      <c r="D1" s="138"/>
      <c r="E1" s="138"/>
      <c r="F1" s="138"/>
      <c r="G1" s="138"/>
    </row>
    <row r="2" spans="1:17">
      <c r="B2" s="138" t="s">
        <v>69</v>
      </c>
      <c r="C2" s="138"/>
      <c r="D2" s="138"/>
      <c r="E2" s="138"/>
      <c r="F2" s="138"/>
      <c r="G2" s="138"/>
    </row>
    <row r="3" spans="1:17" ht="8.25" customHeight="1" thickBot="1">
      <c r="C3" s="70"/>
      <c r="D3" s="70"/>
      <c r="E3" s="70"/>
      <c r="F3" s="70"/>
    </row>
    <row r="4" spans="1:17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2"/>
      <c r="G4" s="143"/>
    </row>
    <row r="5" spans="1:17" ht="21" customHeight="1" thickBot="1">
      <c r="A5" s="75"/>
      <c r="B5" s="140"/>
      <c r="C5" s="115"/>
      <c r="D5" s="116" t="s">
        <v>4</v>
      </c>
      <c r="E5" s="117"/>
      <c r="F5" s="117" t="s">
        <v>5</v>
      </c>
      <c r="G5" s="118" t="s">
        <v>6</v>
      </c>
      <c r="H5" s="86"/>
      <c r="I5" s="14"/>
      <c r="K5" s="52"/>
      <c r="L5" s="87"/>
      <c r="M5" s="88"/>
      <c r="N5" s="87"/>
      <c r="O5" s="89"/>
      <c r="P5" s="104"/>
      <c r="Q5" s="104"/>
    </row>
    <row r="6" spans="1:17" ht="15.75" thickTop="1">
      <c r="A6" s="75"/>
      <c r="B6" s="112" t="s">
        <v>21</v>
      </c>
      <c r="C6" s="76" t="s">
        <v>22</v>
      </c>
      <c r="D6" s="76"/>
      <c r="E6" s="76"/>
      <c r="F6" s="76"/>
      <c r="G6" s="62">
        <f>18139344687-395650000-352935000-371827000-367544200-332041000-506505000-395881000-401621000-211682000-2</f>
        <v>14803658485</v>
      </c>
      <c r="H6" s="86"/>
      <c r="I6" s="86"/>
      <c r="L6" s="87"/>
      <c r="M6" s="87"/>
      <c r="N6" s="87"/>
      <c r="O6" s="87"/>
      <c r="P6" s="104"/>
      <c r="Q6" s="104"/>
    </row>
    <row r="7" spans="1:17">
      <c r="A7" s="75"/>
      <c r="B7" s="112"/>
      <c r="C7" s="76"/>
      <c r="D7" s="76"/>
      <c r="E7" s="76"/>
      <c r="F7" s="73"/>
      <c r="G7" s="119"/>
      <c r="H7" s="86"/>
      <c r="I7" s="86"/>
      <c r="L7" s="87"/>
      <c r="M7" s="87"/>
      <c r="N7" s="87"/>
      <c r="O7" s="87"/>
      <c r="P7" s="104"/>
      <c r="Q7" s="104"/>
    </row>
    <row r="8" spans="1:17">
      <c r="A8" s="75"/>
      <c r="B8" s="112">
        <v>1</v>
      </c>
      <c r="C8" s="76" t="s">
        <v>7</v>
      </c>
      <c r="D8" s="76" t="s">
        <v>70</v>
      </c>
      <c r="E8" s="78"/>
      <c r="F8" s="120"/>
      <c r="G8" s="121">
        <v>45954000</v>
      </c>
      <c r="H8" s="90"/>
      <c r="I8" s="91"/>
      <c r="K8" s="53"/>
      <c r="L8" s="87"/>
      <c r="M8" s="92"/>
      <c r="N8" s="87"/>
      <c r="O8" s="92"/>
      <c r="P8" s="105"/>
      <c r="Q8" s="104"/>
    </row>
    <row r="9" spans="1:17" ht="7.5" customHeight="1">
      <c r="A9" s="75"/>
      <c r="B9" s="112"/>
      <c r="C9" s="76"/>
      <c r="D9" s="76"/>
      <c r="E9" s="76"/>
      <c r="F9" s="78"/>
      <c r="G9" s="79"/>
      <c r="H9" s="86"/>
      <c r="I9" s="91"/>
      <c r="K9" s="53"/>
      <c r="L9" s="87"/>
      <c r="M9" s="92"/>
      <c r="N9" s="87"/>
      <c r="O9" s="92"/>
      <c r="P9" s="105"/>
      <c r="Q9" s="104"/>
    </row>
    <row r="10" spans="1:17">
      <c r="A10" s="75"/>
      <c r="B10" s="112">
        <v>2</v>
      </c>
      <c r="C10" s="76" t="s">
        <v>8</v>
      </c>
      <c r="D10" s="76" t="s">
        <v>67</v>
      </c>
      <c r="E10" s="76"/>
      <c r="F10" s="80">
        <v>100677434</v>
      </c>
      <c r="G10" s="79"/>
      <c r="H10" s="86"/>
      <c r="I10" s="91"/>
      <c r="K10" s="53"/>
      <c r="L10" s="87"/>
      <c r="M10" s="92"/>
      <c r="N10" s="87"/>
      <c r="O10" s="92"/>
      <c r="P10" s="105"/>
      <c r="Q10" s="104"/>
    </row>
    <row r="11" spans="1:17">
      <c r="A11" s="75"/>
      <c r="B11" s="112"/>
      <c r="C11" s="76"/>
      <c r="D11" s="76" t="s">
        <v>70</v>
      </c>
      <c r="E11" s="80"/>
      <c r="F11" s="80">
        <v>23628278</v>
      </c>
      <c r="G11" s="79"/>
      <c r="H11" s="86"/>
      <c r="I11" s="91"/>
      <c r="K11" s="53"/>
      <c r="L11" s="87"/>
      <c r="M11" s="92"/>
      <c r="N11" s="87"/>
      <c r="O11" s="92"/>
      <c r="P11" s="105"/>
      <c r="Q11" s="104"/>
    </row>
    <row r="12" spans="1:17">
      <c r="A12" s="75"/>
      <c r="B12" s="112"/>
      <c r="C12" s="76"/>
      <c r="D12" s="76"/>
      <c r="E12" s="76"/>
      <c r="F12" s="78"/>
      <c r="G12" s="79">
        <f>SUM(F10:F11)</f>
        <v>124305712</v>
      </c>
      <c r="H12" s="86"/>
      <c r="I12" s="91"/>
      <c r="K12" s="53"/>
      <c r="L12" s="87"/>
      <c r="M12" s="92"/>
      <c r="N12" s="87"/>
      <c r="O12" s="92"/>
      <c r="P12" s="105"/>
      <c r="Q12" s="104"/>
    </row>
    <row r="13" spans="1:17" ht="9.75" customHeight="1">
      <c r="A13" s="75"/>
      <c r="B13" s="112"/>
      <c r="C13" s="76"/>
      <c r="D13" s="76"/>
      <c r="E13" s="76"/>
      <c r="F13" s="78"/>
      <c r="G13" s="79"/>
      <c r="H13" s="86"/>
      <c r="I13" s="91"/>
      <c r="K13" s="53"/>
      <c r="L13" s="87"/>
      <c r="M13" s="92"/>
      <c r="N13" s="87"/>
      <c r="O13" s="92"/>
      <c r="P13" s="105"/>
      <c r="Q13" s="104"/>
    </row>
    <row r="14" spans="1:17">
      <c r="A14" s="75"/>
      <c r="B14" s="112">
        <v>3</v>
      </c>
      <c r="C14" s="76" t="s">
        <v>27</v>
      </c>
      <c r="D14" s="76" t="s">
        <v>32</v>
      </c>
      <c r="E14" s="63">
        <v>78</v>
      </c>
      <c r="F14" s="78">
        <v>747630</v>
      </c>
      <c r="G14" s="59"/>
      <c r="H14" s="86"/>
      <c r="I14" s="69"/>
      <c r="J14" s="60"/>
      <c r="K14" s="78"/>
      <c r="L14" s="87"/>
      <c r="M14" s="92"/>
      <c r="N14" s="87"/>
      <c r="O14" s="92"/>
      <c r="P14" s="105"/>
      <c r="Q14" s="104"/>
    </row>
    <row r="15" spans="1:17">
      <c r="A15" s="75"/>
      <c r="B15" s="112"/>
      <c r="C15" s="76"/>
      <c r="D15" s="76" t="s">
        <v>33</v>
      </c>
      <c r="E15" s="63">
        <f>45629.8-36726.74</f>
        <v>8903.0600000000049</v>
      </c>
      <c r="F15" s="78">
        <f>E15*9628</f>
        <v>85718661.680000052</v>
      </c>
      <c r="G15" s="59"/>
      <c r="H15" s="86"/>
      <c r="I15" s="91"/>
      <c r="J15" s="60"/>
      <c r="K15" s="78"/>
      <c r="L15" s="87"/>
      <c r="M15" s="92"/>
      <c r="N15" s="87"/>
      <c r="O15" s="92"/>
      <c r="P15" s="105"/>
      <c r="Q15" s="104"/>
    </row>
    <row r="16" spans="1:17">
      <c r="A16" s="75"/>
      <c r="B16" s="112"/>
      <c r="C16" s="76"/>
      <c r="D16" s="76" t="s">
        <v>36</v>
      </c>
      <c r="E16" s="63">
        <f>74590.79-11614.95-35000</f>
        <v>27975.839999999997</v>
      </c>
      <c r="F16" s="78">
        <f>715922402-111480290-335930000</f>
        <v>268512112</v>
      </c>
      <c r="G16" s="59"/>
      <c r="H16" s="86"/>
      <c r="I16" s="91"/>
      <c r="J16" s="60"/>
      <c r="K16" s="61"/>
      <c r="L16" s="87"/>
      <c r="M16" s="92"/>
      <c r="N16" s="87"/>
      <c r="O16" s="92"/>
      <c r="P16" s="105"/>
      <c r="Q16" s="104"/>
    </row>
    <row r="17" spans="1:17">
      <c r="A17" s="75"/>
      <c r="B17" s="112"/>
      <c r="C17" s="76"/>
      <c r="D17" s="76" t="s">
        <v>35</v>
      </c>
      <c r="E17" s="63">
        <v>46389.62</v>
      </c>
      <c r="F17" s="78">
        <v>445247573</v>
      </c>
      <c r="G17" s="59"/>
      <c r="H17" s="86"/>
      <c r="I17" s="68"/>
      <c r="J17" s="60"/>
      <c r="K17" s="61"/>
      <c r="L17" s="87"/>
      <c r="M17" s="92"/>
      <c r="N17" s="87"/>
      <c r="O17" s="92"/>
      <c r="P17" s="105"/>
      <c r="Q17" s="104"/>
    </row>
    <row r="18" spans="1:17">
      <c r="A18" s="75"/>
      <c r="B18" s="112"/>
      <c r="C18" s="76"/>
      <c r="D18" s="76" t="s">
        <v>42</v>
      </c>
      <c r="E18" s="63">
        <v>187.36</v>
      </c>
      <c r="F18" s="78">
        <v>1817392</v>
      </c>
      <c r="G18" s="59"/>
      <c r="H18" s="86"/>
      <c r="I18" s="91"/>
      <c r="J18" s="60"/>
      <c r="K18" s="61"/>
      <c r="L18" s="87"/>
      <c r="M18" s="92"/>
      <c r="N18" s="87"/>
      <c r="O18" s="92"/>
      <c r="P18" s="105"/>
      <c r="Q18" s="104"/>
    </row>
    <row r="19" spans="1:17">
      <c r="A19" s="75"/>
      <c r="B19" s="112"/>
      <c r="C19" s="76"/>
      <c r="D19" s="76" t="s">
        <v>41</v>
      </c>
      <c r="E19" s="63">
        <v>205089.47</v>
      </c>
      <c r="F19" s="78">
        <v>1989367859</v>
      </c>
      <c r="G19" s="59"/>
      <c r="H19" s="86"/>
      <c r="I19" s="91"/>
      <c r="J19" s="60"/>
      <c r="K19" s="61"/>
      <c r="L19" s="87"/>
      <c r="M19" s="92"/>
      <c r="N19" s="87"/>
      <c r="O19" s="92"/>
      <c r="P19" s="105"/>
      <c r="Q19" s="104"/>
    </row>
    <row r="20" spans="1:17">
      <c r="A20" s="75"/>
      <c r="B20" s="112"/>
      <c r="C20" s="76"/>
      <c r="D20" s="76" t="s">
        <v>40</v>
      </c>
      <c r="E20" s="63">
        <v>309705.03999999998</v>
      </c>
      <c r="F20" s="78">
        <v>2997325377</v>
      </c>
      <c r="G20" s="59"/>
      <c r="H20" s="86"/>
      <c r="I20" s="91"/>
      <c r="J20" s="60"/>
      <c r="K20" s="61"/>
      <c r="L20" s="87"/>
      <c r="M20" s="92"/>
      <c r="N20" s="87"/>
      <c r="O20" s="92"/>
      <c r="P20" s="105"/>
      <c r="Q20" s="104"/>
    </row>
    <row r="21" spans="1:17">
      <c r="A21" s="75"/>
      <c r="B21" s="112"/>
      <c r="C21" s="76"/>
      <c r="D21" s="76" t="s">
        <v>45</v>
      </c>
      <c r="E21" s="63">
        <v>185300.63</v>
      </c>
      <c r="F21" s="78">
        <v>1803901633</v>
      </c>
      <c r="G21" s="59"/>
      <c r="H21" s="86"/>
      <c r="I21" s="91"/>
      <c r="J21" s="60"/>
      <c r="K21" s="61"/>
      <c r="L21" s="87"/>
      <c r="M21" s="92"/>
      <c r="N21" s="87"/>
      <c r="O21" s="92"/>
      <c r="P21" s="105"/>
      <c r="Q21" s="104"/>
    </row>
    <row r="22" spans="1:17">
      <c r="A22" s="75"/>
      <c r="B22" s="112"/>
      <c r="C22" s="76"/>
      <c r="D22" s="76" t="s">
        <v>47</v>
      </c>
      <c r="E22" s="63">
        <v>437581.77</v>
      </c>
      <c r="F22" s="78">
        <v>4257670622</v>
      </c>
      <c r="G22" s="59"/>
      <c r="H22" s="86"/>
      <c r="I22" s="91"/>
      <c r="J22" s="60"/>
      <c r="K22" s="61"/>
      <c r="L22" s="87"/>
      <c r="M22" s="92"/>
      <c r="N22" s="87"/>
      <c r="O22" s="92"/>
      <c r="P22" s="105"/>
      <c r="Q22" s="104"/>
    </row>
    <row r="23" spans="1:17">
      <c r="A23" s="75"/>
      <c r="B23" s="112"/>
      <c r="C23" s="76"/>
      <c r="D23" s="76" t="s">
        <v>50</v>
      </c>
      <c r="E23" s="63">
        <v>119573.54999999999</v>
      </c>
      <c r="F23" s="78">
        <v>1173136098</v>
      </c>
      <c r="G23" s="59"/>
      <c r="H23" s="86"/>
      <c r="I23" s="91"/>
      <c r="J23" s="60"/>
      <c r="K23" s="61"/>
      <c r="L23" s="87"/>
      <c r="M23" s="92"/>
      <c r="N23" s="87"/>
      <c r="O23" s="92"/>
      <c r="P23" s="105"/>
      <c r="Q23" s="104"/>
    </row>
    <row r="24" spans="1:17">
      <c r="A24" s="75"/>
      <c r="B24" s="112"/>
      <c r="C24" s="76"/>
      <c r="D24" s="76" t="s">
        <v>55</v>
      </c>
      <c r="E24" s="63">
        <v>138221.73000000001</v>
      </c>
      <c r="F24" s="78">
        <v>1373094665</v>
      </c>
      <c r="G24" s="59"/>
      <c r="H24" s="86"/>
      <c r="I24" s="91"/>
      <c r="J24" s="60"/>
      <c r="K24" s="61"/>
      <c r="L24" s="87"/>
      <c r="M24" s="92"/>
      <c r="N24" s="87"/>
      <c r="O24" s="92"/>
      <c r="P24" s="105"/>
      <c r="Q24" s="104"/>
    </row>
    <row r="25" spans="1:17">
      <c r="A25" s="75"/>
      <c r="B25" s="112"/>
      <c r="C25" s="76"/>
      <c r="D25" s="76" t="s">
        <v>58</v>
      </c>
      <c r="E25" s="63">
        <v>177658.77</v>
      </c>
      <c r="F25" s="78">
        <v>1827753426</v>
      </c>
      <c r="G25" s="59"/>
      <c r="H25" s="86"/>
      <c r="I25" s="91"/>
      <c r="J25" s="60"/>
      <c r="K25" s="61"/>
      <c r="L25" s="87"/>
      <c r="M25" s="92"/>
      <c r="N25" s="87"/>
      <c r="O25" s="92"/>
      <c r="P25" s="105"/>
      <c r="Q25" s="104"/>
    </row>
    <row r="26" spans="1:17">
      <c r="A26" s="75"/>
      <c r="B26" s="112"/>
      <c r="C26" s="76"/>
      <c r="D26" s="76" t="s">
        <v>62</v>
      </c>
      <c r="E26" s="63">
        <v>173984.52004999999</v>
      </c>
      <c r="F26" s="78">
        <v>1900258928</v>
      </c>
      <c r="G26" s="59"/>
      <c r="H26" s="86"/>
      <c r="I26" s="91"/>
      <c r="J26" s="60"/>
      <c r="K26" s="61"/>
      <c r="L26" s="87"/>
      <c r="M26" s="92"/>
      <c r="N26" s="87"/>
      <c r="O26" s="92"/>
      <c r="P26" s="105"/>
      <c r="Q26" s="104"/>
    </row>
    <row r="27" spans="1:17">
      <c r="A27" s="75"/>
      <c r="B27" s="112"/>
      <c r="C27" s="76"/>
      <c r="D27" s="76" t="s">
        <v>65</v>
      </c>
      <c r="E27" s="63">
        <v>149774.33000000002</v>
      </c>
      <c r="F27" s="78">
        <v>1736333808</v>
      </c>
      <c r="G27" s="59"/>
      <c r="H27" s="86"/>
      <c r="I27" s="91"/>
      <c r="J27" s="60"/>
      <c r="K27" s="61"/>
      <c r="L27" s="87"/>
      <c r="M27" s="92"/>
      <c r="N27" s="87"/>
      <c r="O27" s="92"/>
      <c r="P27" s="105"/>
      <c r="Q27" s="104"/>
    </row>
    <row r="28" spans="1:17">
      <c r="A28" s="75"/>
      <c r="B28" s="112"/>
      <c r="C28" s="76"/>
      <c r="D28" s="76" t="s">
        <v>68</v>
      </c>
      <c r="E28" s="63">
        <v>304981.73</v>
      </c>
      <c r="F28" s="78">
        <v>3462762562</v>
      </c>
      <c r="G28" s="59"/>
      <c r="H28" s="86"/>
      <c r="I28" s="91"/>
      <c r="J28" s="60"/>
      <c r="K28" s="61"/>
      <c r="L28" s="87"/>
      <c r="M28" s="92"/>
      <c r="N28" s="87"/>
      <c r="O28" s="92"/>
      <c r="P28" s="105"/>
      <c r="Q28" s="104"/>
    </row>
    <row r="29" spans="1:17">
      <c r="A29" s="75"/>
      <c r="B29" s="112"/>
      <c r="C29" s="76"/>
      <c r="D29" s="76" t="s">
        <v>71</v>
      </c>
      <c r="E29" s="63">
        <v>213381.59</v>
      </c>
      <c r="F29" s="78">
        <v>2549056475</v>
      </c>
      <c r="G29" s="59"/>
      <c r="H29" s="86"/>
      <c r="I29" s="91"/>
      <c r="J29" s="60"/>
      <c r="K29" s="61"/>
      <c r="L29" s="87"/>
      <c r="M29" s="92"/>
      <c r="N29" s="87"/>
      <c r="O29" s="92"/>
      <c r="P29" s="105"/>
      <c r="Q29" s="104"/>
    </row>
    <row r="30" spans="1:17">
      <c r="A30" s="75"/>
      <c r="B30" s="112"/>
      <c r="C30" s="76"/>
      <c r="D30" s="76"/>
      <c r="E30" s="63">
        <f>SUM(E14:E29)</f>
        <v>2498787.0100499997</v>
      </c>
      <c r="F30" s="78"/>
      <c r="G30" s="59">
        <f>SUM(F14:F29)</f>
        <v>25872704821.68</v>
      </c>
      <c r="H30" s="86"/>
      <c r="I30" s="91"/>
      <c r="J30" s="60"/>
      <c r="K30" s="61"/>
      <c r="L30" s="87"/>
      <c r="M30" s="92"/>
      <c r="N30" s="87"/>
      <c r="O30" s="92"/>
      <c r="P30" s="105"/>
      <c r="Q30" s="104"/>
    </row>
    <row r="31" spans="1:17" ht="7.5" customHeight="1">
      <c r="A31" s="75"/>
      <c r="B31" s="112"/>
      <c r="C31" s="76"/>
      <c r="D31" s="76"/>
      <c r="E31" s="63"/>
      <c r="F31" s="78"/>
      <c r="G31" s="59"/>
      <c r="H31" s="86"/>
      <c r="I31" s="91"/>
      <c r="J31" s="60"/>
      <c r="K31" s="61"/>
      <c r="L31" s="87"/>
      <c r="M31" s="92"/>
      <c r="N31" s="87"/>
      <c r="O31" s="92"/>
      <c r="P31" s="105"/>
      <c r="Q31" s="104"/>
    </row>
    <row r="32" spans="1:17">
      <c r="A32" s="75"/>
      <c r="B32" s="112">
        <v>4</v>
      </c>
      <c r="C32" s="76" t="s">
        <v>9</v>
      </c>
      <c r="D32" s="76" t="s">
        <v>70</v>
      </c>
      <c r="E32" s="76"/>
      <c r="F32" s="78"/>
      <c r="G32" s="79">
        <v>25101545229.199997</v>
      </c>
      <c r="H32" s="86"/>
      <c r="I32" s="91"/>
      <c r="K32" s="53"/>
      <c r="L32" s="87"/>
      <c r="M32" s="92"/>
      <c r="N32" s="87"/>
      <c r="O32" s="92"/>
      <c r="P32" s="105"/>
      <c r="Q32" s="104"/>
    </row>
    <row r="33" spans="1:17">
      <c r="A33" s="75"/>
      <c r="B33" s="112"/>
      <c r="C33" s="76"/>
      <c r="D33" s="76"/>
      <c r="E33" s="76"/>
      <c r="F33" s="78"/>
      <c r="G33" s="79"/>
      <c r="H33" s="86"/>
      <c r="I33" s="91"/>
      <c r="K33" s="53"/>
      <c r="L33" s="87"/>
      <c r="M33" s="92"/>
      <c r="N33" s="87"/>
      <c r="O33" s="92"/>
      <c r="P33" s="105"/>
      <c r="Q33" s="104"/>
    </row>
    <row r="34" spans="1:17" ht="9.75" customHeight="1">
      <c r="A34" s="75"/>
      <c r="B34" s="112"/>
      <c r="C34" s="76"/>
      <c r="D34" s="76"/>
      <c r="E34" s="76"/>
      <c r="F34" s="78"/>
      <c r="G34" s="79"/>
      <c r="H34" s="86"/>
      <c r="I34" s="91"/>
      <c r="K34" s="53"/>
      <c r="L34" s="87"/>
      <c r="M34" s="92"/>
      <c r="N34" s="87"/>
      <c r="O34" s="92"/>
      <c r="P34" s="105"/>
      <c r="Q34" s="104"/>
    </row>
    <row r="35" spans="1:17">
      <c r="A35" s="75"/>
      <c r="B35" s="112">
        <v>5</v>
      </c>
      <c r="C35" s="76" t="s">
        <v>10</v>
      </c>
      <c r="D35" s="76"/>
      <c r="E35" s="78"/>
      <c r="F35" s="78"/>
      <c r="G35" s="79">
        <v>0</v>
      </c>
      <c r="H35" s="86"/>
      <c r="I35" s="91"/>
      <c r="K35" s="53"/>
      <c r="L35" s="87"/>
      <c r="M35" s="92"/>
      <c r="N35" s="87"/>
      <c r="O35" s="92"/>
      <c r="P35" s="105"/>
      <c r="Q35" s="104"/>
    </row>
    <row r="36" spans="1:17" ht="9.75" customHeight="1">
      <c r="A36" s="75"/>
      <c r="B36" s="112"/>
      <c r="C36" s="76"/>
      <c r="D36" s="76"/>
      <c r="E36" s="76"/>
      <c r="F36" s="78"/>
      <c r="G36" s="79"/>
      <c r="H36" s="86"/>
      <c r="I36" s="91"/>
      <c r="K36" s="53"/>
      <c r="L36" s="87"/>
      <c r="M36" s="92"/>
      <c r="N36" s="87"/>
      <c r="O36" s="92"/>
      <c r="P36" s="105"/>
      <c r="Q36" s="104"/>
    </row>
    <row r="37" spans="1:17">
      <c r="A37" s="75"/>
      <c r="B37" s="112">
        <v>6</v>
      </c>
      <c r="C37" s="76" t="s">
        <v>11</v>
      </c>
      <c r="D37" s="76" t="s">
        <v>61</v>
      </c>
      <c r="E37" s="58"/>
      <c r="F37" s="58">
        <f>124952405</f>
        <v>124952405</v>
      </c>
      <c r="G37" s="79"/>
      <c r="H37" s="86"/>
      <c r="I37" s="91"/>
      <c r="K37" s="53"/>
      <c r="L37" s="87"/>
      <c r="M37" s="92"/>
      <c r="N37" s="87"/>
      <c r="O37" s="92"/>
      <c r="P37" s="105"/>
      <c r="Q37" s="104"/>
    </row>
    <row r="38" spans="1:17">
      <c r="A38" s="75"/>
      <c r="B38" s="112"/>
      <c r="C38" s="76"/>
      <c r="D38" s="76" t="s">
        <v>64</v>
      </c>
      <c r="E38" s="58"/>
      <c r="F38" s="58">
        <v>115991162</v>
      </c>
      <c r="G38" s="79"/>
      <c r="H38" s="86"/>
      <c r="I38" s="91"/>
      <c r="K38" s="53"/>
      <c r="L38" s="87"/>
      <c r="M38" s="92"/>
      <c r="N38" s="87"/>
      <c r="O38" s="92"/>
      <c r="P38" s="105"/>
      <c r="Q38" s="104"/>
    </row>
    <row r="39" spans="1:17">
      <c r="A39" s="75"/>
      <c r="B39" s="112"/>
      <c r="C39" s="76"/>
      <c r="D39" s="76" t="s">
        <v>67</v>
      </c>
      <c r="E39" s="58"/>
      <c r="F39" s="58">
        <v>125296116</v>
      </c>
      <c r="G39" s="79"/>
      <c r="H39" s="86"/>
      <c r="I39" s="91"/>
      <c r="K39" s="53"/>
      <c r="L39" s="87"/>
      <c r="M39" s="92"/>
      <c r="N39" s="87"/>
      <c r="O39" s="92"/>
      <c r="P39" s="105"/>
      <c r="Q39" s="104"/>
    </row>
    <row r="40" spans="1:17">
      <c r="A40" s="75"/>
      <c r="B40" s="112"/>
      <c r="C40" s="76"/>
      <c r="D40" s="76" t="s">
        <v>70</v>
      </c>
      <c r="E40" s="58"/>
      <c r="F40" s="58">
        <f>104644848</f>
        <v>104644848</v>
      </c>
      <c r="G40" s="79"/>
      <c r="H40" s="86"/>
      <c r="I40" s="91"/>
      <c r="K40" s="53"/>
      <c r="L40" s="87"/>
      <c r="M40" s="92"/>
      <c r="N40" s="87"/>
      <c r="O40" s="92"/>
      <c r="P40" s="105"/>
      <c r="Q40" s="104"/>
    </row>
    <row r="41" spans="1:17" ht="13.5" customHeight="1">
      <c r="A41" s="75"/>
      <c r="B41" s="112"/>
      <c r="C41" s="76"/>
      <c r="D41" s="76"/>
      <c r="E41" s="76"/>
      <c r="F41" s="78"/>
      <c r="G41" s="79">
        <f>SUM(F37:F40)</f>
        <v>470884531</v>
      </c>
      <c r="H41" s="86"/>
      <c r="I41" s="91"/>
      <c r="K41" s="53"/>
      <c r="L41" s="87"/>
      <c r="M41" s="92"/>
      <c r="N41" s="87"/>
      <c r="O41" s="92"/>
      <c r="P41" s="105"/>
      <c r="Q41" s="104"/>
    </row>
    <row r="42" spans="1:17" ht="10.5" customHeight="1">
      <c r="A42" s="75"/>
      <c r="B42" s="112"/>
      <c r="C42" s="76"/>
      <c r="D42" s="76"/>
      <c r="E42" s="76"/>
      <c r="F42" s="78"/>
      <c r="G42" s="79"/>
      <c r="H42" s="86"/>
      <c r="I42" s="91"/>
      <c r="K42" s="53"/>
      <c r="L42" s="87"/>
      <c r="M42" s="92"/>
      <c r="N42" s="87"/>
      <c r="O42" s="92"/>
      <c r="P42" s="105"/>
      <c r="Q42" s="104"/>
    </row>
    <row r="43" spans="1:17">
      <c r="A43" s="75"/>
      <c r="B43" s="112">
        <v>7</v>
      </c>
      <c r="C43" s="76" t="s">
        <v>12</v>
      </c>
      <c r="D43" s="76" t="s">
        <v>70</v>
      </c>
      <c r="E43" s="76"/>
      <c r="F43" s="78"/>
      <c r="G43" s="79">
        <v>100880730.06</v>
      </c>
      <c r="H43" s="86"/>
      <c r="I43" s="91"/>
      <c r="K43" s="53"/>
      <c r="L43" s="87"/>
      <c r="M43" s="92"/>
      <c r="N43" s="87"/>
      <c r="O43" s="92"/>
      <c r="P43" s="105"/>
      <c r="Q43" s="104"/>
    </row>
    <row r="44" spans="1:17" ht="7.5" customHeight="1">
      <c r="A44" s="75"/>
      <c r="B44" s="112"/>
      <c r="C44" s="76"/>
      <c r="D44" s="76"/>
      <c r="E44" s="76"/>
      <c r="F44" s="78"/>
      <c r="G44" s="79"/>
      <c r="H44" s="86"/>
      <c r="I44" s="91"/>
      <c r="K44" s="53"/>
      <c r="L44" s="87"/>
      <c r="M44" s="92"/>
      <c r="N44" s="87"/>
      <c r="O44" s="92"/>
      <c r="P44" s="105"/>
      <c r="Q44" s="104"/>
    </row>
    <row r="45" spans="1:17">
      <c r="A45" s="75"/>
      <c r="B45" s="112">
        <v>8</v>
      </c>
      <c r="C45" s="76" t="s">
        <v>13</v>
      </c>
      <c r="D45" s="76"/>
      <c r="E45" s="76"/>
      <c r="F45" s="78"/>
      <c r="G45" s="79">
        <v>0</v>
      </c>
      <c r="H45" s="86"/>
      <c r="I45" s="91"/>
      <c r="K45" s="53"/>
      <c r="L45" s="87"/>
      <c r="M45" s="92"/>
      <c r="N45" s="87"/>
      <c r="O45" s="92"/>
      <c r="P45" s="105"/>
      <c r="Q45" s="104"/>
    </row>
    <row r="46" spans="1:17" ht="6" customHeight="1">
      <c r="A46" s="75"/>
      <c r="B46" s="112"/>
      <c r="C46" s="76"/>
      <c r="D46" s="76"/>
      <c r="E46" s="76"/>
      <c r="F46" s="78"/>
      <c r="G46" s="79"/>
      <c r="H46" s="86"/>
      <c r="I46" s="91"/>
      <c r="K46" s="53"/>
      <c r="L46" s="87"/>
      <c r="M46" s="92"/>
      <c r="N46" s="87"/>
      <c r="O46" s="92"/>
      <c r="P46" s="105"/>
      <c r="Q46" s="104"/>
    </row>
    <row r="47" spans="1:17">
      <c r="A47" s="75"/>
      <c r="B47" s="112">
        <v>9</v>
      </c>
      <c r="C47" s="76" t="s">
        <v>14</v>
      </c>
      <c r="D47" s="76"/>
      <c r="E47" s="76"/>
      <c r="F47" s="78"/>
      <c r="G47" s="79">
        <v>0</v>
      </c>
      <c r="H47" s="86"/>
      <c r="I47" s="91"/>
      <c r="K47" s="53"/>
      <c r="L47" s="87"/>
      <c r="M47" s="92"/>
      <c r="N47" s="87"/>
      <c r="O47" s="92"/>
      <c r="P47" s="105"/>
      <c r="Q47" s="104"/>
    </row>
    <row r="48" spans="1:17">
      <c r="A48" s="75"/>
      <c r="B48" s="112"/>
      <c r="C48" s="76"/>
      <c r="D48" s="76"/>
      <c r="E48" s="76"/>
      <c r="F48" s="78"/>
      <c r="G48" s="79"/>
      <c r="H48" s="86"/>
      <c r="I48" s="91"/>
      <c r="K48" s="53"/>
      <c r="L48" s="87"/>
      <c r="M48" s="92"/>
      <c r="N48" s="87"/>
      <c r="O48" s="92"/>
      <c r="P48" s="105"/>
      <c r="Q48" s="104"/>
    </row>
    <row r="49" spans="1:17">
      <c r="A49" s="75"/>
      <c r="B49" s="112">
        <v>10</v>
      </c>
      <c r="C49" s="76" t="s">
        <v>15</v>
      </c>
      <c r="D49" s="76" t="s">
        <v>54</v>
      </c>
      <c r="E49" s="78"/>
      <c r="F49" s="78">
        <f>731076016-525399204</f>
        <v>205676812</v>
      </c>
      <c r="G49" s="79"/>
      <c r="H49" s="86"/>
      <c r="I49" s="91"/>
      <c r="K49" s="53"/>
      <c r="L49" s="87"/>
      <c r="M49" s="92"/>
      <c r="N49" s="87"/>
      <c r="O49" s="92"/>
      <c r="P49" s="105"/>
      <c r="Q49" s="104"/>
    </row>
    <row r="50" spans="1:17">
      <c r="A50" s="75"/>
      <c r="B50" s="112"/>
      <c r="C50" s="76"/>
      <c r="D50" s="76" t="s">
        <v>57</v>
      </c>
      <c r="E50" s="78"/>
      <c r="F50" s="78">
        <v>515803970</v>
      </c>
      <c r="G50" s="79"/>
      <c r="H50" s="86"/>
      <c r="I50" s="91"/>
      <c r="K50" s="53"/>
      <c r="L50" s="87"/>
      <c r="M50" s="92"/>
      <c r="N50" s="87"/>
      <c r="O50" s="92"/>
      <c r="P50" s="105"/>
      <c r="Q50" s="104"/>
    </row>
    <row r="51" spans="1:17">
      <c r="A51" s="75"/>
      <c r="B51" s="112"/>
      <c r="C51" s="76"/>
      <c r="D51" s="76" t="s">
        <v>61</v>
      </c>
      <c r="E51" s="78"/>
      <c r="F51" s="78">
        <v>452326930</v>
      </c>
      <c r="G51" s="79"/>
      <c r="H51" s="86"/>
      <c r="I51" s="91"/>
      <c r="K51" s="53"/>
      <c r="L51" s="93"/>
      <c r="M51" s="92"/>
      <c r="N51" s="87"/>
      <c r="O51" s="92"/>
      <c r="P51" s="105"/>
      <c r="Q51" s="104"/>
    </row>
    <row r="52" spans="1:17">
      <c r="A52" s="75"/>
      <c r="B52" s="112"/>
      <c r="C52" s="76"/>
      <c r="D52" s="76" t="s">
        <v>64</v>
      </c>
      <c r="E52" s="78"/>
      <c r="F52" s="78">
        <v>739518340</v>
      </c>
      <c r="G52" s="79"/>
      <c r="H52" s="86"/>
      <c r="I52" s="91"/>
      <c r="K52" s="53"/>
      <c r="L52" s="93"/>
      <c r="M52" s="92"/>
      <c r="N52" s="87"/>
      <c r="O52" s="92"/>
      <c r="P52" s="105"/>
      <c r="Q52" s="104"/>
    </row>
    <row r="53" spans="1:17">
      <c r="A53" s="75"/>
      <c r="B53" s="112"/>
      <c r="C53" s="76"/>
      <c r="D53" s="76" t="s">
        <v>67</v>
      </c>
      <c r="E53" s="78"/>
      <c r="F53" s="78">
        <v>557034830</v>
      </c>
      <c r="G53" s="79"/>
      <c r="H53" s="86"/>
      <c r="I53" s="91"/>
      <c r="K53" s="53"/>
      <c r="L53" s="93"/>
      <c r="M53" s="92"/>
      <c r="N53" s="87"/>
      <c r="O53" s="92"/>
      <c r="P53" s="105"/>
      <c r="Q53" s="104"/>
    </row>
    <row r="54" spans="1:17">
      <c r="A54" s="75"/>
      <c r="B54" s="112"/>
      <c r="C54" s="76"/>
      <c r="D54" s="76" t="s">
        <v>70</v>
      </c>
      <c r="E54" s="78"/>
      <c r="F54" s="78">
        <v>658120904</v>
      </c>
      <c r="G54" s="79"/>
      <c r="H54" s="86"/>
      <c r="I54" s="91"/>
      <c r="K54" s="53"/>
      <c r="L54" s="93"/>
      <c r="M54" s="92"/>
      <c r="N54" s="87"/>
      <c r="O54" s="92"/>
      <c r="P54" s="105"/>
      <c r="Q54" s="104"/>
    </row>
    <row r="55" spans="1:17">
      <c r="A55" s="75"/>
      <c r="B55" s="112"/>
      <c r="C55" s="76"/>
      <c r="D55" s="76"/>
      <c r="E55" s="76"/>
      <c r="F55" s="78"/>
      <c r="G55" s="79">
        <f>SUM(F49:F54)</f>
        <v>3128481786</v>
      </c>
      <c r="H55" s="86"/>
      <c r="I55" s="91"/>
      <c r="K55" s="53"/>
      <c r="L55" s="87"/>
      <c r="M55" s="92"/>
      <c r="N55" s="87"/>
      <c r="O55" s="92"/>
      <c r="P55" s="105"/>
      <c r="Q55" s="104"/>
    </row>
    <row r="56" spans="1:17" ht="10.5" customHeight="1">
      <c r="A56" s="75"/>
      <c r="B56" s="112"/>
      <c r="C56" s="76"/>
      <c r="D56" s="76"/>
      <c r="E56" s="76"/>
      <c r="F56" s="78"/>
      <c r="G56" s="79"/>
      <c r="H56" s="86"/>
      <c r="I56" s="91"/>
      <c r="K56" s="53"/>
      <c r="L56" s="87"/>
      <c r="M56" s="92"/>
      <c r="N56" s="87"/>
      <c r="O56" s="92"/>
      <c r="P56" s="105"/>
      <c r="Q56" s="104"/>
    </row>
    <row r="57" spans="1:17">
      <c r="A57" s="75"/>
      <c r="B57" s="112">
        <v>11</v>
      </c>
      <c r="C57" s="76" t="s">
        <v>16</v>
      </c>
      <c r="D57" s="76"/>
      <c r="E57" s="76"/>
      <c r="F57" s="78"/>
      <c r="G57" s="79">
        <v>0</v>
      </c>
      <c r="H57" s="86"/>
      <c r="I57" s="91"/>
      <c r="K57" s="53"/>
      <c r="L57" s="87"/>
      <c r="M57" s="92"/>
      <c r="N57" s="87"/>
      <c r="O57" s="92"/>
      <c r="P57" s="105"/>
      <c r="Q57" s="104"/>
    </row>
    <row r="58" spans="1:17" ht="9.75" customHeight="1">
      <c r="A58" s="75"/>
      <c r="B58" s="112"/>
      <c r="C58" s="76"/>
      <c r="D58" s="76"/>
      <c r="E58" s="76"/>
      <c r="F58" s="78"/>
      <c r="G58" s="79"/>
      <c r="H58" s="86"/>
      <c r="I58" s="91"/>
      <c r="K58" s="53"/>
      <c r="L58" s="87"/>
      <c r="M58" s="92"/>
      <c r="N58" s="87"/>
      <c r="O58" s="92"/>
      <c r="P58" s="105"/>
      <c r="Q58" s="104"/>
    </row>
    <row r="59" spans="1:17">
      <c r="A59" s="75"/>
      <c r="B59" s="112">
        <v>12</v>
      </c>
      <c r="C59" s="76" t="s">
        <v>34</v>
      </c>
      <c r="D59" s="76"/>
      <c r="E59" s="67"/>
      <c r="F59" s="78"/>
      <c r="G59" s="79">
        <v>0</v>
      </c>
      <c r="H59" s="91"/>
      <c r="I59" s="51"/>
      <c r="J59" s="53"/>
      <c r="K59" s="87"/>
      <c r="L59" s="92"/>
      <c r="M59" s="87"/>
      <c r="N59" s="92"/>
      <c r="O59" s="105"/>
      <c r="P59" s="104"/>
      <c r="Q59" s="69"/>
    </row>
    <row r="60" spans="1:17" ht="4.5" customHeight="1">
      <c r="A60" s="75"/>
      <c r="B60" s="112"/>
      <c r="C60" s="76"/>
      <c r="D60" s="76"/>
      <c r="E60" s="67"/>
      <c r="F60" s="78"/>
      <c r="G60" s="79"/>
      <c r="H60" s="91"/>
      <c r="I60" s="51"/>
      <c r="J60" s="53"/>
      <c r="K60" s="87"/>
      <c r="L60" s="92"/>
      <c r="M60" s="87"/>
      <c r="N60" s="92"/>
      <c r="O60" s="105"/>
      <c r="P60" s="104"/>
      <c r="Q60" s="69"/>
    </row>
    <row r="61" spans="1:17">
      <c r="A61" s="75"/>
      <c r="B61" s="112">
        <v>13</v>
      </c>
      <c r="C61" s="76" t="s">
        <v>17</v>
      </c>
      <c r="D61" s="76"/>
      <c r="E61" s="57"/>
      <c r="F61" s="78"/>
      <c r="G61" s="79">
        <v>0</v>
      </c>
      <c r="H61" s="86"/>
      <c r="I61" s="91"/>
      <c r="K61" s="53"/>
      <c r="L61" s="87"/>
      <c r="M61" s="92"/>
      <c r="N61" s="87"/>
      <c r="O61" s="92"/>
      <c r="P61" s="105"/>
      <c r="Q61" s="104"/>
    </row>
    <row r="62" spans="1:17" ht="11.25" customHeight="1">
      <c r="A62" s="75"/>
      <c r="B62" s="112"/>
      <c r="C62" s="76"/>
      <c r="D62" s="76"/>
      <c r="E62" s="76"/>
      <c r="F62" s="78"/>
      <c r="G62" s="79"/>
      <c r="H62" s="86"/>
      <c r="I62" s="91"/>
      <c r="K62" s="53"/>
      <c r="L62" s="87"/>
      <c r="M62" s="92"/>
      <c r="N62" s="87"/>
      <c r="O62" s="92"/>
      <c r="P62" s="105"/>
      <c r="Q62" s="104"/>
    </row>
    <row r="63" spans="1:17">
      <c r="A63" s="75"/>
      <c r="B63" s="112">
        <v>14</v>
      </c>
      <c r="C63" s="76" t="s">
        <v>18</v>
      </c>
      <c r="D63" s="76" t="s">
        <v>70</v>
      </c>
      <c r="E63" s="76"/>
      <c r="F63" s="78"/>
      <c r="G63" s="79">
        <v>14442120</v>
      </c>
      <c r="H63" s="86"/>
      <c r="I63" s="91"/>
      <c r="K63" s="53"/>
      <c r="L63" s="87"/>
      <c r="M63" s="92"/>
      <c r="N63" s="87"/>
      <c r="O63" s="92"/>
      <c r="P63" s="105"/>
      <c r="Q63" s="104"/>
    </row>
    <row r="64" spans="1:17" ht="9" customHeight="1">
      <c r="A64" s="75"/>
      <c r="B64" s="112"/>
      <c r="C64" s="76"/>
      <c r="D64" s="76"/>
      <c r="E64" s="76"/>
      <c r="F64" s="78"/>
      <c r="G64" s="79"/>
      <c r="H64" s="86"/>
      <c r="I64" s="91"/>
      <c r="K64" s="53"/>
      <c r="L64" s="87"/>
      <c r="M64" s="92"/>
      <c r="N64" s="87"/>
      <c r="O64" s="92"/>
      <c r="P64" s="105"/>
      <c r="Q64" s="104"/>
    </row>
    <row r="65" spans="1:17">
      <c r="A65" s="75"/>
      <c r="B65" s="112">
        <v>15</v>
      </c>
      <c r="C65" s="76" t="s">
        <v>19</v>
      </c>
      <c r="D65" s="76" t="s">
        <v>70</v>
      </c>
      <c r="E65" s="65"/>
      <c r="F65" s="78"/>
      <c r="G65" s="79">
        <v>1875897</v>
      </c>
      <c r="H65" s="86"/>
      <c r="I65" s="91"/>
      <c r="K65" s="53"/>
      <c r="L65" s="87"/>
      <c r="M65" s="92"/>
      <c r="N65" s="87"/>
      <c r="O65" s="92"/>
      <c r="P65" s="105"/>
      <c r="Q65" s="104"/>
    </row>
    <row r="66" spans="1:17" ht="7.5" customHeight="1">
      <c r="A66" s="75"/>
      <c r="B66" s="112"/>
      <c r="C66" s="76"/>
      <c r="D66" s="65"/>
      <c r="E66" s="65"/>
      <c r="F66" s="78"/>
      <c r="G66" s="79"/>
      <c r="H66" s="86"/>
      <c r="I66" s="91"/>
      <c r="K66" s="53"/>
      <c r="L66" s="87"/>
      <c r="M66" s="92"/>
      <c r="N66" s="87"/>
      <c r="O66" s="92"/>
      <c r="P66" s="105"/>
      <c r="Q66" s="104"/>
    </row>
    <row r="67" spans="1:17">
      <c r="A67" s="75"/>
      <c r="B67" s="112">
        <v>16</v>
      </c>
      <c r="C67" s="76" t="s">
        <v>26</v>
      </c>
      <c r="D67" s="76" t="s">
        <v>67</v>
      </c>
      <c r="E67" s="63">
        <v>10.88</v>
      </c>
      <c r="F67" s="78">
        <v>123531</v>
      </c>
      <c r="G67" s="59"/>
      <c r="H67" s="86"/>
      <c r="I67" s="91"/>
      <c r="J67" s="60"/>
      <c r="K67" s="61"/>
      <c r="L67" s="87"/>
      <c r="M67" s="92"/>
      <c r="N67" s="87"/>
      <c r="O67" s="92"/>
      <c r="P67" s="105"/>
      <c r="Q67" s="104"/>
    </row>
    <row r="68" spans="1:17">
      <c r="A68" s="75"/>
      <c r="B68" s="112"/>
      <c r="C68" s="76"/>
      <c r="D68" s="76" t="s">
        <v>70</v>
      </c>
      <c r="E68" s="63">
        <v>5399.8199999999988</v>
      </c>
      <c r="F68" s="78">
        <v>64376277</v>
      </c>
      <c r="G68" s="59">
        <f>SUM(F67:F68)</f>
        <v>64499808</v>
      </c>
      <c r="H68" s="86"/>
      <c r="I68" s="91"/>
      <c r="J68" s="60"/>
      <c r="K68" s="61"/>
      <c r="L68" s="87"/>
      <c r="M68" s="92"/>
      <c r="N68" s="87"/>
      <c r="O68" s="92"/>
      <c r="P68" s="105"/>
      <c r="Q68" s="104"/>
    </row>
    <row r="69" spans="1:17" ht="8.25" customHeight="1">
      <c r="A69" s="75"/>
      <c r="B69" s="112"/>
      <c r="C69" s="76"/>
      <c r="D69" s="76"/>
      <c r="E69" s="76"/>
      <c r="F69" s="78"/>
      <c r="G69" s="79"/>
      <c r="H69" s="86"/>
      <c r="I69" s="91"/>
      <c r="K69" s="53"/>
      <c r="L69" s="87"/>
      <c r="M69" s="92"/>
      <c r="N69" s="87"/>
      <c r="O69" s="92"/>
      <c r="P69" s="105"/>
      <c r="Q69" s="104"/>
    </row>
    <row r="70" spans="1:17">
      <c r="A70" s="75"/>
      <c r="B70" s="112">
        <v>17</v>
      </c>
      <c r="C70" s="76" t="s">
        <v>25</v>
      </c>
      <c r="D70" s="76" t="s">
        <v>31</v>
      </c>
      <c r="E70" s="63">
        <v>550000</v>
      </c>
      <c r="F70" s="78"/>
      <c r="G70" s="59">
        <v>5207400000</v>
      </c>
      <c r="H70" s="86"/>
      <c r="I70" s="91"/>
      <c r="J70" s="60"/>
      <c r="K70" s="61"/>
      <c r="L70" s="87"/>
      <c r="M70" s="92"/>
      <c r="N70" s="87"/>
      <c r="O70" s="92"/>
      <c r="P70" s="105"/>
      <c r="Q70" s="104"/>
    </row>
    <row r="71" spans="1:17" ht="6" customHeight="1">
      <c r="A71" s="75"/>
      <c r="B71" s="112"/>
      <c r="C71" s="76"/>
      <c r="D71" s="76"/>
      <c r="E71" s="63"/>
      <c r="F71" s="78"/>
      <c r="G71" s="79"/>
      <c r="H71" s="86"/>
      <c r="I71" s="91"/>
      <c r="K71" s="53"/>
      <c r="L71" s="87"/>
      <c r="M71" s="92"/>
      <c r="N71" s="87"/>
      <c r="O71" s="92"/>
      <c r="P71" s="105"/>
      <c r="Q71" s="104"/>
    </row>
    <row r="72" spans="1:17">
      <c r="A72" s="75"/>
      <c r="B72" s="112">
        <v>18</v>
      </c>
      <c r="C72" s="76" t="s">
        <v>24</v>
      </c>
      <c r="D72" s="76"/>
      <c r="E72" s="63"/>
      <c r="F72" s="78"/>
      <c r="G72" s="59">
        <v>0</v>
      </c>
      <c r="H72" s="86"/>
      <c r="I72" s="91"/>
      <c r="J72" s="60"/>
      <c r="K72" s="61"/>
      <c r="L72" s="87"/>
      <c r="M72" s="92"/>
      <c r="N72" s="87"/>
      <c r="O72" s="92"/>
      <c r="P72" s="105"/>
      <c r="Q72" s="104"/>
    </row>
    <row r="73" spans="1:17" ht="5.25" customHeight="1">
      <c r="A73" s="75"/>
      <c r="B73" s="112"/>
      <c r="C73" s="76"/>
      <c r="D73" s="76"/>
      <c r="E73" s="63"/>
      <c r="F73" s="78"/>
      <c r="G73" s="59"/>
      <c r="H73" s="86"/>
      <c r="I73" s="91"/>
      <c r="J73" s="60"/>
      <c r="K73" s="61"/>
      <c r="L73" s="87"/>
      <c r="M73" s="92"/>
      <c r="N73" s="87"/>
      <c r="O73" s="92"/>
      <c r="P73" s="105"/>
      <c r="Q73" s="104"/>
    </row>
    <row r="74" spans="1:17">
      <c r="A74" s="75"/>
      <c r="B74" s="112">
        <v>19</v>
      </c>
      <c r="C74" s="76" t="s">
        <v>23</v>
      </c>
      <c r="D74" s="76"/>
      <c r="E74" s="63"/>
      <c r="F74" s="78"/>
      <c r="G74" s="59">
        <v>0</v>
      </c>
      <c r="H74" s="86"/>
      <c r="I74" s="91"/>
      <c r="J74" s="60"/>
      <c r="K74" s="61"/>
      <c r="L74" s="87"/>
      <c r="M74" s="92"/>
      <c r="N74" s="87"/>
      <c r="O74" s="92"/>
      <c r="P74" s="105"/>
      <c r="Q74" s="104"/>
    </row>
    <row r="75" spans="1:17" ht="8.25" customHeight="1">
      <c r="A75" s="75"/>
      <c r="B75" s="113"/>
      <c r="C75" s="81"/>
      <c r="D75" s="81"/>
      <c r="E75" s="81"/>
      <c r="F75" s="82"/>
      <c r="G75" s="83"/>
      <c r="H75" s="96"/>
      <c r="I75" s="97"/>
      <c r="K75" s="53"/>
      <c r="L75" s="87"/>
      <c r="M75" s="92"/>
      <c r="N75" s="94"/>
      <c r="O75" s="95"/>
      <c r="P75" s="105"/>
      <c r="Q75" s="106"/>
    </row>
    <row r="76" spans="1:17" ht="20.25" thickBot="1">
      <c r="A76" s="73"/>
      <c r="B76" s="144" t="s">
        <v>20</v>
      </c>
      <c r="C76" s="145"/>
      <c r="D76" s="145"/>
      <c r="E76" s="145"/>
      <c r="F76" s="146"/>
      <c r="G76" s="84">
        <f>SUM(G6:G74)</f>
        <v>74936633119.940002</v>
      </c>
      <c r="H76" s="98"/>
      <c r="I76" s="99"/>
      <c r="J76" s="54"/>
      <c r="K76" s="55"/>
      <c r="L76" s="100"/>
      <c r="M76" s="101"/>
      <c r="N76" s="100"/>
      <c r="O76" s="102"/>
      <c r="P76" s="107"/>
      <c r="Q76" s="111"/>
    </row>
    <row r="77" spans="1:17" ht="6.75" customHeight="1" thickTop="1">
      <c r="O77" s="85"/>
      <c r="P77" s="104"/>
      <c r="Q77" s="108"/>
    </row>
    <row r="78" spans="1:17">
      <c r="M78" s="110"/>
      <c r="O78" s="110"/>
      <c r="Q78" s="110"/>
    </row>
    <row r="79" spans="1:17" s="71" customFormat="1" ht="15.75" thickBot="1">
      <c r="A79" s="69"/>
      <c r="B79" s="74"/>
      <c r="C79" s="69"/>
      <c r="D79" s="69"/>
      <c r="E79" s="69"/>
      <c r="F79" s="69"/>
      <c r="G79" s="69"/>
      <c r="J79" s="51"/>
      <c r="K79" s="51"/>
      <c r="L79" s="72"/>
      <c r="M79" s="72"/>
      <c r="N79" s="72"/>
      <c r="O79" s="72"/>
      <c r="P79" s="103"/>
      <c r="Q79" s="103"/>
    </row>
    <row r="80" spans="1:17" s="71" customFormat="1" ht="16.5" thickTop="1" thickBot="1">
      <c r="A80" s="69"/>
      <c r="B80" s="74"/>
      <c r="C80" s="69"/>
      <c r="D80" s="69"/>
      <c r="E80" s="69"/>
      <c r="F80" s="69"/>
      <c r="G80" s="62">
        <v>74936633120</v>
      </c>
      <c r="J80" s="51"/>
      <c r="K80" s="51"/>
      <c r="L80" s="72"/>
      <c r="M80" s="72"/>
      <c r="N80" s="72"/>
      <c r="O80" s="72"/>
      <c r="P80" s="103"/>
      <c r="Q80" s="103"/>
    </row>
    <row r="81" spans="1:17" ht="15.75" thickTop="1">
      <c r="G81" s="62">
        <f>G76-G80</f>
        <v>-5.999755859375E-2</v>
      </c>
    </row>
    <row r="84" spans="1:17" s="71" customFormat="1">
      <c r="A84" s="69"/>
      <c r="B84" s="74"/>
      <c r="C84" s="69"/>
      <c r="D84" s="69"/>
      <c r="E84" s="69"/>
      <c r="F84" s="69" t="s">
        <v>44</v>
      </c>
      <c r="G84" s="69"/>
      <c r="J84" s="51"/>
      <c r="K84" s="51"/>
      <c r="L84" s="72"/>
      <c r="M84" s="72"/>
      <c r="N84" s="72"/>
      <c r="O84" s="72"/>
      <c r="P84" s="103"/>
      <c r="Q84" s="103"/>
    </row>
  </sheetData>
  <mergeCells count="5">
    <mergeCell ref="B1:G1"/>
    <mergeCell ref="B2:G2"/>
    <mergeCell ref="B4:B5"/>
    <mergeCell ref="D4:G4"/>
    <mergeCell ref="B76:F76"/>
  </mergeCells>
  <pageMargins left="0.78740157480314965" right="0.23622047244094491" top="0.11811023622047245" bottom="0.43307086614173229" header="7.874015748031496E-2" footer="0.31496062992125984"/>
  <pageSetup paperSize="9" scale="78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5"/>
  <sheetViews>
    <sheetView workbookViewId="0">
      <selection activeCell="B3" sqref="B3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0.28515625" style="69" customWidth="1"/>
    <col min="5" max="5" width="14.5703125" style="69" customWidth="1"/>
    <col min="6" max="6" width="19" style="69" customWidth="1"/>
    <col min="7" max="7" width="8" style="71" customWidth="1"/>
    <col min="8" max="8" width="14.28515625" style="71" customWidth="1"/>
    <col min="9" max="9" width="8" style="51" customWidth="1"/>
    <col min="10" max="10" width="14.28515625" style="51" customWidth="1"/>
    <col min="11" max="11" width="7.140625" style="72" customWidth="1"/>
    <col min="12" max="12" width="16" style="72" customWidth="1"/>
    <col min="13" max="13" width="8.28515625" style="72" customWidth="1"/>
    <col min="14" max="14" width="14.42578125" style="72" customWidth="1"/>
    <col min="15" max="15" width="8.42578125" style="103" customWidth="1"/>
    <col min="16" max="16" width="15.5703125" style="103" customWidth="1"/>
    <col min="17" max="16384" width="9.140625" style="69"/>
  </cols>
  <sheetData>
    <row r="1" spans="1:16">
      <c r="B1" s="138" t="s">
        <v>0</v>
      </c>
      <c r="C1" s="138"/>
      <c r="D1" s="138"/>
      <c r="E1" s="138"/>
      <c r="F1" s="138"/>
    </row>
    <row r="2" spans="1:16">
      <c r="B2" s="138" t="s">
        <v>77</v>
      </c>
      <c r="C2" s="138"/>
      <c r="D2" s="138"/>
      <c r="E2" s="138"/>
      <c r="F2" s="138"/>
      <c r="G2" s="138"/>
    </row>
    <row r="3" spans="1:16" ht="8.25" customHeight="1" thickBot="1">
      <c r="B3" s="74" t="s">
        <v>30</v>
      </c>
      <c r="C3" s="70"/>
      <c r="D3" s="70"/>
      <c r="E3" s="70"/>
    </row>
    <row r="4" spans="1:16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3"/>
    </row>
    <row r="5" spans="1:16" ht="21" customHeight="1" thickBot="1">
      <c r="A5" s="75"/>
      <c r="B5" s="140"/>
      <c r="C5" s="115"/>
      <c r="D5" s="116" t="s">
        <v>4</v>
      </c>
      <c r="E5" s="117" t="s">
        <v>5</v>
      </c>
      <c r="F5" s="118" t="s">
        <v>6</v>
      </c>
      <c r="G5" s="86"/>
      <c r="H5" s="14"/>
      <c r="J5" s="52"/>
      <c r="K5" s="87"/>
      <c r="L5" s="88"/>
      <c r="M5" s="87"/>
      <c r="N5" s="89"/>
      <c r="O5" s="104"/>
      <c r="P5" s="104"/>
    </row>
    <row r="6" spans="1:16" ht="15.75" thickTop="1">
      <c r="A6" s="75"/>
      <c r="B6" s="109"/>
      <c r="C6" s="76"/>
      <c r="D6" s="76"/>
      <c r="E6" s="76"/>
      <c r="F6" s="77"/>
      <c r="G6" s="86"/>
      <c r="H6" s="86"/>
      <c r="K6" s="87"/>
      <c r="L6" s="87"/>
      <c r="M6" s="87"/>
      <c r="N6" s="87"/>
      <c r="O6" s="104"/>
      <c r="P6" s="104"/>
    </row>
    <row r="7" spans="1:16">
      <c r="B7" s="112">
        <v>1</v>
      </c>
      <c r="C7" s="76" t="s">
        <v>7</v>
      </c>
      <c r="D7" s="76" t="s">
        <v>75</v>
      </c>
      <c r="E7" s="78"/>
      <c r="F7" s="79">
        <v>52742500</v>
      </c>
    </row>
    <row r="8" spans="1:16">
      <c r="B8" s="112"/>
      <c r="C8" s="76"/>
      <c r="D8" s="76"/>
      <c r="E8" s="78"/>
      <c r="F8" s="79"/>
    </row>
    <row r="9" spans="1:16">
      <c r="B9" s="112">
        <v>2</v>
      </c>
      <c r="C9" s="76" t="s">
        <v>8</v>
      </c>
      <c r="D9" s="76" t="s">
        <v>73</v>
      </c>
      <c r="E9" s="122">
        <v>30634747</v>
      </c>
      <c r="F9" s="79"/>
    </row>
    <row r="10" spans="1:16">
      <c r="B10" s="112"/>
      <c r="C10" s="76"/>
      <c r="D10" s="76" t="s">
        <v>75</v>
      </c>
      <c r="E10" s="122">
        <v>31754614</v>
      </c>
      <c r="F10" s="79"/>
    </row>
    <row r="11" spans="1:16">
      <c r="B11" s="112"/>
      <c r="C11" s="76"/>
      <c r="D11" s="76"/>
      <c r="E11" s="78"/>
      <c r="F11" s="79">
        <f>SUM(E9:E10)</f>
        <v>62389361</v>
      </c>
    </row>
    <row r="12" spans="1:16">
      <c r="B12" s="112"/>
      <c r="C12" s="76"/>
      <c r="D12" s="76"/>
      <c r="E12" s="78"/>
      <c r="F12" s="79"/>
    </row>
    <row r="13" spans="1:16">
      <c r="B13" s="112">
        <v>3</v>
      </c>
      <c r="C13" s="76" t="s">
        <v>9</v>
      </c>
      <c r="D13" s="76" t="s">
        <v>73</v>
      </c>
      <c r="E13" s="78">
        <v>8480119064.1999969</v>
      </c>
      <c r="F13" s="79"/>
    </row>
    <row r="14" spans="1:16">
      <c r="B14" s="112"/>
      <c r="C14" s="76"/>
      <c r="D14" s="76" t="s">
        <v>75</v>
      </c>
      <c r="E14" s="78">
        <v>15788845398</v>
      </c>
      <c r="F14" s="79"/>
    </row>
    <row r="15" spans="1:16">
      <c r="B15" s="112"/>
      <c r="C15" s="76"/>
      <c r="D15" s="76"/>
      <c r="E15" s="78"/>
      <c r="F15" s="79">
        <f>SUM(E13:E14)</f>
        <v>24268964462.199997</v>
      </c>
    </row>
    <row r="16" spans="1:16">
      <c r="B16" s="112">
        <v>4</v>
      </c>
      <c r="C16" s="76" t="s">
        <v>11</v>
      </c>
      <c r="D16" s="76" t="s">
        <v>64</v>
      </c>
      <c r="E16" s="58">
        <v>115991162</v>
      </c>
      <c r="F16" s="79"/>
    </row>
    <row r="17" spans="2:6">
      <c r="B17" s="112"/>
      <c r="C17" s="76"/>
      <c r="D17" s="76" t="s">
        <v>67</v>
      </c>
      <c r="E17" s="58">
        <v>125296116</v>
      </c>
      <c r="F17" s="79"/>
    </row>
    <row r="18" spans="2:6">
      <c r="B18" s="112"/>
      <c r="C18" s="76"/>
      <c r="D18" s="76" t="s">
        <v>70</v>
      </c>
      <c r="E18" s="58">
        <f>104644848</f>
        <v>104644848</v>
      </c>
      <c r="F18" s="79"/>
    </row>
    <row r="19" spans="2:6">
      <c r="B19" s="112"/>
      <c r="C19" s="56"/>
      <c r="D19" s="76" t="s">
        <v>73</v>
      </c>
      <c r="E19" s="58">
        <v>88730786</v>
      </c>
      <c r="F19" s="79"/>
    </row>
    <row r="20" spans="2:6">
      <c r="B20" s="112"/>
      <c r="C20" s="56"/>
      <c r="D20" s="76" t="s">
        <v>75</v>
      </c>
      <c r="E20" s="58">
        <v>110889510</v>
      </c>
      <c r="F20" s="79"/>
    </row>
    <row r="21" spans="2:6">
      <c r="B21" s="112"/>
      <c r="C21" s="76"/>
      <c r="D21" s="76"/>
      <c r="E21" s="78"/>
      <c r="F21" s="79">
        <f>SUM(E16:E20)</f>
        <v>545552422</v>
      </c>
    </row>
    <row r="22" spans="2:6">
      <c r="B22" s="112"/>
      <c r="C22" s="76"/>
      <c r="D22" s="76"/>
      <c r="E22" s="78"/>
      <c r="F22" s="79"/>
    </row>
    <row r="23" spans="2:6">
      <c r="B23" s="112">
        <v>5</v>
      </c>
      <c r="C23" s="76" t="s">
        <v>12</v>
      </c>
      <c r="D23" s="76" t="s">
        <v>75</v>
      </c>
      <c r="E23" s="78"/>
      <c r="F23" s="79">
        <v>69828648.060000002</v>
      </c>
    </row>
    <row r="24" spans="2:6">
      <c r="B24" s="112"/>
      <c r="C24" s="76"/>
      <c r="D24" s="76"/>
      <c r="E24" s="78"/>
      <c r="F24" s="79"/>
    </row>
    <row r="25" spans="2:6">
      <c r="B25" s="112"/>
      <c r="C25" s="76"/>
      <c r="D25" s="76"/>
      <c r="E25" s="78"/>
      <c r="F25" s="79"/>
    </row>
    <row r="26" spans="2:6">
      <c r="B26" s="112">
        <v>6</v>
      </c>
      <c r="C26" s="76" t="s">
        <v>13</v>
      </c>
      <c r="D26" s="76"/>
      <c r="E26" s="78"/>
      <c r="F26" s="79">
        <v>0</v>
      </c>
    </row>
    <row r="27" spans="2:6">
      <c r="B27" s="112"/>
      <c r="C27" s="76"/>
      <c r="D27" s="76"/>
      <c r="E27" s="78"/>
      <c r="F27" s="79"/>
    </row>
    <row r="28" spans="2:6">
      <c r="B28" s="112">
        <v>7</v>
      </c>
      <c r="C28" s="76" t="s">
        <v>14</v>
      </c>
      <c r="D28" s="76"/>
      <c r="E28" s="78"/>
      <c r="F28" s="79">
        <v>0</v>
      </c>
    </row>
    <row r="29" spans="2:6">
      <c r="B29" s="112"/>
      <c r="C29" s="76"/>
      <c r="D29" s="76"/>
      <c r="E29" s="78"/>
      <c r="F29" s="79"/>
    </row>
    <row r="30" spans="2:6">
      <c r="B30" s="112">
        <v>8</v>
      </c>
      <c r="C30" s="76" t="s">
        <v>15</v>
      </c>
      <c r="D30" s="76" t="s">
        <v>67</v>
      </c>
      <c r="E30" s="78">
        <v>557034830</v>
      </c>
      <c r="F30" s="79"/>
    </row>
    <row r="31" spans="2:6">
      <c r="B31" s="112"/>
      <c r="C31" s="76"/>
      <c r="D31" s="76" t="s">
        <v>70</v>
      </c>
      <c r="E31" s="78">
        <v>658120904</v>
      </c>
      <c r="F31" s="79"/>
    </row>
    <row r="32" spans="2:6">
      <c r="B32" s="112"/>
      <c r="C32" s="76"/>
      <c r="D32" s="76" t="s">
        <v>73</v>
      </c>
      <c r="E32" s="123">
        <v>651199119</v>
      </c>
      <c r="F32" s="79"/>
    </row>
    <row r="33" spans="2:6">
      <c r="B33" s="112"/>
      <c r="C33" s="76"/>
      <c r="D33" s="76" t="s">
        <v>75</v>
      </c>
      <c r="E33" s="123">
        <v>368551315</v>
      </c>
      <c r="F33" s="79"/>
    </row>
    <row r="34" spans="2:6">
      <c r="B34" s="112"/>
      <c r="C34" s="76"/>
      <c r="D34" s="76"/>
      <c r="E34" s="78"/>
      <c r="F34" s="79">
        <f>SUM(E30:E33)</f>
        <v>2234906168</v>
      </c>
    </row>
    <row r="35" spans="2:6">
      <c r="B35" s="112"/>
      <c r="C35" s="76"/>
      <c r="D35" s="76"/>
      <c r="E35" s="78"/>
      <c r="F35" s="79"/>
    </row>
    <row r="36" spans="2:6">
      <c r="B36" s="112">
        <v>9</v>
      </c>
      <c r="C36" s="76" t="s">
        <v>16</v>
      </c>
      <c r="D36" s="76"/>
      <c r="E36" s="78"/>
      <c r="F36" s="79">
        <v>0</v>
      </c>
    </row>
    <row r="37" spans="2:6">
      <c r="B37" s="112"/>
      <c r="C37" s="76"/>
      <c r="D37" s="76"/>
      <c r="E37" s="78"/>
      <c r="F37" s="79"/>
    </row>
    <row r="38" spans="2:6">
      <c r="B38" s="112">
        <v>10</v>
      </c>
      <c r="C38" s="76" t="s">
        <v>17</v>
      </c>
      <c r="D38" s="76" t="s">
        <v>75</v>
      </c>
      <c r="E38" s="78"/>
      <c r="F38" s="79">
        <v>456000</v>
      </c>
    </row>
    <row r="39" spans="2:6">
      <c r="B39" s="112"/>
      <c r="C39" s="76"/>
      <c r="D39" s="76"/>
      <c r="E39" s="78"/>
      <c r="F39" s="79"/>
    </row>
    <row r="40" spans="2:6">
      <c r="B40" s="112">
        <v>11</v>
      </c>
      <c r="C40" s="76" t="s">
        <v>18</v>
      </c>
      <c r="D40" s="76" t="s">
        <v>75</v>
      </c>
      <c r="E40" s="78"/>
      <c r="F40" s="79">
        <v>18350640</v>
      </c>
    </row>
    <row r="41" spans="2:6">
      <c r="B41" s="112"/>
      <c r="C41" s="76"/>
      <c r="D41" s="76"/>
      <c r="E41" s="78"/>
      <c r="F41" s="79"/>
    </row>
    <row r="42" spans="2:6">
      <c r="B42" s="112">
        <v>12</v>
      </c>
      <c r="C42" s="76" t="s">
        <v>19</v>
      </c>
      <c r="D42" s="76" t="s">
        <v>70</v>
      </c>
      <c r="E42" s="78"/>
      <c r="F42" s="79">
        <v>1875897</v>
      </c>
    </row>
    <row r="43" spans="2:6">
      <c r="B43" s="113"/>
      <c r="C43" s="81"/>
      <c r="D43" s="81"/>
      <c r="E43" s="82"/>
      <c r="F43" s="83"/>
    </row>
    <row r="44" spans="2:6" ht="20.25" thickBot="1">
      <c r="B44" s="144" t="s">
        <v>20</v>
      </c>
      <c r="C44" s="145"/>
      <c r="D44" s="145"/>
      <c r="E44" s="146"/>
      <c r="F44" s="84">
        <f>SUM(F7:F43)</f>
        <v>27255066098.259998</v>
      </c>
    </row>
    <row r="45" spans="2:6" ht="15.75" thickTop="1"/>
  </sheetData>
  <mergeCells count="5">
    <mergeCell ref="B44:E44"/>
    <mergeCell ref="B1:F1"/>
    <mergeCell ref="B4:B5"/>
    <mergeCell ref="D4:F4"/>
    <mergeCell ref="B2:G2"/>
  </mergeCells>
  <pageMargins left="0.78740157480314965" right="0.23622047244094491" top="0.11811023622047245" bottom="0.43307086614173229" header="7.874015748031496E-2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80"/>
  <sheetViews>
    <sheetView topLeftCell="A58" workbookViewId="0">
      <selection activeCell="E28" sqref="E28:F28"/>
    </sheetView>
  </sheetViews>
  <sheetFormatPr defaultRowHeight="15"/>
  <cols>
    <col min="1" max="1" width="5.7109375" style="1" customWidth="1"/>
    <col min="2" max="2" width="6" style="5" customWidth="1"/>
    <col min="3" max="3" width="34.5703125" style="1" customWidth="1"/>
    <col min="4" max="4" width="16.7109375" style="1" customWidth="1"/>
    <col min="5" max="5" width="14.5703125" style="1" customWidth="1"/>
    <col min="6" max="6" width="15.140625" style="1" customWidth="1"/>
    <col min="7" max="7" width="19" style="1" customWidth="1"/>
    <col min="8" max="8" width="8" style="2" customWidth="1"/>
    <col min="9" max="9" width="17" style="2" customWidth="1"/>
    <col min="10" max="10" width="8" style="51" customWidth="1"/>
    <col min="11" max="11" width="14.28515625" style="51" customWidth="1"/>
    <col min="12" max="12" width="7.140625" style="3" customWidth="1"/>
    <col min="13" max="13" width="16" style="3" customWidth="1"/>
    <col min="14" max="14" width="8.28515625" style="3" customWidth="1"/>
    <col min="15" max="15" width="14.42578125" style="3" customWidth="1"/>
    <col min="16" max="16" width="8.42578125" style="4" customWidth="1"/>
    <col min="17" max="17" width="15.5703125" style="4" customWidth="1"/>
    <col min="18" max="16384" width="9.140625" style="1"/>
  </cols>
  <sheetData>
    <row r="1" spans="1:17">
      <c r="B1" s="138" t="s">
        <v>0</v>
      </c>
      <c r="C1" s="138"/>
      <c r="D1" s="138"/>
      <c r="E1" s="138"/>
      <c r="F1" s="138"/>
      <c r="G1" s="138"/>
    </row>
    <row r="2" spans="1:17">
      <c r="B2" s="138" t="s">
        <v>77</v>
      </c>
      <c r="C2" s="138"/>
      <c r="D2" s="138"/>
      <c r="E2" s="138"/>
      <c r="F2" s="138"/>
      <c r="G2" s="138"/>
    </row>
    <row r="3" spans="1:17" ht="8.25" customHeight="1" thickBot="1">
      <c r="B3" s="5" t="s">
        <v>30</v>
      </c>
      <c r="C3" s="6"/>
      <c r="D3" s="6"/>
      <c r="E3" s="6"/>
      <c r="F3" s="6"/>
    </row>
    <row r="4" spans="1:17" ht="20.25" customHeight="1" thickTop="1">
      <c r="A4" s="7"/>
      <c r="B4" s="139" t="s">
        <v>1</v>
      </c>
      <c r="C4" s="8" t="s">
        <v>2</v>
      </c>
      <c r="D4" s="141" t="s">
        <v>3</v>
      </c>
      <c r="E4" s="142"/>
      <c r="F4" s="142"/>
      <c r="G4" s="143"/>
    </row>
    <row r="5" spans="1:17" ht="21" customHeight="1" thickBot="1">
      <c r="A5" s="7"/>
      <c r="B5" s="140"/>
      <c r="C5" s="9"/>
      <c r="D5" s="10" t="s">
        <v>4</v>
      </c>
      <c r="E5" s="11"/>
      <c r="F5" s="11" t="s">
        <v>5</v>
      </c>
      <c r="G5" s="12" t="s">
        <v>6</v>
      </c>
      <c r="H5" s="13"/>
      <c r="I5" s="14"/>
      <c r="K5" s="52"/>
      <c r="L5" s="15"/>
      <c r="M5" s="16"/>
      <c r="N5" s="15"/>
      <c r="O5" s="17"/>
      <c r="P5" s="18"/>
      <c r="Q5" s="18"/>
    </row>
    <row r="6" spans="1:17" s="69" customFormat="1" ht="15.75" thickTop="1">
      <c r="A6" s="75"/>
      <c r="B6" s="112" t="s">
        <v>21</v>
      </c>
      <c r="C6" s="76" t="s">
        <v>22</v>
      </c>
      <c r="D6" s="76"/>
      <c r="E6" s="76"/>
      <c r="F6" s="76"/>
      <c r="G6" s="62">
        <f>14803658485-650396000-327138000</f>
        <v>13826124485</v>
      </c>
      <c r="H6" s="86"/>
      <c r="I6" s="86"/>
      <c r="J6" s="51"/>
      <c r="K6" s="51"/>
      <c r="L6" s="87"/>
      <c r="M6" s="87"/>
      <c r="N6" s="87"/>
      <c r="O6" s="87"/>
      <c r="P6" s="104"/>
      <c r="Q6" s="104"/>
    </row>
    <row r="7" spans="1:17" s="69" customFormat="1">
      <c r="A7" s="75"/>
      <c r="B7" s="112"/>
      <c r="C7" s="76"/>
      <c r="D7" s="76"/>
      <c r="E7" s="76"/>
      <c r="F7" s="73"/>
      <c r="G7" s="119"/>
      <c r="H7" s="86"/>
      <c r="I7" s="86"/>
      <c r="J7" s="51"/>
      <c r="K7" s="51"/>
      <c r="L7" s="87"/>
      <c r="M7" s="87"/>
      <c r="N7" s="87"/>
      <c r="O7" s="87"/>
      <c r="P7" s="104"/>
      <c r="Q7" s="104"/>
    </row>
    <row r="8" spans="1:17" s="69" customFormat="1">
      <c r="A8" s="75"/>
      <c r="B8" s="112">
        <v>1</v>
      </c>
      <c r="C8" s="76" t="s">
        <v>7</v>
      </c>
      <c r="D8" s="76" t="s">
        <v>75</v>
      </c>
      <c r="E8" s="78"/>
      <c r="F8" s="120"/>
      <c r="G8" s="121">
        <v>52742500</v>
      </c>
      <c r="H8" s="90"/>
      <c r="I8" s="91"/>
      <c r="J8" s="51"/>
      <c r="K8" s="53"/>
      <c r="L8" s="87"/>
      <c r="M8" s="92"/>
      <c r="N8" s="87"/>
      <c r="O8" s="92"/>
      <c r="P8" s="105"/>
      <c r="Q8" s="104"/>
    </row>
    <row r="9" spans="1:17" s="69" customFormat="1" ht="7.5" customHeight="1">
      <c r="A9" s="75"/>
      <c r="B9" s="112"/>
      <c r="C9" s="76"/>
      <c r="D9" s="76"/>
      <c r="E9" s="76"/>
      <c r="F9" s="78"/>
      <c r="G9" s="79"/>
      <c r="H9" s="86"/>
      <c r="I9" s="91"/>
      <c r="J9" s="51"/>
      <c r="K9" s="53"/>
      <c r="L9" s="87"/>
      <c r="M9" s="92"/>
      <c r="N9" s="87"/>
      <c r="O9" s="92"/>
      <c r="P9" s="105"/>
      <c r="Q9" s="104"/>
    </row>
    <row r="10" spans="1:17" s="69" customFormat="1">
      <c r="A10" s="75"/>
      <c r="B10" s="112">
        <v>2</v>
      </c>
      <c r="C10" s="76" t="s">
        <v>8</v>
      </c>
      <c r="D10" s="76" t="s">
        <v>73</v>
      </c>
      <c r="E10" s="80"/>
      <c r="F10" s="122">
        <v>30634747</v>
      </c>
      <c r="G10" s="79"/>
      <c r="H10" s="86"/>
      <c r="I10" s="91"/>
      <c r="J10" s="51"/>
      <c r="K10" s="53"/>
      <c r="L10" s="87"/>
      <c r="M10" s="92"/>
      <c r="N10" s="87"/>
      <c r="O10" s="92"/>
      <c r="P10" s="105"/>
      <c r="Q10" s="104"/>
    </row>
    <row r="11" spans="1:17" s="69" customFormat="1">
      <c r="A11" s="75"/>
      <c r="B11" s="112"/>
      <c r="C11" s="76"/>
      <c r="D11" s="76" t="s">
        <v>75</v>
      </c>
      <c r="E11" s="80"/>
      <c r="F11" s="122">
        <v>31754614</v>
      </c>
      <c r="G11" s="79"/>
      <c r="H11" s="86"/>
      <c r="I11" s="91"/>
      <c r="J11" s="51"/>
      <c r="K11" s="53"/>
      <c r="L11" s="87"/>
      <c r="M11" s="92"/>
      <c r="N11" s="87"/>
      <c r="O11" s="92"/>
      <c r="P11" s="105"/>
      <c r="Q11" s="104"/>
    </row>
    <row r="12" spans="1:17" s="69" customFormat="1">
      <c r="A12" s="75"/>
      <c r="B12" s="112"/>
      <c r="C12" s="76"/>
      <c r="D12" s="76"/>
      <c r="E12" s="76"/>
      <c r="F12" s="78"/>
      <c r="G12" s="79">
        <f>SUM(F10:F11)</f>
        <v>62389361</v>
      </c>
      <c r="H12" s="86"/>
      <c r="I12" s="91"/>
      <c r="J12" s="51"/>
      <c r="K12" s="53"/>
      <c r="L12" s="87"/>
      <c r="M12" s="92"/>
      <c r="N12" s="87"/>
      <c r="O12" s="92"/>
      <c r="P12" s="105"/>
      <c r="Q12" s="104"/>
    </row>
    <row r="13" spans="1:17" s="69" customFormat="1" ht="9.75" customHeight="1">
      <c r="A13" s="75"/>
      <c r="B13" s="112"/>
      <c r="C13" s="76"/>
      <c r="D13" s="76"/>
      <c r="E13" s="76"/>
      <c r="F13" s="78"/>
      <c r="G13" s="79"/>
      <c r="H13" s="86"/>
      <c r="I13" s="91"/>
      <c r="J13" s="51"/>
      <c r="K13" s="53"/>
      <c r="L13" s="87"/>
      <c r="M13" s="92"/>
      <c r="N13" s="87"/>
      <c r="O13" s="92"/>
      <c r="P13" s="105"/>
      <c r="Q13" s="104"/>
    </row>
    <row r="14" spans="1:17" s="69" customFormat="1">
      <c r="A14" s="75"/>
      <c r="B14" s="112">
        <v>3</v>
      </c>
      <c r="C14" s="76" t="s">
        <v>27</v>
      </c>
      <c r="D14" s="76" t="s">
        <v>32</v>
      </c>
      <c r="E14" s="63">
        <v>78</v>
      </c>
      <c r="F14" s="78">
        <v>747630</v>
      </c>
      <c r="G14" s="59"/>
      <c r="H14" s="86"/>
      <c r="J14" s="60"/>
      <c r="K14" s="78"/>
      <c r="L14" s="87"/>
      <c r="M14" s="92"/>
      <c r="N14" s="87"/>
      <c r="O14" s="92"/>
      <c r="P14" s="105"/>
      <c r="Q14" s="104"/>
    </row>
    <row r="15" spans="1:17" s="69" customFormat="1">
      <c r="A15" s="75"/>
      <c r="B15" s="112"/>
      <c r="C15" s="76"/>
      <c r="D15" s="76" t="s">
        <v>33</v>
      </c>
      <c r="E15" s="63">
        <f>45629.8-36726.74</f>
        <v>8903.0600000000049</v>
      </c>
      <c r="F15" s="78">
        <f>E15*9628</f>
        <v>85718661.680000052</v>
      </c>
      <c r="G15" s="59"/>
      <c r="H15" s="86"/>
      <c r="I15" s="91"/>
      <c r="J15" s="60"/>
      <c r="K15" s="78"/>
      <c r="L15" s="87"/>
      <c r="M15" s="92"/>
      <c r="N15" s="87"/>
      <c r="O15" s="92"/>
      <c r="P15" s="105"/>
      <c r="Q15" s="104"/>
    </row>
    <row r="16" spans="1:17" s="69" customFormat="1">
      <c r="A16" s="75"/>
      <c r="B16" s="112"/>
      <c r="C16" s="76"/>
      <c r="D16" s="76" t="s">
        <v>36</v>
      </c>
      <c r="E16" s="63">
        <f>74590.79-11614.95-35000</f>
        <v>27975.839999999997</v>
      </c>
      <c r="F16" s="78">
        <f>715922402-111480290-335930000</f>
        <v>268512112</v>
      </c>
      <c r="G16" s="59"/>
      <c r="H16" s="86"/>
      <c r="I16" s="91"/>
      <c r="J16" s="60"/>
      <c r="K16" s="61"/>
      <c r="L16" s="87"/>
      <c r="M16" s="92"/>
      <c r="N16" s="87"/>
      <c r="O16" s="92"/>
      <c r="P16" s="105"/>
      <c r="Q16" s="104"/>
    </row>
    <row r="17" spans="1:17" s="69" customFormat="1">
      <c r="A17" s="75"/>
      <c r="B17" s="112"/>
      <c r="C17" s="76"/>
      <c r="D17" s="76" t="s">
        <v>35</v>
      </c>
      <c r="E17" s="63">
        <v>46389.62</v>
      </c>
      <c r="F17" s="78">
        <f>9598*E17</f>
        <v>445247572.76000005</v>
      </c>
      <c r="G17" s="59"/>
      <c r="H17" s="86"/>
      <c r="I17" s="68"/>
      <c r="J17" s="60"/>
      <c r="K17" s="61"/>
      <c r="L17" s="87"/>
      <c r="M17" s="92"/>
      <c r="N17" s="87"/>
      <c r="O17" s="92"/>
      <c r="P17" s="105"/>
      <c r="Q17" s="104"/>
    </row>
    <row r="18" spans="1:17" s="69" customFormat="1">
      <c r="A18" s="75"/>
      <c r="B18" s="112"/>
      <c r="C18" s="76"/>
      <c r="D18" s="76" t="s">
        <v>40</v>
      </c>
      <c r="E18" s="63">
        <v>196512.82</v>
      </c>
      <c r="F18" s="78">
        <v>1901851072</v>
      </c>
      <c r="G18" s="59"/>
      <c r="H18" s="86"/>
      <c r="I18" s="91"/>
      <c r="J18" s="60"/>
      <c r="K18" s="61"/>
      <c r="L18" s="87"/>
      <c r="M18" s="92"/>
      <c r="N18" s="87"/>
      <c r="O18" s="92"/>
      <c r="P18" s="105"/>
      <c r="Q18" s="104"/>
    </row>
    <row r="19" spans="1:17" s="69" customFormat="1">
      <c r="A19" s="75"/>
      <c r="B19" s="112"/>
      <c r="C19" s="76"/>
      <c r="D19" s="76" t="s">
        <v>45</v>
      </c>
      <c r="E19" s="63">
        <v>185300.63</v>
      </c>
      <c r="F19" s="78">
        <v>1803901633</v>
      </c>
      <c r="G19" s="59"/>
      <c r="H19" s="86"/>
      <c r="I19" s="91"/>
      <c r="J19" s="60"/>
      <c r="K19" s="61"/>
      <c r="L19" s="87"/>
      <c r="M19" s="92"/>
      <c r="N19" s="87"/>
      <c r="O19" s="92"/>
      <c r="P19" s="105"/>
      <c r="Q19" s="104"/>
    </row>
    <row r="20" spans="1:17" s="69" customFormat="1">
      <c r="A20" s="75"/>
      <c r="B20" s="112"/>
      <c r="C20" s="76"/>
      <c r="D20" s="76" t="s">
        <v>47</v>
      </c>
      <c r="E20" s="63">
        <v>437581.77</v>
      </c>
      <c r="F20" s="78">
        <v>4257670622</v>
      </c>
      <c r="G20" s="59"/>
      <c r="H20" s="86"/>
      <c r="I20" s="91"/>
      <c r="J20" s="60"/>
      <c r="K20" s="61"/>
      <c r="L20" s="87"/>
      <c r="M20" s="92"/>
      <c r="N20" s="87"/>
      <c r="O20" s="92"/>
      <c r="P20" s="105"/>
      <c r="Q20" s="104"/>
    </row>
    <row r="21" spans="1:17" s="69" customFormat="1">
      <c r="A21" s="75"/>
      <c r="B21" s="112"/>
      <c r="C21" s="76"/>
      <c r="D21" s="76" t="s">
        <v>50</v>
      </c>
      <c r="E21" s="63">
        <v>119573.54999999999</v>
      </c>
      <c r="F21" s="78">
        <v>1173136098</v>
      </c>
      <c r="G21" s="59"/>
      <c r="H21" s="86"/>
      <c r="I21" s="91"/>
      <c r="J21" s="60"/>
      <c r="K21" s="61"/>
      <c r="L21" s="87"/>
      <c r="M21" s="92"/>
      <c r="N21" s="87"/>
      <c r="O21" s="92"/>
      <c r="P21" s="105"/>
      <c r="Q21" s="104"/>
    </row>
    <row r="22" spans="1:17" s="69" customFormat="1">
      <c r="A22" s="75"/>
      <c r="B22" s="112"/>
      <c r="C22" s="76"/>
      <c r="D22" s="76" t="s">
        <v>55</v>
      </c>
      <c r="E22" s="63">
        <v>138221.73000000001</v>
      </c>
      <c r="F22" s="78">
        <v>1373094665</v>
      </c>
      <c r="G22" s="59"/>
      <c r="H22" s="86"/>
      <c r="I22" s="91"/>
      <c r="J22" s="60"/>
      <c r="K22" s="61"/>
      <c r="L22" s="87"/>
      <c r="M22" s="92"/>
      <c r="N22" s="87"/>
      <c r="O22" s="92"/>
      <c r="P22" s="105"/>
      <c r="Q22" s="104"/>
    </row>
    <row r="23" spans="1:17" s="69" customFormat="1">
      <c r="A23" s="75"/>
      <c r="B23" s="112"/>
      <c r="C23" s="76"/>
      <c r="D23" s="76" t="s">
        <v>58</v>
      </c>
      <c r="E23" s="63">
        <v>177658.77</v>
      </c>
      <c r="F23" s="78">
        <v>1827753426</v>
      </c>
      <c r="G23" s="59"/>
      <c r="H23" s="86"/>
      <c r="I23" s="91"/>
      <c r="J23" s="60"/>
      <c r="K23" s="61"/>
      <c r="L23" s="87"/>
      <c r="M23" s="92"/>
      <c r="N23" s="87"/>
      <c r="O23" s="92"/>
      <c r="P23" s="105"/>
      <c r="Q23" s="104"/>
    </row>
    <row r="24" spans="1:17" s="69" customFormat="1">
      <c r="A24" s="75"/>
      <c r="B24" s="112"/>
      <c r="C24" s="76"/>
      <c r="D24" s="76" t="s">
        <v>62</v>
      </c>
      <c r="E24" s="63">
        <v>173984.52004999999</v>
      </c>
      <c r="F24" s="78">
        <v>1900258928</v>
      </c>
      <c r="G24" s="59"/>
      <c r="H24" s="86"/>
      <c r="I24" s="91"/>
      <c r="J24" s="60"/>
      <c r="K24" s="61"/>
      <c r="L24" s="87"/>
      <c r="M24" s="92"/>
      <c r="N24" s="87"/>
      <c r="O24" s="92"/>
      <c r="P24" s="105"/>
      <c r="Q24" s="104"/>
    </row>
    <row r="25" spans="1:17" s="69" customFormat="1">
      <c r="A25" s="75"/>
      <c r="B25" s="112"/>
      <c r="C25" s="76"/>
      <c r="D25" s="76" t="s">
        <v>65</v>
      </c>
      <c r="E25" s="63">
        <v>149774.33000000002</v>
      </c>
      <c r="F25" s="78">
        <v>1736333808</v>
      </c>
      <c r="G25" s="59"/>
      <c r="H25" s="86"/>
      <c r="I25" s="91"/>
      <c r="J25" s="60"/>
      <c r="K25" s="61"/>
      <c r="L25" s="87"/>
      <c r="M25" s="92"/>
      <c r="N25" s="87"/>
      <c r="O25" s="92"/>
      <c r="P25" s="105"/>
      <c r="Q25" s="104"/>
    </row>
    <row r="26" spans="1:17" s="69" customFormat="1">
      <c r="A26" s="75"/>
      <c r="B26" s="112"/>
      <c r="C26" s="76"/>
      <c r="D26" s="76" t="s">
        <v>68</v>
      </c>
      <c r="E26" s="63">
        <v>304981.73</v>
      </c>
      <c r="F26" s="78">
        <v>3462762562</v>
      </c>
      <c r="G26" s="59"/>
      <c r="H26" s="86"/>
      <c r="I26" s="91"/>
      <c r="J26" s="60"/>
      <c r="K26" s="61"/>
      <c r="L26" s="87"/>
      <c r="M26" s="92"/>
      <c r="N26" s="87"/>
      <c r="O26" s="92"/>
      <c r="P26" s="105"/>
      <c r="Q26" s="104"/>
    </row>
    <row r="27" spans="1:17" s="69" customFormat="1">
      <c r="A27" s="75"/>
      <c r="B27" s="112"/>
      <c r="C27" s="76"/>
      <c r="D27" s="76" t="s">
        <v>71</v>
      </c>
      <c r="E27" s="63">
        <f>198416.21-2836</f>
        <v>195580.21</v>
      </c>
      <c r="F27" s="78">
        <f>2370280045-33878856</f>
        <v>2336401189</v>
      </c>
      <c r="G27" s="59"/>
      <c r="H27" s="86"/>
      <c r="I27" s="91"/>
      <c r="J27" s="60"/>
      <c r="K27" s="61"/>
      <c r="L27" s="87"/>
      <c r="M27" s="92"/>
      <c r="N27" s="87"/>
      <c r="O27" s="92"/>
      <c r="P27" s="105"/>
      <c r="Q27" s="104"/>
    </row>
    <row r="28" spans="1:17" s="69" customFormat="1">
      <c r="A28" s="75"/>
      <c r="B28" s="112"/>
      <c r="C28" s="76"/>
      <c r="D28" s="76" t="s">
        <v>74</v>
      </c>
      <c r="E28" s="63">
        <f>257202.15-55378.43</f>
        <v>201823.72</v>
      </c>
      <c r="F28" s="78">
        <f>3148668720-677942740</f>
        <v>2470725980</v>
      </c>
      <c r="G28" s="59"/>
      <c r="H28" s="86"/>
      <c r="I28" s="91"/>
      <c r="J28" s="60"/>
      <c r="K28" s="61"/>
      <c r="L28" s="87"/>
      <c r="M28" s="92"/>
      <c r="N28" s="87"/>
      <c r="O28" s="92"/>
      <c r="P28" s="105"/>
      <c r="Q28" s="104"/>
    </row>
    <row r="29" spans="1:17" s="69" customFormat="1">
      <c r="A29" s="75"/>
      <c r="B29" s="112"/>
      <c r="C29" s="76"/>
      <c r="D29" s="76" t="s">
        <v>76</v>
      </c>
      <c r="E29" s="63">
        <v>218959.35</v>
      </c>
      <c r="F29" s="78">
        <v>2682470996.8499999</v>
      </c>
      <c r="G29" s="59"/>
      <c r="H29" s="86"/>
      <c r="I29" s="91"/>
      <c r="J29" s="60"/>
      <c r="K29" s="61"/>
      <c r="L29" s="87"/>
      <c r="M29" s="92"/>
      <c r="N29" s="87"/>
      <c r="O29" s="92"/>
      <c r="P29" s="105"/>
      <c r="Q29" s="104"/>
    </row>
    <row r="30" spans="1:17" s="69" customFormat="1">
      <c r="A30" s="75"/>
      <c r="B30" s="112"/>
      <c r="C30" s="76"/>
      <c r="D30" s="76"/>
      <c r="E30" s="63">
        <f>SUM(E14:E28)</f>
        <v>2364340.3000500002</v>
      </c>
      <c r="F30" s="78"/>
      <c r="G30" s="59">
        <f>SUM(F14:F29)</f>
        <v>27726586956.290001</v>
      </c>
      <c r="H30" s="86"/>
      <c r="I30" s="91">
        <v>25758407258.177296</v>
      </c>
      <c r="J30" s="60"/>
      <c r="K30" s="61"/>
      <c r="L30" s="87"/>
      <c r="M30" s="92"/>
      <c r="N30" s="87"/>
      <c r="O30" s="92"/>
      <c r="P30" s="105"/>
      <c r="Q30" s="104"/>
    </row>
    <row r="31" spans="1:17" s="69" customFormat="1" ht="7.5" customHeight="1">
      <c r="A31" s="75"/>
      <c r="B31" s="112"/>
      <c r="C31" s="76"/>
      <c r="D31" s="76"/>
      <c r="E31" s="63"/>
      <c r="F31" s="78"/>
      <c r="G31" s="59"/>
      <c r="H31" s="86"/>
      <c r="I31" s="91"/>
      <c r="J31" s="60"/>
      <c r="K31" s="61"/>
      <c r="L31" s="87"/>
      <c r="M31" s="92"/>
      <c r="N31" s="87"/>
      <c r="O31" s="92"/>
      <c r="P31" s="105"/>
      <c r="Q31" s="104"/>
    </row>
    <row r="32" spans="1:17" s="69" customFormat="1">
      <c r="A32" s="75"/>
      <c r="B32" s="112">
        <v>4</v>
      </c>
      <c r="C32" s="76" t="s">
        <v>9</v>
      </c>
      <c r="D32" s="76" t="s">
        <v>73</v>
      </c>
      <c r="E32" s="78"/>
      <c r="F32" s="78">
        <v>8480119064.1999969</v>
      </c>
      <c r="G32" s="79"/>
      <c r="H32" s="86"/>
      <c r="I32" s="91"/>
      <c r="J32" s="51"/>
      <c r="K32" s="53"/>
      <c r="L32" s="87"/>
      <c r="M32" s="92"/>
      <c r="N32" s="87"/>
      <c r="O32" s="92"/>
      <c r="P32" s="105"/>
      <c r="Q32" s="104"/>
    </row>
    <row r="33" spans="1:17" s="69" customFormat="1">
      <c r="A33" s="75"/>
      <c r="B33" s="112"/>
      <c r="C33" s="76"/>
      <c r="D33" s="76" t="s">
        <v>75</v>
      </c>
      <c r="E33" s="78"/>
      <c r="F33" s="78">
        <v>15788845398</v>
      </c>
      <c r="G33" s="79"/>
      <c r="H33" s="86"/>
      <c r="I33" s="91"/>
      <c r="J33" s="51"/>
      <c r="K33" s="53"/>
      <c r="L33" s="87"/>
      <c r="M33" s="92"/>
      <c r="N33" s="87"/>
      <c r="O33" s="92"/>
      <c r="P33" s="105"/>
      <c r="Q33" s="104"/>
    </row>
    <row r="34" spans="1:17" s="69" customFormat="1">
      <c r="A34" s="75"/>
      <c r="B34" s="112"/>
      <c r="C34" s="76"/>
      <c r="D34" s="76"/>
      <c r="E34" s="76"/>
      <c r="F34" s="78"/>
      <c r="G34" s="79">
        <f>SUM(F32:F33)</f>
        <v>24268964462.199997</v>
      </c>
      <c r="H34" s="86"/>
      <c r="I34" s="91"/>
      <c r="J34" s="51"/>
      <c r="K34" s="53"/>
      <c r="L34" s="87"/>
      <c r="M34" s="92"/>
      <c r="N34" s="87"/>
      <c r="O34" s="92"/>
      <c r="P34" s="105"/>
      <c r="Q34" s="104"/>
    </row>
    <row r="35" spans="1:17" s="69" customFormat="1">
      <c r="A35" s="75"/>
      <c r="B35" s="112"/>
      <c r="C35" s="76"/>
      <c r="D35" s="76"/>
      <c r="E35" s="76"/>
      <c r="F35" s="78"/>
      <c r="G35" s="79"/>
      <c r="H35" s="86"/>
      <c r="I35" s="91"/>
      <c r="J35" s="51"/>
      <c r="K35" s="53"/>
      <c r="L35" s="87"/>
      <c r="M35" s="92"/>
      <c r="N35" s="87"/>
      <c r="O35" s="92"/>
      <c r="P35" s="105"/>
      <c r="Q35" s="104"/>
    </row>
    <row r="36" spans="1:17" s="69" customFormat="1" ht="9.75" customHeight="1">
      <c r="A36" s="75"/>
      <c r="B36" s="112"/>
      <c r="C36" s="76"/>
      <c r="D36" s="76"/>
      <c r="E36" s="76"/>
      <c r="F36" s="78"/>
      <c r="G36" s="79"/>
      <c r="H36" s="86"/>
      <c r="I36" s="91"/>
      <c r="J36" s="51"/>
      <c r="K36" s="53"/>
      <c r="L36" s="87"/>
      <c r="M36" s="92"/>
      <c r="N36" s="87"/>
      <c r="O36" s="92"/>
      <c r="P36" s="105"/>
      <c r="Q36" s="104"/>
    </row>
    <row r="37" spans="1:17" s="69" customFormat="1" ht="9.75" customHeight="1">
      <c r="A37" s="75"/>
      <c r="B37" s="112"/>
      <c r="C37" s="76"/>
      <c r="D37" s="76"/>
      <c r="E37" s="76"/>
      <c r="F37" s="78"/>
      <c r="G37" s="79"/>
      <c r="H37" s="86"/>
      <c r="I37" s="91"/>
      <c r="J37" s="51"/>
      <c r="K37" s="53"/>
      <c r="L37" s="87"/>
      <c r="M37" s="92"/>
      <c r="N37" s="87"/>
      <c r="O37" s="92"/>
      <c r="P37" s="105"/>
      <c r="Q37" s="104"/>
    </row>
    <row r="38" spans="1:17" s="69" customFormat="1">
      <c r="A38" s="75"/>
      <c r="B38" s="112">
        <v>5</v>
      </c>
      <c r="C38" s="76" t="s">
        <v>11</v>
      </c>
      <c r="D38" s="76" t="s">
        <v>64</v>
      </c>
      <c r="E38" s="58"/>
      <c r="F38" s="58">
        <v>115991162</v>
      </c>
      <c r="G38" s="79"/>
      <c r="H38" s="86"/>
      <c r="I38" s="91"/>
      <c r="J38" s="51"/>
      <c r="K38" s="53"/>
      <c r="L38" s="87"/>
      <c r="M38" s="92"/>
      <c r="N38" s="87"/>
      <c r="O38" s="92"/>
      <c r="P38" s="105"/>
      <c r="Q38" s="104"/>
    </row>
    <row r="39" spans="1:17" s="69" customFormat="1">
      <c r="A39" s="75"/>
      <c r="B39" s="112"/>
      <c r="C39" s="76"/>
      <c r="D39" s="76" t="s">
        <v>67</v>
      </c>
      <c r="E39" s="58"/>
      <c r="F39" s="58">
        <v>125296116</v>
      </c>
      <c r="G39" s="79"/>
      <c r="H39" s="86"/>
      <c r="I39" s="91"/>
      <c r="J39" s="51"/>
      <c r="K39" s="53"/>
      <c r="L39" s="87"/>
      <c r="M39" s="92"/>
      <c r="N39" s="87"/>
      <c r="O39" s="92"/>
      <c r="P39" s="105"/>
      <c r="Q39" s="104"/>
    </row>
    <row r="40" spans="1:17" s="69" customFormat="1">
      <c r="A40" s="75"/>
      <c r="B40" s="112"/>
      <c r="C40" s="76"/>
      <c r="D40" s="76" t="s">
        <v>70</v>
      </c>
      <c r="E40" s="58"/>
      <c r="F40" s="58">
        <f>104644848</f>
        <v>104644848</v>
      </c>
      <c r="G40" s="79"/>
      <c r="H40" s="86"/>
      <c r="I40" s="91"/>
      <c r="J40" s="51"/>
      <c r="K40" s="53"/>
      <c r="L40" s="87"/>
      <c r="M40" s="92"/>
      <c r="N40" s="87"/>
      <c r="O40" s="92"/>
      <c r="P40" s="105"/>
      <c r="Q40" s="104"/>
    </row>
    <row r="41" spans="1:17" s="69" customFormat="1">
      <c r="A41" s="75"/>
      <c r="B41" s="112"/>
      <c r="C41" s="76"/>
      <c r="D41" s="76" t="s">
        <v>73</v>
      </c>
      <c r="E41" s="58"/>
      <c r="F41" s="58">
        <v>88730786</v>
      </c>
      <c r="G41" s="79"/>
      <c r="H41" s="86"/>
      <c r="I41" s="91"/>
      <c r="J41" s="51"/>
      <c r="K41" s="53"/>
      <c r="L41" s="87"/>
      <c r="M41" s="92"/>
      <c r="N41" s="87"/>
      <c r="O41" s="92"/>
      <c r="P41" s="105"/>
      <c r="Q41" s="104"/>
    </row>
    <row r="42" spans="1:17" s="69" customFormat="1">
      <c r="A42" s="75"/>
      <c r="B42" s="112"/>
      <c r="C42" s="76"/>
      <c r="D42" s="76" t="s">
        <v>75</v>
      </c>
      <c r="E42" s="58"/>
      <c r="F42" s="58">
        <v>110889510</v>
      </c>
      <c r="G42" s="79"/>
      <c r="H42" s="86"/>
      <c r="I42" s="91"/>
      <c r="J42" s="51"/>
      <c r="K42" s="53"/>
      <c r="L42" s="87"/>
      <c r="M42" s="92"/>
      <c r="N42" s="87"/>
      <c r="O42" s="92"/>
      <c r="P42" s="105"/>
      <c r="Q42" s="104"/>
    </row>
    <row r="43" spans="1:17" s="69" customFormat="1" ht="13.5" customHeight="1">
      <c r="A43" s="75"/>
      <c r="B43" s="112"/>
      <c r="C43" s="76"/>
      <c r="D43" s="76"/>
      <c r="E43" s="76"/>
      <c r="F43" s="78"/>
      <c r="G43" s="79">
        <f>SUM(F38:F42)</f>
        <v>545552422</v>
      </c>
      <c r="H43" s="86"/>
      <c r="I43" s="91"/>
      <c r="J43" s="51"/>
      <c r="K43" s="53"/>
      <c r="L43" s="87"/>
      <c r="M43" s="92"/>
      <c r="N43" s="87"/>
      <c r="O43" s="92"/>
      <c r="P43" s="105"/>
      <c r="Q43" s="104"/>
    </row>
    <row r="44" spans="1:17" s="69" customFormat="1" ht="10.5" customHeight="1">
      <c r="A44" s="75"/>
      <c r="B44" s="112"/>
      <c r="C44" s="76"/>
      <c r="D44" s="76"/>
      <c r="E44" s="76"/>
      <c r="F44" s="78"/>
      <c r="G44" s="79"/>
      <c r="H44" s="86"/>
      <c r="I44" s="91"/>
      <c r="J44" s="51"/>
      <c r="K44" s="53"/>
      <c r="L44" s="87"/>
      <c r="M44" s="92"/>
      <c r="N44" s="87"/>
      <c r="O44" s="92"/>
      <c r="P44" s="105"/>
      <c r="Q44" s="104"/>
    </row>
    <row r="45" spans="1:17" s="69" customFormat="1">
      <c r="A45" s="75"/>
      <c r="B45" s="112">
        <v>6</v>
      </c>
      <c r="C45" s="76" t="s">
        <v>12</v>
      </c>
      <c r="D45" s="76" t="s">
        <v>75</v>
      </c>
      <c r="E45" s="76"/>
      <c r="F45" s="78"/>
      <c r="G45" s="79">
        <v>69828648.060000002</v>
      </c>
      <c r="H45" s="86"/>
      <c r="I45" s="91"/>
      <c r="J45" s="51"/>
      <c r="K45" s="53"/>
      <c r="L45" s="87"/>
      <c r="M45" s="92"/>
      <c r="N45" s="87"/>
      <c r="O45" s="92"/>
      <c r="P45" s="105"/>
      <c r="Q45" s="104"/>
    </row>
    <row r="46" spans="1:17" s="69" customFormat="1" ht="7.5" customHeight="1">
      <c r="A46" s="75"/>
      <c r="B46" s="112"/>
      <c r="C46" s="76"/>
      <c r="D46" s="76"/>
      <c r="E46" s="76"/>
      <c r="F46" s="78"/>
      <c r="G46" s="79"/>
      <c r="H46" s="86"/>
      <c r="I46" s="91"/>
      <c r="J46" s="51"/>
      <c r="K46" s="53"/>
      <c r="L46" s="87"/>
      <c r="M46" s="92"/>
      <c r="N46" s="87"/>
      <c r="O46" s="92"/>
      <c r="P46" s="105"/>
      <c r="Q46" s="104"/>
    </row>
    <row r="47" spans="1:17" s="69" customFormat="1">
      <c r="A47" s="75"/>
      <c r="B47" s="112">
        <v>7</v>
      </c>
      <c r="C47" s="76" t="s">
        <v>13</v>
      </c>
      <c r="D47" s="76"/>
      <c r="E47" s="76"/>
      <c r="F47" s="78"/>
      <c r="G47" s="79">
        <v>0</v>
      </c>
      <c r="H47" s="86"/>
      <c r="I47" s="91"/>
      <c r="J47" s="51"/>
      <c r="K47" s="53"/>
      <c r="L47" s="87"/>
      <c r="M47" s="92"/>
      <c r="N47" s="87"/>
      <c r="O47" s="92"/>
      <c r="P47" s="105"/>
      <c r="Q47" s="104"/>
    </row>
    <row r="48" spans="1:17" s="69" customFormat="1" ht="6" customHeight="1">
      <c r="A48" s="75"/>
      <c r="B48" s="112"/>
      <c r="C48" s="76"/>
      <c r="D48" s="76"/>
      <c r="E48" s="76"/>
      <c r="F48" s="78"/>
      <c r="G48" s="79"/>
      <c r="H48" s="86"/>
      <c r="I48" s="91"/>
      <c r="J48" s="51"/>
      <c r="K48" s="53"/>
      <c r="L48" s="87"/>
      <c r="M48" s="92"/>
      <c r="N48" s="87"/>
      <c r="O48" s="92"/>
      <c r="P48" s="105"/>
      <c r="Q48" s="104"/>
    </row>
    <row r="49" spans="1:17" s="69" customFormat="1">
      <c r="A49" s="75"/>
      <c r="B49" s="112">
        <v>8</v>
      </c>
      <c r="C49" s="76" t="s">
        <v>14</v>
      </c>
      <c r="D49" s="76"/>
      <c r="E49" s="76"/>
      <c r="F49" s="78"/>
      <c r="G49" s="79">
        <v>0</v>
      </c>
      <c r="H49" s="86"/>
      <c r="I49" s="91"/>
      <c r="J49" s="51"/>
      <c r="K49" s="53"/>
      <c r="L49" s="87"/>
      <c r="M49" s="92"/>
      <c r="N49" s="87"/>
      <c r="O49" s="92"/>
      <c r="P49" s="105"/>
      <c r="Q49" s="104"/>
    </row>
    <row r="50" spans="1:17" s="69" customFormat="1">
      <c r="A50" s="75"/>
      <c r="B50" s="112"/>
      <c r="C50" s="76"/>
      <c r="D50" s="76"/>
      <c r="E50" s="76"/>
      <c r="F50" s="78"/>
      <c r="G50" s="79"/>
      <c r="H50" s="86"/>
      <c r="I50" s="91"/>
      <c r="J50" s="51"/>
      <c r="K50" s="53"/>
      <c r="L50" s="87"/>
      <c r="M50" s="92"/>
      <c r="N50" s="87"/>
      <c r="O50" s="92"/>
      <c r="P50" s="105"/>
      <c r="Q50" s="104"/>
    </row>
    <row r="51" spans="1:17" s="69" customFormat="1">
      <c r="A51" s="75"/>
      <c r="B51" s="112">
        <v>9</v>
      </c>
      <c r="C51" s="76" t="s">
        <v>15</v>
      </c>
      <c r="D51" s="76" t="s">
        <v>67</v>
      </c>
      <c r="E51" s="78"/>
      <c r="F51" s="78">
        <v>557034830</v>
      </c>
      <c r="G51" s="79"/>
      <c r="H51" s="86"/>
      <c r="I51" s="91"/>
      <c r="J51" s="51"/>
      <c r="K51" s="53"/>
      <c r="L51" s="87"/>
      <c r="M51" s="92"/>
      <c r="N51" s="87"/>
      <c r="O51" s="92"/>
      <c r="P51" s="105"/>
      <c r="Q51" s="104"/>
    </row>
    <row r="52" spans="1:17" s="69" customFormat="1">
      <c r="A52" s="75"/>
      <c r="B52" s="112"/>
      <c r="C52" s="76"/>
      <c r="D52" s="76" t="s">
        <v>70</v>
      </c>
      <c r="E52" s="78"/>
      <c r="F52" s="78">
        <v>658120904</v>
      </c>
      <c r="G52" s="79"/>
      <c r="H52" s="86"/>
      <c r="I52" s="91"/>
      <c r="J52" s="51"/>
      <c r="K52" s="53"/>
      <c r="L52" s="87"/>
      <c r="M52" s="92"/>
      <c r="N52" s="87"/>
      <c r="O52" s="92"/>
      <c r="P52" s="105"/>
      <c r="Q52" s="104"/>
    </row>
    <row r="53" spans="1:17" s="69" customFormat="1">
      <c r="A53" s="75"/>
      <c r="B53" s="112"/>
      <c r="C53" s="76"/>
      <c r="D53" s="76" t="s">
        <v>73</v>
      </c>
      <c r="E53" s="78"/>
      <c r="F53" s="78">
        <v>651199119</v>
      </c>
      <c r="G53" s="79"/>
      <c r="H53" s="86"/>
      <c r="I53" s="91"/>
      <c r="J53" s="51"/>
      <c r="K53" s="53"/>
      <c r="L53" s="93"/>
      <c r="M53" s="92"/>
      <c r="N53" s="87"/>
      <c r="O53" s="92"/>
      <c r="P53" s="105"/>
      <c r="Q53" s="104"/>
    </row>
    <row r="54" spans="1:17" s="69" customFormat="1">
      <c r="A54" s="75"/>
      <c r="B54" s="112"/>
      <c r="C54" s="76"/>
      <c r="D54" s="76" t="s">
        <v>75</v>
      </c>
      <c r="E54" s="78"/>
      <c r="F54" s="123">
        <v>368551315</v>
      </c>
      <c r="G54" s="79"/>
      <c r="H54" s="86"/>
      <c r="I54" s="91"/>
      <c r="J54" s="51"/>
      <c r="K54" s="53"/>
      <c r="L54" s="93"/>
      <c r="M54" s="92"/>
      <c r="N54" s="87"/>
      <c r="O54" s="92"/>
      <c r="P54" s="105"/>
      <c r="Q54" s="104"/>
    </row>
    <row r="55" spans="1:17" s="69" customFormat="1">
      <c r="A55" s="75"/>
      <c r="B55" s="112"/>
      <c r="C55" s="76"/>
      <c r="D55" s="76"/>
      <c r="E55" s="76"/>
      <c r="F55" s="78"/>
      <c r="G55" s="79">
        <f>SUM(F51:F54)</f>
        <v>2234906168</v>
      </c>
      <c r="H55" s="86"/>
      <c r="I55" s="91"/>
      <c r="J55" s="51"/>
      <c r="K55" s="53"/>
      <c r="L55" s="87"/>
      <c r="M55" s="92"/>
      <c r="N55" s="87"/>
      <c r="O55" s="92"/>
      <c r="P55" s="105"/>
      <c r="Q55" s="104"/>
    </row>
    <row r="56" spans="1:17" s="69" customFormat="1" ht="10.5" customHeight="1">
      <c r="A56" s="75"/>
      <c r="B56" s="112"/>
      <c r="C56" s="76"/>
      <c r="D56" s="76"/>
      <c r="E56" s="76"/>
      <c r="F56" s="78"/>
      <c r="G56" s="79"/>
      <c r="H56" s="86"/>
      <c r="I56" s="91"/>
      <c r="J56" s="51"/>
      <c r="K56" s="53"/>
      <c r="L56" s="87"/>
      <c r="M56" s="92"/>
      <c r="N56" s="87"/>
      <c r="O56" s="92"/>
      <c r="P56" s="105"/>
      <c r="Q56" s="104"/>
    </row>
    <row r="57" spans="1:17" s="69" customFormat="1">
      <c r="A57" s="75"/>
      <c r="B57" s="112">
        <v>10</v>
      </c>
      <c r="C57" s="76" t="s">
        <v>16</v>
      </c>
      <c r="D57" s="76"/>
      <c r="E57" s="76"/>
      <c r="F57" s="78"/>
      <c r="G57" s="79">
        <v>0</v>
      </c>
      <c r="H57" s="86"/>
      <c r="I57" s="91"/>
      <c r="J57" s="51"/>
      <c r="K57" s="53"/>
      <c r="L57" s="87"/>
      <c r="M57" s="92"/>
      <c r="N57" s="87"/>
      <c r="O57" s="92"/>
      <c r="P57" s="105"/>
      <c r="Q57" s="104"/>
    </row>
    <row r="58" spans="1:17" s="69" customFormat="1" ht="9.75" customHeight="1">
      <c r="A58" s="75"/>
      <c r="B58" s="112"/>
      <c r="C58" s="76"/>
      <c r="D58" s="76"/>
      <c r="E58" s="76"/>
      <c r="F58" s="78"/>
      <c r="G58" s="79"/>
      <c r="H58" s="86"/>
      <c r="I58" s="91"/>
      <c r="J58" s="51"/>
      <c r="K58" s="53"/>
      <c r="L58" s="87"/>
      <c r="M58" s="92"/>
      <c r="N58" s="87"/>
      <c r="O58" s="92"/>
      <c r="P58" s="105"/>
      <c r="Q58" s="104"/>
    </row>
    <row r="59" spans="1:17" s="69" customFormat="1">
      <c r="A59" s="75"/>
      <c r="B59" s="112">
        <v>11</v>
      </c>
      <c r="C59" s="76" t="s">
        <v>34</v>
      </c>
      <c r="D59" s="76"/>
      <c r="E59" s="67"/>
      <c r="F59" s="78"/>
      <c r="G59" s="79">
        <v>0</v>
      </c>
      <c r="H59" s="91"/>
      <c r="I59" s="51"/>
      <c r="J59" s="53"/>
      <c r="K59" s="87"/>
      <c r="L59" s="92"/>
      <c r="M59" s="87"/>
      <c r="N59" s="92"/>
      <c r="O59" s="105"/>
      <c r="P59" s="104"/>
    </row>
    <row r="60" spans="1:17" s="69" customFormat="1" ht="4.5" customHeight="1">
      <c r="A60" s="75"/>
      <c r="B60" s="112"/>
      <c r="C60" s="76"/>
      <c r="D60" s="76"/>
      <c r="E60" s="67"/>
      <c r="F60" s="78"/>
      <c r="G60" s="79"/>
      <c r="H60" s="91"/>
      <c r="I60" s="51"/>
      <c r="J60" s="53"/>
      <c r="K60" s="87"/>
      <c r="L60" s="92"/>
      <c r="M60" s="87"/>
      <c r="N60" s="92"/>
      <c r="O60" s="105"/>
      <c r="P60" s="104"/>
    </row>
    <row r="61" spans="1:17" s="69" customFormat="1">
      <c r="A61" s="75"/>
      <c r="B61" s="112">
        <v>12</v>
      </c>
      <c r="C61" s="76" t="s">
        <v>17</v>
      </c>
      <c r="D61" s="76" t="s">
        <v>75</v>
      </c>
      <c r="E61" s="57"/>
      <c r="F61" s="78"/>
      <c r="G61" s="79">
        <v>456000</v>
      </c>
      <c r="H61" s="86"/>
      <c r="I61" s="91"/>
      <c r="J61" s="51"/>
      <c r="K61" s="53"/>
      <c r="L61" s="87"/>
      <c r="M61" s="92"/>
      <c r="N61" s="87"/>
      <c r="O61" s="92"/>
      <c r="P61" s="105"/>
      <c r="Q61" s="104"/>
    </row>
    <row r="62" spans="1:17" s="69" customFormat="1" ht="11.25" customHeight="1">
      <c r="A62" s="75"/>
      <c r="B62" s="112"/>
      <c r="C62" s="76"/>
      <c r="D62" s="76"/>
      <c r="E62" s="76"/>
      <c r="F62" s="78"/>
      <c r="G62" s="79"/>
      <c r="H62" s="86"/>
      <c r="I62" s="91"/>
      <c r="J62" s="51"/>
      <c r="K62" s="53"/>
      <c r="L62" s="87"/>
      <c r="M62" s="92"/>
      <c r="N62" s="87"/>
      <c r="O62" s="92"/>
      <c r="P62" s="105"/>
      <c r="Q62" s="104"/>
    </row>
    <row r="63" spans="1:17" s="69" customFormat="1">
      <c r="A63" s="75"/>
      <c r="B63" s="112">
        <v>13</v>
      </c>
      <c r="C63" s="76" t="s">
        <v>18</v>
      </c>
      <c r="D63" s="76" t="s">
        <v>75</v>
      </c>
      <c r="E63" s="76"/>
      <c r="F63" s="78"/>
      <c r="G63" s="79">
        <v>18350640</v>
      </c>
      <c r="H63" s="86"/>
      <c r="I63" s="91"/>
      <c r="J63" s="51"/>
      <c r="K63" s="53"/>
      <c r="L63" s="87"/>
      <c r="M63" s="92"/>
      <c r="N63" s="87"/>
      <c r="O63" s="92"/>
      <c r="P63" s="105"/>
      <c r="Q63" s="104"/>
    </row>
    <row r="64" spans="1:17" s="69" customFormat="1" ht="9" customHeight="1">
      <c r="A64" s="75"/>
      <c r="B64" s="112"/>
      <c r="C64" s="76"/>
      <c r="D64" s="76"/>
      <c r="E64" s="76"/>
      <c r="F64" s="78"/>
      <c r="G64" s="79"/>
      <c r="H64" s="86"/>
      <c r="I64" s="91"/>
      <c r="J64" s="51"/>
      <c r="K64" s="53"/>
      <c r="L64" s="87"/>
      <c r="M64" s="92"/>
      <c r="N64" s="87"/>
      <c r="O64" s="92"/>
      <c r="P64" s="105"/>
      <c r="Q64" s="104"/>
    </row>
    <row r="65" spans="1:17" s="69" customFormat="1">
      <c r="A65" s="75"/>
      <c r="B65" s="112">
        <v>14</v>
      </c>
      <c r="C65" s="76" t="s">
        <v>19</v>
      </c>
      <c r="D65" s="76" t="s">
        <v>70</v>
      </c>
      <c r="E65" s="65"/>
      <c r="F65" s="78"/>
      <c r="G65" s="79">
        <v>1875897</v>
      </c>
      <c r="H65" s="86"/>
      <c r="I65" s="91"/>
      <c r="J65" s="51"/>
      <c r="K65" s="53"/>
      <c r="L65" s="87"/>
      <c r="M65" s="92"/>
      <c r="N65" s="87"/>
      <c r="O65" s="92"/>
      <c r="P65" s="105"/>
      <c r="Q65" s="104"/>
    </row>
    <row r="66" spans="1:17" s="69" customFormat="1" ht="7.5" customHeight="1">
      <c r="A66" s="75"/>
      <c r="B66" s="112"/>
      <c r="C66" s="76"/>
      <c r="D66" s="65"/>
      <c r="E66" s="65"/>
      <c r="F66" s="78"/>
      <c r="G66" s="79"/>
      <c r="H66" s="86"/>
      <c r="I66" s="91"/>
      <c r="J66" s="51"/>
      <c r="K66" s="53"/>
      <c r="L66" s="87"/>
      <c r="M66" s="92"/>
      <c r="N66" s="87"/>
      <c r="O66" s="92"/>
      <c r="P66" s="105"/>
      <c r="Q66" s="104"/>
    </row>
    <row r="67" spans="1:17" s="69" customFormat="1">
      <c r="A67" s="75"/>
      <c r="B67" s="112">
        <v>15</v>
      </c>
      <c r="C67" s="76" t="s">
        <v>26</v>
      </c>
      <c r="D67" s="76" t="s">
        <v>75</v>
      </c>
      <c r="E67" s="63">
        <v>6400.32</v>
      </c>
      <c r="F67" s="78"/>
      <c r="G67" s="59">
        <v>78410320.209999964</v>
      </c>
      <c r="H67" s="86"/>
      <c r="I67" s="91"/>
      <c r="J67" s="60"/>
      <c r="K67" s="61"/>
      <c r="L67" s="87"/>
      <c r="M67" s="92"/>
      <c r="N67" s="87"/>
      <c r="O67" s="92"/>
      <c r="P67" s="105"/>
      <c r="Q67" s="104"/>
    </row>
    <row r="68" spans="1:17" s="69" customFormat="1" ht="7.5" customHeight="1">
      <c r="A68" s="75"/>
      <c r="B68" s="112"/>
      <c r="C68" s="76"/>
      <c r="D68" s="76"/>
      <c r="E68" s="63"/>
      <c r="F68" s="78"/>
      <c r="G68" s="79"/>
      <c r="H68" s="86"/>
      <c r="I68" s="91"/>
      <c r="J68" s="51"/>
      <c r="K68" s="53"/>
      <c r="L68" s="87"/>
      <c r="M68" s="92"/>
      <c r="N68" s="87"/>
      <c r="O68" s="92"/>
      <c r="P68" s="105"/>
      <c r="Q68" s="104"/>
    </row>
    <row r="69" spans="1:17" s="69" customFormat="1" ht="15" customHeight="1">
      <c r="A69" s="75"/>
      <c r="B69" s="112">
        <v>16</v>
      </c>
      <c r="C69" s="76" t="s">
        <v>86</v>
      </c>
      <c r="D69" s="76" t="s">
        <v>73</v>
      </c>
      <c r="E69" s="63">
        <v>201.74</v>
      </c>
      <c r="F69" s="78"/>
      <c r="G69" s="79">
        <v>2469701</v>
      </c>
      <c r="H69" s="86"/>
      <c r="I69" s="91"/>
      <c r="J69" s="51"/>
      <c r="K69" s="53"/>
      <c r="L69" s="87"/>
      <c r="M69" s="92"/>
      <c r="N69" s="87"/>
      <c r="O69" s="92"/>
      <c r="P69" s="105"/>
      <c r="Q69" s="104"/>
    </row>
    <row r="70" spans="1:17" s="69" customFormat="1" ht="8.25" customHeight="1">
      <c r="A70" s="75"/>
      <c r="B70" s="112"/>
      <c r="C70" s="76"/>
      <c r="D70" s="76"/>
      <c r="E70" s="76"/>
      <c r="F70" s="78"/>
      <c r="G70" s="79"/>
      <c r="H70" s="86"/>
      <c r="I70" s="91"/>
      <c r="J70" s="51"/>
      <c r="K70" s="53"/>
      <c r="L70" s="87"/>
      <c r="M70" s="92"/>
      <c r="N70" s="87"/>
      <c r="O70" s="92"/>
      <c r="P70" s="105"/>
      <c r="Q70" s="104"/>
    </row>
    <row r="71" spans="1:17" s="69" customFormat="1">
      <c r="A71" s="75"/>
      <c r="B71" s="112">
        <v>17</v>
      </c>
      <c r="C71" s="76" t="s">
        <v>25</v>
      </c>
      <c r="D71" s="76" t="s">
        <v>31</v>
      </c>
      <c r="E71" s="63">
        <v>550000</v>
      </c>
      <c r="F71" s="78"/>
      <c r="G71" s="59">
        <v>5207400000</v>
      </c>
      <c r="H71" s="86"/>
      <c r="I71" s="91"/>
      <c r="J71" s="60"/>
      <c r="K71" s="61"/>
      <c r="L71" s="87"/>
      <c r="M71" s="92"/>
      <c r="N71" s="87"/>
      <c r="O71" s="92"/>
      <c r="P71" s="105"/>
      <c r="Q71" s="104"/>
    </row>
    <row r="72" spans="1:17" s="69" customFormat="1" ht="5.25" customHeight="1">
      <c r="A72" s="75"/>
      <c r="B72" s="112"/>
      <c r="C72" s="76"/>
      <c r="D72" s="76"/>
      <c r="E72" s="63"/>
      <c r="F72" s="78"/>
      <c r="G72" s="59"/>
      <c r="H72" s="86"/>
      <c r="I72" s="91"/>
      <c r="J72" s="60"/>
      <c r="K72" s="61"/>
      <c r="L72" s="87"/>
      <c r="M72" s="92"/>
      <c r="N72" s="87"/>
      <c r="O72" s="92"/>
      <c r="P72" s="105"/>
      <c r="Q72" s="104"/>
    </row>
    <row r="73" spans="1:17" s="69" customFormat="1" ht="15.75" customHeight="1">
      <c r="A73" s="75"/>
      <c r="B73" s="112">
        <v>18</v>
      </c>
      <c r="C73" s="76" t="s">
        <v>24</v>
      </c>
      <c r="D73" s="76" t="s">
        <v>75</v>
      </c>
      <c r="E73" s="63"/>
      <c r="F73" s="78"/>
      <c r="G73" s="59">
        <v>0</v>
      </c>
      <c r="H73" s="86"/>
      <c r="I73" s="91"/>
      <c r="J73" s="60"/>
      <c r="K73" s="61"/>
      <c r="L73" s="87"/>
      <c r="M73" s="92"/>
      <c r="N73" s="87"/>
      <c r="O73" s="92"/>
      <c r="P73" s="105"/>
      <c r="Q73" s="104"/>
    </row>
    <row r="74" spans="1:17" s="69" customFormat="1" ht="6" customHeight="1">
      <c r="A74" s="75"/>
      <c r="B74" s="112"/>
      <c r="C74" s="76"/>
      <c r="D74" s="76"/>
      <c r="E74" s="63"/>
      <c r="F74" s="78"/>
      <c r="G74" s="59"/>
      <c r="H74" s="86"/>
      <c r="I74" s="91"/>
      <c r="J74" s="60"/>
      <c r="K74" s="61"/>
      <c r="L74" s="87"/>
      <c r="M74" s="92"/>
      <c r="N74" s="87"/>
      <c r="O74" s="92"/>
      <c r="P74" s="105"/>
      <c r="Q74" s="104"/>
    </row>
    <row r="75" spans="1:17" s="69" customFormat="1">
      <c r="A75" s="75"/>
      <c r="B75" s="112">
        <v>19</v>
      </c>
      <c r="C75" s="76" t="s">
        <v>23</v>
      </c>
      <c r="D75" s="76" t="s">
        <v>75</v>
      </c>
      <c r="E75" s="63">
        <v>2640</v>
      </c>
      <c r="F75" s="78"/>
      <c r="G75" s="59">
        <v>32342640</v>
      </c>
      <c r="H75" s="86"/>
      <c r="I75" s="91"/>
      <c r="J75" s="60"/>
      <c r="K75" s="61"/>
      <c r="L75" s="87"/>
      <c r="M75" s="92"/>
      <c r="N75" s="87"/>
      <c r="O75" s="92"/>
      <c r="P75" s="105"/>
      <c r="Q75" s="104"/>
    </row>
    <row r="76" spans="1:17" s="69" customFormat="1" ht="8.25" customHeight="1">
      <c r="A76" s="75"/>
      <c r="B76" s="113"/>
      <c r="C76" s="81"/>
      <c r="D76" s="81"/>
      <c r="E76" s="81"/>
      <c r="F76" s="82"/>
      <c r="G76" s="83"/>
      <c r="H76" s="96"/>
      <c r="I76" s="97"/>
      <c r="J76" s="51"/>
      <c r="K76" s="53"/>
      <c r="L76" s="87"/>
      <c r="M76" s="92"/>
      <c r="N76" s="94"/>
      <c r="O76" s="95"/>
      <c r="P76" s="105"/>
      <c r="Q76" s="106"/>
    </row>
    <row r="77" spans="1:17" s="69" customFormat="1" ht="20.25" thickBot="1">
      <c r="A77" s="73"/>
      <c r="B77" s="144" t="s">
        <v>20</v>
      </c>
      <c r="C77" s="145"/>
      <c r="D77" s="145"/>
      <c r="E77" s="145"/>
      <c r="F77" s="146"/>
      <c r="G77" s="84">
        <f>SUM(G6:G75)</f>
        <v>74128400200.759995</v>
      </c>
      <c r="H77" s="98"/>
      <c r="I77" s="99"/>
      <c r="J77" s="54"/>
      <c r="K77" s="55"/>
      <c r="L77" s="100"/>
      <c r="M77" s="101"/>
      <c r="N77" s="100"/>
      <c r="O77" s="102"/>
      <c r="P77" s="107"/>
      <c r="Q77" s="111"/>
    </row>
    <row r="78" spans="1:17" s="69" customFormat="1" ht="6.75" customHeight="1" thickTop="1">
      <c r="B78" s="74"/>
      <c r="H78" s="71"/>
      <c r="I78" s="71"/>
      <c r="J78" s="51"/>
      <c r="K78" s="51"/>
      <c r="L78" s="72"/>
      <c r="M78" s="72"/>
      <c r="N78" s="72"/>
      <c r="O78" s="85"/>
      <c r="P78" s="104"/>
      <c r="Q78" s="108"/>
    </row>
    <row r="79" spans="1:17" s="69" customFormat="1">
      <c r="B79" s="74"/>
      <c r="H79" s="71"/>
      <c r="I79" s="71"/>
      <c r="J79" s="51"/>
      <c r="K79" s="51"/>
      <c r="L79" s="72"/>
      <c r="M79" s="110"/>
      <c r="N79" s="72"/>
      <c r="O79" s="110"/>
      <c r="P79" s="103"/>
      <c r="Q79" s="110"/>
    </row>
    <row r="80" spans="1:17">
      <c r="G80" s="1">
        <v>74455538201.509979</v>
      </c>
    </row>
  </sheetData>
  <mergeCells count="5">
    <mergeCell ref="B77:F77"/>
    <mergeCell ref="B1:G1"/>
    <mergeCell ref="B2:G2"/>
    <mergeCell ref="B4:B5"/>
    <mergeCell ref="D4:G4"/>
  </mergeCells>
  <pageMargins left="0.78740157480314965" right="0.23622047244094491" top="0.11811023622047245" bottom="0.43307086614173229" header="7.874015748031496E-2" footer="0.31496062992125984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9"/>
  <sheetViews>
    <sheetView topLeftCell="A4" workbookViewId="0">
      <selection activeCell="D9" sqref="D9:E9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0.28515625" style="69" customWidth="1"/>
    <col min="5" max="5" width="14.5703125" style="69" customWidth="1"/>
    <col min="6" max="6" width="19" style="69" customWidth="1"/>
    <col min="7" max="7" width="8" style="71" customWidth="1"/>
    <col min="8" max="8" width="14.28515625" style="71" customWidth="1"/>
    <col min="9" max="9" width="8" style="51" customWidth="1"/>
    <col min="10" max="10" width="14.28515625" style="51" customWidth="1"/>
    <col min="11" max="11" width="7.140625" style="72" customWidth="1"/>
    <col min="12" max="12" width="16" style="72" customWidth="1"/>
    <col min="13" max="13" width="8.28515625" style="72" customWidth="1"/>
    <col min="14" max="14" width="14.42578125" style="72" customWidth="1"/>
    <col min="15" max="15" width="8.42578125" style="103" customWidth="1"/>
    <col min="16" max="16" width="15.5703125" style="103" customWidth="1"/>
    <col min="17" max="16384" width="9.140625" style="69"/>
  </cols>
  <sheetData>
    <row r="1" spans="1:16">
      <c r="B1" s="138" t="s">
        <v>0</v>
      </c>
      <c r="C1" s="138"/>
      <c r="D1" s="138"/>
      <c r="E1" s="138"/>
      <c r="F1" s="138"/>
    </row>
    <row r="2" spans="1:16">
      <c r="B2" s="138" t="s">
        <v>78</v>
      </c>
      <c r="C2" s="138"/>
      <c r="D2" s="138"/>
      <c r="E2" s="138"/>
      <c r="F2" s="138"/>
      <c r="G2" s="138"/>
    </row>
    <row r="3" spans="1:16" ht="8.25" customHeight="1" thickBot="1">
      <c r="B3" s="74" t="s">
        <v>30</v>
      </c>
      <c r="C3" s="70"/>
      <c r="D3" s="70"/>
      <c r="E3" s="70"/>
    </row>
    <row r="4" spans="1:16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3"/>
    </row>
    <row r="5" spans="1:16" ht="21" customHeight="1" thickBot="1">
      <c r="A5" s="75"/>
      <c r="B5" s="140"/>
      <c r="C5" s="115"/>
      <c r="D5" s="116" t="s">
        <v>4</v>
      </c>
      <c r="E5" s="117" t="s">
        <v>5</v>
      </c>
      <c r="F5" s="118" t="s">
        <v>6</v>
      </c>
      <c r="G5" s="86"/>
      <c r="H5" s="14"/>
      <c r="J5" s="52"/>
      <c r="K5" s="87"/>
      <c r="L5" s="88"/>
      <c r="M5" s="87"/>
      <c r="N5" s="89"/>
      <c r="O5" s="104"/>
      <c r="P5" s="104"/>
    </row>
    <row r="6" spans="1:16" ht="15.75" thickTop="1">
      <c r="A6" s="75"/>
      <c r="B6" s="109"/>
      <c r="C6" s="76"/>
      <c r="D6" s="76"/>
      <c r="E6" s="76"/>
      <c r="F6" s="77"/>
      <c r="G6" s="86"/>
      <c r="H6" s="86"/>
      <c r="K6" s="87"/>
      <c r="L6" s="87"/>
      <c r="M6" s="87"/>
      <c r="N6" s="87"/>
      <c r="O6" s="104"/>
      <c r="P6" s="104"/>
    </row>
    <row r="7" spans="1:16">
      <c r="B7" s="112">
        <v>1</v>
      </c>
      <c r="C7" s="76" t="s">
        <v>7</v>
      </c>
      <c r="D7" s="76" t="s">
        <v>79</v>
      </c>
      <c r="E7" s="78"/>
      <c r="F7" s="79">
        <v>85567000</v>
      </c>
    </row>
    <row r="8" spans="1:16">
      <c r="B8" s="112"/>
      <c r="C8" s="76"/>
      <c r="D8" s="76"/>
      <c r="E8" s="78"/>
      <c r="F8" s="79"/>
    </row>
    <row r="9" spans="1:16">
      <c r="B9" s="112">
        <v>2</v>
      </c>
      <c r="C9" s="76" t="s">
        <v>8</v>
      </c>
      <c r="D9" s="76" t="s">
        <v>75</v>
      </c>
      <c r="E9" s="122">
        <v>31754614</v>
      </c>
      <c r="F9" s="79"/>
    </row>
    <row r="10" spans="1:16">
      <c r="B10" s="112"/>
      <c r="C10" s="76"/>
      <c r="D10" s="76" t="s">
        <v>79</v>
      </c>
      <c r="E10" s="122">
        <v>70308194</v>
      </c>
      <c r="F10" s="79"/>
    </row>
    <row r="11" spans="1:16">
      <c r="B11" s="112"/>
      <c r="C11" s="76"/>
      <c r="D11" s="76"/>
      <c r="E11" s="78"/>
      <c r="F11" s="79">
        <f>SUM(E9:E10)</f>
        <v>102062808</v>
      </c>
    </row>
    <row r="12" spans="1:16">
      <c r="B12" s="112"/>
      <c r="C12" s="76"/>
      <c r="D12" s="76"/>
      <c r="E12" s="78"/>
      <c r="F12" s="79"/>
    </row>
    <row r="13" spans="1:16">
      <c r="B13" s="112">
        <v>3</v>
      </c>
      <c r="C13" s="76" t="s">
        <v>9</v>
      </c>
      <c r="D13" s="76" t="s">
        <v>75</v>
      </c>
      <c r="E13" s="78">
        <v>5235685477.1999969</v>
      </c>
      <c r="F13" s="79"/>
    </row>
    <row r="14" spans="1:16">
      <c r="B14" s="112"/>
      <c r="C14" s="76"/>
      <c r="D14" s="76" t="s">
        <v>79</v>
      </c>
      <c r="E14" s="78">
        <f>15698658407-874500</f>
        <v>15697783907</v>
      </c>
      <c r="F14" s="79"/>
    </row>
    <row r="15" spans="1:16">
      <c r="B15" s="112"/>
      <c r="C15" s="76"/>
      <c r="D15" s="76"/>
      <c r="E15" s="78"/>
      <c r="F15" s="79">
        <f>SUM(E13:E14)</f>
        <v>20933469384.199997</v>
      </c>
    </row>
    <row r="16" spans="1:16">
      <c r="B16" s="112">
        <v>4</v>
      </c>
      <c r="C16" s="76" t="s">
        <v>11</v>
      </c>
      <c r="D16" s="76" t="s">
        <v>70</v>
      </c>
      <c r="E16" s="58">
        <f>104644848</f>
        <v>104644848</v>
      </c>
      <c r="F16" s="79"/>
    </row>
    <row r="17" spans="1:16">
      <c r="B17" s="112"/>
      <c r="C17" s="76"/>
      <c r="D17" s="76" t="s">
        <v>73</v>
      </c>
      <c r="E17" s="58">
        <v>88730786</v>
      </c>
      <c r="F17" s="79"/>
    </row>
    <row r="18" spans="1:16">
      <c r="B18" s="112"/>
      <c r="C18" s="76"/>
      <c r="D18" s="76" t="s">
        <v>75</v>
      </c>
      <c r="E18" s="58">
        <v>110889510</v>
      </c>
      <c r="F18" s="79"/>
    </row>
    <row r="19" spans="1:16">
      <c r="B19" s="112"/>
      <c r="C19" s="56"/>
      <c r="D19" s="76" t="s">
        <v>79</v>
      </c>
      <c r="E19" s="58">
        <v>124911448</v>
      </c>
      <c r="F19" s="79"/>
    </row>
    <row r="20" spans="1:16" s="71" customFormat="1">
      <c r="A20" s="69"/>
      <c r="B20" s="112"/>
      <c r="C20" s="76"/>
      <c r="D20" s="76"/>
      <c r="E20" s="78"/>
      <c r="F20" s="79">
        <f>SUM(E16:E19)</f>
        <v>429176592</v>
      </c>
      <c r="I20" s="51"/>
      <c r="J20" s="51"/>
      <c r="K20" s="72"/>
      <c r="L20" s="72"/>
      <c r="M20" s="72"/>
      <c r="N20" s="72"/>
      <c r="O20" s="103"/>
      <c r="P20" s="103"/>
    </row>
    <row r="21" spans="1:16" s="71" customFormat="1">
      <c r="A21" s="69"/>
      <c r="B21" s="112"/>
      <c r="C21" s="76"/>
      <c r="D21" s="76"/>
      <c r="E21" s="78"/>
      <c r="F21" s="79"/>
      <c r="I21" s="51"/>
      <c r="J21" s="51"/>
      <c r="K21" s="72"/>
      <c r="L21" s="72"/>
      <c r="M21" s="72"/>
      <c r="N21" s="72"/>
      <c r="O21" s="103"/>
      <c r="P21" s="103"/>
    </row>
    <row r="22" spans="1:16" s="71" customFormat="1">
      <c r="A22" s="69"/>
      <c r="B22" s="112">
        <v>5</v>
      </c>
      <c r="C22" s="76" t="s">
        <v>12</v>
      </c>
      <c r="D22" s="76" t="s">
        <v>75</v>
      </c>
      <c r="E22" s="78">
        <v>4469999</v>
      </c>
      <c r="F22" s="79"/>
      <c r="I22" s="51"/>
      <c r="J22" s="51"/>
      <c r="K22" s="72"/>
      <c r="L22" s="72"/>
      <c r="M22" s="72"/>
      <c r="N22" s="72"/>
      <c r="O22" s="103"/>
      <c r="P22" s="103"/>
    </row>
    <row r="23" spans="1:16" s="71" customFormat="1">
      <c r="A23" s="69"/>
      <c r="B23" s="112"/>
      <c r="C23" s="76"/>
      <c r="D23" s="76" t="s">
        <v>79</v>
      </c>
      <c r="E23" s="78">
        <v>78238699</v>
      </c>
      <c r="F23" s="79"/>
      <c r="I23" s="51"/>
      <c r="J23" s="51"/>
      <c r="K23" s="72"/>
      <c r="L23" s="72"/>
      <c r="M23" s="72"/>
      <c r="N23" s="72"/>
      <c r="O23" s="103"/>
      <c r="P23" s="103"/>
    </row>
    <row r="24" spans="1:16" s="71" customFormat="1">
      <c r="A24" s="69"/>
      <c r="B24" s="112"/>
      <c r="C24" s="76"/>
      <c r="D24" s="76"/>
      <c r="E24" s="78"/>
      <c r="F24" s="79">
        <f>SUM(E22:E23)</f>
        <v>82708698</v>
      </c>
      <c r="I24" s="51"/>
      <c r="J24" s="51"/>
      <c r="K24" s="72"/>
      <c r="L24" s="72"/>
      <c r="M24" s="72"/>
      <c r="N24" s="72"/>
      <c r="O24" s="103"/>
      <c r="P24" s="103"/>
    </row>
    <row r="25" spans="1:16" s="71" customFormat="1">
      <c r="A25" s="69"/>
      <c r="B25" s="112"/>
      <c r="C25" s="76"/>
      <c r="D25" s="76"/>
      <c r="E25" s="78"/>
      <c r="F25" s="79"/>
      <c r="I25" s="51"/>
      <c r="J25" s="51"/>
      <c r="K25" s="72"/>
      <c r="L25" s="72"/>
      <c r="M25" s="72"/>
      <c r="N25" s="72"/>
      <c r="O25" s="103"/>
      <c r="P25" s="103"/>
    </row>
    <row r="26" spans="1:16" s="71" customFormat="1">
      <c r="A26" s="69"/>
      <c r="B26" s="112">
        <v>6</v>
      </c>
      <c r="C26" s="76" t="s">
        <v>13</v>
      </c>
      <c r="D26" s="76" t="s">
        <v>79</v>
      </c>
      <c r="E26" s="78"/>
      <c r="F26" s="79">
        <v>288750</v>
      </c>
      <c r="I26" s="51"/>
      <c r="J26" s="51"/>
      <c r="K26" s="72"/>
      <c r="L26" s="72"/>
      <c r="M26" s="72"/>
      <c r="N26" s="72"/>
      <c r="O26" s="103"/>
      <c r="P26" s="103"/>
    </row>
    <row r="27" spans="1:16" s="71" customFormat="1">
      <c r="A27" s="69"/>
      <c r="B27" s="112"/>
      <c r="C27" s="76"/>
      <c r="D27" s="76"/>
      <c r="E27" s="78"/>
      <c r="F27" s="79"/>
      <c r="I27" s="51"/>
      <c r="J27" s="51"/>
      <c r="K27" s="72"/>
      <c r="L27" s="72"/>
      <c r="M27" s="72"/>
      <c r="N27" s="72"/>
      <c r="O27" s="103"/>
      <c r="P27" s="103"/>
    </row>
    <row r="28" spans="1:16" s="71" customFormat="1">
      <c r="A28" s="69"/>
      <c r="B28" s="112">
        <v>7</v>
      </c>
      <c r="C28" s="76" t="s">
        <v>14</v>
      </c>
      <c r="D28" s="76"/>
      <c r="E28" s="78"/>
      <c r="F28" s="79">
        <v>0</v>
      </c>
      <c r="I28" s="51"/>
      <c r="J28" s="51"/>
      <c r="K28" s="72"/>
      <c r="L28" s="72"/>
      <c r="M28" s="72"/>
      <c r="N28" s="72"/>
      <c r="O28" s="103"/>
      <c r="P28" s="103"/>
    </row>
    <row r="29" spans="1:16" s="71" customFormat="1">
      <c r="A29" s="69"/>
      <c r="B29" s="112"/>
      <c r="C29" s="76"/>
      <c r="D29" s="76"/>
      <c r="E29" s="78"/>
      <c r="F29" s="79"/>
      <c r="I29" s="51"/>
      <c r="J29" s="51"/>
      <c r="K29" s="72"/>
      <c r="L29" s="72"/>
      <c r="M29" s="72"/>
      <c r="N29" s="72"/>
      <c r="O29" s="103"/>
      <c r="P29" s="103"/>
    </row>
    <row r="30" spans="1:16" s="71" customFormat="1">
      <c r="A30" s="69"/>
      <c r="B30" s="112">
        <v>8</v>
      </c>
      <c r="C30" s="76" t="s">
        <v>15</v>
      </c>
      <c r="D30" s="76" t="s">
        <v>70</v>
      </c>
      <c r="E30" s="78">
        <v>658120904</v>
      </c>
      <c r="F30" s="79"/>
      <c r="I30" s="51"/>
      <c r="J30" s="51"/>
      <c r="K30" s="72"/>
      <c r="L30" s="72"/>
      <c r="M30" s="72"/>
      <c r="N30" s="72"/>
      <c r="O30" s="103"/>
      <c r="P30" s="103"/>
    </row>
    <row r="31" spans="1:16" s="71" customFormat="1">
      <c r="A31" s="69"/>
      <c r="B31" s="112"/>
      <c r="C31" s="76"/>
      <c r="D31" s="76" t="s">
        <v>73</v>
      </c>
      <c r="E31" s="123">
        <v>651199119</v>
      </c>
      <c r="F31" s="79"/>
      <c r="I31" s="51"/>
      <c r="J31" s="51"/>
      <c r="K31" s="72"/>
      <c r="L31" s="72"/>
      <c r="M31" s="72"/>
      <c r="N31" s="72"/>
      <c r="O31" s="103"/>
      <c r="P31" s="103"/>
    </row>
    <row r="32" spans="1:16" s="71" customFormat="1">
      <c r="A32" s="69"/>
      <c r="B32" s="112"/>
      <c r="C32" s="76"/>
      <c r="D32" s="76" t="s">
        <v>75</v>
      </c>
      <c r="E32" s="123">
        <v>368551315</v>
      </c>
      <c r="F32" s="79"/>
      <c r="I32" s="51"/>
      <c r="J32" s="51"/>
      <c r="K32" s="72"/>
      <c r="L32" s="72"/>
      <c r="M32" s="72"/>
      <c r="N32" s="72"/>
      <c r="O32" s="103"/>
      <c r="P32" s="103"/>
    </row>
    <row r="33" spans="1:16" s="71" customFormat="1">
      <c r="A33" s="69"/>
      <c r="B33" s="112"/>
      <c r="C33" s="76"/>
      <c r="D33" s="76" t="s">
        <v>79</v>
      </c>
      <c r="E33" s="123">
        <v>713602670</v>
      </c>
      <c r="F33" s="79"/>
      <c r="I33" s="51"/>
      <c r="J33" s="51"/>
      <c r="K33" s="72"/>
      <c r="L33" s="72"/>
      <c r="M33" s="72"/>
      <c r="N33" s="72"/>
      <c r="O33" s="103"/>
      <c r="P33" s="103"/>
    </row>
    <row r="34" spans="1:16" s="71" customFormat="1">
      <c r="A34" s="69"/>
      <c r="B34" s="112"/>
      <c r="C34" s="76"/>
      <c r="D34" s="76"/>
      <c r="E34" s="78"/>
      <c r="F34" s="79">
        <f>SUM(E30:E33)</f>
        <v>2391474008</v>
      </c>
      <c r="I34" s="51"/>
      <c r="J34" s="51"/>
      <c r="K34" s="72"/>
      <c r="L34" s="72"/>
      <c r="M34" s="72"/>
      <c r="N34" s="72"/>
      <c r="O34" s="103"/>
      <c r="P34" s="103"/>
    </row>
    <row r="35" spans="1:16" s="71" customFormat="1">
      <c r="A35" s="69"/>
      <c r="B35" s="112"/>
      <c r="C35" s="76"/>
      <c r="D35" s="76"/>
      <c r="E35" s="78"/>
      <c r="F35" s="79"/>
      <c r="I35" s="51"/>
      <c r="J35" s="51"/>
      <c r="K35" s="72"/>
      <c r="L35" s="72"/>
      <c r="M35" s="72"/>
      <c r="N35" s="72"/>
      <c r="O35" s="103"/>
      <c r="P35" s="103"/>
    </row>
    <row r="36" spans="1:16" s="71" customFormat="1">
      <c r="A36" s="69"/>
      <c r="B36" s="112">
        <v>9</v>
      </c>
      <c r="C36" s="76" t="s">
        <v>16</v>
      </c>
      <c r="D36" s="76"/>
      <c r="E36" s="78"/>
      <c r="F36" s="79">
        <v>0</v>
      </c>
      <c r="I36" s="51"/>
      <c r="J36" s="51"/>
      <c r="K36" s="72"/>
      <c r="L36" s="72"/>
      <c r="M36" s="72"/>
      <c r="N36" s="72"/>
      <c r="O36" s="103"/>
      <c r="P36" s="103"/>
    </row>
    <row r="37" spans="1:16" s="71" customFormat="1">
      <c r="A37" s="69"/>
      <c r="B37" s="112"/>
      <c r="C37" s="76"/>
      <c r="D37" s="76"/>
      <c r="E37" s="78"/>
      <c r="F37" s="79"/>
      <c r="I37" s="51"/>
      <c r="J37" s="51"/>
      <c r="K37" s="72"/>
      <c r="L37" s="72"/>
      <c r="M37" s="72"/>
      <c r="N37" s="72"/>
      <c r="O37" s="103"/>
      <c r="P37" s="103"/>
    </row>
    <row r="38" spans="1:16" s="71" customFormat="1">
      <c r="A38" s="69"/>
      <c r="B38" s="112">
        <v>10</v>
      </c>
      <c r="C38" s="76" t="s">
        <v>17</v>
      </c>
      <c r="D38" s="76"/>
      <c r="E38" s="78"/>
      <c r="F38" s="79">
        <v>0</v>
      </c>
      <c r="I38" s="51"/>
      <c r="J38" s="51"/>
      <c r="K38" s="72"/>
      <c r="L38" s="72"/>
      <c r="M38" s="72"/>
      <c r="N38" s="72"/>
      <c r="O38" s="103"/>
      <c r="P38" s="103"/>
    </row>
    <row r="39" spans="1:16" s="71" customFormat="1">
      <c r="A39" s="69"/>
      <c r="B39" s="112"/>
      <c r="C39" s="76"/>
      <c r="D39" s="76"/>
      <c r="E39" s="78"/>
      <c r="F39" s="79"/>
      <c r="I39" s="51"/>
      <c r="J39" s="51"/>
      <c r="K39" s="72"/>
      <c r="L39" s="72"/>
      <c r="M39" s="72"/>
      <c r="N39" s="72"/>
      <c r="O39" s="103"/>
      <c r="P39" s="103"/>
    </row>
    <row r="40" spans="1:16" s="71" customFormat="1">
      <c r="A40" s="69"/>
      <c r="B40" s="112">
        <v>11</v>
      </c>
      <c r="C40" s="76" t="s">
        <v>18</v>
      </c>
      <c r="D40" s="76"/>
      <c r="E40" s="78"/>
      <c r="F40" s="79">
        <v>0</v>
      </c>
      <c r="I40" s="51"/>
      <c r="J40" s="51"/>
      <c r="K40" s="72"/>
      <c r="L40" s="72"/>
      <c r="M40" s="72"/>
      <c r="N40" s="72"/>
      <c r="O40" s="103"/>
      <c r="P40" s="103"/>
    </row>
    <row r="41" spans="1:16" s="71" customFormat="1">
      <c r="A41" s="69"/>
      <c r="B41" s="112"/>
      <c r="C41" s="76"/>
      <c r="D41" s="76"/>
      <c r="E41" s="78"/>
      <c r="F41" s="79"/>
      <c r="I41" s="51"/>
      <c r="J41" s="51"/>
      <c r="K41" s="72"/>
      <c r="L41" s="72"/>
      <c r="M41" s="72"/>
      <c r="N41" s="72"/>
      <c r="O41" s="103"/>
      <c r="P41" s="103"/>
    </row>
    <row r="42" spans="1:16" s="71" customFormat="1">
      <c r="A42" s="69"/>
      <c r="B42" s="112">
        <v>12</v>
      </c>
      <c r="C42" s="76" t="s">
        <v>19</v>
      </c>
      <c r="D42" s="76"/>
      <c r="E42" s="78"/>
      <c r="F42" s="79">
        <v>0</v>
      </c>
      <c r="I42" s="51"/>
      <c r="J42" s="51"/>
      <c r="K42" s="72"/>
      <c r="L42" s="72"/>
      <c r="M42" s="72"/>
      <c r="N42" s="72"/>
      <c r="O42" s="103"/>
      <c r="P42" s="103"/>
    </row>
    <row r="43" spans="1:16" s="71" customFormat="1">
      <c r="A43" s="69"/>
      <c r="B43" s="113"/>
      <c r="C43" s="81"/>
      <c r="D43" s="81"/>
      <c r="E43" s="82"/>
      <c r="F43" s="83"/>
      <c r="I43" s="51"/>
      <c r="J43" s="51"/>
      <c r="K43" s="72"/>
      <c r="L43" s="72"/>
      <c r="M43" s="72"/>
      <c r="N43" s="72"/>
      <c r="O43" s="103"/>
      <c r="P43" s="103"/>
    </row>
    <row r="44" spans="1:16" s="71" customFormat="1" ht="20.25" thickBot="1">
      <c r="A44" s="69"/>
      <c r="B44" s="144" t="s">
        <v>20</v>
      </c>
      <c r="C44" s="145"/>
      <c r="D44" s="145"/>
      <c r="E44" s="146"/>
      <c r="F44" s="84">
        <f>SUM(F7:F43)</f>
        <v>24024747240.199997</v>
      </c>
      <c r="I44" s="51"/>
      <c r="J44" s="51"/>
      <c r="K44" s="72"/>
      <c r="L44" s="72"/>
      <c r="M44" s="72"/>
      <c r="N44" s="72"/>
      <c r="O44" s="103"/>
      <c r="P44" s="103"/>
    </row>
    <row r="45" spans="1:16" s="71" customFormat="1" ht="15.75" thickTop="1">
      <c r="A45" s="69"/>
      <c r="B45" s="74"/>
      <c r="C45" s="69"/>
      <c r="D45" s="69"/>
      <c r="E45" s="69"/>
      <c r="F45" s="69"/>
      <c r="I45" s="51"/>
      <c r="J45" s="51"/>
      <c r="K45" s="72"/>
      <c r="L45" s="72"/>
      <c r="M45" s="72"/>
      <c r="N45" s="72"/>
      <c r="O45" s="103"/>
      <c r="P45" s="103"/>
    </row>
    <row r="47" spans="1:16">
      <c r="F47" s="69">
        <v>24025621740.259991</v>
      </c>
    </row>
    <row r="49" spans="6:6">
      <c r="F49" s="69">
        <f>F44-F47</f>
        <v>-874500.0599937439</v>
      </c>
    </row>
  </sheetData>
  <mergeCells count="5">
    <mergeCell ref="B1:F1"/>
    <mergeCell ref="B2:G2"/>
    <mergeCell ref="B4:B5"/>
    <mergeCell ref="D4:F4"/>
    <mergeCell ref="B44:E44"/>
  </mergeCells>
  <pageMargins left="0.78740157480314965" right="0.23622047244094491" top="0.11811023622047245" bottom="0.43307086614173229" header="7.874015748031496E-2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82"/>
  <sheetViews>
    <sheetView topLeftCell="A55" workbookViewId="0">
      <selection activeCell="E27" sqref="E27:F27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6.7109375" style="69" customWidth="1"/>
    <col min="5" max="5" width="14.5703125" style="69" customWidth="1"/>
    <col min="6" max="6" width="15.140625" style="69" customWidth="1"/>
    <col min="7" max="7" width="19" style="69" customWidth="1"/>
    <col min="8" max="8" width="8" style="71" customWidth="1"/>
    <col min="9" max="9" width="17" style="71" customWidth="1"/>
    <col min="10" max="10" width="8" style="51" customWidth="1"/>
    <col min="11" max="11" width="14.28515625" style="51" customWidth="1"/>
    <col min="12" max="12" width="7.140625" style="72" customWidth="1"/>
    <col min="13" max="13" width="16" style="72" customWidth="1"/>
    <col min="14" max="14" width="8.28515625" style="72" customWidth="1"/>
    <col min="15" max="15" width="14.42578125" style="72" customWidth="1"/>
    <col min="16" max="16" width="8.42578125" style="103" customWidth="1"/>
    <col min="17" max="17" width="15.5703125" style="103" customWidth="1"/>
    <col min="18" max="16384" width="9.140625" style="69"/>
  </cols>
  <sheetData>
    <row r="1" spans="1:17">
      <c r="B1" s="138" t="s">
        <v>0</v>
      </c>
      <c r="C1" s="138"/>
      <c r="D1" s="138"/>
      <c r="E1" s="138"/>
      <c r="F1" s="138"/>
      <c r="G1" s="138"/>
    </row>
    <row r="2" spans="1:17">
      <c r="B2" s="138" t="s">
        <v>78</v>
      </c>
      <c r="C2" s="138"/>
      <c r="D2" s="138"/>
      <c r="E2" s="138"/>
      <c r="F2" s="138"/>
      <c r="G2" s="138"/>
    </row>
    <row r="3" spans="1:17" ht="8.25" customHeight="1" thickBot="1">
      <c r="B3" s="74" t="s">
        <v>30</v>
      </c>
      <c r="C3" s="70"/>
      <c r="D3" s="70"/>
      <c r="E3" s="70"/>
      <c r="F3" s="70"/>
    </row>
    <row r="4" spans="1:17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2"/>
      <c r="G4" s="143"/>
    </row>
    <row r="5" spans="1:17" ht="21" customHeight="1" thickBot="1">
      <c r="A5" s="75"/>
      <c r="B5" s="140"/>
      <c r="C5" s="115"/>
      <c r="D5" s="116" t="s">
        <v>4</v>
      </c>
      <c r="E5" s="117"/>
      <c r="F5" s="117" t="s">
        <v>5</v>
      </c>
      <c r="G5" s="118" t="s">
        <v>6</v>
      </c>
      <c r="H5" s="86"/>
      <c r="I5" s="14"/>
      <c r="K5" s="52"/>
      <c r="L5" s="87"/>
      <c r="M5" s="88"/>
      <c r="N5" s="87"/>
      <c r="O5" s="89"/>
      <c r="P5" s="104"/>
      <c r="Q5" s="104"/>
    </row>
    <row r="6" spans="1:17" ht="15.75" thickTop="1">
      <c r="A6" s="75"/>
      <c r="B6" s="112" t="s">
        <v>21</v>
      </c>
      <c r="C6" s="76" t="s">
        <v>22</v>
      </c>
      <c r="D6" s="76"/>
      <c r="E6" s="76"/>
      <c r="F6" s="76"/>
      <c r="G6" s="62">
        <f>14803658485-650396000-327138000-393491000</f>
        <v>13432633485</v>
      </c>
      <c r="H6" s="86"/>
      <c r="I6" s="86"/>
      <c r="L6" s="87"/>
      <c r="M6" s="87"/>
      <c r="N6" s="87"/>
      <c r="O6" s="87"/>
      <c r="P6" s="104"/>
      <c r="Q6" s="104"/>
    </row>
    <row r="7" spans="1:17">
      <c r="A7" s="75"/>
      <c r="B7" s="112"/>
      <c r="C7" s="76"/>
      <c r="D7" s="76"/>
      <c r="E7" s="76"/>
      <c r="F7" s="73"/>
      <c r="G7" s="119"/>
      <c r="H7" s="86"/>
      <c r="I7" s="86"/>
      <c r="L7" s="87"/>
      <c r="M7" s="87"/>
      <c r="N7" s="87"/>
      <c r="O7" s="87"/>
      <c r="P7" s="104"/>
      <c r="Q7" s="104"/>
    </row>
    <row r="8" spans="1:17">
      <c r="A8" s="75"/>
      <c r="B8" s="112">
        <v>1</v>
      </c>
      <c r="C8" s="76" t="s">
        <v>7</v>
      </c>
      <c r="D8" s="76" t="s">
        <v>79</v>
      </c>
      <c r="E8" s="78"/>
      <c r="F8" s="120"/>
      <c r="G8" s="121">
        <v>85567000</v>
      </c>
      <c r="H8" s="90"/>
      <c r="I8" s="91"/>
      <c r="K8" s="53"/>
      <c r="L8" s="87"/>
      <c r="M8" s="92"/>
      <c r="N8" s="87"/>
      <c r="O8" s="92"/>
      <c r="P8" s="105"/>
      <c r="Q8" s="104"/>
    </row>
    <row r="9" spans="1:17" ht="7.5" customHeight="1">
      <c r="A9" s="75"/>
      <c r="B9" s="112"/>
      <c r="C9" s="76"/>
      <c r="D9" s="76"/>
      <c r="E9" s="76"/>
      <c r="F9" s="78"/>
      <c r="G9" s="79"/>
      <c r="H9" s="86"/>
      <c r="I9" s="91"/>
      <c r="K9" s="53"/>
      <c r="L9" s="87"/>
      <c r="M9" s="92"/>
      <c r="N9" s="87"/>
      <c r="O9" s="92"/>
      <c r="P9" s="105"/>
      <c r="Q9" s="104"/>
    </row>
    <row r="10" spans="1:17">
      <c r="A10" s="75"/>
      <c r="B10" s="112">
        <v>2</v>
      </c>
      <c r="C10" s="76" t="s">
        <v>8</v>
      </c>
      <c r="D10" s="76" t="s">
        <v>75</v>
      </c>
      <c r="E10" s="80"/>
      <c r="F10" s="122">
        <v>31754614</v>
      </c>
      <c r="G10" s="79"/>
      <c r="H10" s="86"/>
      <c r="I10" s="91"/>
      <c r="K10" s="53"/>
      <c r="L10" s="87"/>
      <c r="M10" s="92"/>
      <c r="N10" s="87"/>
      <c r="O10" s="92"/>
      <c r="P10" s="105"/>
      <c r="Q10" s="104"/>
    </row>
    <row r="11" spans="1:17">
      <c r="A11" s="75"/>
      <c r="B11" s="112"/>
      <c r="C11" s="76"/>
      <c r="D11" s="76" t="s">
        <v>79</v>
      </c>
      <c r="E11" s="80"/>
      <c r="F11" s="122">
        <v>70308194</v>
      </c>
      <c r="G11" s="79"/>
      <c r="H11" s="86"/>
      <c r="I11" s="91"/>
      <c r="K11" s="53"/>
      <c r="L11" s="87"/>
      <c r="M11" s="92"/>
      <c r="N11" s="87"/>
      <c r="O11" s="92"/>
      <c r="P11" s="105"/>
      <c r="Q11" s="104"/>
    </row>
    <row r="12" spans="1:17">
      <c r="A12" s="75"/>
      <c r="B12" s="112"/>
      <c r="C12" s="76"/>
      <c r="D12" s="76"/>
      <c r="E12" s="76"/>
      <c r="F12" s="78"/>
      <c r="G12" s="79">
        <f>SUM(F10:F11)</f>
        <v>102062808</v>
      </c>
      <c r="H12" s="86"/>
      <c r="I12" s="91"/>
      <c r="K12" s="53"/>
      <c r="L12" s="87"/>
      <c r="M12" s="92"/>
      <c r="N12" s="87"/>
      <c r="O12" s="92"/>
      <c r="P12" s="105"/>
      <c r="Q12" s="104"/>
    </row>
    <row r="13" spans="1:17" ht="9.75" customHeight="1">
      <c r="A13" s="75"/>
      <c r="B13" s="112"/>
      <c r="C13" s="76"/>
      <c r="D13" s="76"/>
      <c r="E13" s="76"/>
      <c r="F13" s="78"/>
      <c r="G13" s="79"/>
      <c r="H13" s="86"/>
      <c r="I13" s="91"/>
      <c r="K13" s="53"/>
      <c r="L13" s="87"/>
      <c r="M13" s="92"/>
      <c r="N13" s="87"/>
      <c r="O13" s="92"/>
      <c r="P13" s="105"/>
      <c r="Q13" s="104"/>
    </row>
    <row r="14" spans="1:17">
      <c r="A14" s="75"/>
      <c r="B14" s="112">
        <v>3</v>
      </c>
      <c r="C14" s="76" t="s">
        <v>27</v>
      </c>
      <c r="D14" s="76" t="s">
        <v>32</v>
      </c>
      <c r="E14" s="63">
        <v>78</v>
      </c>
      <c r="F14" s="78">
        <v>747630</v>
      </c>
      <c r="G14" s="59"/>
      <c r="H14" s="86"/>
      <c r="I14" s="69"/>
      <c r="J14" s="60"/>
      <c r="K14" s="78"/>
      <c r="L14" s="87"/>
      <c r="M14" s="92"/>
      <c r="N14" s="87"/>
      <c r="O14" s="92"/>
      <c r="P14" s="105"/>
      <c r="Q14" s="104"/>
    </row>
    <row r="15" spans="1:17">
      <c r="A15" s="75"/>
      <c r="B15" s="112"/>
      <c r="C15" s="76"/>
      <c r="D15" s="76" t="s">
        <v>33</v>
      </c>
      <c r="E15" s="63">
        <f>45629.8-36726.74</f>
        <v>8903.0600000000049</v>
      </c>
      <c r="F15" s="78">
        <f>E15*9628</f>
        <v>85718661.680000052</v>
      </c>
      <c r="G15" s="59"/>
      <c r="H15" s="86"/>
      <c r="I15" s="91"/>
      <c r="J15" s="60"/>
      <c r="K15" s="78"/>
      <c r="L15" s="87"/>
      <c r="M15" s="92"/>
      <c r="N15" s="87"/>
      <c r="O15" s="92"/>
      <c r="P15" s="105"/>
      <c r="Q15" s="104"/>
    </row>
    <row r="16" spans="1:17">
      <c r="A16" s="75"/>
      <c r="B16" s="112"/>
      <c r="C16" s="76"/>
      <c r="D16" s="76" t="s">
        <v>36</v>
      </c>
      <c r="E16" s="63">
        <f>74590.79-11614.95-35000</f>
        <v>27975.839999999997</v>
      </c>
      <c r="F16" s="78">
        <f>715922402-111480290-335930000</f>
        <v>268512112</v>
      </c>
      <c r="G16" s="59"/>
      <c r="H16" s="86"/>
      <c r="I16" s="91"/>
      <c r="J16" s="60"/>
      <c r="K16" s="61"/>
      <c r="L16" s="87"/>
      <c r="M16" s="92"/>
      <c r="N16" s="87"/>
      <c r="O16" s="92"/>
      <c r="P16" s="105"/>
      <c r="Q16" s="104"/>
    </row>
    <row r="17" spans="1:17">
      <c r="A17" s="75"/>
      <c r="B17" s="112"/>
      <c r="C17" s="76"/>
      <c r="D17" s="76" t="s">
        <v>35</v>
      </c>
      <c r="E17" s="63">
        <v>46389.62</v>
      </c>
      <c r="F17" s="78">
        <f>9598*E17</f>
        <v>445247572.76000005</v>
      </c>
      <c r="G17" s="59"/>
      <c r="H17" s="86"/>
      <c r="I17" s="68"/>
      <c r="J17" s="60"/>
      <c r="K17" s="61"/>
      <c r="L17" s="87"/>
      <c r="M17" s="92"/>
      <c r="N17" s="87"/>
      <c r="O17" s="92"/>
      <c r="P17" s="105"/>
      <c r="Q17" s="104"/>
    </row>
    <row r="18" spans="1:17">
      <c r="A18" s="75"/>
      <c r="B18" s="112"/>
      <c r="C18" s="76"/>
      <c r="D18" s="76" t="s">
        <v>45</v>
      </c>
      <c r="E18" s="63">
        <v>185300.63</v>
      </c>
      <c r="F18" s="78">
        <v>1803901633</v>
      </c>
      <c r="G18" s="59"/>
      <c r="H18" s="86"/>
      <c r="I18" s="91"/>
      <c r="J18" s="60"/>
      <c r="K18" s="61"/>
      <c r="L18" s="87"/>
      <c r="M18" s="92"/>
      <c r="N18" s="87"/>
      <c r="O18" s="92"/>
      <c r="P18" s="105"/>
      <c r="Q18" s="104"/>
    </row>
    <row r="19" spans="1:17">
      <c r="A19" s="75"/>
      <c r="B19" s="112"/>
      <c r="C19" s="76"/>
      <c r="D19" s="76" t="s">
        <v>47</v>
      </c>
      <c r="E19" s="63">
        <v>437581.77</v>
      </c>
      <c r="F19" s="78">
        <v>4257670622</v>
      </c>
      <c r="G19" s="59"/>
      <c r="H19" s="86"/>
      <c r="I19" s="91"/>
      <c r="J19" s="60"/>
      <c r="K19" s="61"/>
      <c r="L19" s="87"/>
      <c r="M19" s="92"/>
      <c r="N19" s="87"/>
      <c r="O19" s="92"/>
      <c r="P19" s="105"/>
      <c r="Q19" s="104"/>
    </row>
    <row r="20" spans="1:17">
      <c r="A20" s="75"/>
      <c r="B20" s="112"/>
      <c r="C20" s="76"/>
      <c r="D20" s="76" t="s">
        <v>50</v>
      </c>
      <c r="E20" s="63">
        <v>119573.54999999999</v>
      </c>
      <c r="F20" s="78">
        <v>1173136098</v>
      </c>
      <c r="G20" s="59"/>
      <c r="H20" s="86"/>
      <c r="I20" s="91"/>
      <c r="J20" s="60"/>
      <c r="K20" s="61"/>
      <c r="L20" s="87"/>
      <c r="M20" s="92"/>
      <c r="N20" s="87"/>
      <c r="O20" s="92"/>
      <c r="P20" s="105"/>
      <c r="Q20" s="104"/>
    </row>
    <row r="21" spans="1:17">
      <c r="A21" s="75"/>
      <c r="B21" s="112"/>
      <c r="C21" s="76"/>
      <c r="D21" s="76" t="s">
        <v>55</v>
      </c>
      <c r="E21" s="63">
        <v>138221.73000000001</v>
      </c>
      <c r="F21" s="78">
        <v>1373094665</v>
      </c>
      <c r="G21" s="59"/>
      <c r="H21" s="86"/>
      <c r="I21" s="91"/>
      <c r="J21" s="60"/>
      <c r="K21" s="61"/>
      <c r="L21" s="87"/>
      <c r="M21" s="92"/>
      <c r="N21" s="87"/>
      <c r="O21" s="92"/>
      <c r="P21" s="105"/>
      <c r="Q21" s="104"/>
    </row>
    <row r="22" spans="1:17">
      <c r="A22" s="75"/>
      <c r="B22" s="112"/>
      <c r="C22" s="76"/>
      <c r="D22" s="76" t="s">
        <v>58</v>
      </c>
      <c r="E22" s="63">
        <v>177658.77</v>
      </c>
      <c r="F22" s="78">
        <v>1827753426</v>
      </c>
      <c r="G22" s="59"/>
      <c r="H22" s="86"/>
      <c r="I22" s="91"/>
      <c r="J22" s="60"/>
      <c r="K22" s="61"/>
      <c r="L22" s="87"/>
      <c r="M22" s="92"/>
      <c r="N22" s="87"/>
      <c r="O22" s="92"/>
      <c r="P22" s="105"/>
      <c r="Q22" s="104"/>
    </row>
    <row r="23" spans="1:17">
      <c r="A23" s="75"/>
      <c r="B23" s="112"/>
      <c r="C23" s="76"/>
      <c r="D23" s="76" t="s">
        <v>62</v>
      </c>
      <c r="E23" s="63">
        <v>173984.52004999999</v>
      </c>
      <c r="F23" s="78">
        <v>1900258928</v>
      </c>
      <c r="G23" s="59"/>
      <c r="H23" s="86"/>
      <c r="I23" s="91"/>
      <c r="J23" s="60"/>
      <c r="K23" s="61"/>
      <c r="L23" s="87"/>
      <c r="M23" s="92"/>
      <c r="N23" s="87"/>
      <c r="O23" s="92"/>
      <c r="P23" s="105"/>
      <c r="Q23" s="104"/>
    </row>
    <row r="24" spans="1:17">
      <c r="A24" s="75"/>
      <c r="B24" s="112"/>
      <c r="C24" s="76"/>
      <c r="D24" s="76" t="s">
        <v>65</v>
      </c>
      <c r="E24" s="63">
        <v>149774.33000000002</v>
      </c>
      <c r="F24" s="78">
        <v>1736333808</v>
      </c>
      <c r="G24" s="59"/>
      <c r="H24" s="86"/>
      <c r="I24" s="91"/>
      <c r="J24" s="60"/>
      <c r="K24" s="61"/>
      <c r="L24" s="87"/>
      <c r="M24" s="92"/>
      <c r="N24" s="87"/>
      <c r="O24" s="92"/>
      <c r="P24" s="105"/>
      <c r="Q24" s="104"/>
    </row>
    <row r="25" spans="1:17">
      <c r="A25" s="75"/>
      <c r="B25" s="112"/>
      <c r="C25" s="76"/>
      <c r="D25" s="76" t="s">
        <v>68</v>
      </c>
      <c r="E25" s="63">
        <v>304981.73</v>
      </c>
      <c r="F25" s="78">
        <v>3462762562</v>
      </c>
      <c r="G25" s="59"/>
      <c r="H25" s="86"/>
      <c r="I25" s="91"/>
      <c r="J25" s="60"/>
      <c r="K25" s="61"/>
      <c r="L25" s="87"/>
      <c r="M25" s="92"/>
      <c r="N25" s="87"/>
      <c r="O25" s="92"/>
      <c r="P25" s="105"/>
      <c r="Q25" s="104"/>
    </row>
    <row r="26" spans="1:17">
      <c r="A26" s="75"/>
      <c r="B26" s="112"/>
      <c r="C26" s="76"/>
      <c r="D26" s="76" t="s">
        <v>71</v>
      </c>
      <c r="E26" s="63">
        <f>198416.21-2836</f>
        <v>195580.21</v>
      </c>
      <c r="F26" s="78">
        <f>2370280045-33878856</f>
        <v>2336401189</v>
      </c>
      <c r="G26" s="59"/>
      <c r="H26" s="86"/>
      <c r="I26" s="91"/>
      <c r="J26" s="60"/>
      <c r="K26" s="61"/>
      <c r="L26" s="87"/>
      <c r="M26" s="92"/>
      <c r="N26" s="87"/>
      <c r="O26" s="92"/>
      <c r="P26" s="105"/>
      <c r="Q26" s="104"/>
    </row>
    <row r="27" spans="1:17">
      <c r="A27" s="75"/>
      <c r="B27" s="112"/>
      <c r="C27" s="76"/>
      <c r="D27" s="76" t="s">
        <v>74</v>
      </c>
      <c r="E27" s="63">
        <f>257202.15-55378.43</f>
        <v>201823.72</v>
      </c>
      <c r="F27" s="78">
        <f>3148668720-677942740</f>
        <v>2470725980</v>
      </c>
      <c r="G27" s="59"/>
      <c r="H27" s="86"/>
      <c r="I27" s="91"/>
      <c r="J27" s="60"/>
      <c r="K27" s="61"/>
      <c r="L27" s="87"/>
      <c r="M27" s="92"/>
      <c r="N27" s="87"/>
      <c r="O27" s="92"/>
      <c r="P27" s="105"/>
      <c r="Q27" s="104"/>
    </row>
    <row r="28" spans="1:17">
      <c r="A28" s="75"/>
      <c r="B28" s="112"/>
      <c r="C28" s="76"/>
      <c r="D28" s="76" t="s">
        <v>76</v>
      </c>
      <c r="E28" s="63">
        <v>218959.35</v>
      </c>
      <c r="F28" s="78">
        <v>2682470997</v>
      </c>
      <c r="G28" s="59"/>
      <c r="H28" s="86"/>
      <c r="I28" s="91"/>
      <c r="J28" s="60"/>
      <c r="K28" s="61"/>
      <c r="L28" s="87"/>
      <c r="M28" s="92"/>
      <c r="N28" s="87"/>
      <c r="O28" s="92"/>
      <c r="P28" s="105"/>
      <c r="Q28" s="104"/>
    </row>
    <row r="29" spans="1:17">
      <c r="A29" s="75"/>
      <c r="B29" s="112"/>
      <c r="C29" s="76"/>
      <c r="D29" s="76" t="s">
        <v>80</v>
      </c>
      <c r="E29" s="63">
        <v>119206.5</v>
      </c>
      <c r="F29" s="78">
        <v>1382318574</v>
      </c>
      <c r="G29" s="59"/>
      <c r="H29" s="86"/>
      <c r="I29" s="91"/>
      <c r="J29" s="60"/>
      <c r="K29" s="61"/>
      <c r="L29" s="87"/>
      <c r="M29" s="92"/>
      <c r="N29" s="87"/>
      <c r="O29" s="92"/>
      <c r="P29" s="105"/>
      <c r="Q29" s="104"/>
    </row>
    <row r="30" spans="1:17">
      <c r="A30" s="75"/>
      <c r="B30" s="112"/>
      <c r="C30" s="76"/>
      <c r="D30" s="76"/>
      <c r="E30" s="63">
        <f>SUM(E14:E29)</f>
        <v>2505993.33005</v>
      </c>
      <c r="F30" s="78"/>
      <c r="G30" s="59">
        <f>SUM(F14:F29)</f>
        <v>27207054458.440002</v>
      </c>
      <c r="H30" s="86"/>
      <c r="I30" s="91">
        <v>25758407258.177296</v>
      </c>
      <c r="J30" s="60"/>
      <c r="K30" s="61"/>
      <c r="L30" s="87"/>
      <c r="M30" s="92"/>
      <c r="N30" s="87"/>
      <c r="O30" s="92"/>
      <c r="P30" s="105"/>
      <c r="Q30" s="104"/>
    </row>
    <row r="31" spans="1:17" ht="7.5" customHeight="1">
      <c r="A31" s="75"/>
      <c r="B31" s="112"/>
      <c r="C31" s="76"/>
      <c r="D31" s="76"/>
      <c r="E31" s="63"/>
      <c r="F31" s="78"/>
      <c r="G31" s="59"/>
      <c r="H31" s="86"/>
      <c r="I31" s="91"/>
      <c r="J31" s="60"/>
      <c r="K31" s="61"/>
      <c r="L31" s="87"/>
      <c r="M31" s="92"/>
      <c r="N31" s="87"/>
      <c r="O31" s="92"/>
      <c r="P31" s="105"/>
      <c r="Q31" s="104"/>
    </row>
    <row r="32" spans="1:17">
      <c r="A32" s="75"/>
      <c r="B32" s="112">
        <v>4</v>
      </c>
      <c r="C32" s="76" t="s">
        <v>9</v>
      </c>
      <c r="D32" s="76" t="s">
        <v>75</v>
      </c>
      <c r="E32" s="78"/>
      <c r="F32" s="78">
        <v>5235685477.1999969</v>
      </c>
      <c r="G32" s="79"/>
      <c r="H32" s="86"/>
      <c r="I32" s="91"/>
      <c r="K32" s="53"/>
      <c r="L32" s="87"/>
      <c r="M32" s="92"/>
      <c r="N32" s="87"/>
      <c r="O32" s="92"/>
      <c r="P32" s="105"/>
      <c r="Q32" s="104"/>
    </row>
    <row r="33" spans="1:17">
      <c r="A33" s="75"/>
      <c r="B33" s="112"/>
      <c r="C33" s="76"/>
      <c r="D33" s="76" t="s">
        <v>79</v>
      </c>
      <c r="E33" s="78"/>
      <c r="F33" s="78">
        <f>15698658407-874500</f>
        <v>15697783907</v>
      </c>
      <c r="G33" s="79"/>
      <c r="H33" s="86"/>
      <c r="I33" s="91"/>
      <c r="K33" s="53"/>
      <c r="L33" s="87"/>
      <c r="M33" s="92"/>
      <c r="N33" s="87"/>
      <c r="O33" s="92"/>
      <c r="P33" s="105"/>
      <c r="Q33" s="104"/>
    </row>
    <row r="34" spans="1:17">
      <c r="A34" s="75"/>
      <c r="B34" s="112"/>
      <c r="C34" s="76"/>
      <c r="D34" s="76"/>
      <c r="E34" s="76"/>
      <c r="F34" s="78"/>
      <c r="G34" s="79">
        <f>SUM(F32:F33)</f>
        <v>20933469384.199997</v>
      </c>
      <c r="H34" s="86"/>
      <c r="I34" s="91"/>
      <c r="K34" s="53"/>
      <c r="L34" s="87"/>
      <c r="M34" s="92"/>
      <c r="N34" s="87"/>
      <c r="O34" s="92"/>
      <c r="P34" s="105"/>
      <c r="Q34" s="104"/>
    </row>
    <row r="35" spans="1:17">
      <c r="A35" s="75"/>
      <c r="B35" s="112"/>
      <c r="C35" s="76"/>
      <c r="D35" s="76"/>
      <c r="E35" s="76"/>
      <c r="F35" s="78"/>
      <c r="G35" s="79"/>
      <c r="H35" s="86"/>
      <c r="I35" s="91"/>
      <c r="K35" s="53"/>
      <c r="L35" s="87"/>
      <c r="M35" s="92"/>
      <c r="N35" s="87"/>
      <c r="O35" s="92"/>
      <c r="P35" s="105"/>
      <c r="Q35" s="104"/>
    </row>
    <row r="36" spans="1:17" ht="9.75" customHeight="1">
      <c r="A36" s="75"/>
      <c r="B36" s="112"/>
      <c r="C36" s="76"/>
      <c r="D36" s="76"/>
      <c r="E36" s="76"/>
      <c r="F36" s="78"/>
      <c r="G36" s="79"/>
      <c r="H36" s="86"/>
      <c r="I36" s="91"/>
      <c r="K36" s="53"/>
      <c r="L36" s="87"/>
      <c r="M36" s="92"/>
      <c r="N36" s="87"/>
      <c r="O36" s="92"/>
      <c r="P36" s="105"/>
      <c r="Q36" s="104"/>
    </row>
    <row r="37" spans="1:17" ht="9.75" customHeight="1">
      <c r="A37" s="75"/>
      <c r="B37" s="112"/>
      <c r="C37" s="76"/>
      <c r="D37" s="76"/>
      <c r="E37" s="76"/>
      <c r="F37" s="78"/>
      <c r="G37" s="79"/>
      <c r="H37" s="86"/>
      <c r="I37" s="91"/>
      <c r="K37" s="53"/>
      <c r="L37" s="87"/>
      <c r="M37" s="92"/>
      <c r="N37" s="87"/>
      <c r="O37" s="92"/>
      <c r="P37" s="105"/>
      <c r="Q37" s="104"/>
    </row>
    <row r="38" spans="1:17">
      <c r="A38" s="75"/>
      <c r="B38" s="112">
        <v>5</v>
      </c>
      <c r="C38" s="76" t="s">
        <v>11</v>
      </c>
      <c r="D38" s="76" t="s">
        <v>70</v>
      </c>
      <c r="E38" s="58"/>
      <c r="F38" s="58">
        <f>104644848</f>
        <v>104644848</v>
      </c>
      <c r="G38" s="79"/>
      <c r="H38" s="86"/>
      <c r="I38" s="91"/>
      <c r="K38" s="53"/>
      <c r="L38" s="87"/>
      <c r="M38" s="92"/>
      <c r="N38" s="87"/>
      <c r="O38" s="92"/>
      <c r="P38" s="105"/>
      <c r="Q38" s="104"/>
    </row>
    <row r="39" spans="1:17">
      <c r="A39" s="75"/>
      <c r="B39" s="112"/>
      <c r="C39" s="76"/>
      <c r="D39" s="76" t="s">
        <v>73</v>
      </c>
      <c r="E39" s="58"/>
      <c r="F39" s="58">
        <v>88730786</v>
      </c>
      <c r="G39" s="79"/>
      <c r="H39" s="86"/>
      <c r="I39" s="91"/>
      <c r="K39" s="53"/>
      <c r="L39" s="87"/>
      <c r="M39" s="92"/>
      <c r="N39" s="87"/>
      <c r="O39" s="92"/>
      <c r="P39" s="105"/>
      <c r="Q39" s="104"/>
    </row>
    <row r="40" spans="1:17">
      <c r="A40" s="75"/>
      <c r="B40" s="112"/>
      <c r="C40" s="76"/>
      <c r="D40" s="76" t="s">
        <v>75</v>
      </c>
      <c r="E40" s="58"/>
      <c r="F40" s="58">
        <v>110889510</v>
      </c>
      <c r="G40" s="79"/>
      <c r="H40" s="86"/>
      <c r="I40" s="91"/>
      <c r="K40" s="53"/>
      <c r="L40" s="87"/>
      <c r="M40" s="92"/>
      <c r="N40" s="87"/>
      <c r="O40" s="92"/>
      <c r="P40" s="105"/>
      <c r="Q40" s="104"/>
    </row>
    <row r="41" spans="1:17">
      <c r="A41" s="75"/>
      <c r="B41" s="112"/>
      <c r="C41" s="76"/>
      <c r="D41" s="76" t="s">
        <v>79</v>
      </c>
      <c r="E41" s="58"/>
      <c r="F41" s="58">
        <v>124911448</v>
      </c>
      <c r="G41" s="79"/>
      <c r="H41" s="86"/>
      <c r="I41" s="91"/>
      <c r="K41" s="53"/>
      <c r="L41" s="87"/>
      <c r="M41" s="92"/>
      <c r="N41" s="87"/>
      <c r="O41" s="92"/>
      <c r="P41" s="105"/>
      <c r="Q41" s="104"/>
    </row>
    <row r="42" spans="1:17" ht="13.5" customHeight="1">
      <c r="A42" s="75"/>
      <c r="B42" s="112"/>
      <c r="C42" s="76"/>
      <c r="D42" s="76"/>
      <c r="E42" s="76"/>
      <c r="F42" s="78"/>
      <c r="G42" s="79">
        <f>SUM(F38:F41)</f>
        <v>429176592</v>
      </c>
      <c r="H42" s="86"/>
      <c r="I42" s="91"/>
      <c r="K42" s="53"/>
      <c r="L42" s="87"/>
      <c r="M42" s="92"/>
      <c r="N42" s="87"/>
      <c r="O42" s="92"/>
      <c r="P42" s="105"/>
      <c r="Q42" s="104"/>
    </row>
    <row r="43" spans="1:17" ht="10.5" customHeight="1">
      <c r="A43" s="75"/>
      <c r="B43" s="112"/>
      <c r="C43" s="76"/>
      <c r="D43" s="76"/>
      <c r="E43" s="76"/>
      <c r="F43" s="78"/>
      <c r="G43" s="79"/>
      <c r="H43" s="86"/>
      <c r="I43" s="91"/>
      <c r="K43" s="53"/>
      <c r="L43" s="87"/>
      <c r="M43" s="92"/>
      <c r="N43" s="87"/>
      <c r="O43" s="92"/>
      <c r="P43" s="105"/>
      <c r="Q43" s="104"/>
    </row>
    <row r="44" spans="1:17">
      <c r="A44" s="75"/>
      <c r="B44" s="112">
        <v>6</v>
      </c>
      <c r="C44" s="76" t="s">
        <v>12</v>
      </c>
      <c r="D44" s="76" t="s">
        <v>75</v>
      </c>
      <c r="E44" s="76"/>
      <c r="F44" s="78">
        <v>4469999</v>
      </c>
      <c r="G44" s="79"/>
      <c r="H44" s="86"/>
      <c r="I44" s="91"/>
      <c r="K44" s="53"/>
      <c r="L44" s="87"/>
      <c r="M44" s="92"/>
      <c r="N44" s="87"/>
      <c r="O44" s="92"/>
      <c r="P44" s="105"/>
      <c r="Q44" s="104"/>
    </row>
    <row r="45" spans="1:17">
      <c r="A45" s="75"/>
      <c r="B45" s="112"/>
      <c r="C45" s="76"/>
      <c r="D45" s="76" t="s">
        <v>79</v>
      </c>
      <c r="E45" s="76"/>
      <c r="F45" s="78">
        <v>78238699</v>
      </c>
      <c r="G45" s="79"/>
      <c r="H45" s="86"/>
      <c r="I45" s="91"/>
      <c r="K45" s="53"/>
      <c r="L45" s="87"/>
      <c r="M45" s="92"/>
      <c r="N45" s="87"/>
      <c r="O45" s="92"/>
      <c r="P45" s="105"/>
      <c r="Q45" s="104"/>
    </row>
    <row r="46" spans="1:17">
      <c r="A46" s="75"/>
      <c r="B46" s="112"/>
      <c r="C46" s="76"/>
      <c r="D46" s="76"/>
      <c r="E46" s="76"/>
      <c r="F46" s="78"/>
      <c r="G46" s="79">
        <f>SUM(F44:F45)</f>
        <v>82708698</v>
      </c>
      <c r="H46" s="86"/>
      <c r="I46" s="91"/>
      <c r="K46" s="53"/>
      <c r="L46" s="87"/>
      <c r="M46" s="92"/>
      <c r="N46" s="87"/>
      <c r="O46" s="92"/>
      <c r="P46" s="105"/>
      <c r="Q46" s="104"/>
    </row>
    <row r="47" spans="1:17" ht="7.5" customHeight="1">
      <c r="A47" s="75"/>
      <c r="B47" s="112"/>
      <c r="C47" s="76"/>
      <c r="D47" s="76"/>
      <c r="E47" s="76"/>
      <c r="F47" s="78"/>
      <c r="G47" s="79"/>
      <c r="H47" s="86"/>
      <c r="I47" s="91"/>
      <c r="K47" s="53"/>
      <c r="L47" s="87"/>
      <c r="M47" s="92"/>
      <c r="N47" s="87"/>
      <c r="O47" s="92"/>
      <c r="P47" s="105"/>
      <c r="Q47" s="104"/>
    </row>
    <row r="48" spans="1:17">
      <c r="A48" s="75"/>
      <c r="B48" s="112">
        <v>7</v>
      </c>
      <c r="C48" s="76" t="s">
        <v>13</v>
      </c>
      <c r="D48" s="76" t="s">
        <v>79</v>
      </c>
      <c r="E48" s="76"/>
      <c r="F48" s="78"/>
      <c r="G48" s="79">
        <v>288750</v>
      </c>
      <c r="H48" s="86"/>
      <c r="I48" s="91"/>
      <c r="K48" s="53"/>
      <c r="L48" s="87"/>
      <c r="M48" s="92"/>
      <c r="N48" s="87"/>
      <c r="O48" s="92"/>
      <c r="P48" s="105"/>
      <c r="Q48" s="104"/>
    </row>
    <row r="49" spans="1:17" ht="6" customHeight="1">
      <c r="A49" s="75"/>
      <c r="B49" s="112"/>
      <c r="C49" s="76"/>
      <c r="D49" s="76"/>
      <c r="E49" s="76"/>
      <c r="F49" s="78"/>
      <c r="G49" s="79"/>
      <c r="H49" s="86"/>
      <c r="I49" s="91"/>
      <c r="K49" s="53"/>
      <c r="L49" s="87"/>
      <c r="M49" s="92"/>
      <c r="N49" s="87"/>
      <c r="O49" s="92"/>
      <c r="P49" s="105"/>
      <c r="Q49" s="104"/>
    </row>
    <row r="50" spans="1:17">
      <c r="A50" s="75"/>
      <c r="B50" s="112">
        <v>8</v>
      </c>
      <c r="C50" s="76" t="s">
        <v>14</v>
      </c>
      <c r="D50" s="76"/>
      <c r="E50" s="76"/>
      <c r="F50" s="78"/>
      <c r="G50" s="79">
        <v>0</v>
      </c>
      <c r="H50" s="86"/>
      <c r="I50" s="91"/>
      <c r="K50" s="53"/>
      <c r="L50" s="87"/>
      <c r="M50" s="92"/>
      <c r="N50" s="87"/>
      <c r="O50" s="92"/>
      <c r="P50" s="105"/>
      <c r="Q50" s="104"/>
    </row>
    <row r="51" spans="1:17">
      <c r="A51" s="75"/>
      <c r="B51" s="112"/>
      <c r="C51" s="76"/>
      <c r="D51" s="76"/>
      <c r="E51" s="76"/>
      <c r="F51" s="78"/>
      <c r="G51" s="79"/>
      <c r="H51" s="86"/>
      <c r="I51" s="91"/>
      <c r="K51" s="53"/>
      <c r="L51" s="87"/>
      <c r="M51" s="92"/>
      <c r="N51" s="87"/>
      <c r="O51" s="92"/>
      <c r="P51" s="105"/>
      <c r="Q51" s="104"/>
    </row>
    <row r="52" spans="1:17">
      <c r="A52" s="75"/>
      <c r="B52" s="112">
        <v>9</v>
      </c>
      <c r="C52" s="76" t="s">
        <v>15</v>
      </c>
      <c r="D52" s="76" t="s">
        <v>70</v>
      </c>
      <c r="E52" s="78"/>
      <c r="F52" s="78">
        <v>658120904</v>
      </c>
      <c r="G52" s="79"/>
      <c r="H52" s="86"/>
      <c r="I52" s="91"/>
      <c r="K52" s="53"/>
      <c r="L52" s="87"/>
      <c r="M52" s="92"/>
      <c r="N52" s="87"/>
      <c r="O52" s="92"/>
      <c r="P52" s="105"/>
      <c r="Q52" s="104"/>
    </row>
    <row r="53" spans="1:17">
      <c r="A53" s="75"/>
      <c r="B53" s="112"/>
      <c r="C53" s="76"/>
      <c r="D53" s="76" t="s">
        <v>73</v>
      </c>
      <c r="E53" s="78"/>
      <c r="F53" s="78">
        <v>651199119</v>
      </c>
      <c r="G53" s="79"/>
      <c r="H53" s="86"/>
      <c r="I53" s="91"/>
      <c r="K53" s="53"/>
      <c r="L53" s="87"/>
      <c r="M53" s="92"/>
      <c r="N53" s="87"/>
      <c r="O53" s="92"/>
      <c r="P53" s="105"/>
      <c r="Q53" s="104"/>
    </row>
    <row r="54" spans="1:17">
      <c r="A54" s="75"/>
      <c r="B54" s="112"/>
      <c r="C54" s="76"/>
      <c r="D54" s="76" t="s">
        <v>75</v>
      </c>
      <c r="E54" s="78"/>
      <c r="F54" s="123">
        <v>368551315</v>
      </c>
      <c r="G54" s="79"/>
      <c r="H54" s="86"/>
      <c r="I54" s="91"/>
      <c r="K54" s="53"/>
      <c r="L54" s="93"/>
      <c r="M54" s="92"/>
      <c r="N54" s="87"/>
      <c r="O54" s="92"/>
      <c r="P54" s="105"/>
      <c r="Q54" s="104"/>
    </row>
    <row r="55" spans="1:17">
      <c r="A55" s="75"/>
      <c r="B55" s="112"/>
      <c r="C55" s="76"/>
      <c r="D55" s="76" t="s">
        <v>79</v>
      </c>
      <c r="E55" s="78"/>
      <c r="F55" s="123">
        <v>713602670</v>
      </c>
      <c r="G55" s="79"/>
      <c r="H55" s="86"/>
      <c r="I55" s="91"/>
      <c r="K55" s="53"/>
      <c r="L55" s="93"/>
      <c r="M55" s="92"/>
      <c r="N55" s="87"/>
      <c r="O55" s="92"/>
      <c r="P55" s="105"/>
      <c r="Q55" s="104"/>
    </row>
    <row r="56" spans="1:17">
      <c r="A56" s="75"/>
      <c r="B56" s="112"/>
      <c r="C56" s="76"/>
      <c r="D56" s="76"/>
      <c r="E56" s="76"/>
      <c r="F56" s="78"/>
      <c r="G56" s="79">
        <f>SUM(F52:F55)</f>
        <v>2391474008</v>
      </c>
      <c r="H56" s="86"/>
      <c r="I56" s="91"/>
      <c r="K56" s="53"/>
      <c r="L56" s="87"/>
      <c r="M56" s="92"/>
      <c r="N56" s="87"/>
      <c r="O56" s="92"/>
      <c r="P56" s="105"/>
      <c r="Q56" s="104"/>
    </row>
    <row r="57" spans="1:17" ht="10.5" customHeight="1">
      <c r="A57" s="75"/>
      <c r="B57" s="112"/>
      <c r="C57" s="76"/>
      <c r="D57" s="76"/>
      <c r="E57" s="76"/>
      <c r="F57" s="78"/>
      <c r="G57" s="79"/>
      <c r="H57" s="86"/>
      <c r="I57" s="91"/>
      <c r="K57" s="53"/>
      <c r="L57" s="87"/>
      <c r="M57" s="92"/>
      <c r="N57" s="87"/>
      <c r="O57" s="92"/>
      <c r="P57" s="105"/>
      <c r="Q57" s="104"/>
    </row>
    <row r="58" spans="1:17">
      <c r="A58" s="75"/>
      <c r="B58" s="112">
        <v>10</v>
      </c>
      <c r="C58" s="76" t="s">
        <v>16</v>
      </c>
      <c r="D58" s="76"/>
      <c r="E58" s="76"/>
      <c r="F58" s="78"/>
      <c r="G58" s="79">
        <v>0</v>
      </c>
      <c r="H58" s="86"/>
      <c r="I58" s="91"/>
      <c r="K58" s="53"/>
      <c r="L58" s="87"/>
      <c r="M58" s="92"/>
      <c r="N58" s="87"/>
      <c r="O58" s="92"/>
      <c r="P58" s="105"/>
      <c r="Q58" s="104"/>
    </row>
    <row r="59" spans="1:17" ht="9.75" customHeight="1">
      <c r="A59" s="75"/>
      <c r="B59" s="112"/>
      <c r="C59" s="76"/>
      <c r="D59" s="76"/>
      <c r="E59" s="76"/>
      <c r="F59" s="78"/>
      <c r="G59" s="79"/>
      <c r="H59" s="86"/>
      <c r="I59" s="91"/>
      <c r="K59" s="53"/>
      <c r="L59" s="87"/>
      <c r="M59" s="92"/>
      <c r="N59" s="87"/>
      <c r="O59" s="92"/>
      <c r="P59" s="105"/>
      <c r="Q59" s="104"/>
    </row>
    <row r="60" spans="1:17">
      <c r="A60" s="75"/>
      <c r="B60" s="112">
        <v>11</v>
      </c>
      <c r="C60" s="76" t="s">
        <v>34</v>
      </c>
      <c r="D60" s="76"/>
      <c r="E60" s="67"/>
      <c r="F60" s="78"/>
      <c r="G60" s="79">
        <v>0</v>
      </c>
      <c r="H60" s="91"/>
      <c r="I60" s="51"/>
      <c r="J60" s="53"/>
      <c r="K60" s="87"/>
      <c r="L60" s="92"/>
      <c r="M60" s="87"/>
      <c r="N60" s="92"/>
      <c r="O60" s="105"/>
      <c r="P60" s="104"/>
      <c r="Q60" s="69"/>
    </row>
    <row r="61" spans="1:17" ht="4.5" customHeight="1">
      <c r="A61" s="75"/>
      <c r="B61" s="112"/>
      <c r="C61" s="76"/>
      <c r="D61" s="76"/>
      <c r="E61" s="67"/>
      <c r="F61" s="78"/>
      <c r="G61" s="79"/>
      <c r="H61" s="91"/>
      <c r="I61" s="51"/>
      <c r="J61" s="53"/>
      <c r="K61" s="87"/>
      <c r="L61" s="92"/>
      <c r="M61" s="87"/>
      <c r="N61" s="92"/>
      <c r="O61" s="105"/>
      <c r="P61" s="104"/>
      <c r="Q61" s="69"/>
    </row>
    <row r="62" spans="1:17">
      <c r="A62" s="75"/>
      <c r="B62" s="112">
        <v>12</v>
      </c>
      <c r="C62" s="76" t="s">
        <v>17</v>
      </c>
      <c r="D62" s="76"/>
      <c r="E62" s="57"/>
      <c r="F62" s="78"/>
      <c r="G62" s="79">
        <v>0</v>
      </c>
      <c r="H62" s="86"/>
      <c r="I62" s="91"/>
      <c r="K62" s="53"/>
      <c r="L62" s="87"/>
      <c r="M62" s="92"/>
      <c r="N62" s="87"/>
      <c r="O62" s="92"/>
      <c r="P62" s="105"/>
      <c r="Q62" s="104"/>
    </row>
    <row r="63" spans="1:17" ht="11.25" customHeight="1">
      <c r="A63" s="75"/>
      <c r="B63" s="112"/>
      <c r="C63" s="76"/>
      <c r="D63" s="76"/>
      <c r="E63" s="76"/>
      <c r="F63" s="78"/>
      <c r="G63" s="79"/>
      <c r="H63" s="86"/>
      <c r="I63" s="91"/>
      <c r="K63" s="53"/>
      <c r="L63" s="87"/>
      <c r="M63" s="92"/>
      <c r="N63" s="87"/>
      <c r="O63" s="92"/>
      <c r="P63" s="105"/>
      <c r="Q63" s="104"/>
    </row>
    <row r="64" spans="1:17">
      <c r="A64" s="75"/>
      <c r="B64" s="112">
        <v>13</v>
      </c>
      <c r="C64" s="76" t="s">
        <v>18</v>
      </c>
      <c r="D64" s="76"/>
      <c r="E64" s="76"/>
      <c r="F64" s="78"/>
      <c r="G64" s="79">
        <v>0</v>
      </c>
      <c r="H64" s="86"/>
      <c r="I64" s="91"/>
      <c r="K64" s="53"/>
      <c r="L64" s="87"/>
      <c r="M64" s="92"/>
      <c r="N64" s="87"/>
      <c r="O64" s="92"/>
      <c r="P64" s="105"/>
      <c r="Q64" s="104"/>
    </row>
    <row r="65" spans="1:17" ht="9" customHeight="1">
      <c r="A65" s="75"/>
      <c r="B65" s="112"/>
      <c r="C65" s="76"/>
      <c r="D65" s="76"/>
      <c r="E65" s="76"/>
      <c r="F65" s="78"/>
      <c r="G65" s="79"/>
      <c r="H65" s="86"/>
      <c r="I65" s="91"/>
      <c r="K65" s="53"/>
      <c r="L65" s="87"/>
      <c r="M65" s="92"/>
      <c r="N65" s="87"/>
      <c r="O65" s="92"/>
      <c r="P65" s="105"/>
      <c r="Q65" s="104"/>
    </row>
    <row r="66" spans="1:17">
      <c r="A66" s="75"/>
      <c r="B66" s="112">
        <v>14</v>
      </c>
      <c r="C66" s="76" t="s">
        <v>19</v>
      </c>
      <c r="D66" s="76"/>
      <c r="E66" s="65"/>
      <c r="F66" s="78"/>
      <c r="G66" s="79">
        <v>0</v>
      </c>
      <c r="H66" s="86"/>
      <c r="I66" s="91"/>
      <c r="K66" s="53"/>
      <c r="L66" s="87"/>
      <c r="M66" s="92"/>
      <c r="N66" s="87"/>
      <c r="O66" s="92"/>
      <c r="P66" s="105"/>
      <c r="Q66" s="104"/>
    </row>
    <row r="67" spans="1:17" ht="7.5" customHeight="1">
      <c r="A67" s="75"/>
      <c r="B67" s="112"/>
      <c r="C67" s="76"/>
      <c r="D67" s="65"/>
      <c r="E67" s="65"/>
      <c r="F67" s="78"/>
      <c r="G67" s="79"/>
      <c r="H67" s="86"/>
      <c r="I67" s="91"/>
      <c r="K67" s="53"/>
      <c r="L67" s="87"/>
      <c r="M67" s="92"/>
      <c r="N67" s="87"/>
      <c r="O67" s="92"/>
      <c r="P67" s="105"/>
      <c r="Q67" s="104"/>
    </row>
    <row r="68" spans="1:17">
      <c r="A68" s="75"/>
      <c r="B68" s="112">
        <v>15</v>
      </c>
      <c r="C68" s="76" t="s">
        <v>26</v>
      </c>
      <c r="D68" s="76"/>
      <c r="E68" s="63"/>
      <c r="F68" s="78"/>
      <c r="G68" s="59">
        <v>0</v>
      </c>
      <c r="H68" s="86"/>
      <c r="I68" s="91"/>
      <c r="J68" s="60"/>
      <c r="K68" s="61"/>
      <c r="L68" s="87"/>
      <c r="M68" s="92"/>
      <c r="N68" s="87"/>
      <c r="O68" s="92"/>
      <c r="P68" s="105"/>
      <c r="Q68" s="104"/>
    </row>
    <row r="69" spans="1:17" ht="7.5" customHeight="1">
      <c r="A69" s="75"/>
      <c r="B69" s="112"/>
      <c r="C69" s="76"/>
      <c r="D69" s="76"/>
      <c r="E69" s="63"/>
      <c r="F69" s="78"/>
      <c r="G69" s="79"/>
      <c r="H69" s="86"/>
      <c r="I69" s="91"/>
      <c r="K69" s="53"/>
      <c r="L69" s="87"/>
      <c r="M69" s="92"/>
      <c r="N69" s="87"/>
      <c r="O69" s="92"/>
      <c r="P69" s="105"/>
      <c r="Q69" s="104"/>
    </row>
    <row r="70" spans="1:17" ht="15" customHeight="1">
      <c r="A70" s="75"/>
      <c r="B70" s="112">
        <v>16</v>
      </c>
      <c r="C70" s="76" t="s">
        <v>86</v>
      </c>
      <c r="D70" s="76" t="s">
        <v>73</v>
      </c>
      <c r="E70" s="63">
        <v>201.74</v>
      </c>
      <c r="F70" s="78"/>
      <c r="G70" s="79">
        <v>2469701</v>
      </c>
      <c r="H70" s="86"/>
      <c r="I70" s="91"/>
      <c r="K70" s="53"/>
      <c r="L70" s="87"/>
      <c r="M70" s="92"/>
      <c r="N70" s="87"/>
      <c r="O70" s="92"/>
      <c r="P70" s="105"/>
      <c r="Q70" s="104"/>
    </row>
    <row r="71" spans="1:17" ht="8.25" customHeight="1">
      <c r="A71" s="75"/>
      <c r="B71" s="112"/>
      <c r="C71" s="76"/>
      <c r="D71" s="76"/>
      <c r="E71" s="76"/>
      <c r="F71" s="78"/>
      <c r="G71" s="79"/>
      <c r="H71" s="86"/>
      <c r="I71" s="91"/>
      <c r="K71" s="53"/>
      <c r="L71" s="87"/>
      <c r="M71" s="92"/>
      <c r="N71" s="87"/>
      <c r="O71" s="92"/>
      <c r="P71" s="105"/>
      <c r="Q71" s="104"/>
    </row>
    <row r="72" spans="1:17">
      <c r="A72" s="75"/>
      <c r="B72" s="112">
        <v>17</v>
      </c>
      <c r="C72" s="76" t="s">
        <v>25</v>
      </c>
      <c r="D72" s="76" t="s">
        <v>31</v>
      </c>
      <c r="E72" s="63">
        <v>550000</v>
      </c>
      <c r="F72" s="78"/>
      <c r="G72" s="59">
        <v>5207400000</v>
      </c>
      <c r="H72" s="86"/>
      <c r="I72" s="91"/>
      <c r="J72" s="60"/>
      <c r="K72" s="61"/>
      <c r="L72" s="87"/>
      <c r="M72" s="92"/>
      <c r="N72" s="87"/>
      <c r="O72" s="92"/>
      <c r="P72" s="105"/>
      <c r="Q72" s="104"/>
    </row>
    <row r="73" spans="1:17" ht="5.25" customHeight="1">
      <c r="A73" s="75"/>
      <c r="B73" s="112"/>
      <c r="C73" s="76"/>
      <c r="D73" s="76"/>
      <c r="E73" s="63"/>
      <c r="F73" s="78"/>
      <c r="G73" s="59"/>
      <c r="H73" s="86"/>
      <c r="I73" s="91"/>
      <c r="J73" s="60"/>
      <c r="K73" s="61"/>
      <c r="L73" s="87"/>
      <c r="M73" s="92"/>
      <c r="N73" s="87"/>
      <c r="O73" s="92"/>
      <c r="P73" s="105"/>
      <c r="Q73" s="104"/>
    </row>
    <row r="74" spans="1:17" ht="15.75" customHeight="1">
      <c r="A74" s="75"/>
      <c r="B74" s="112">
        <v>18</v>
      </c>
      <c r="C74" s="76" t="s">
        <v>24</v>
      </c>
      <c r="D74" s="76" t="s">
        <v>79</v>
      </c>
      <c r="E74" s="63">
        <v>4265.3500000000004</v>
      </c>
      <c r="F74" s="78"/>
      <c r="G74" s="59">
        <v>49460998.600000001</v>
      </c>
      <c r="H74" s="86"/>
      <c r="I74" s="91"/>
      <c r="J74" s="60"/>
      <c r="K74" s="61"/>
      <c r="L74" s="87"/>
      <c r="M74" s="92"/>
      <c r="N74" s="87"/>
      <c r="O74" s="92"/>
      <c r="P74" s="105"/>
      <c r="Q74" s="104"/>
    </row>
    <row r="75" spans="1:17" ht="5.25" customHeight="1">
      <c r="A75" s="75"/>
      <c r="B75" s="112"/>
      <c r="C75" s="76"/>
      <c r="D75" s="76"/>
      <c r="E75" s="63"/>
      <c r="F75" s="78"/>
      <c r="G75" s="59"/>
      <c r="H75" s="86"/>
      <c r="I75" s="91"/>
      <c r="J75" s="60"/>
      <c r="K75" s="61"/>
      <c r="L75" s="87"/>
      <c r="M75" s="92"/>
      <c r="N75" s="87"/>
      <c r="O75" s="92"/>
      <c r="P75" s="105"/>
      <c r="Q75" s="104"/>
    </row>
    <row r="76" spans="1:17">
      <c r="A76" s="75"/>
      <c r="B76" s="112">
        <v>19</v>
      </c>
      <c r="C76" s="76" t="s">
        <v>23</v>
      </c>
      <c r="D76" s="76"/>
      <c r="E76" s="63"/>
      <c r="F76" s="78"/>
      <c r="G76" s="59">
        <v>0</v>
      </c>
      <c r="H76" s="86"/>
      <c r="I76" s="91"/>
      <c r="J76" s="60"/>
      <c r="K76" s="61"/>
      <c r="L76" s="87"/>
      <c r="M76" s="92"/>
      <c r="N76" s="87"/>
      <c r="O76" s="92"/>
      <c r="P76" s="105"/>
      <c r="Q76" s="104"/>
    </row>
    <row r="77" spans="1:17" ht="8.25" customHeight="1">
      <c r="A77" s="75"/>
      <c r="B77" s="113"/>
      <c r="C77" s="81"/>
      <c r="D77" s="81"/>
      <c r="E77" s="81"/>
      <c r="F77" s="82"/>
      <c r="G77" s="83"/>
      <c r="H77" s="96"/>
      <c r="I77" s="97"/>
      <c r="K77" s="53"/>
      <c r="L77" s="87"/>
      <c r="M77" s="92"/>
      <c r="N77" s="94"/>
      <c r="O77" s="95"/>
      <c r="P77" s="105"/>
      <c r="Q77" s="106"/>
    </row>
    <row r="78" spans="1:17" ht="20.25" thickBot="1">
      <c r="A78" s="73"/>
      <c r="B78" s="144" t="s">
        <v>20</v>
      </c>
      <c r="C78" s="145"/>
      <c r="D78" s="145"/>
      <c r="E78" s="145"/>
      <c r="F78" s="146"/>
      <c r="G78" s="84">
        <f>SUM(G6:G76)</f>
        <v>69923765883.240005</v>
      </c>
      <c r="H78" s="98"/>
      <c r="I78" s="99"/>
      <c r="J78" s="54"/>
      <c r="K78" s="55"/>
      <c r="L78" s="100"/>
      <c r="M78" s="101"/>
      <c r="N78" s="100"/>
      <c r="O78" s="102"/>
      <c r="P78" s="107"/>
      <c r="Q78" s="111"/>
    </row>
    <row r="79" spans="1:17" ht="6.75" customHeight="1" thickTop="1">
      <c r="O79" s="85"/>
      <c r="P79" s="104"/>
      <c r="Q79" s="108"/>
    </row>
    <row r="80" spans="1:17">
      <c r="M80" s="110"/>
      <c r="O80" s="110"/>
      <c r="Q80" s="110"/>
    </row>
    <row r="81" spans="7:7">
      <c r="G81" s="69">
        <v>69923765885</v>
      </c>
    </row>
    <row r="82" spans="7:7">
      <c r="G82" s="69">
        <f>G78-G81</f>
        <v>-1.7599945068359375</v>
      </c>
    </row>
  </sheetData>
  <mergeCells count="5">
    <mergeCell ref="B1:G1"/>
    <mergeCell ref="B2:G2"/>
    <mergeCell ref="B4:B5"/>
    <mergeCell ref="D4:G4"/>
    <mergeCell ref="B78:F78"/>
  </mergeCells>
  <pageMargins left="0.78740157480314965" right="0.23622047244094491" top="0.11811023622047245" bottom="0.43307086614173229" header="7.874015748031496E-2" footer="0.31496062992125984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48"/>
  <sheetViews>
    <sheetView workbookViewId="0">
      <selection activeCell="E14" sqref="E14:E15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0.28515625" style="69" customWidth="1"/>
    <col min="5" max="5" width="14.5703125" style="69" customWidth="1"/>
    <col min="6" max="6" width="19" style="69" customWidth="1"/>
    <col min="7" max="7" width="8" style="71" customWidth="1"/>
    <col min="8" max="8" width="14.28515625" style="71" customWidth="1"/>
    <col min="9" max="9" width="8" style="51" customWidth="1"/>
    <col min="10" max="10" width="14.28515625" style="51" customWidth="1"/>
    <col min="11" max="11" width="7.140625" style="72" customWidth="1"/>
    <col min="12" max="12" width="16" style="72" customWidth="1"/>
    <col min="13" max="13" width="8.28515625" style="72" customWidth="1"/>
    <col min="14" max="14" width="14.42578125" style="72" customWidth="1"/>
    <col min="15" max="15" width="8.42578125" style="103" customWidth="1"/>
    <col min="16" max="16" width="15.5703125" style="103" customWidth="1"/>
    <col min="17" max="16384" width="9.140625" style="69"/>
  </cols>
  <sheetData>
    <row r="1" spans="1:16">
      <c r="B1" s="138" t="s">
        <v>0</v>
      </c>
      <c r="C1" s="138"/>
      <c r="D1" s="138"/>
      <c r="E1" s="138"/>
      <c r="F1" s="138"/>
    </row>
    <row r="2" spans="1:16">
      <c r="B2" s="138" t="s">
        <v>81</v>
      </c>
      <c r="C2" s="138"/>
      <c r="D2" s="138"/>
      <c r="E2" s="138"/>
      <c r="F2" s="138"/>
      <c r="G2" s="138"/>
    </row>
    <row r="3" spans="1:16" ht="8.25" customHeight="1" thickBot="1">
      <c r="B3" s="74" t="s">
        <v>30</v>
      </c>
      <c r="C3" s="70"/>
      <c r="D3" s="70"/>
      <c r="E3" s="70"/>
    </row>
    <row r="4" spans="1:16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3"/>
    </row>
    <row r="5" spans="1:16" ht="21" customHeight="1" thickBot="1">
      <c r="A5" s="75"/>
      <c r="B5" s="140"/>
      <c r="C5" s="115"/>
      <c r="D5" s="116" t="s">
        <v>4</v>
      </c>
      <c r="E5" s="117" t="s">
        <v>5</v>
      </c>
      <c r="F5" s="118" t="s">
        <v>6</v>
      </c>
      <c r="G5" s="86"/>
      <c r="H5" s="14"/>
      <c r="J5" s="52"/>
      <c r="K5" s="87"/>
      <c r="L5" s="88"/>
      <c r="M5" s="87"/>
      <c r="N5" s="89"/>
      <c r="O5" s="104"/>
      <c r="P5" s="104"/>
    </row>
    <row r="6" spans="1:16" ht="15.75" thickTop="1">
      <c r="A6" s="75"/>
      <c r="B6" s="109"/>
      <c r="C6" s="76"/>
      <c r="D6" s="76"/>
      <c r="E6" s="76"/>
      <c r="F6" s="77"/>
      <c r="G6" s="86"/>
      <c r="H6" s="86"/>
      <c r="K6" s="87"/>
      <c r="L6" s="87"/>
      <c r="M6" s="87"/>
      <c r="N6" s="87"/>
      <c r="O6" s="104"/>
      <c r="P6" s="104"/>
    </row>
    <row r="7" spans="1:16">
      <c r="B7" s="112">
        <v>1</v>
      </c>
      <c r="C7" s="76" t="s">
        <v>7</v>
      </c>
      <c r="D7" s="76" t="s">
        <v>82</v>
      </c>
      <c r="E7" s="78"/>
      <c r="F7" s="79">
        <v>154162500</v>
      </c>
    </row>
    <row r="8" spans="1:16">
      <c r="B8" s="112"/>
      <c r="C8" s="76"/>
      <c r="D8" s="76"/>
      <c r="E8" s="78"/>
      <c r="F8" s="79"/>
    </row>
    <row r="9" spans="1:16">
      <c r="B9" s="112">
        <v>2</v>
      </c>
      <c r="C9" s="76" t="s">
        <v>8</v>
      </c>
      <c r="D9" s="76" t="s">
        <v>75</v>
      </c>
      <c r="E9" s="122">
        <v>31754614</v>
      </c>
      <c r="F9" s="79"/>
    </row>
    <row r="10" spans="1:16">
      <c r="B10" s="112"/>
      <c r="C10" s="76"/>
      <c r="D10" s="76" t="s">
        <v>79</v>
      </c>
      <c r="E10" s="122">
        <v>70308194</v>
      </c>
      <c r="F10" s="79"/>
    </row>
    <row r="11" spans="1:16">
      <c r="B11" s="112"/>
      <c r="C11" s="76"/>
      <c r="D11" s="76" t="s">
        <v>82</v>
      </c>
      <c r="E11" s="122">
        <v>94310801</v>
      </c>
      <c r="F11" s="79"/>
    </row>
    <row r="12" spans="1:16">
      <c r="B12" s="112"/>
      <c r="C12" s="76"/>
      <c r="D12" s="76"/>
      <c r="E12" s="78"/>
      <c r="F12" s="79">
        <f>SUM(E9:E11)</f>
        <v>196373609</v>
      </c>
    </row>
    <row r="13" spans="1:16">
      <c r="B13" s="112"/>
      <c r="C13" s="76"/>
      <c r="D13" s="76"/>
      <c r="E13" s="78"/>
      <c r="F13" s="79"/>
    </row>
    <row r="14" spans="1:16">
      <c r="B14" s="112">
        <v>3</v>
      </c>
      <c r="C14" s="76" t="s">
        <v>9</v>
      </c>
      <c r="D14" s="76" t="s">
        <v>79</v>
      </c>
      <c r="E14" s="78">
        <v>533271344</v>
      </c>
      <c r="F14" s="79"/>
    </row>
    <row r="15" spans="1:16">
      <c r="B15" s="112"/>
      <c r="C15" s="76"/>
      <c r="D15" s="76" t="s">
        <v>82</v>
      </c>
      <c r="E15" s="78">
        <v>18682073418</v>
      </c>
      <c r="F15" s="79"/>
    </row>
    <row r="16" spans="1:16">
      <c r="B16" s="112"/>
      <c r="C16" s="76"/>
      <c r="D16" s="76"/>
      <c r="E16" s="78"/>
      <c r="F16" s="79">
        <v>19215344761.599991</v>
      </c>
    </row>
    <row r="17" spans="1:16">
      <c r="B17" s="112">
        <v>4</v>
      </c>
      <c r="C17" s="76" t="s">
        <v>11</v>
      </c>
      <c r="D17" s="76" t="s">
        <v>73</v>
      </c>
      <c r="E17" s="58">
        <v>88730786</v>
      </c>
      <c r="F17" s="79"/>
    </row>
    <row r="18" spans="1:16">
      <c r="B18" s="112"/>
      <c r="C18" s="76"/>
      <c r="D18" s="76" t="s">
        <v>75</v>
      </c>
      <c r="E18" s="58">
        <v>110889510</v>
      </c>
      <c r="F18" s="79"/>
    </row>
    <row r="19" spans="1:16">
      <c r="B19" s="112"/>
      <c r="C19" s="76"/>
      <c r="D19" s="76" t="s">
        <v>79</v>
      </c>
      <c r="E19" s="58">
        <v>124911448</v>
      </c>
      <c r="F19" s="79"/>
    </row>
    <row r="20" spans="1:16">
      <c r="B20" s="112"/>
      <c r="C20" s="56"/>
      <c r="D20" s="76" t="s">
        <v>82</v>
      </c>
      <c r="E20" s="58">
        <v>97577928</v>
      </c>
      <c r="F20" s="79"/>
    </row>
    <row r="21" spans="1:16" s="71" customFormat="1">
      <c r="A21" s="69"/>
      <c r="B21" s="112"/>
      <c r="C21" s="76"/>
      <c r="D21" s="76"/>
      <c r="E21" s="78"/>
      <c r="F21" s="79">
        <f>SUM(E17:E20)</f>
        <v>422109672</v>
      </c>
      <c r="I21" s="51"/>
      <c r="J21" s="51"/>
      <c r="K21" s="72"/>
      <c r="L21" s="72"/>
      <c r="M21" s="72"/>
      <c r="N21" s="72"/>
      <c r="O21" s="103"/>
      <c r="P21" s="103"/>
    </row>
    <row r="22" spans="1:16" s="71" customFormat="1">
      <c r="A22" s="69"/>
      <c r="B22" s="112"/>
      <c r="C22" s="76"/>
      <c r="D22" s="76"/>
      <c r="E22" s="78"/>
      <c r="F22" s="79"/>
      <c r="I22" s="51"/>
      <c r="J22" s="51"/>
      <c r="K22" s="72"/>
      <c r="L22" s="72"/>
      <c r="M22" s="72"/>
      <c r="N22" s="72"/>
      <c r="O22" s="103"/>
      <c r="P22" s="103"/>
    </row>
    <row r="23" spans="1:16" s="71" customFormat="1">
      <c r="A23" s="69"/>
      <c r="B23" s="112">
        <v>5</v>
      </c>
      <c r="C23" s="76" t="s">
        <v>12</v>
      </c>
      <c r="D23" s="76" t="s">
        <v>82</v>
      </c>
      <c r="E23" s="78"/>
      <c r="F23" s="79">
        <v>75712939</v>
      </c>
      <c r="I23" s="51"/>
      <c r="J23" s="51"/>
      <c r="K23" s="72"/>
      <c r="L23" s="72"/>
      <c r="M23" s="72"/>
      <c r="N23" s="72"/>
      <c r="O23" s="103"/>
      <c r="P23" s="103"/>
    </row>
    <row r="24" spans="1:16" s="71" customFormat="1">
      <c r="A24" s="69"/>
      <c r="B24" s="112"/>
      <c r="C24" s="76"/>
      <c r="D24" s="76"/>
      <c r="E24" s="78"/>
      <c r="F24" s="79"/>
      <c r="I24" s="51"/>
      <c r="J24" s="51"/>
      <c r="K24" s="72"/>
      <c r="L24" s="72"/>
      <c r="M24" s="72"/>
      <c r="N24" s="72"/>
      <c r="O24" s="103"/>
      <c r="P24" s="103"/>
    </row>
    <row r="25" spans="1:16" s="71" customFormat="1">
      <c r="A25" s="69"/>
      <c r="B25" s="112">
        <v>6</v>
      </c>
      <c r="C25" s="76" t="s">
        <v>13</v>
      </c>
      <c r="D25" s="76" t="s">
        <v>79</v>
      </c>
      <c r="E25" s="78"/>
      <c r="F25" s="79">
        <v>288750</v>
      </c>
      <c r="I25" s="51"/>
      <c r="J25" s="51"/>
      <c r="K25" s="72"/>
      <c r="L25" s="72"/>
      <c r="M25" s="72"/>
      <c r="N25" s="72"/>
      <c r="O25" s="103"/>
      <c r="P25" s="103"/>
    </row>
    <row r="26" spans="1:16" s="71" customFormat="1">
      <c r="A26" s="69"/>
      <c r="B26" s="112"/>
      <c r="C26" s="76"/>
      <c r="D26" s="76"/>
      <c r="E26" s="78"/>
      <c r="F26" s="79"/>
      <c r="I26" s="51"/>
      <c r="J26" s="51"/>
      <c r="K26" s="72"/>
      <c r="L26" s="72"/>
      <c r="M26" s="72"/>
      <c r="N26" s="72"/>
      <c r="O26" s="103"/>
      <c r="P26" s="103"/>
    </row>
    <row r="27" spans="1:16" s="71" customFormat="1">
      <c r="A27" s="69"/>
      <c r="B27" s="112">
        <v>7</v>
      </c>
      <c r="C27" s="76" t="s">
        <v>14</v>
      </c>
      <c r="D27" s="76"/>
      <c r="E27" s="78"/>
      <c r="F27" s="79">
        <v>0</v>
      </c>
      <c r="I27" s="51"/>
      <c r="J27" s="51"/>
      <c r="K27" s="72"/>
      <c r="L27" s="72"/>
      <c r="M27" s="72"/>
      <c r="N27" s="72"/>
      <c r="O27" s="103"/>
      <c r="P27" s="103"/>
    </row>
    <row r="28" spans="1:16" s="71" customFormat="1">
      <c r="A28" s="69"/>
      <c r="B28" s="112"/>
      <c r="C28" s="76"/>
      <c r="D28" s="76"/>
      <c r="E28" s="78"/>
      <c r="F28" s="79"/>
      <c r="I28" s="51"/>
      <c r="J28" s="51"/>
      <c r="K28" s="72"/>
      <c r="L28" s="72"/>
      <c r="M28" s="72"/>
      <c r="N28" s="72"/>
      <c r="O28" s="103"/>
      <c r="P28" s="103"/>
    </row>
    <row r="29" spans="1:16" s="71" customFormat="1">
      <c r="A29" s="69"/>
      <c r="B29" s="112">
        <v>8</v>
      </c>
      <c r="C29" s="76" t="s">
        <v>15</v>
      </c>
      <c r="D29" s="76" t="s">
        <v>73</v>
      </c>
      <c r="E29" s="123">
        <v>651199119</v>
      </c>
      <c r="F29" s="79"/>
      <c r="I29" s="51"/>
      <c r="J29" s="51"/>
      <c r="K29" s="72"/>
      <c r="L29" s="72"/>
      <c r="M29" s="72"/>
      <c r="N29" s="72"/>
      <c r="O29" s="103"/>
      <c r="P29" s="103"/>
    </row>
    <row r="30" spans="1:16" s="71" customFormat="1">
      <c r="A30" s="69"/>
      <c r="B30" s="112"/>
      <c r="C30" s="76"/>
      <c r="D30" s="76" t="s">
        <v>75</v>
      </c>
      <c r="E30" s="123">
        <v>368551315</v>
      </c>
      <c r="F30" s="79"/>
      <c r="I30" s="51"/>
      <c r="J30" s="51"/>
      <c r="K30" s="72"/>
      <c r="L30" s="72"/>
      <c r="M30" s="72"/>
      <c r="N30" s="72"/>
      <c r="O30" s="103"/>
      <c r="P30" s="103"/>
    </row>
    <row r="31" spans="1:16" s="71" customFormat="1">
      <c r="A31" s="69"/>
      <c r="B31" s="112"/>
      <c r="C31" s="76"/>
      <c r="D31" s="76" t="s">
        <v>79</v>
      </c>
      <c r="E31" s="123">
        <v>713602670</v>
      </c>
      <c r="F31" s="79"/>
      <c r="I31" s="51"/>
      <c r="J31" s="51"/>
      <c r="K31" s="72"/>
      <c r="L31" s="72"/>
      <c r="M31" s="72"/>
      <c r="N31" s="72"/>
      <c r="O31" s="103"/>
      <c r="P31" s="103"/>
    </row>
    <row r="32" spans="1:16" s="71" customFormat="1">
      <c r="A32" s="69"/>
      <c r="B32" s="112"/>
      <c r="C32" s="76"/>
      <c r="D32" s="76" t="s">
        <v>82</v>
      </c>
      <c r="E32" s="123">
        <v>1445114454</v>
      </c>
      <c r="F32" s="79"/>
      <c r="I32" s="51"/>
      <c r="J32" s="51"/>
      <c r="K32" s="72"/>
      <c r="L32" s="72"/>
      <c r="M32" s="72"/>
      <c r="N32" s="72"/>
      <c r="O32" s="103"/>
      <c r="P32" s="103"/>
    </row>
    <row r="33" spans="1:16" s="71" customFormat="1">
      <c r="A33" s="69"/>
      <c r="B33" s="112"/>
      <c r="C33" s="76"/>
      <c r="D33" s="76"/>
      <c r="E33" s="78"/>
      <c r="F33" s="79">
        <f>SUM(E29:E32)</f>
        <v>3178467558</v>
      </c>
      <c r="I33" s="51"/>
      <c r="J33" s="51"/>
      <c r="K33" s="72"/>
      <c r="L33" s="72"/>
      <c r="M33" s="72"/>
      <c r="N33" s="72"/>
      <c r="O33" s="103"/>
      <c r="P33" s="103"/>
    </row>
    <row r="34" spans="1:16" s="71" customFormat="1">
      <c r="A34" s="69"/>
      <c r="B34" s="112"/>
      <c r="C34" s="76"/>
      <c r="D34" s="76"/>
      <c r="E34" s="78"/>
      <c r="F34" s="79"/>
      <c r="I34" s="51"/>
      <c r="J34" s="51"/>
      <c r="K34" s="72"/>
      <c r="L34" s="72"/>
      <c r="M34" s="72"/>
      <c r="N34" s="72"/>
      <c r="O34" s="103"/>
      <c r="P34" s="103"/>
    </row>
    <row r="35" spans="1:16" s="71" customFormat="1">
      <c r="A35" s="69"/>
      <c r="B35" s="112">
        <v>9</v>
      </c>
      <c r="C35" s="76" t="s">
        <v>16</v>
      </c>
      <c r="D35" s="76" t="s">
        <v>82</v>
      </c>
      <c r="E35" s="78"/>
      <c r="F35" s="79">
        <v>19800000</v>
      </c>
      <c r="I35" s="51"/>
      <c r="J35" s="51"/>
      <c r="K35" s="72"/>
      <c r="L35" s="72"/>
      <c r="M35" s="72"/>
      <c r="N35" s="72"/>
      <c r="O35" s="103"/>
      <c r="P35" s="103"/>
    </row>
    <row r="36" spans="1:16" s="71" customFormat="1">
      <c r="A36" s="69"/>
      <c r="B36" s="112"/>
      <c r="C36" s="76"/>
      <c r="D36" s="76"/>
      <c r="E36" s="78"/>
      <c r="F36" s="79"/>
      <c r="I36" s="51"/>
      <c r="J36" s="51"/>
      <c r="K36" s="72"/>
      <c r="L36" s="72"/>
      <c r="M36" s="72"/>
      <c r="N36" s="72"/>
      <c r="O36" s="103"/>
      <c r="P36" s="103"/>
    </row>
    <row r="37" spans="1:16" s="71" customFormat="1">
      <c r="A37" s="69"/>
      <c r="B37" s="112">
        <v>10</v>
      </c>
      <c r="C37" s="76" t="s">
        <v>17</v>
      </c>
      <c r="D37" s="76" t="s">
        <v>82</v>
      </c>
      <c r="E37" s="78"/>
      <c r="F37" s="79">
        <v>0</v>
      </c>
      <c r="I37" s="51"/>
      <c r="J37" s="51"/>
      <c r="K37" s="72"/>
      <c r="L37" s="72"/>
      <c r="M37" s="72"/>
      <c r="N37" s="72"/>
      <c r="O37" s="103"/>
      <c r="P37" s="103"/>
    </row>
    <row r="38" spans="1:16" s="71" customFormat="1">
      <c r="A38" s="69"/>
      <c r="B38" s="112"/>
      <c r="C38" s="76"/>
      <c r="D38" s="76"/>
      <c r="E38" s="78"/>
      <c r="F38" s="79"/>
      <c r="I38" s="51"/>
      <c r="J38" s="51"/>
      <c r="K38" s="72"/>
      <c r="L38" s="72"/>
      <c r="M38" s="72"/>
      <c r="N38" s="72"/>
      <c r="O38" s="103"/>
      <c r="P38" s="103"/>
    </row>
    <row r="39" spans="1:16" s="71" customFormat="1">
      <c r="A39" s="69"/>
      <c r="B39" s="112">
        <v>11</v>
      </c>
      <c r="C39" s="76" t="s">
        <v>18</v>
      </c>
      <c r="D39" s="76" t="s">
        <v>82</v>
      </c>
      <c r="E39" s="78"/>
      <c r="F39" s="79">
        <v>18027240</v>
      </c>
      <c r="I39" s="51"/>
      <c r="J39" s="51"/>
      <c r="K39" s="72"/>
      <c r="L39" s="72"/>
      <c r="M39" s="72"/>
      <c r="N39" s="72"/>
      <c r="O39" s="103"/>
      <c r="P39" s="103"/>
    </row>
    <row r="40" spans="1:16" s="71" customFormat="1">
      <c r="A40" s="69"/>
      <c r="B40" s="112"/>
      <c r="C40" s="76"/>
      <c r="D40" s="76"/>
      <c r="E40" s="78"/>
      <c r="F40" s="79"/>
      <c r="I40" s="51"/>
      <c r="J40" s="51"/>
      <c r="K40" s="72"/>
      <c r="L40" s="72"/>
      <c r="M40" s="72"/>
      <c r="N40" s="72"/>
      <c r="O40" s="103"/>
      <c r="P40" s="103"/>
    </row>
    <row r="41" spans="1:16" s="71" customFormat="1">
      <c r="A41" s="69"/>
      <c r="B41" s="112">
        <v>12</v>
      </c>
      <c r="C41" s="76" t="s">
        <v>19</v>
      </c>
      <c r="D41" s="76" t="s">
        <v>82</v>
      </c>
      <c r="E41" s="78"/>
      <c r="F41" s="79">
        <v>0</v>
      </c>
      <c r="I41" s="51"/>
      <c r="J41" s="51"/>
      <c r="K41" s="72"/>
      <c r="L41" s="72"/>
      <c r="M41" s="72"/>
      <c r="N41" s="72"/>
      <c r="O41" s="103"/>
      <c r="P41" s="103"/>
    </row>
    <row r="42" spans="1:16" s="71" customFormat="1">
      <c r="A42" s="69"/>
      <c r="B42" s="113"/>
      <c r="C42" s="81"/>
      <c r="D42" s="81"/>
      <c r="E42" s="82"/>
      <c r="F42" s="83"/>
      <c r="I42" s="51"/>
      <c r="J42" s="51"/>
      <c r="K42" s="72"/>
      <c r="L42" s="72"/>
      <c r="M42" s="72"/>
      <c r="N42" s="72"/>
      <c r="O42" s="103"/>
      <c r="P42" s="103"/>
    </row>
    <row r="43" spans="1:16" s="71" customFormat="1" ht="20.25" thickBot="1">
      <c r="A43" s="69"/>
      <c r="B43" s="144" t="s">
        <v>20</v>
      </c>
      <c r="C43" s="145"/>
      <c r="D43" s="145"/>
      <c r="E43" s="146"/>
      <c r="F43" s="84">
        <f>SUM(F7:F42)</f>
        <v>23280287029.599991</v>
      </c>
      <c r="I43" s="51"/>
      <c r="J43" s="51"/>
      <c r="K43" s="72"/>
      <c r="L43" s="72"/>
      <c r="M43" s="72"/>
      <c r="N43" s="72"/>
      <c r="O43" s="103"/>
      <c r="P43" s="103"/>
    </row>
    <row r="44" spans="1:16" s="71" customFormat="1" ht="15.75" thickTop="1">
      <c r="A44" s="69"/>
      <c r="B44" s="74"/>
      <c r="C44" s="69"/>
      <c r="D44" s="69"/>
      <c r="E44" s="69"/>
      <c r="F44" s="69"/>
      <c r="I44" s="51"/>
      <c r="J44" s="51"/>
      <c r="K44" s="72"/>
      <c r="L44" s="72"/>
      <c r="M44" s="72"/>
      <c r="N44" s="72"/>
      <c r="O44" s="103"/>
      <c r="P44" s="103"/>
    </row>
    <row r="46" spans="1:16">
      <c r="F46" s="69">
        <v>24025621740.259991</v>
      </c>
    </row>
    <row r="48" spans="1:16" s="71" customFormat="1">
      <c r="A48" s="69"/>
      <c r="B48" s="74"/>
      <c r="C48" s="69"/>
      <c r="D48" s="69"/>
      <c r="E48" s="69"/>
      <c r="F48" s="69">
        <f>F43-F46</f>
        <v>-745334710.65999985</v>
      </c>
      <c r="I48" s="51"/>
      <c r="J48" s="51"/>
      <c r="K48" s="72"/>
      <c r="L48" s="72"/>
      <c r="M48" s="72"/>
      <c r="N48" s="72"/>
      <c r="O48" s="103"/>
      <c r="P48" s="103"/>
    </row>
  </sheetData>
  <mergeCells count="5">
    <mergeCell ref="B1:F1"/>
    <mergeCell ref="B2:G2"/>
    <mergeCell ref="B4:B5"/>
    <mergeCell ref="D4:F4"/>
    <mergeCell ref="B43:E43"/>
  </mergeCells>
  <pageMargins left="0.78740157480314965" right="0.23622047244094491" top="0.11811023622047245" bottom="0.43307086614173229" header="7.874015748031496E-2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84"/>
  <sheetViews>
    <sheetView workbookViewId="0">
      <selection activeCell="D71" sqref="D71:F71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6.7109375" style="69" customWidth="1"/>
    <col min="5" max="5" width="14.5703125" style="69" customWidth="1"/>
    <col min="6" max="6" width="15.140625" style="69" customWidth="1"/>
    <col min="7" max="7" width="19" style="69" customWidth="1"/>
    <col min="8" max="8" width="8" style="71" customWidth="1"/>
    <col min="9" max="9" width="17" style="71" customWidth="1"/>
    <col min="10" max="10" width="8" style="51" customWidth="1"/>
    <col min="11" max="11" width="14.28515625" style="51" customWidth="1"/>
    <col min="12" max="12" width="7.140625" style="72" customWidth="1"/>
    <col min="13" max="13" width="16" style="72" customWidth="1"/>
    <col min="14" max="14" width="8.28515625" style="72" customWidth="1"/>
    <col min="15" max="15" width="14.42578125" style="72" customWidth="1"/>
    <col min="16" max="16" width="8.42578125" style="103" customWidth="1"/>
    <col min="17" max="17" width="15.5703125" style="103" customWidth="1"/>
    <col min="18" max="16384" width="9.140625" style="69"/>
  </cols>
  <sheetData>
    <row r="1" spans="1:17">
      <c r="B1" s="138" t="s">
        <v>0</v>
      </c>
      <c r="C1" s="138"/>
      <c r="D1" s="138"/>
      <c r="E1" s="138"/>
      <c r="F1" s="138"/>
      <c r="G1" s="138"/>
    </row>
    <row r="2" spans="1:17">
      <c r="B2" s="138" t="s">
        <v>81</v>
      </c>
      <c r="C2" s="138"/>
      <c r="D2" s="138"/>
      <c r="E2" s="138"/>
      <c r="F2" s="138"/>
      <c r="G2" s="138"/>
    </row>
    <row r="3" spans="1:17" ht="8.25" customHeight="1" thickBot="1">
      <c r="B3" s="74" t="s">
        <v>30</v>
      </c>
      <c r="C3" s="70"/>
      <c r="D3" s="70"/>
      <c r="E3" s="70"/>
      <c r="F3" s="70"/>
    </row>
    <row r="4" spans="1:17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2"/>
      <c r="G4" s="143"/>
    </row>
    <row r="5" spans="1:17" ht="21" customHeight="1" thickBot="1">
      <c r="A5" s="75"/>
      <c r="B5" s="140"/>
      <c r="C5" s="115"/>
      <c r="D5" s="116" t="s">
        <v>4</v>
      </c>
      <c r="E5" s="117"/>
      <c r="F5" s="117" t="s">
        <v>5</v>
      </c>
      <c r="G5" s="118" t="s">
        <v>6</v>
      </c>
      <c r="H5" s="86"/>
      <c r="I5" s="14"/>
      <c r="K5" s="52"/>
      <c r="L5" s="87"/>
      <c r="M5" s="88"/>
      <c r="N5" s="87"/>
      <c r="O5" s="89"/>
      <c r="P5" s="104"/>
      <c r="Q5" s="104"/>
    </row>
    <row r="6" spans="1:17" ht="15.75" thickTop="1">
      <c r="A6" s="75"/>
      <c r="B6" s="112" t="s">
        <v>21</v>
      </c>
      <c r="C6" s="76" t="s">
        <v>22</v>
      </c>
      <c r="D6" s="76"/>
      <c r="E6" s="76"/>
      <c r="F6" s="76"/>
      <c r="G6" s="62">
        <f>14803658485-650396000-327138000-393491000-446576000</f>
        <v>12986057485</v>
      </c>
      <c r="H6" s="86"/>
      <c r="I6" s="86"/>
      <c r="L6" s="87"/>
      <c r="M6" s="87"/>
      <c r="N6" s="87"/>
      <c r="O6" s="87"/>
      <c r="P6" s="104"/>
      <c r="Q6" s="104"/>
    </row>
    <row r="7" spans="1:17">
      <c r="A7" s="75"/>
      <c r="B7" s="112"/>
      <c r="C7" s="76"/>
      <c r="D7" s="76"/>
      <c r="E7" s="76"/>
      <c r="F7" s="73"/>
      <c r="G7" s="119"/>
      <c r="H7" s="86"/>
      <c r="I7" s="86"/>
      <c r="L7" s="87"/>
      <c r="M7" s="87"/>
      <c r="N7" s="87"/>
      <c r="O7" s="87"/>
      <c r="P7" s="104"/>
      <c r="Q7" s="104"/>
    </row>
    <row r="8" spans="1:17">
      <c r="A8" s="75"/>
      <c r="B8" s="112">
        <v>1</v>
      </c>
      <c r="C8" s="76" t="s">
        <v>7</v>
      </c>
      <c r="D8" s="76" t="s">
        <v>82</v>
      </c>
      <c r="E8" s="78"/>
      <c r="F8" s="120"/>
      <c r="G8" s="121">
        <v>154162500</v>
      </c>
      <c r="H8" s="90"/>
      <c r="I8" s="91"/>
      <c r="K8" s="53"/>
      <c r="L8" s="87"/>
      <c r="M8" s="92"/>
      <c r="N8" s="87"/>
      <c r="O8" s="92"/>
      <c r="P8" s="105"/>
      <c r="Q8" s="104"/>
    </row>
    <row r="9" spans="1:17" ht="7.5" customHeight="1">
      <c r="A9" s="75"/>
      <c r="B9" s="112"/>
      <c r="C9" s="76"/>
      <c r="D9" s="76"/>
      <c r="E9" s="76"/>
      <c r="F9" s="78"/>
      <c r="G9" s="79"/>
      <c r="H9" s="86"/>
      <c r="I9" s="91"/>
      <c r="K9" s="53"/>
      <c r="L9" s="87"/>
      <c r="M9" s="92"/>
      <c r="N9" s="87"/>
      <c r="O9" s="92"/>
      <c r="P9" s="105"/>
      <c r="Q9" s="104"/>
    </row>
    <row r="10" spans="1:17">
      <c r="A10" s="75"/>
      <c r="B10" s="112">
        <v>2</v>
      </c>
      <c r="C10" s="76" t="s">
        <v>8</v>
      </c>
      <c r="D10" s="76" t="s">
        <v>75</v>
      </c>
      <c r="E10" s="80"/>
      <c r="F10" s="122">
        <v>31754614</v>
      </c>
      <c r="G10" s="79"/>
      <c r="H10" s="86"/>
      <c r="I10" s="91"/>
      <c r="K10" s="53"/>
      <c r="L10" s="87"/>
      <c r="M10" s="92"/>
      <c r="N10" s="87"/>
      <c r="O10" s="92"/>
      <c r="P10" s="105"/>
      <c r="Q10" s="104"/>
    </row>
    <row r="11" spans="1:17">
      <c r="A11" s="75"/>
      <c r="B11" s="112"/>
      <c r="C11" s="76"/>
      <c r="D11" s="76" t="s">
        <v>79</v>
      </c>
      <c r="E11" s="80"/>
      <c r="F11" s="122">
        <v>70308194</v>
      </c>
      <c r="G11" s="79"/>
      <c r="H11" s="86"/>
      <c r="I11" s="91"/>
      <c r="K11" s="53"/>
      <c r="L11" s="87"/>
      <c r="M11" s="92"/>
      <c r="N11" s="87"/>
      <c r="O11" s="92"/>
      <c r="P11" s="105"/>
      <c r="Q11" s="104"/>
    </row>
    <row r="12" spans="1:17">
      <c r="A12" s="75"/>
      <c r="B12" s="112"/>
      <c r="C12" s="76"/>
      <c r="D12" s="76" t="s">
        <v>82</v>
      </c>
      <c r="E12" s="76"/>
      <c r="F12" s="122">
        <v>94310801</v>
      </c>
      <c r="G12" s="79"/>
      <c r="H12" s="86"/>
      <c r="I12" s="91"/>
      <c r="K12" s="53"/>
      <c r="L12" s="87"/>
      <c r="M12" s="92"/>
      <c r="N12" s="87"/>
      <c r="O12" s="92"/>
      <c r="P12" s="105"/>
      <c r="Q12" s="104"/>
    </row>
    <row r="13" spans="1:17">
      <c r="A13" s="75"/>
      <c r="B13" s="112"/>
      <c r="C13" s="76"/>
      <c r="D13" s="76"/>
      <c r="E13" s="76"/>
      <c r="F13" s="78"/>
      <c r="G13" s="79">
        <f>SUM(F10:F12)</f>
        <v>196373609</v>
      </c>
      <c r="H13" s="86"/>
      <c r="I13" s="91"/>
      <c r="K13" s="53"/>
      <c r="L13" s="87"/>
      <c r="M13" s="92"/>
      <c r="N13" s="87"/>
      <c r="O13" s="92"/>
      <c r="P13" s="105"/>
      <c r="Q13" s="104"/>
    </row>
    <row r="14" spans="1:17" ht="9.75" customHeight="1">
      <c r="A14" s="75"/>
      <c r="B14" s="112"/>
      <c r="C14" s="76"/>
      <c r="D14" s="76"/>
      <c r="E14" s="76"/>
      <c r="F14" s="78"/>
      <c r="G14" s="79"/>
      <c r="H14" s="86"/>
      <c r="I14" s="91"/>
      <c r="K14" s="53"/>
      <c r="L14" s="87"/>
      <c r="M14" s="92"/>
      <c r="N14" s="87"/>
      <c r="O14" s="92"/>
      <c r="P14" s="105"/>
      <c r="Q14" s="104"/>
    </row>
    <row r="15" spans="1:17">
      <c r="A15" s="75"/>
      <c r="B15" s="112">
        <v>3</v>
      </c>
      <c r="C15" s="76" t="s">
        <v>27</v>
      </c>
      <c r="D15" s="76" t="s">
        <v>32</v>
      </c>
      <c r="E15" s="63">
        <v>78</v>
      </c>
      <c r="F15" s="78">
        <v>747630</v>
      </c>
      <c r="G15" s="59"/>
      <c r="H15" s="86"/>
      <c r="I15" s="69"/>
      <c r="J15" s="60"/>
      <c r="K15" s="78"/>
      <c r="L15" s="87"/>
      <c r="M15" s="92"/>
      <c r="N15" s="87"/>
      <c r="O15" s="92"/>
      <c r="P15" s="105"/>
      <c r="Q15" s="104"/>
    </row>
    <row r="16" spans="1:17">
      <c r="A16" s="75"/>
      <c r="B16" s="112"/>
      <c r="C16" s="76"/>
      <c r="D16" s="76" t="s">
        <v>33</v>
      </c>
      <c r="E16" s="63">
        <f>45629.8-36726.74</f>
        <v>8903.0600000000049</v>
      </c>
      <c r="F16" s="78">
        <f>E16*9628</f>
        <v>85718661.680000052</v>
      </c>
      <c r="G16" s="59"/>
      <c r="H16" s="86"/>
      <c r="I16" s="91"/>
      <c r="J16" s="60"/>
      <c r="K16" s="78"/>
      <c r="L16" s="87"/>
      <c r="M16" s="92"/>
      <c r="N16" s="87"/>
      <c r="O16" s="92"/>
      <c r="P16" s="105"/>
      <c r="Q16" s="104"/>
    </row>
    <row r="17" spans="1:17">
      <c r="A17" s="75"/>
      <c r="B17" s="112"/>
      <c r="C17" s="76"/>
      <c r="D17" s="76" t="s">
        <v>36</v>
      </c>
      <c r="E17" s="63">
        <f>74590.79-11614.95-35000</f>
        <v>27975.839999999997</v>
      </c>
      <c r="F17" s="78">
        <f>715922402-111480290-335930000</f>
        <v>268512112</v>
      </c>
      <c r="G17" s="59"/>
      <c r="H17" s="86"/>
      <c r="I17" s="91"/>
      <c r="J17" s="60"/>
      <c r="K17" s="61"/>
      <c r="L17" s="87"/>
      <c r="M17" s="92"/>
      <c r="N17" s="87"/>
      <c r="O17" s="92"/>
      <c r="P17" s="105"/>
      <c r="Q17" s="104"/>
    </row>
    <row r="18" spans="1:17">
      <c r="A18" s="75"/>
      <c r="B18" s="112"/>
      <c r="C18" s="76"/>
      <c r="D18" s="76" t="s">
        <v>35</v>
      </c>
      <c r="E18" s="63">
        <v>46389.62</v>
      </c>
      <c r="F18" s="78">
        <f>9598*E18</f>
        <v>445247572.76000005</v>
      </c>
      <c r="G18" s="59"/>
      <c r="H18" s="86"/>
      <c r="I18" s="68"/>
      <c r="J18" s="60"/>
      <c r="K18" s="61"/>
      <c r="L18" s="87"/>
      <c r="M18" s="92"/>
      <c r="N18" s="87"/>
      <c r="O18" s="92"/>
      <c r="P18" s="105"/>
      <c r="Q18" s="104"/>
    </row>
    <row r="19" spans="1:17">
      <c r="A19" s="75"/>
      <c r="B19" s="112"/>
      <c r="C19" s="76"/>
      <c r="D19" s="76" t="s">
        <v>45</v>
      </c>
      <c r="E19" s="63">
        <f>185300.63-150000</f>
        <v>35300.630000000005</v>
      </c>
      <c r="F19" s="78">
        <f>1803901633-1460250000</f>
        <v>343651633</v>
      </c>
      <c r="G19" s="59"/>
      <c r="H19" s="86"/>
      <c r="I19" s="91"/>
      <c r="J19" s="60"/>
      <c r="K19" s="61"/>
      <c r="L19" s="87"/>
      <c r="M19" s="92"/>
      <c r="N19" s="87"/>
      <c r="O19" s="92"/>
      <c r="P19" s="105"/>
      <c r="Q19" s="104"/>
    </row>
    <row r="20" spans="1:17">
      <c r="A20" s="75"/>
      <c r="B20" s="112"/>
      <c r="C20" s="76"/>
      <c r="D20" s="76" t="s">
        <v>47</v>
      </c>
      <c r="E20" s="63">
        <v>437581.77</v>
      </c>
      <c r="F20" s="78">
        <v>4257670622</v>
      </c>
      <c r="G20" s="59"/>
      <c r="H20" s="86"/>
      <c r="I20" s="91"/>
      <c r="J20" s="60"/>
      <c r="K20" s="61"/>
      <c r="L20" s="87"/>
      <c r="M20" s="92"/>
      <c r="N20" s="87"/>
      <c r="O20" s="92"/>
      <c r="P20" s="105"/>
      <c r="Q20" s="104"/>
    </row>
    <row r="21" spans="1:17">
      <c r="A21" s="75"/>
      <c r="B21" s="112"/>
      <c r="C21" s="76"/>
      <c r="D21" s="76" t="s">
        <v>50</v>
      </c>
      <c r="E21" s="63">
        <v>119573.54999999999</v>
      </c>
      <c r="F21" s="78">
        <v>1173136098</v>
      </c>
      <c r="G21" s="59"/>
      <c r="H21" s="86"/>
      <c r="I21" s="91"/>
      <c r="J21" s="60"/>
      <c r="K21" s="61"/>
      <c r="L21" s="87"/>
      <c r="M21" s="92"/>
      <c r="N21" s="87"/>
      <c r="O21" s="92"/>
      <c r="P21" s="105"/>
      <c r="Q21" s="104"/>
    </row>
    <row r="22" spans="1:17">
      <c r="A22" s="75"/>
      <c r="B22" s="112"/>
      <c r="C22" s="76"/>
      <c r="D22" s="76" t="s">
        <v>55</v>
      </c>
      <c r="E22" s="63">
        <v>138221.73000000001</v>
      </c>
      <c r="F22" s="78">
        <v>1373094665</v>
      </c>
      <c r="G22" s="59"/>
      <c r="H22" s="86"/>
      <c r="I22" s="91"/>
      <c r="J22" s="60"/>
      <c r="K22" s="61"/>
      <c r="L22" s="87"/>
      <c r="M22" s="92"/>
      <c r="N22" s="87"/>
      <c r="O22" s="92"/>
      <c r="P22" s="105"/>
      <c r="Q22" s="104"/>
    </row>
    <row r="23" spans="1:17">
      <c r="A23" s="75"/>
      <c r="B23" s="112"/>
      <c r="C23" s="76"/>
      <c r="D23" s="76" t="s">
        <v>58</v>
      </c>
      <c r="E23" s="63">
        <v>177658.77</v>
      </c>
      <c r="F23" s="78">
        <v>1827753426</v>
      </c>
      <c r="G23" s="59"/>
      <c r="H23" s="86"/>
      <c r="I23" s="91"/>
      <c r="J23" s="60"/>
      <c r="K23" s="61"/>
      <c r="L23" s="87"/>
      <c r="M23" s="92"/>
      <c r="N23" s="87"/>
      <c r="O23" s="92"/>
      <c r="P23" s="105"/>
      <c r="Q23" s="104"/>
    </row>
    <row r="24" spans="1:17">
      <c r="A24" s="75"/>
      <c r="B24" s="112"/>
      <c r="C24" s="76"/>
      <c r="D24" s="76" t="s">
        <v>62</v>
      </c>
      <c r="E24" s="63">
        <v>173984.52004999999</v>
      </c>
      <c r="F24" s="78">
        <v>1900258928</v>
      </c>
      <c r="G24" s="59"/>
      <c r="H24" s="86"/>
      <c r="I24" s="91"/>
      <c r="J24" s="60"/>
      <c r="K24" s="61"/>
      <c r="L24" s="87"/>
      <c r="M24" s="92"/>
      <c r="N24" s="87"/>
      <c r="O24" s="92"/>
      <c r="P24" s="105"/>
      <c r="Q24" s="104"/>
    </row>
    <row r="25" spans="1:17">
      <c r="A25" s="75"/>
      <c r="B25" s="112"/>
      <c r="C25" s="76"/>
      <c r="D25" s="76" t="s">
        <v>65</v>
      </c>
      <c r="E25" s="63">
        <v>149774.33000000002</v>
      </c>
      <c r="F25" s="78">
        <v>1736333808</v>
      </c>
      <c r="G25" s="59"/>
      <c r="H25" s="86"/>
      <c r="I25" s="91"/>
      <c r="J25" s="60"/>
      <c r="K25" s="61"/>
      <c r="L25" s="87"/>
      <c r="M25" s="92"/>
      <c r="N25" s="87"/>
      <c r="O25" s="92"/>
      <c r="P25" s="105"/>
      <c r="Q25" s="104"/>
    </row>
    <row r="26" spans="1:17">
      <c r="A26" s="75"/>
      <c r="B26" s="112"/>
      <c r="C26" s="76"/>
      <c r="D26" s="76" t="s">
        <v>68</v>
      </c>
      <c r="E26" s="63">
        <v>304981.73</v>
      </c>
      <c r="F26" s="78">
        <v>3462762562</v>
      </c>
      <c r="G26" s="59"/>
      <c r="H26" s="86"/>
      <c r="I26" s="91"/>
      <c r="J26" s="60"/>
      <c r="K26" s="61"/>
      <c r="L26" s="87"/>
      <c r="M26" s="92"/>
      <c r="N26" s="87"/>
      <c r="O26" s="92"/>
      <c r="P26" s="105"/>
      <c r="Q26" s="104"/>
    </row>
    <row r="27" spans="1:17">
      <c r="A27" s="75"/>
      <c r="B27" s="112"/>
      <c r="C27" s="76"/>
      <c r="D27" s="76" t="s">
        <v>71</v>
      </c>
      <c r="E27" s="63">
        <f>198416.21-2836</f>
        <v>195580.21</v>
      </c>
      <c r="F27" s="78">
        <f>2370280045-33878856</f>
        <v>2336401189</v>
      </c>
      <c r="G27" s="59"/>
      <c r="H27" s="86"/>
      <c r="I27" s="91"/>
      <c r="J27" s="60"/>
      <c r="K27" s="61"/>
      <c r="L27" s="87"/>
      <c r="M27" s="92"/>
      <c r="N27" s="87"/>
      <c r="O27" s="92"/>
      <c r="P27" s="105"/>
      <c r="Q27" s="104"/>
    </row>
    <row r="28" spans="1:17">
      <c r="A28" s="75"/>
      <c r="B28" s="112"/>
      <c r="C28" s="76"/>
      <c r="D28" s="76" t="s">
        <v>74</v>
      </c>
      <c r="E28" s="63">
        <f>257202.15-55378.43</f>
        <v>201823.72</v>
      </c>
      <c r="F28" s="78">
        <f>3148668720-677942740</f>
        <v>2470725980</v>
      </c>
      <c r="G28" s="59"/>
      <c r="H28" s="86"/>
      <c r="I28" s="91"/>
      <c r="J28" s="60"/>
      <c r="K28" s="61"/>
      <c r="L28" s="87"/>
      <c r="M28" s="92"/>
      <c r="N28" s="87"/>
      <c r="O28" s="92"/>
      <c r="P28" s="105"/>
      <c r="Q28" s="104"/>
    </row>
    <row r="29" spans="1:17">
      <c r="A29" s="75"/>
      <c r="B29" s="112"/>
      <c r="C29" s="76"/>
      <c r="D29" s="76" t="s">
        <v>76</v>
      </c>
      <c r="E29" s="63">
        <v>218959.35</v>
      </c>
      <c r="F29" s="78">
        <v>2682470997</v>
      </c>
      <c r="G29" s="59"/>
      <c r="H29" s="86"/>
      <c r="I29" s="91"/>
      <c r="J29" s="60"/>
      <c r="K29" s="61"/>
      <c r="L29" s="87"/>
      <c r="M29" s="92"/>
      <c r="N29" s="87"/>
      <c r="O29" s="92"/>
      <c r="P29" s="105"/>
      <c r="Q29" s="104"/>
    </row>
    <row r="30" spans="1:17">
      <c r="A30" s="75"/>
      <c r="B30" s="112"/>
      <c r="C30" s="76"/>
      <c r="D30" s="76" t="s">
        <v>80</v>
      </c>
      <c r="E30" s="63">
        <v>119206.5</v>
      </c>
      <c r="F30" s="78">
        <v>1382318574</v>
      </c>
      <c r="G30" s="59"/>
      <c r="H30" s="86"/>
      <c r="I30" s="91"/>
      <c r="J30" s="60"/>
      <c r="K30" s="61"/>
      <c r="L30" s="87"/>
      <c r="M30" s="92"/>
      <c r="N30" s="87"/>
      <c r="O30" s="92"/>
      <c r="P30" s="105"/>
      <c r="Q30" s="104"/>
    </row>
    <row r="31" spans="1:17">
      <c r="A31" s="75"/>
      <c r="B31" s="112"/>
      <c r="C31" s="76"/>
      <c r="D31" s="76" t="s">
        <v>83</v>
      </c>
      <c r="E31" s="124" t="s">
        <v>87</v>
      </c>
      <c r="F31" s="78">
        <v>1923003130</v>
      </c>
      <c r="G31" s="59"/>
      <c r="H31" s="86"/>
      <c r="I31" s="91"/>
      <c r="J31" s="60"/>
      <c r="K31" s="61"/>
      <c r="L31" s="87"/>
      <c r="M31" s="92"/>
      <c r="N31" s="87"/>
      <c r="O31" s="92"/>
      <c r="P31" s="105"/>
      <c r="Q31" s="104"/>
    </row>
    <row r="32" spans="1:17">
      <c r="A32" s="75"/>
      <c r="B32" s="112"/>
      <c r="C32" s="76"/>
      <c r="D32" s="76"/>
      <c r="E32" s="63">
        <f>SUM(E15:E31)</f>
        <v>2355993.33005</v>
      </c>
      <c r="F32" s="78"/>
      <c r="G32" s="59">
        <f>SUM(F15:F31)</f>
        <v>27669807588.440002</v>
      </c>
      <c r="H32" s="86"/>
      <c r="I32" s="91">
        <v>25758407258.177296</v>
      </c>
      <c r="J32" s="60"/>
      <c r="K32" s="61"/>
      <c r="L32" s="87"/>
      <c r="M32" s="92"/>
      <c r="N32" s="87"/>
      <c r="O32" s="92"/>
      <c r="P32" s="105"/>
      <c r="Q32" s="104"/>
    </row>
    <row r="33" spans="1:17" ht="7.5" customHeight="1">
      <c r="A33" s="75"/>
      <c r="B33" s="112"/>
      <c r="C33" s="76"/>
      <c r="D33" s="76"/>
      <c r="E33" s="63"/>
      <c r="F33" s="78"/>
      <c r="G33" s="59"/>
      <c r="H33" s="86"/>
      <c r="I33" s="91"/>
      <c r="J33" s="60"/>
      <c r="K33" s="61"/>
      <c r="L33" s="87"/>
      <c r="M33" s="92"/>
      <c r="N33" s="87"/>
      <c r="O33" s="92"/>
      <c r="P33" s="105"/>
      <c r="Q33" s="104"/>
    </row>
    <row r="34" spans="1:17">
      <c r="A34" s="75"/>
      <c r="B34" s="112">
        <v>4</v>
      </c>
      <c r="C34" s="76" t="s">
        <v>9</v>
      </c>
      <c r="D34" s="76" t="s">
        <v>79</v>
      </c>
      <c r="E34" s="78"/>
      <c r="F34" s="78">
        <v>533271344</v>
      </c>
      <c r="G34" s="79"/>
      <c r="H34" s="86"/>
      <c r="I34" s="91"/>
      <c r="K34" s="53"/>
      <c r="L34" s="87"/>
      <c r="M34" s="92"/>
      <c r="N34" s="87"/>
      <c r="O34" s="92"/>
      <c r="P34" s="105"/>
      <c r="Q34" s="104"/>
    </row>
    <row r="35" spans="1:17">
      <c r="A35" s="75"/>
      <c r="B35" s="112"/>
      <c r="C35" s="76"/>
      <c r="D35" s="76" t="s">
        <v>82</v>
      </c>
      <c r="E35" s="78"/>
      <c r="F35" s="78">
        <v>18682073418</v>
      </c>
      <c r="G35" s="79"/>
      <c r="H35" s="86"/>
      <c r="I35" s="91"/>
      <c r="K35" s="53"/>
      <c r="L35" s="87"/>
      <c r="M35" s="92"/>
      <c r="N35" s="87"/>
      <c r="O35" s="92"/>
      <c r="P35" s="105"/>
      <c r="Q35" s="104"/>
    </row>
    <row r="36" spans="1:17">
      <c r="A36" s="75"/>
      <c r="B36" s="112"/>
      <c r="C36" s="76"/>
      <c r="D36" s="76"/>
      <c r="E36" s="76"/>
      <c r="F36" s="78"/>
      <c r="G36" s="79">
        <f>SUM(F34:F35)</f>
        <v>19215344762</v>
      </c>
      <c r="H36" s="86"/>
      <c r="I36" s="91"/>
      <c r="K36" s="53"/>
      <c r="L36" s="87"/>
      <c r="M36" s="92"/>
      <c r="N36" s="87"/>
      <c r="O36" s="92"/>
      <c r="P36" s="105"/>
      <c r="Q36" s="104"/>
    </row>
    <row r="37" spans="1:17">
      <c r="A37" s="75"/>
      <c r="B37" s="112"/>
      <c r="C37" s="76"/>
      <c r="D37" s="76"/>
      <c r="E37" s="76"/>
      <c r="F37" s="78"/>
      <c r="G37" s="79"/>
      <c r="H37" s="86"/>
      <c r="I37" s="91"/>
      <c r="K37" s="53"/>
      <c r="L37" s="87"/>
      <c r="M37" s="92"/>
      <c r="N37" s="87"/>
      <c r="O37" s="92"/>
      <c r="P37" s="105"/>
      <c r="Q37" s="104"/>
    </row>
    <row r="38" spans="1:17" ht="9.75" customHeight="1">
      <c r="A38" s="75"/>
      <c r="B38" s="112"/>
      <c r="C38" s="76"/>
      <c r="D38" s="76"/>
      <c r="E38" s="76"/>
      <c r="F38" s="78"/>
      <c r="G38" s="79"/>
      <c r="H38" s="86"/>
      <c r="I38" s="91"/>
      <c r="K38" s="53"/>
      <c r="L38" s="87"/>
      <c r="M38" s="92"/>
      <c r="N38" s="87"/>
      <c r="O38" s="92"/>
      <c r="P38" s="105"/>
      <c r="Q38" s="104"/>
    </row>
    <row r="39" spans="1:17" ht="9.75" customHeight="1">
      <c r="A39" s="75"/>
      <c r="B39" s="112"/>
      <c r="C39" s="76"/>
      <c r="D39" s="76"/>
      <c r="E39" s="76"/>
      <c r="F39" s="78"/>
      <c r="G39" s="79"/>
      <c r="H39" s="86"/>
      <c r="I39" s="91"/>
      <c r="K39" s="53"/>
      <c r="L39" s="87"/>
      <c r="M39" s="92"/>
      <c r="N39" s="87"/>
      <c r="O39" s="92"/>
      <c r="P39" s="105"/>
      <c r="Q39" s="104"/>
    </row>
    <row r="40" spans="1:17">
      <c r="A40" s="75"/>
      <c r="B40" s="112">
        <v>5</v>
      </c>
      <c r="C40" s="76" t="s">
        <v>11</v>
      </c>
      <c r="D40" s="76" t="s">
        <v>73</v>
      </c>
      <c r="E40" s="58"/>
      <c r="F40" s="58">
        <v>88730786</v>
      </c>
      <c r="G40" s="79"/>
      <c r="H40" s="86"/>
      <c r="I40" s="91"/>
      <c r="K40" s="53"/>
      <c r="L40" s="87"/>
      <c r="M40" s="92"/>
      <c r="N40" s="87"/>
      <c r="O40" s="92"/>
      <c r="P40" s="105"/>
      <c r="Q40" s="104"/>
    </row>
    <row r="41" spans="1:17">
      <c r="A41" s="75"/>
      <c r="B41" s="112"/>
      <c r="C41" s="76"/>
      <c r="D41" s="76" t="s">
        <v>75</v>
      </c>
      <c r="E41" s="58"/>
      <c r="F41" s="58">
        <v>110889510</v>
      </c>
      <c r="G41" s="79"/>
      <c r="H41" s="86"/>
      <c r="I41" s="91"/>
      <c r="K41" s="53"/>
      <c r="L41" s="87"/>
      <c r="M41" s="92"/>
      <c r="N41" s="87"/>
      <c r="O41" s="92"/>
      <c r="P41" s="105"/>
      <c r="Q41" s="104"/>
    </row>
    <row r="42" spans="1:17">
      <c r="A42" s="75"/>
      <c r="B42" s="112"/>
      <c r="C42" s="76"/>
      <c r="D42" s="76" t="s">
        <v>79</v>
      </c>
      <c r="E42" s="58"/>
      <c r="F42" s="58">
        <v>124911448</v>
      </c>
      <c r="G42" s="79"/>
      <c r="H42" s="86"/>
      <c r="I42" s="91"/>
      <c r="K42" s="53"/>
      <c r="L42" s="87"/>
      <c r="M42" s="92"/>
      <c r="N42" s="87"/>
      <c r="O42" s="92"/>
      <c r="P42" s="105"/>
      <c r="Q42" s="104"/>
    </row>
    <row r="43" spans="1:17">
      <c r="A43" s="75"/>
      <c r="B43" s="112"/>
      <c r="C43" s="76"/>
      <c r="D43" s="76" t="s">
        <v>82</v>
      </c>
      <c r="E43" s="58"/>
      <c r="F43" s="58">
        <v>97577928</v>
      </c>
      <c r="G43" s="79"/>
      <c r="H43" s="86"/>
      <c r="I43" s="91"/>
      <c r="K43" s="53"/>
      <c r="L43" s="87"/>
      <c r="M43" s="92"/>
      <c r="N43" s="87"/>
      <c r="O43" s="92"/>
      <c r="P43" s="105"/>
      <c r="Q43" s="104"/>
    </row>
    <row r="44" spans="1:17" ht="13.5" customHeight="1">
      <c r="A44" s="75"/>
      <c r="B44" s="112"/>
      <c r="C44" s="76"/>
      <c r="D44" s="76"/>
      <c r="E44" s="76"/>
      <c r="F44" s="78"/>
      <c r="G44" s="79">
        <f>SUM(F40:F43)</f>
        <v>422109672</v>
      </c>
      <c r="H44" s="86"/>
      <c r="I44" s="91"/>
      <c r="K44" s="53"/>
      <c r="L44" s="87"/>
      <c r="M44" s="92"/>
      <c r="N44" s="87"/>
      <c r="O44" s="92"/>
      <c r="P44" s="105"/>
      <c r="Q44" s="104"/>
    </row>
    <row r="45" spans="1:17" ht="10.5" customHeight="1">
      <c r="A45" s="75"/>
      <c r="B45" s="112"/>
      <c r="C45" s="76"/>
      <c r="D45" s="76"/>
      <c r="E45" s="76"/>
      <c r="F45" s="78"/>
      <c r="G45" s="79"/>
      <c r="H45" s="86"/>
      <c r="I45" s="91"/>
      <c r="K45" s="53"/>
      <c r="L45" s="87"/>
      <c r="M45" s="92"/>
      <c r="N45" s="87"/>
      <c r="O45" s="92"/>
      <c r="P45" s="105"/>
      <c r="Q45" s="104"/>
    </row>
    <row r="46" spans="1:17">
      <c r="A46" s="75"/>
      <c r="B46" s="112">
        <v>6</v>
      </c>
      <c r="C46" s="76" t="s">
        <v>12</v>
      </c>
      <c r="D46" s="76" t="s">
        <v>82</v>
      </c>
      <c r="E46" s="76"/>
      <c r="F46" s="78"/>
      <c r="G46" s="79">
        <v>75712939</v>
      </c>
      <c r="H46" s="86"/>
      <c r="I46" s="91"/>
      <c r="K46" s="53"/>
      <c r="L46" s="87"/>
      <c r="M46" s="92"/>
      <c r="N46" s="87"/>
      <c r="O46" s="92"/>
      <c r="P46" s="105"/>
      <c r="Q46" s="104"/>
    </row>
    <row r="47" spans="1:17" ht="7.5" customHeight="1">
      <c r="A47" s="75"/>
      <c r="B47" s="112"/>
      <c r="C47" s="76"/>
      <c r="D47" s="76"/>
      <c r="E47" s="76"/>
      <c r="F47" s="78"/>
      <c r="G47" s="79"/>
      <c r="H47" s="86"/>
      <c r="I47" s="91"/>
      <c r="K47" s="53"/>
      <c r="L47" s="87"/>
      <c r="M47" s="92"/>
      <c r="N47" s="87"/>
      <c r="O47" s="92"/>
      <c r="P47" s="105"/>
      <c r="Q47" s="104"/>
    </row>
    <row r="48" spans="1:17">
      <c r="A48" s="75"/>
      <c r="B48" s="112">
        <v>7</v>
      </c>
      <c r="C48" s="76" t="s">
        <v>13</v>
      </c>
      <c r="D48" s="76" t="s">
        <v>79</v>
      </c>
      <c r="E48" s="76"/>
      <c r="F48" s="78"/>
      <c r="G48" s="79">
        <v>288750</v>
      </c>
      <c r="H48" s="86"/>
      <c r="I48" s="91"/>
      <c r="K48" s="53"/>
      <c r="L48" s="87"/>
      <c r="M48" s="92"/>
      <c r="N48" s="87"/>
      <c r="O48" s="92"/>
      <c r="P48" s="105"/>
      <c r="Q48" s="104"/>
    </row>
    <row r="49" spans="1:17" ht="6" customHeight="1">
      <c r="A49" s="75"/>
      <c r="B49" s="112"/>
      <c r="C49" s="76"/>
      <c r="D49" s="76"/>
      <c r="E49" s="76"/>
      <c r="F49" s="78"/>
      <c r="G49" s="79"/>
      <c r="H49" s="86"/>
      <c r="I49" s="91"/>
      <c r="K49" s="53"/>
      <c r="L49" s="87"/>
      <c r="M49" s="92"/>
      <c r="N49" s="87"/>
      <c r="O49" s="92"/>
      <c r="P49" s="105"/>
      <c r="Q49" s="104"/>
    </row>
    <row r="50" spans="1:17">
      <c r="A50" s="75"/>
      <c r="B50" s="112">
        <v>8</v>
      </c>
      <c r="C50" s="76" t="s">
        <v>14</v>
      </c>
      <c r="D50" s="76"/>
      <c r="E50" s="76"/>
      <c r="F50" s="78"/>
      <c r="G50" s="79">
        <v>0</v>
      </c>
      <c r="H50" s="86"/>
      <c r="I50" s="91"/>
      <c r="K50" s="53"/>
      <c r="L50" s="87"/>
      <c r="M50" s="92"/>
      <c r="N50" s="87"/>
      <c r="O50" s="92"/>
      <c r="P50" s="105"/>
      <c r="Q50" s="104"/>
    </row>
    <row r="51" spans="1:17">
      <c r="A51" s="75"/>
      <c r="B51" s="112"/>
      <c r="C51" s="76"/>
      <c r="D51" s="76"/>
      <c r="E51" s="76"/>
      <c r="F51" s="78"/>
      <c r="G51" s="79"/>
      <c r="H51" s="86"/>
      <c r="I51" s="91"/>
      <c r="K51" s="53"/>
      <c r="L51" s="87"/>
      <c r="M51" s="92"/>
      <c r="N51" s="87"/>
      <c r="O51" s="92"/>
      <c r="P51" s="105"/>
      <c r="Q51" s="104"/>
    </row>
    <row r="52" spans="1:17">
      <c r="A52" s="75"/>
      <c r="B52" s="112">
        <v>9</v>
      </c>
      <c r="C52" s="76" t="s">
        <v>15</v>
      </c>
      <c r="D52" s="76" t="s">
        <v>73</v>
      </c>
      <c r="E52" s="78"/>
      <c r="F52" s="78">
        <v>651199119</v>
      </c>
      <c r="G52" s="79"/>
      <c r="H52" s="86"/>
      <c r="I52" s="91"/>
      <c r="K52" s="53"/>
      <c r="L52" s="87"/>
      <c r="M52" s="92"/>
      <c r="N52" s="87"/>
      <c r="O52" s="92"/>
      <c r="P52" s="105"/>
      <c r="Q52" s="104"/>
    </row>
    <row r="53" spans="1:17">
      <c r="A53" s="75"/>
      <c r="B53" s="112"/>
      <c r="C53" s="76"/>
      <c r="D53" s="76" t="s">
        <v>75</v>
      </c>
      <c r="E53" s="78"/>
      <c r="F53" s="123">
        <v>368551315</v>
      </c>
      <c r="G53" s="79"/>
      <c r="H53" s="86"/>
      <c r="I53" s="91"/>
      <c r="K53" s="53"/>
      <c r="L53" s="87"/>
      <c r="M53" s="92"/>
      <c r="N53" s="87"/>
      <c r="O53" s="92"/>
      <c r="P53" s="105"/>
      <c r="Q53" s="104"/>
    </row>
    <row r="54" spans="1:17">
      <c r="A54" s="75"/>
      <c r="B54" s="112"/>
      <c r="C54" s="76"/>
      <c r="D54" s="76" t="s">
        <v>79</v>
      </c>
      <c r="E54" s="78"/>
      <c r="F54" s="123">
        <v>713602670</v>
      </c>
      <c r="G54" s="79"/>
      <c r="H54" s="86"/>
      <c r="I54" s="91"/>
      <c r="K54" s="53"/>
      <c r="L54" s="93"/>
      <c r="M54" s="92"/>
      <c r="N54" s="87"/>
      <c r="O54" s="92"/>
      <c r="P54" s="105"/>
      <c r="Q54" s="104"/>
    </row>
    <row r="55" spans="1:17">
      <c r="A55" s="75"/>
      <c r="B55" s="112"/>
      <c r="C55" s="76"/>
      <c r="D55" s="76" t="s">
        <v>82</v>
      </c>
      <c r="E55" s="78"/>
      <c r="F55" s="123">
        <v>1445114454</v>
      </c>
      <c r="G55" s="79"/>
      <c r="H55" s="86"/>
      <c r="I55" s="91"/>
      <c r="K55" s="53"/>
      <c r="L55" s="93"/>
      <c r="M55" s="92"/>
      <c r="N55" s="87"/>
      <c r="O55" s="92"/>
      <c r="P55" s="105"/>
      <c r="Q55" s="104"/>
    </row>
    <row r="56" spans="1:17">
      <c r="A56" s="75"/>
      <c r="B56" s="112"/>
      <c r="C56" s="76"/>
      <c r="D56" s="76"/>
      <c r="E56" s="76"/>
      <c r="F56" s="78"/>
      <c r="G56" s="79">
        <f>SUM(F52:F55)</f>
        <v>3178467558</v>
      </c>
      <c r="H56" s="86"/>
      <c r="I56" s="91"/>
      <c r="K56" s="53"/>
      <c r="L56" s="87"/>
      <c r="M56" s="92"/>
      <c r="N56" s="87"/>
      <c r="O56" s="92"/>
      <c r="P56" s="105"/>
      <c r="Q56" s="104"/>
    </row>
    <row r="57" spans="1:17" ht="10.5" customHeight="1">
      <c r="A57" s="75"/>
      <c r="B57" s="112"/>
      <c r="C57" s="76"/>
      <c r="D57" s="76"/>
      <c r="E57" s="76"/>
      <c r="F57" s="78"/>
      <c r="G57" s="79"/>
      <c r="H57" s="86"/>
      <c r="I57" s="91"/>
      <c r="K57" s="53"/>
      <c r="L57" s="87"/>
      <c r="M57" s="92"/>
      <c r="N57" s="87"/>
      <c r="O57" s="92"/>
      <c r="P57" s="105"/>
      <c r="Q57" s="104"/>
    </row>
    <row r="58" spans="1:17">
      <c r="A58" s="75"/>
      <c r="B58" s="112">
        <v>10</v>
      </c>
      <c r="C58" s="76" t="s">
        <v>16</v>
      </c>
      <c r="D58" s="76" t="s">
        <v>82</v>
      </c>
      <c r="E58" s="76"/>
      <c r="F58" s="78"/>
      <c r="G58" s="79">
        <v>19800000</v>
      </c>
      <c r="H58" s="86"/>
      <c r="I58" s="91"/>
      <c r="K58" s="53"/>
      <c r="L58" s="87"/>
      <c r="M58" s="92"/>
      <c r="N58" s="87"/>
      <c r="O58" s="92"/>
      <c r="P58" s="105"/>
      <c r="Q58" s="104"/>
    </row>
    <row r="59" spans="1:17" ht="9.75" customHeight="1">
      <c r="A59" s="75"/>
      <c r="B59" s="112"/>
      <c r="C59" s="76"/>
      <c r="D59" s="76"/>
      <c r="E59" s="76"/>
      <c r="F59" s="78"/>
      <c r="G59" s="79"/>
      <c r="H59" s="86"/>
      <c r="I59" s="91"/>
      <c r="K59" s="53"/>
      <c r="L59" s="87"/>
      <c r="M59" s="92"/>
      <c r="N59" s="87"/>
      <c r="O59" s="92"/>
      <c r="P59" s="105"/>
      <c r="Q59" s="104"/>
    </row>
    <row r="60" spans="1:17">
      <c r="A60" s="75"/>
      <c r="B60" s="112">
        <v>11</v>
      </c>
      <c r="C60" s="76" t="s">
        <v>34</v>
      </c>
      <c r="D60" s="76"/>
      <c r="E60" s="67"/>
      <c r="F60" s="78"/>
      <c r="G60" s="79">
        <v>0</v>
      </c>
      <c r="H60" s="91"/>
      <c r="I60" s="51"/>
      <c r="J60" s="53"/>
      <c r="K60" s="87"/>
      <c r="L60" s="92"/>
      <c r="M60" s="87"/>
      <c r="N60" s="92"/>
      <c r="O60" s="105"/>
      <c r="P60" s="104"/>
      <c r="Q60" s="69"/>
    </row>
    <row r="61" spans="1:17" ht="4.5" customHeight="1">
      <c r="A61" s="75"/>
      <c r="B61" s="112"/>
      <c r="C61" s="76"/>
      <c r="D61" s="76"/>
      <c r="E61" s="67"/>
      <c r="F61" s="78"/>
      <c r="G61" s="79"/>
      <c r="H61" s="91"/>
      <c r="I61" s="51"/>
      <c r="J61" s="53"/>
      <c r="K61" s="87"/>
      <c r="L61" s="92"/>
      <c r="M61" s="87"/>
      <c r="N61" s="92"/>
      <c r="O61" s="105"/>
      <c r="P61" s="104"/>
      <c r="Q61" s="69"/>
    </row>
    <row r="62" spans="1:17">
      <c r="A62" s="75"/>
      <c r="B62" s="112">
        <v>12</v>
      </c>
      <c r="C62" s="76" t="s">
        <v>17</v>
      </c>
      <c r="D62" s="76"/>
      <c r="E62" s="57"/>
      <c r="F62" s="78"/>
      <c r="G62" s="79">
        <v>0</v>
      </c>
      <c r="H62" s="86"/>
      <c r="I62" s="91"/>
      <c r="K62" s="53"/>
      <c r="L62" s="87"/>
      <c r="M62" s="92"/>
      <c r="N62" s="87"/>
      <c r="O62" s="92"/>
      <c r="P62" s="105"/>
      <c r="Q62" s="104"/>
    </row>
    <row r="63" spans="1:17" ht="11.25" customHeight="1">
      <c r="A63" s="75"/>
      <c r="B63" s="112"/>
      <c r="C63" s="76"/>
      <c r="D63" s="76"/>
      <c r="E63" s="76"/>
      <c r="F63" s="78"/>
      <c r="G63" s="79"/>
      <c r="H63" s="86"/>
      <c r="I63" s="91"/>
      <c r="K63" s="53"/>
      <c r="L63" s="87"/>
      <c r="M63" s="92"/>
      <c r="N63" s="87"/>
      <c r="O63" s="92"/>
      <c r="P63" s="105"/>
      <c r="Q63" s="104"/>
    </row>
    <row r="64" spans="1:17">
      <c r="A64" s="75"/>
      <c r="B64" s="112">
        <v>13</v>
      </c>
      <c r="C64" s="76" t="s">
        <v>18</v>
      </c>
      <c r="D64" s="76" t="s">
        <v>82</v>
      </c>
      <c r="E64" s="76"/>
      <c r="F64" s="78"/>
      <c r="G64" s="79">
        <v>18027240</v>
      </c>
      <c r="H64" s="86"/>
      <c r="I64" s="91"/>
      <c r="K64" s="53"/>
      <c r="L64" s="87"/>
      <c r="M64" s="92"/>
      <c r="N64" s="87"/>
      <c r="O64" s="92"/>
      <c r="P64" s="105"/>
      <c r="Q64" s="104"/>
    </row>
    <row r="65" spans="1:17" ht="9" customHeight="1">
      <c r="A65" s="75"/>
      <c r="B65" s="112"/>
      <c r="C65" s="76"/>
      <c r="D65" s="76"/>
      <c r="E65" s="76"/>
      <c r="F65" s="78"/>
      <c r="G65" s="79"/>
      <c r="H65" s="86"/>
      <c r="I65" s="91"/>
      <c r="K65" s="53"/>
      <c r="L65" s="87"/>
      <c r="M65" s="92"/>
      <c r="N65" s="87"/>
      <c r="O65" s="92"/>
      <c r="P65" s="105"/>
      <c r="Q65" s="104"/>
    </row>
    <row r="66" spans="1:17">
      <c r="A66" s="75"/>
      <c r="B66" s="112">
        <v>14</v>
      </c>
      <c r="C66" s="76" t="s">
        <v>19</v>
      </c>
      <c r="D66" s="76"/>
      <c r="E66" s="65"/>
      <c r="F66" s="78"/>
      <c r="G66" s="79">
        <v>0</v>
      </c>
      <c r="H66" s="86"/>
      <c r="I66" s="91"/>
      <c r="K66" s="53"/>
      <c r="L66" s="87"/>
      <c r="M66" s="92"/>
      <c r="N66" s="87"/>
      <c r="O66" s="92"/>
      <c r="P66" s="105"/>
      <c r="Q66" s="104"/>
    </row>
    <row r="67" spans="1:17" ht="7.5" customHeight="1">
      <c r="A67" s="75"/>
      <c r="B67" s="112"/>
      <c r="C67" s="76"/>
      <c r="D67" s="65"/>
      <c r="E67" s="65"/>
      <c r="F67" s="78"/>
      <c r="G67" s="79"/>
      <c r="H67" s="86"/>
      <c r="I67" s="91"/>
      <c r="K67" s="53"/>
      <c r="L67" s="87"/>
      <c r="M67" s="92"/>
      <c r="N67" s="87"/>
      <c r="O67" s="92"/>
      <c r="P67" s="105"/>
      <c r="Q67" s="104"/>
    </row>
    <row r="68" spans="1:17">
      <c r="A68" s="75"/>
      <c r="B68" s="112">
        <v>15</v>
      </c>
      <c r="C68" s="76" t="s">
        <v>26</v>
      </c>
      <c r="D68" s="76"/>
      <c r="E68" s="63"/>
      <c r="F68" s="78"/>
      <c r="G68" s="59">
        <v>0</v>
      </c>
      <c r="H68" s="86"/>
      <c r="I68" s="91"/>
      <c r="J68" s="60"/>
      <c r="K68" s="61"/>
      <c r="L68" s="87"/>
      <c r="M68" s="92"/>
      <c r="N68" s="87"/>
      <c r="O68" s="92"/>
      <c r="P68" s="105"/>
      <c r="Q68" s="104"/>
    </row>
    <row r="69" spans="1:17" ht="7.5" customHeight="1">
      <c r="A69" s="75"/>
      <c r="B69" s="112"/>
      <c r="C69" s="76"/>
      <c r="D69" s="76"/>
      <c r="E69" s="63"/>
      <c r="F69" s="78"/>
      <c r="G69" s="79"/>
      <c r="H69" s="86"/>
      <c r="I69" s="91"/>
      <c r="K69" s="53"/>
      <c r="L69" s="87"/>
      <c r="M69" s="92"/>
      <c r="N69" s="87"/>
      <c r="O69" s="92"/>
      <c r="P69" s="105"/>
      <c r="Q69" s="104"/>
    </row>
    <row r="70" spans="1:17" ht="15" customHeight="1">
      <c r="A70" s="75"/>
      <c r="B70" s="112">
        <v>16</v>
      </c>
      <c r="C70" s="76" t="s">
        <v>86</v>
      </c>
      <c r="D70" s="76" t="s">
        <v>73</v>
      </c>
      <c r="E70" s="63">
        <v>201.74</v>
      </c>
      <c r="F70" s="78">
        <v>2469701</v>
      </c>
      <c r="G70" s="79"/>
      <c r="H70" s="86"/>
      <c r="I70" s="91"/>
      <c r="K70" s="53"/>
      <c r="L70" s="87"/>
      <c r="M70" s="92"/>
      <c r="N70" s="87"/>
      <c r="O70" s="92"/>
      <c r="P70" s="105"/>
      <c r="Q70" s="104"/>
    </row>
    <row r="71" spans="1:17" ht="15" customHeight="1">
      <c r="A71" s="75"/>
      <c r="B71" s="112"/>
      <c r="C71" s="76"/>
      <c r="D71" s="76" t="s">
        <v>82</v>
      </c>
      <c r="E71" s="63">
        <v>46614.32</v>
      </c>
      <c r="F71" s="78">
        <v>525390001</v>
      </c>
      <c r="G71" s="79"/>
      <c r="H71" s="86"/>
      <c r="I71" s="91"/>
      <c r="K71" s="53"/>
      <c r="L71" s="87"/>
      <c r="M71" s="92"/>
      <c r="N71" s="87"/>
      <c r="O71" s="92"/>
      <c r="P71" s="105"/>
      <c r="Q71" s="104"/>
    </row>
    <row r="72" spans="1:17" ht="15" customHeight="1">
      <c r="A72" s="75"/>
      <c r="B72" s="112"/>
      <c r="C72" s="76"/>
      <c r="D72" s="76"/>
      <c r="E72" s="63"/>
      <c r="F72" s="78"/>
      <c r="G72" s="79">
        <f>SUM(F70:F71)</f>
        <v>527859702</v>
      </c>
      <c r="H72" s="86"/>
      <c r="I72" s="91"/>
      <c r="K72" s="53"/>
      <c r="L72" s="87"/>
      <c r="M72" s="92"/>
      <c r="N72" s="87"/>
      <c r="O72" s="92"/>
      <c r="P72" s="105"/>
      <c r="Q72" s="104"/>
    </row>
    <row r="73" spans="1:17" ht="8.25" customHeight="1">
      <c r="A73" s="75"/>
      <c r="B73" s="112"/>
      <c r="C73" s="76"/>
      <c r="D73" s="76"/>
      <c r="E73" s="76"/>
      <c r="F73" s="78"/>
      <c r="G73" s="79"/>
      <c r="H73" s="86"/>
      <c r="I73" s="91"/>
      <c r="K73" s="53"/>
      <c r="L73" s="87"/>
      <c r="M73" s="92"/>
      <c r="N73" s="87"/>
      <c r="O73" s="92"/>
      <c r="P73" s="105"/>
      <c r="Q73" s="104"/>
    </row>
    <row r="74" spans="1:17">
      <c r="A74" s="75"/>
      <c r="B74" s="112">
        <v>17</v>
      </c>
      <c r="C74" s="76" t="s">
        <v>25</v>
      </c>
      <c r="D74" s="76" t="s">
        <v>31</v>
      </c>
      <c r="E74" s="63">
        <v>550000</v>
      </c>
      <c r="F74" s="78"/>
      <c r="G74" s="59">
        <v>5207400000</v>
      </c>
      <c r="H74" s="86"/>
      <c r="I74" s="91"/>
      <c r="J74" s="60"/>
      <c r="K74" s="61"/>
      <c r="L74" s="87"/>
      <c r="M74" s="92"/>
      <c r="N74" s="87"/>
      <c r="O74" s="92"/>
      <c r="P74" s="105"/>
      <c r="Q74" s="104"/>
    </row>
    <row r="75" spans="1:17" ht="5.25" customHeight="1">
      <c r="A75" s="75"/>
      <c r="B75" s="112"/>
      <c r="C75" s="76"/>
      <c r="D75" s="76"/>
      <c r="E75" s="63"/>
      <c r="F75" s="78"/>
      <c r="G75" s="59"/>
      <c r="H75" s="86"/>
      <c r="I75" s="91"/>
      <c r="J75" s="60"/>
      <c r="K75" s="61"/>
      <c r="L75" s="87"/>
      <c r="M75" s="92"/>
      <c r="N75" s="87"/>
      <c r="O75" s="92"/>
      <c r="P75" s="105"/>
      <c r="Q75" s="104"/>
    </row>
    <row r="76" spans="1:17" ht="15.75" customHeight="1">
      <c r="A76" s="75"/>
      <c r="B76" s="112">
        <v>18</v>
      </c>
      <c r="C76" s="76" t="s">
        <v>24</v>
      </c>
      <c r="D76" s="76"/>
      <c r="E76" s="63"/>
      <c r="F76" s="78"/>
      <c r="G76" s="59">
        <v>0</v>
      </c>
      <c r="H76" s="86"/>
      <c r="I76" s="91"/>
      <c r="J76" s="60"/>
      <c r="K76" s="61"/>
      <c r="L76" s="87"/>
      <c r="M76" s="92"/>
      <c r="N76" s="87"/>
      <c r="O76" s="92"/>
      <c r="P76" s="105"/>
      <c r="Q76" s="104"/>
    </row>
    <row r="77" spans="1:17" ht="5.25" customHeight="1">
      <c r="A77" s="75"/>
      <c r="B77" s="112"/>
      <c r="C77" s="76"/>
      <c r="D77" s="76"/>
      <c r="E77" s="63"/>
      <c r="F77" s="78"/>
      <c r="G77" s="59"/>
      <c r="H77" s="86"/>
      <c r="I77" s="91"/>
      <c r="J77" s="60"/>
      <c r="K77" s="61"/>
      <c r="L77" s="87"/>
      <c r="M77" s="92"/>
      <c r="N77" s="87"/>
      <c r="O77" s="92"/>
      <c r="P77" s="105"/>
      <c r="Q77" s="104"/>
    </row>
    <row r="78" spans="1:17">
      <c r="A78" s="75"/>
      <c r="B78" s="112">
        <v>19</v>
      </c>
      <c r="C78" s="76" t="s">
        <v>23</v>
      </c>
      <c r="D78" s="76"/>
      <c r="E78" s="63"/>
      <c r="F78" s="78"/>
      <c r="G78" s="59">
        <v>0</v>
      </c>
      <c r="H78" s="86"/>
      <c r="I78" s="91"/>
      <c r="J78" s="60"/>
      <c r="K78" s="61"/>
      <c r="L78" s="87"/>
      <c r="M78" s="92"/>
      <c r="N78" s="87"/>
      <c r="O78" s="92"/>
      <c r="P78" s="105"/>
      <c r="Q78" s="104"/>
    </row>
    <row r="79" spans="1:17" ht="8.25" customHeight="1">
      <c r="A79" s="75"/>
      <c r="B79" s="113"/>
      <c r="C79" s="81"/>
      <c r="D79" s="81"/>
      <c r="E79" s="81"/>
      <c r="F79" s="82"/>
      <c r="G79" s="83"/>
      <c r="H79" s="96"/>
      <c r="I79" s="97"/>
      <c r="K79" s="53"/>
      <c r="L79" s="87"/>
      <c r="M79" s="92"/>
      <c r="N79" s="94"/>
      <c r="O79" s="95"/>
      <c r="P79" s="105"/>
      <c r="Q79" s="106"/>
    </row>
    <row r="80" spans="1:17" ht="20.25" thickBot="1">
      <c r="A80" s="73"/>
      <c r="B80" s="144" t="s">
        <v>20</v>
      </c>
      <c r="C80" s="145"/>
      <c r="D80" s="145"/>
      <c r="E80" s="145"/>
      <c r="F80" s="146"/>
      <c r="G80" s="84">
        <f>SUM(G6:G78)</f>
        <v>69671411805.440002</v>
      </c>
      <c r="H80" s="98"/>
      <c r="I80" s="99"/>
      <c r="J80" s="54"/>
      <c r="K80" s="55"/>
      <c r="L80" s="100"/>
      <c r="M80" s="101"/>
      <c r="N80" s="100"/>
      <c r="O80" s="102"/>
      <c r="P80" s="107"/>
      <c r="Q80" s="111"/>
    </row>
    <row r="81" spans="7:17" ht="6.75" customHeight="1" thickTop="1">
      <c r="O81" s="85"/>
      <c r="P81" s="104"/>
      <c r="Q81" s="108"/>
    </row>
    <row r="82" spans="7:17">
      <c r="M82" s="110"/>
      <c r="O82" s="110"/>
      <c r="Q82" s="110"/>
    </row>
    <row r="83" spans="7:17">
      <c r="G83" s="69">
        <v>69671411806</v>
      </c>
    </row>
    <row r="84" spans="7:17">
      <c r="G84" s="69">
        <f>G80-G83</f>
        <v>-0.55999755859375</v>
      </c>
    </row>
  </sheetData>
  <mergeCells count="5">
    <mergeCell ref="B1:G1"/>
    <mergeCell ref="B2:G2"/>
    <mergeCell ref="B4:B5"/>
    <mergeCell ref="D4:G4"/>
    <mergeCell ref="B80:F80"/>
  </mergeCells>
  <pageMargins left="0.78740157480314965" right="0.23622047244094491" top="0.11811023622047245" bottom="0.43307086614173229" header="7.874015748031496E-2" footer="0.31496062992125984"/>
  <pageSetup paperSize="9" scale="7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51"/>
  <sheetViews>
    <sheetView topLeftCell="A7" workbookViewId="0">
      <selection activeCell="E19" sqref="E19"/>
    </sheetView>
  </sheetViews>
  <sheetFormatPr defaultRowHeight="15"/>
  <cols>
    <col min="1" max="1" width="5.7109375" style="69" customWidth="1"/>
    <col min="2" max="2" width="6" style="74" customWidth="1"/>
    <col min="3" max="3" width="34.5703125" style="69" customWidth="1"/>
    <col min="4" max="4" width="10.28515625" style="69" customWidth="1"/>
    <col min="5" max="5" width="14.5703125" style="69" customWidth="1"/>
    <col min="6" max="6" width="19" style="69" customWidth="1"/>
    <col min="7" max="7" width="8" style="71" customWidth="1"/>
    <col min="8" max="8" width="14.28515625" style="71" customWidth="1"/>
    <col min="9" max="9" width="8" style="51" customWidth="1"/>
    <col min="10" max="10" width="14.28515625" style="51" customWidth="1"/>
    <col min="11" max="11" width="7.140625" style="72" customWidth="1"/>
    <col min="12" max="12" width="16" style="72" customWidth="1"/>
    <col min="13" max="13" width="8.28515625" style="72" customWidth="1"/>
    <col min="14" max="14" width="14.42578125" style="72" customWidth="1"/>
    <col min="15" max="15" width="8.42578125" style="103" customWidth="1"/>
    <col min="16" max="16" width="15.5703125" style="103" customWidth="1"/>
    <col min="17" max="16384" width="9.140625" style="69"/>
  </cols>
  <sheetData>
    <row r="1" spans="1:16">
      <c r="B1" s="138" t="s">
        <v>0</v>
      </c>
      <c r="C1" s="138"/>
      <c r="D1" s="138"/>
      <c r="E1" s="138"/>
      <c r="F1" s="138"/>
    </row>
    <row r="2" spans="1:16">
      <c r="B2" s="138" t="s">
        <v>84</v>
      </c>
      <c r="C2" s="138"/>
      <c r="D2" s="138"/>
      <c r="E2" s="138"/>
      <c r="F2" s="138"/>
      <c r="G2" s="138"/>
    </row>
    <row r="3" spans="1:16" ht="8.25" customHeight="1" thickBot="1">
      <c r="B3" s="74" t="s">
        <v>30</v>
      </c>
      <c r="C3" s="70"/>
      <c r="D3" s="70"/>
      <c r="E3" s="70"/>
    </row>
    <row r="4" spans="1:16" ht="20.25" customHeight="1" thickTop="1">
      <c r="A4" s="75"/>
      <c r="B4" s="139" t="s">
        <v>1</v>
      </c>
      <c r="C4" s="114" t="s">
        <v>2</v>
      </c>
      <c r="D4" s="141" t="s">
        <v>3</v>
      </c>
      <c r="E4" s="142"/>
      <c r="F4" s="143"/>
    </row>
    <row r="5" spans="1:16" ht="21" customHeight="1" thickBot="1">
      <c r="A5" s="75"/>
      <c r="B5" s="140"/>
      <c r="C5" s="115"/>
      <c r="D5" s="116" t="s">
        <v>4</v>
      </c>
      <c r="E5" s="117" t="s">
        <v>5</v>
      </c>
      <c r="F5" s="118" t="s">
        <v>6</v>
      </c>
      <c r="G5" s="86"/>
      <c r="H5" s="14"/>
      <c r="J5" s="52"/>
      <c r="K5" s="87"/>
      <c r="L5" s="88"/>
      <c r="M5" s="87"/>
      <c r="N5" s="89"/>
      <c r="O5" s="104"/>
      <c r="P5" s="104"/>
    </row>
    <row r="6" spans="1:16" ht="15.75" thickTop="1">
      <c r="A6" s="75"/>
      <c r="B6" s="109"/>
      <c r="C6" s="76"/>
      <c r="D6" s="76"/>
      <c r="E6" s="76"/>
      <c r="F6" s="77"/>
      <c r="G6" s="86"/>
      <c r="H6" s="86"/>
      <c r="K6" s="87"/>
      <c r="L6" s="87"/>
      <c r="M6" s="87"/>
      <c r="N6" s="87"/>
      <c r="O6" s="104"/>
      <c r="P6" s="104"/>
    </row>
    <row r="7" spans="1:16">
      <c r="B7" s="112">
        <v>1</v>
      </c>
      <c r="C7" s="76" t="s">
        <v>7</v>
      </c>
      <c r="D7" s="76" t="s">
        <v>85</v>
      </c>
      <c r="E7" s="78"/>
      <c r="F7" s="79">
        <v>57892800</v>
      </c>
    </row>
    <row r="8" spans="1:16">
      <c r="B8" s="112"/>
      <c r="C8" s="76"/>
      <c r="D8" s="76"/>
      <c r="E8" s="78"/>
      <c r="F8" s="79"/>
    </row>
    <row r="9" spans="1:16">
      <c r="B9" s="112">
        <v>2</v>
      </c>
      <c r="C9" s="76" t="s">
        <v>8</v>
      </c>
      <c r="D9" s="76" t="s">
        <v>82</v>
      </c>
      <c r="E9" s="122">
        <v>94310801</v>
      </c>
      <c r="F9" s="79"/>
    </row>
    <row r="10" spans="1:16">
      <c r="B10" s="112"/>
      <c r="C10" s="76"/>
      <c r="D10" s="76" t="s">
        <v>85</v>
      </c>
      <c r="E10" s="122">
        <v>72603155</v>
      </c>
      <c r="F10" s="79"/>
    </row>
    <row r="11" spans="1:16">
      <c r="B11" s="112"/>
      <c r="C11" s="76"/>
      <c r="D11" s="76"/>
      <c r="E11" s="78"/>
      <c r="F11" s="79">
        <f>SUM(E9:E10)</f>
        <v>166913956</v>
      </c>
    </row>
    <row r="12" spans="1:16">
      <c r="B12" s="112"/>
      <c r="C12" s="76"/>
      <c r="D12" s="76"/>
      <c r="E12" s="78"/>
      <c r="F12" s="79"/>
    </row>
    <row r="13" spans="1:16">
      <c r="B13" s="112">
        <v>3</v>
      </c>
      <c r="C13" s="76" t="s">
        <v>9</v>
      </c>
      <c r="D13" s="76" t="s">
        <v>82</v>
      </c>
      <c r="E13" s="78">
        <v>2721167891.1999969</v>
      </c>
      <c r="F13" s="79"/>
    </row>
    <row r="14" spans="1:16">
      <c r="B14" s="112"/>
      <c r="C14" s="76"/>
      <c r="D14" s="76" t="s">
        <v>85</v>
      </c>
      <c r="E14" s="78">
        <v>13636408539</v>
      </c>
      <c r="F14" s="79"/>
    </row>
    <row r="15" spans="1:16">
      <c r="B15" s="112"/>
      <c r="C15" s="76"/>
      <c r="D15" s="76"/>
      <c r="E15" s="78"/>
      <c r="F15" s="79">
        <f>SUM(E13:E14)</f>
        <v>16357576430.199997</v>
      </c>
    </row>
    <row r="16" spans="1:16">
      <c r="B16" s="112">
        <v>4</v>
      </c>
      <c r="C16" s="76" t="s">
        <v>11</v>
      </c>
      <c r="D16" s="76" t="s">
        <v>75</v>
      </c>
      <c r="E16" s="58">
        <v>110889510</v>
      </c>
      <c r="F16" s="79"/>
    </row>
    <row r="17" spans="1:16">
      <c r="B17" s="112"/>
      <c r="C17" s="76"/>
      <c r="D17" s="76" t="s">
        <v>79</v>
      </c>
      <c r="E17" s="58">
        <v>124911448</v>
      </c>
      <c r="F17" s="79"/>
    </row>
    <row r="18" spans="1:16">
      <c r="B18" s="112"/>
      <c r="C18" s="76"/>
      <c r="D18" s="76" t="s">
        <v>82</v>
      </c>
      <c r="E18" s="58">
        <f>97577928-664484</f>
        <v>96913444</v>
      </c>
      <c r="F18" s="79"/>
    </row>
    <row r="19" spans="1:16">
      <c r="B19" s="112"/>
      <c r="C19" s="56"/>
      <c r="D19" s="76" t="s">
        <v>85</v>
      </c>
      <c r="E19" s="58">
        <v>113454669</v>
      </c>
      <c r="F19" s="79"/>
    </row>
    <row r="20" spans="1:16" s="71" customFormat="1">
      <c r="A20" s="69"/>
      <c r="B20" s="112"/>
      <c r="C20" s="76"/>
      <c r="D20" s="76"/>
      <c r="E20" s="78"/>
      <c r="F20" s="79">
        <f>SUM(E16:E19)</f>
        <v>446169071</v>
      </c>
      <c r="I20" s="51"/>
      <c r="J20" s="51"/>
      <c r="K20" s="72"/>
      <c r="L20" s="72"/>
      <c r="M20" s="72"/>
      <c r="N20" s="72"/>
      <c r="O20" s="103"/>
      <c r="P20" s="103"/>
    </row>
    <row r="21" spans="1:16" s="71" customFormat="1">
      <c r="A21" s="69"/>
      <c r="B21" s="112"/>
      <c r="C21" s="76"/>
      <c r="D21" s="76"/>
      <c r="E21" s="78"/>
      <c r="F21" s="79"/>
      <c r="I21" s="51"/>
      <c r="J21" s="51"/>
      <c r="K21" s="72"/>
      <c r="L21" s="72"/>
      <c r="M21" s="72"/>
      <c r="N21" s="72"/>
      <c r="O21" s="103"/>
      <c r="P21" s="103"/>
    </row>
    <row r="22" spans="1:16" s="71" customFormat="1">
      <c r="A22" s="69"/>
      <c r="B22" s="112">
        <v>5</v>
      </c>
      <c r="C22" s="76" t="s">
        <v>12</v>
      </c>
      <c r="D22" s="76" t="s">
        <v>82</v>
      </c>
      <c r="E22" s="78">
        <v>19870584</v>
      </c>
      <c r="F22" s="79"/>
      <c r="I22" s="51"/>
      <c r="J22" s="51"/>
      <c r="K22" s="72"/>
      <c r="L22" s="72"/>
      <c r="M22" s="72"/>
      <c r="N22" s="72"/>
      <c r="O22" s="103"/>
      <c r="P22" s="103"/>
    </row>
    <row r="23" spans="1:16" s="71" customFormat="1">
      <c r="A23" s="69"/>
      <c r="B23" s="112"/>
      <c r="C23" s="76"/>
      <c r="D23" s="76" t="s">
        <v>85</v>
      </c>
      <c r="E23" s="78">
        <v>7755393</v>
      </c>
      <c r="F23" s="79"/>
      <c r="I23" s="51"/>
      <c r="J23" s="51"/>
      <c r="K23" s="72"/>
      <c r="L23" s="72"/>
      <c r="M23" s="72"/>
      <c r="N23" s="72"/>
      <c r="O23" s="103"/>
      <c r="P23" s="103"/>
    </row>
    <row r="24" spans="1:16" s="71" customFormat="1">
      <c r="A24" s="69"/>
      <c r="B24" s="112"/>
      <c r="C24" s="76"/>
      <c r="D24" s="76"/>
      <c r="E24" s="78"/>
      <c r="F24" s="79">
        <f>SUM(E22:E23)</f>
        <v>27625977</v>
      </c>
      <c r="I24" s="51"/>
      <c r="J24" s="51"/>
      <c r="K24" s="72"/>
      <c r="L24" s="72"/>
      <c r="M24" s="72"/>
      <c r="N24" s="72"/>
      <c r="O24" s="103"/>
      <c r="P24" s="103"/>
    </row>
    <row r="25" spans="1:16" s="71" customFormat="1">
      <c r="A25" s="69"/>
      <c r="B25" s="112"/>
      <c r="C25" s="76"/>
      <c r="D25" s="76"/>
      <c r="E25" s="78"/>
      <c r="F25" s="79"/>
      <c r="I25" s="51"/>
      <c r="J25" s="51"/>
      <c r="K25" s="72"/>
      <c r="L25" s="72"/>
      <c r="M25" s="72"/>
      <c r="N25" s="72"/>
      <c r="O25" s="103"/>
      <c r="P25" s="103"/>
    </row>
    <row r="26" spans="1:16" s="71" customFormat="1">
      <c r="A26" s="69"/>
      <c r="B26" s="112">
        <v>6</v>
      </c>
      <c r="C26" s="76" t="s">
        <v>13</v>
      </c>
      <c r="D26" s="76" t="s">
        <v>85</v>
      </c>
      <c r="E26" s="78"/>
      <c r="F26" s="79">
        <v>0</v>
      </c>
      <c r="I26" s="51"/>
      <c r="J26" s="51"/>
      <c r="K26" s="72"/>
      <c r="L26" s="72"/>
      <c r="M26" s="72"/>
      <c r="N26" s="72"/>
      <c r="O26" s="103"/>
      <c r="P26" s="103"/>
    </row>
    <row r="27" spans="1:16" s="71" customFormat="1">
      <c r="A27" s="69"/>
      <c r="B27" s="112"/>
      <c r="C27" s="76"/>
      <c r="D27" s="76"/>
      <c r="E27" s="78"/>
      <c r="F27" s="79"/>
      <c r="I27" s="51"/>
      <c r="J27" s="51"/>
      <c r="K27" s="72"/>
      <c r="L27" s="72"/>
      <c r="M27" s="72"/>
      <c r="N27" s="72"/>
      <c r="O27" s="103"/>
      <c r="P27" s="103"/>
    </row>
    <row r="28" spans="1:16" s="71" customFormat="1">
      <c r="A28" s="69"/>
      <c r="B28" s="112">
        <v>7</v>
      </c>
      <c r="C28" s="76" t="s">
        <v>14</v>
      </c>
      <c r="D28" s="76" t="s">
        <v>85</v>
      </c>
      <c r="E28" s="78"/>
      <c r="F28" s="79">
        <v>0</v>
      </c>
      <c r="I28" s="51"/>
      <c r="J28" s="51"/>
      <c r="K28" s="72"/>
      <c r="L28" s="72"/>
      <c r="M28" s="72"/>
      <c r="N28" s="72"/>
      <c r="O28" s="103"/>
      <c r="P28" s="103"/>
    </row>
    <row r="29" spans="1:16" s="71" customFormat="1">
      <c r="A29" s="69"/>
      <c r="B29" s="112"/>
      <c r="C29" s="76"/>
      <c r="D29" s="76"/>
      <c r="E29" s="78"/>
      <c r="F29" s="79"/>
      <c r="I29" s="51"/>
      <c r="J29" s="51"/>
      <c r="K29" s="72"/>
      <c r="L29" s="72"/>
      <c r="M29" s="72"/>
      <c r="N29" s="72"/>
      <c r="O29" s="103"/>
      <c r="P29" s="103"/>
    </row>
    <row r="30" spans="1:16" s="71" customFormat="1">
      <c r="A30" s="69"/>
      <c r="B30" s="112">
        <v>8</v>
      </c>
      <c r="C30" s="76" t="s">
        <v>15</v>
      </c>
      <c r="D30" s="76" t="s">
        <v>75</v>
      </c>
      <c r="E30" s="123">
        <v>368551315</v>
      </c>
      <c r="F30" s="79"/>
      <c r="I30" s="51"/>
      <c r="J30" s="51"/>
      <c r="K30" s="72"/>
      <c r="L30" s="72"/>
      <c r="M30" s="72"/>
      <c r="N30" s="72"/>
      <c r="O30" s="103"/>
      <c r="P30" s="103"/>
    </row>
    <row r="31" spans="1:16" s="71" customFormat="1">
      <c r="A31" s="69"/>
      <c r="B31" s="112"/>
      <c r="C31" s="76"/>
      <c r="D31" s="76" t="s">
        <v>79</v>
      </c>
      <c r="E31" s="123">
        <v>713602670</v>
      </c>
      <c r="F31" s="79"/>
      <c r="I31" s="51"/>
      <c r="J31" s="51"/>
      <c r="K31" s="72"/>
      <c r="L31" s="72"/>
      <c r="M31" s="72"/>
      <c r="N31" s="72"/>
      <c r="O31" s="103"/>
      <c r="P31" s="103"/>
    </row>
    <row r="32" spans="1:16" s="71" customFormat="1">
      <c r="A32" s="69"/>
      <c r="B32" s="112"/>
      <c r="C32" s="76"/>
      <c r="D32" s="76" t="s">
        <v>82</v>
      </c>
      <c r="E32" s="123">
        <v>1445114454</v>
      </c>
      <c r="F32" s="79"/>
      <c r="I32" s="51"/>
      <c r="J32" s="51"/>
      <c r="K32" s="72"/>
      <c r="L32" s="72"/>
      <c r="M32" s="72"/>
      <c r="N32" s="72"/>
      <c r="O32" s="103"/>
      <c r="P32" s="103"/>
    </row>
    <row r="33" spans="1:16" s="71" customFormat="1">
      <c r="A33" s="69"/>
      <c r="B33" s="112"/>
      <c r="C33" s="76"/>
      <c r="D33" s="76" t="s">
        <v>85</v>
      </c>
      <c r="E33" s="123">
        <v>942615824.10000002</v>
      </c>
      <c r="F33" s="79"/>
      <c r="I33" s="51"/>
      <c r="J33" s="51"/>
      <c r="K33" s="72"/>
      <c r="L33" s="72"/>
      <c r="M33" s="72"/>
      <c r="N33" s="72"/>
      <c r="O33" s="103"/>
      <c r="P33" s="103"/>
    </row>
    <row r="34" spans="1:16" s="71" customFormat="1">
      <c r="A34" s="69"/>
      <c r="B34" s="112"/>
      <c r="C34" s="76"/>
      <c r="D34" s="76"/>
      <c r="E34" s="78"/>
      <c r="F34" s="79">
        <f>SUM(E30:E33)</f>
        <v>3469884263.0999999</v>
      </c>
      <c r="I34" s="51"/>
      <c r="J34" s="51"/>
      <c r="K34" s="72"/>
      <c r="L34" s="72"/>
      <c r="M34" s="72"/>
      <c r="N34" s="72"/>
      <c r="O34" s="103"/>
      <c r="P34" s="103"/>
    </row>
    <row r="35" spans="1:16" s="71" customFormat="1">
      <c r="A35" s="69"/>
      <c r="B35" s="112"/>
      <c r="C35" s="76"/>
      <c r="D35" s="76"/>
      <c r="E35" s="78"/>
      <c r="F35" s="79"/>
      <c r="I35" s="51"/>
      <c r="J35" s="51"/>
      <c r="K35" s="72"/>
      <c r="L35" s="72"/>
      <c r="M35" s="72"/>
      <c r="N35" s="72"/>
      <c r="O35" s="103"/>
      <c r="P35" s="103"/>
    </row>
    <row r="36" spans="1:16" s="71" customFormat="1">
      <c r="A36" s="69"/>
      <c r="B36" s="112">
        <v>9</v>
      </c>
      <c r="C36" s="76" t="s">
        <v>16</v>
      </c>
      <c r="D36" s="76" t="s">
        <v>85</v>
      </c>
      <c r="E36" s="78"/>
      <c r="F36" s="79">
        <v>0</v>
      </c>
      <c r="I36" s="51"/>
      <c r="J36" s="51"/>
      <c r="K36" s="72"/>
      <c r="L36" s="72"/>
      <c r="M36" s="72"/>
      <c r="N36" s="72"/>
      <c r="O36" s="103"/>
      <c r="P36" s="103"/>
    </row>
    <row r="37" spans="1:16" s="71" customFormat="1">
      <c r="A37" s="69"/>
      <c r="B37" s="112"/>
      <c r="C37" s="76"/>
      <c r="D37" s="76"/>
      <c r="E37" s="78"/>
      <c r="F37" s="79"/>
      <c r="I37" s="51"/>
      <c r="J37" s="51"/>
      <c r="K37" s="72"/>
      <c r="L37" s="72"/>
      <c r="M37" s="72"/>
      <c r="N37" s="72"/>
      <c r="O37" s="103"/>
      <c r="P37" s="103"/>
    </row>
    <row r="38" spans="1:16" s="71" customFormat="1">
      <c r="A38" s="69"/>
      <c r="B38" s="112">
        <v>10</v>
      </c>
      <c r="C38" s="76" t="s">
        <v>17</v>
      </c>
      <c r="D38" s="76" t="s">
        <v>85</v>
      </c>
      <c r="E38" s="78"/>
      <c r="F38" s="79">
        <v>0</v>
      </c>
      <c r="I38" s="51"/>
      <c r="J38" s="51"/>
      <c r="K38" s="72"/>
      <c r="L38" s="72"/>
      <c r="M38" s="72"/>
      <c r="N38" s="72"/>
      <c r="O38" s="103"/>
      <c r="P38" s="103"/>
    </row>
    <row r="39" spans="1:16" s="71" customFormat="1">
      <c r="A39" s="69"/>
      <c r="B39" s="112"/>
      <c r="C39" s="76"/>
      <c r="D39" s="76"/>
      <c r="E39" s="78"/>
      <c r="F39" s="79"/>
      <c r="I39" s="51"/>
      <c r="J39" s="51"/>
      <c r="K39" s="72"/>
      <c r="L39" s="72"/>
      <c r="M39" s="72"/>
      <c r="N39" s="72"/>
      <c r="O39" s="103"/>
      <c r="P39" s="103"/>
    </row>
    <row r="40" spans="1:16" s="71" customFormat="1">
      <c r="A40" s="69"/>
      <c r="B40" s="112">
        <v>11</v>
      </c>
      <c r="C40" s="76" t="s">
        <v>18</v>
      </c>
      <c r="D40" s="76" t="s">
        <v>82</v>
      </c>
      <c r="E40" s="78">
        <v>9184560</v>
      </c>
      <c r="F40" s="79"/>
      <c r="I40" s="51"/>
      <c r="J40" s="51"/>
      <c r="K40" s="72"/>
      <c r="L40" s="72"/>
      <c r="M40" s="72"/>
      <c r="N40" s="72"/>
      <c r="O40" s="103"/>
      <c r="P40" s="103"/>
    </row>
    <row r="41" spans="1:16" s="71" customFormat="1">
      <c r="A41" s="69"/>
      <c r="B41" s="112"/>
      <c r="C41" s="76"/>
      <c r="D41" s="76" t="s">
        <v>85</v>
      </c>
      <c r="E41" s="78">
        <v>13860000</v>
      </c>
      <c r="F41" s="79"/>
      <c r="I41" s="51"/>
      <c r="J41" s="51"/>
      <c r="K41" s="72"/>
      <c r="L41" s="72"/>
      <c r="M41" s="72"/>
      <c r="N41" s="72"/>
      <c r="O41" s="103"/>
      <c r="P41" s="103"/>
    </row>
    <row r="42" spans="1:16" s="71" customFormat="1">
      <c r="A42" s="69"/>
      <c r="B42" s="112"/>
      <c r="C42" s="76"/>
      <c r="D42" s="76"/>
      <c r="E42" s="78"/>
      <c r="F42" s="79">
        <f>SUM(E40:E41)</f>
        <v>23044560</v>
      </c>
      <c r="I42" s="51"/>
      <c r="J42" s="51"/>
      <c r="K42" s="72"/>
      <c r="L42" s="72"/>
      <c r="M42" s="72"/>
      <c r="N42" s="72"/>
      <c r="O42" s="103"/>
      <c r="P42" s="103"/>
    </row>
    <row r="43" spans="1:16" s="71" customFormat="1">
      <c r="A43" s="69"/>
      <c r="B43" s="112"/>
      <c r="C43" s="76"/>
      <c r="D43" s="76"/>
      <c r="E43" s="78"/>
      <c r="F43" s="79"/>
      <c r="I43" s="51"/>
      <c r="J43" s="51"/>
      <c r="K43" s="72"/>
      <c r="L43" s="72"/>
      <c r="M43" s="72"/>
      <c r="N43" s="72"/>
      <c r="O43" s="103"/>
      <c r="P43" s="103"/>
    </row>
    <row r="44" spans="1:16" s="71" customFormat="1">
      <c r="A44" s="69"/>
      <c r="B44" s="112">
        <v>12</v>
      </c>
      <c r="C44" s="76" t="s">
        <v>19</v>
      </c>
      <c r="D44" s="76" t="s">
        <v>85</v>
      </c>
      <c r="E44" s="78"/>
      <c r="F44" s="79">
        <v>0</v>
      </c>
      <c r="I44" s="51"/>
      <c r="J44" s="51"/>
      <c r="K44" s="72"/>
      <c r="L44" s="72"/>
      <c r="M44" s="72"/>
      <c r="N44" s="72"/>
      <c r="O44" s="103"/>
      <c r="P44" s="103"/>
    </row>
    <row r="45" spans="1:16" s="71" customFormat="1">
      <c r="A45" s="69"/>
      <c r="B45" s="113"/>
      <c r="C45" s="81"/>
      <c r="D45" s="81"/>
      <c r="E45" s="82"/>
      <c r="F45" s="83"/>
      <c r="I45" s="51"/>
      <c r="J45" s="51"/>
      <c r="K45" s="72"/>
      <c r="L45" s="72"/>
      <c r="M45" s="72"/>
      <c r="N45" s="72"/>
      <c r="O45" s="103"/>
      <c r="P45" s="103"/>
    </row>
    <row r="46" spans="1:16" s="71" customFormat="1" ht="20.25" thickBot="1">
      <c r="A46" s="69"/>
      <c r="B46" s="144" t="s">
        <v>20</v>
      </c>
      <c r="C46" s="145"/>
      <c r="D46" s="145"/>
      <c r="E46" s="146"/>
      <c r="F46" s="84">
        <f>SUM(F7:F45)</f>
        <v>20549107057.299995</v>
      </c>
      <c r="I46" s="51"/>
      <c r="J46" s="51"/>
      <c r="K46" s="72"/>
      <c r="L46" s="72"/>
      <c r="M46" s="72"/>
      <c r="N46" s="72"/>
      <c r="O46" s="103"/>
      <c r="P46" s="103"/>
    </row>
    <row r="47" spans="1:16" s="71" customFormat="1" ht="15.75" thickTop="1">
      <c r="A47" s="69"/>
      <c r="B47" s="74"/>
      <c r="C47" s="69"/>
      <c r="D47" s="69"/>
      <c r="E47" s="69"/>
      <c r="F47" s="69"/>
      <c r="I47" s="51"/>
      <c r="J47" s="51"/>
      <c r="K47" s="72"/>
      <c r="L47" s="72"/>
      <c r="M47" s="72"/>
      <c r="N47" s="72"/>
      <c r="O47" s="103"/>
      <c r="P47" s="103"/>
    </row>
    <row r="51" spans="1:16" s="71" customFormat="1">
      <c r="A51" s="69"/>
      <c r="B51" s="74"/>
      <c r="C51" s="69"/>
      <c r="D51" s="69"/>
      <c r="E51" s="69"/>
      <c r="F51" s="69"/>
      <c r="I51" s="51"/>
      <c r="J51" s="51"/>
      <c r="K51" s="72"/>
      <c r="L51" s="72"/>
      <c r="M51" s="72"/>
      <c r="N51" s="72"/>
      <c r="O51" s="103"/>
      <c r="P51" s="103"/>
    </row>
  </sheetData>
  <mergeCells count="5">
    <mergeCell ref="B1:F1"/>
    <mergeCell ref="B2:G2"/>
    <mergeCell ref="B4:B5"/>
    <mergeCell ref="D4:F4"/>
    <mergeCell ref="B46:E46"/>
  </mergeCells>
  <pageMargins left="0.78740157480314965" right="0.23622047244094491" top="0.11811023622047245" bottom="0.43307086614173229" header="7.874015748031496E-2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JAN(1)</vt:lpstr>
      <vt:lpstr>JAN(2)</vt:lpstr>
      <vt:lpstr>FEB(1)</vt:lpstr>
      <vt:lpstr>FEB(2)</vt:lpstr>
      <vt:lpstr>MRT(1)</vt:lpstr>
      <vt:lpstr>MRT(2)</vt:lpstr>
      <vt:lpstr>APR(1)</vt:lpstr>
      <vt:lpstr>APR(2)</vt:lpstr>
      <vt:lpstr>MEI(1)</vt:lpstr>
      <vt:lpstr>MEI(2)</vt:lpstr>
      <vt:lpstr>JUN</vt:lpstr>
      <vt:lpstr>JUN(2)</vt:lpstr>
      <vt:lpstr>JUL</vt:lpstr>
      <vt:lpstr>JUL(2)</vt:lpstr>
      <vt:lpstr>AGS</vt:lpstr>
      <vt:lpstr>AGS(2)</vt:lpstr>
      <vt:lpstr>SEP</vt:lpstr>
      <vt:lpstr>SEP(2)</vt:lpstr>
      <vt:lpstr>OKT</vt:lpstr>
      <vt:lpstr>OKT (2)</vt:lpstr>
      <vt:lpstr>NOV </vt:lpstr>
      <vt:lpstr>NOV(2)</vt:lpstr>
      <vt:lpstr>DES</vt:lpstr>
      <vt:lpstr>DES(2)</vt:lpstr>
      <vt:lpstr>Sheet1</vt:lpstr>
      <vt:lpstr>Sheet2</vt:lpstr>
      <vt:lpstr>AGS!Print_Area</vt:lpstr>
      <vt:lpstr>'AGS(2)'!Print_Area</vt:lpstr>
      <vt:lpstr>'APR(1)'!Print_Area</vt:lpstr>
      <vt:lpstr>'APR(2)'!Print_Area</vt:lpstr>
      <vt:lpstr>DES!Print_Area</vt:lpstr>
      <vt:lpstr>'DES(2)'!Print_Area</vt:lpstr>
      <vt:lpstr>'FEB(1)'!Print_Area</vt:lpstr>
      <vt:lpstr>'FEB(2)'!Print_Area</vt:lpstr>
      <vt:lpstr>'JAN(1)'!Print_Area</vt:lpstr>
      <vt:lpstr>'JAN(2)'!Print_Area</vt:lpstr>
      <vt:lpstr>JUL!Print_Area</vt:lpstr>
      <vt:lpstr>'JUL(2)'!Print_Area</vt:lpstr>
      <vt:lpstr>JUN!Print_Area</vt:lpstr>
      <vt:lpstr>'JUN(2)'!Print_Area</vt:lpstr>
      <vt:lpstr>'MEI(1)'!Print_Area</vt:lpstr>
      <vt:lpstr>'MEI(2)'!Print_Area</vt:lpstr>
      <vt:lpstr>'MRT(1)'!Print_Area</vt:lpstr>
      <vt:lpstr>'MRT(2)'!Print_Area</vt:lpstr>
      <vt:lpstr>'NOV '!Print_Area</vt:lpstr>
      <vt:lpstr>'NOV(2)'!Print_Area</vt:lpstr>
      <vt:lpstr>OKT!Print_Area</vt:lpstr>
      <vt:lpstr>'OKT (2)'!Print_Area</vt:lpstr>
      <vt:lpstr>SEP!Print_Area</vt:lpstr>
      <vt:lpstr>'SEP(2)'!Print_Area</vt:lpstr>
    </vt:vector>
  </TitlesOfParts>
  <Company>TRADING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</dc:creator>
  <cp:lastModifiedBy>deborah</cp:lastModifiedBy>
  <cp:lastPrinted>2014-09-03T04:15:32Z</cp:lastPrinted>
  <dcterms:created xsi:type="dcterms:W3CDTF">2012-02-21T07:11:20Z</dcterms:created>
  <dcterms:modified xsi:type="dcterms:W3CDTF">2014-09-18T07:31:53Z</dcterms:modified>
</cp:coreProperties>
</file>