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 firstSheet="7" activeTab="13"/>
  </bookViews>
  <sheets>
    <sheet name="jan" sheetId="1" r:id="rId1"/>
    <sheet name="jan (2)" sheetId="21" r:id="rId2"/>
    <sheet name="feb" sheetId="2" r:id="rId3"/>
    <sheet name="feb (2)" sheetId="22" r:id="rId4"/>
    <sheet name="maret" sheetId="3" r:id="rId5"/>
    <sheet name="maret (2)" sheetId="23" r:id="rId6"/>
    <sheet name="april" sheetId="20" r:id="rId7"/>
    <sheet name="april (2)" sheetId="25" r:id="rId8"/>
    <sheet name="mei (1)" sheetId="37" r:id="rId9"/>
    <sheet name="mei (2)" sheetId="38" r:id="rId10"/>
    <sheet name="jun" sheetId="13" r:id="rId11"/>
    <sheet name="Jun(2)" sheetId="27" r:id="rId12"/>
    <sheet name="juli" sheetId="8" r:id="rId13"/>
    <sheet name="JUL(2)" sheetId="39" r:id="rId14"/>
    <sheet name="agust" sheetId="15" r:id="rId15"/>
    <sheet name="Agus(2)" sheetId="40" r:id="rId16"/>
    <sheet name="sept" sheetId="10" r:id="rId17"/>
    <sheet name="sept (2)" sheetId="31" r:id="rId18"/>
    <sheet name="okt" sheetId="16" r:id="rId19"/>
    <sheet name="okt (2)" sheetId="32" r:id="rId20"/>
    <sheet name="nov" sheetId="33" r:id="rId21"/>
    <sheet name="nov (2)" sheetId="34" r:id="rId22"/>
    <sheet name="des" sheetId="35" r:id="rId23"/>
    <sheet name="des (2)" sheetId="36" r:id="rId24"/>
    <sheet name="Sheet1" sheetId="17" r:id="rId25"/>
  </sheets>
  <definedNames>
    <definedName name="_xlnm._FilterDatabase" localSheetId="15" hidden="1">'Agus(2)'!$E$1:$E$24</definedName>
    <definedName name="_xlnm._FilterDatabase" localSheetId="14" hidden="1">agust!$E$1:$E$20</definedName>
    <definedName name="_xlnm._FilterDatabase" localSheetId="6" hidden="1">april!$E$1:$E$19</definedName>
    <definedName name="_xlnm._FilterDatabase" localSheetId="7" hidden="1">'april (2)'!$E$1:$E$23</definedName>
    <definedName name="_xlnm._FilterDatabase" localSheetId="22" hidden="1">des!$E$1:$E$21</definedName>
    <definedName name="_xlnm._FilterDatabase" localSheetId="23" hidden="1">'des (2)'!$E$1:$E$25</definedName>
    <definedName name="_xlnm._FilterDatabase" localSheetId="2" hidden="1">feb!$E$1:$E$18</definedName>
    <definedName name="_xlnm._FilterDatabase" localSheetId="3" hidden="1">'feb (2)'!$E$1:$E$22</definedName>
    <definedName name="_xlnm._FilterDatabase" localSheetId="0" hidden="1">jan!$E$1:$E$19</definedName>
    <definedName name="_xlnm._FilterDatabase" localSheetId="1" hidden="1">'jan (2)'!$E$1:$E$22</definedName>
    <definedName name="_xlnm._FilterDatabase" localSheetId="13" hidden="1">'JUL(2)'!$E$1:$E$24</definedName>
    <definedName name="_xlnm._FilterDatabase" localSheetId="12" hidden="1">juli!$E$1:$E$22</definedName>
    <definedName name="_xlnm._FilterDatabase" localSheetId="10" hidden="1">jun!$E$1:$E$20</definedName>
    <definedName name="_xlnm._FilterDatabase" localSheetId="11" hidden="1">'Jun(2)'!$E$1:$E$23</definedName>
    <definedName name="_xlnm._FilterDatabase" localSheetId="4" hidden="1">maret!$E$1:$E$19</definedName>
    <definedName name="_xlnm._FilterDatabase" localSheetId="5" hidden="1">'maret (2)'!$E$1:$E$23</definedName>
    <definedName name="_xlnm._FilterDatabase" localSheetId="8" hidden="1">'mei (1)'!$E$1:$E$20</definedName>
    <definedName name="_xlnm._FilterDatabase" localSheetId="9" hidden="1">'mei (2)'!$E$1:$E$25</definedName>
    <definedName name="_xlnm._FilterDatabase" localSheetId="20" hidden="1">nov!$E$1:$E$20</definedName>
    <definedName name="_xlnm._FilterDatabase" localSheetId="21" hidden="1">'nov (2)'!$E$1:$E$25</definedName>
    <definedName name="_xlnm._FilterDatabase" localSheetId="18" hidden="1">okt!$E$1:$E$20</definedName>
    <definedName name="_xlnm._FilterDatabase" localSheetId="19" hidden="1">'okt (2)'!$E$1:$E$24</definedName>
    <definedName name="_xlnm._FilterDatabase" localSheetId="16" hidden="1">sept!$E$1:$E$20</definedName>
    <definedName name="_xlnm._FilterDatabase" localSheetId="17" hidden="1">'sept (2)'!$E$1:$E$24</definedName>
    <definedName name="_xlnm.Print_Area" localSheetId="15">'Agus(2)'!$A$1:$E$26</definedName>
    <definedName name="_xlnm.Print_Area" localSheetId="14">agust!$A$1:$E$21</definedName>
    <definedName name="_xlnm.Print_Area" localSheetId="6">april!$A$1:$E$20</definedName>
    <definedName name="_xlnm.Print_Area" localSheetId="7">'april (2)'!$A$1:$E$24</definedName>
    <definedName name="_xlnm.Print_Area" localSheetId="22">des!$A$1:$E$34</definedName>
    <definedName name="_xlnm.Print_Area" localSheetId="23">'des (2)'!$A$1:$E$25</definedName>
    <definedName name="_xlnm.Print_Area" localSheetId="2">feb!$A$1:$E$19</definedName>
    <definedName name="_xlnm.Print_Area" localSheetId="3">'feb (2)'!$A$1:$E$24</definedName>
    <definedName name="_xlnm.Print_Area" localSheetId="1">'jan (2)'!$A$1:$E$24</definedName>
    <definedName name="_xlnm.Print_Area" localSheetId="13">'JUL(2)'!$A$1:$E$27</definedName>
    <definedName name="_xlnm.Print_Area" localSheetId="12">juli!$A$1:$E$22</definedName>
    <definedName name="_xlnm.Print_Area" localSheetId="10">jun!$A$1:$E$20</definedName>
    <definedName name="_xlnm.Print_Area" localSheetId="11">'Jun(2)'!$A$1:$E$26</definedName>
    <definedName name="_xlnm.Print_Area" localSheetId="4">maret!$A$1:$E$20</definedName>
    <definedName name="_xlnm.Print_Area" localSheetId="5">'maret (2)'!$A$1:$E$24</definedName>
    <definedName name="_xlnm.Print_Area" localSheetId="8">'mei (1)'!$A$1:$E$21</definedName>
    <definedName name="_xlnm.Print_Area" localSheetId="9">'mei (2)'!$A$1:$E$26</definedName>
    <definedName name="_xlnm.Print_Area" localSheetId="20">nov!$A$1:$E$19</definedName>
    <definedName name="_xlnm.Print_Area" localSheetId="21">'nov (2)'!$A$1:$E$25</definedName>
    <definedName name="_xlnm.Print_Area" localSheetId="18">okt!$A$1:$E$20</definedName>
    <definedName name="_xlnm.Print_Area" localSheetId="19">'okt (2)'!$A$1:$E$24</definedName>
    <definedName name="_xlnm.Print_Area" localSheetId="16">sept!$A$1:$E$20</definedName>
    <definedName name="_xlnm.Print_Area" localSheetId="17">'sept (2)'!$A$1:$E$24</definedName>
    <definedName name="_xlnm.Print_Area" localSheetId="24">Sheet1!$A$39:$E$47</definedName>
    <definedName name="_xlnm.Print_Titles" localSheetId="15">'Agus(2)'!$1:$24</definedName>
    <definedName name="_xlnm.Print_Titles" localSheetId="14">agust!$1:$20</definedName>
    <definedName name="_xlnm.Print_Titles" localSheetId="6">april!$1:$19</definedName>
    <definedName name="_xlnm.Print_Titles" localSheetId="7">'april (2)'!$1:$23</definedName>
    <definedName name="_xlnm.Print_Titles" localSheetId="22">des!$1:$21</definedName>
    <definedName name="_xlnm.Print_Titles" localSheetId="23">'des (2)'!$1:$25</definedName>
    <definedName name="_xlnm.Print_Titles" localSheetId="2">feb!$1:$18</definedName>
    <definedName name="_xlnm.Print_Titles" localSheetId="3">'feb (2)'!$1:$22</definedName>
    <definedName name="_xlnm.Print_Titles" localSheetId="0">jan!$1:$19</definedName>
    <definedName name="_xlnm.Print_Titles" localSheetId="1">'jan (2)'!$1:$22</definedName>
    <definedName name="_xlnm.Print_Titles" localSheetId="13">'JUL(2)'!$1:$24</definedName>
    <definedName name="_xlnm.Print_Titles" localSheetId="12">juli!$1:$22</definedName>
    <definedName name="_xlnm.Print_Titles" localSheetId="10">jun!$1:$20</definedName>
    <definedName name="_xlnm.Print_Titles" localSheetId="11">'Jun(2)'!$1:$23</definedName>
    <definedName name="_xlnm.Print_Titles" localSheetId="4">maret!$1:$19</definedName>
    <definedName name="_xlnm.Print_Titles" localSheetId="5">'maret (2)'!$1:$23</definedName>
    <definedName name="_xlnm.Print_Titles" localSheetId="8">'mei (1)'!$1:$20</definedName>
    <definedName name="_xlnm.Print_Titles" localSheetId="9">'mei (2)'!$1:$25</definedName>
    <definedName name="_xlnm.Print_Titles" localSheetId="20">nov!$1:$20</definedName>
    <definedName name="_xlnm.Print_Titles" localSheetId="21">'nov (2)'!$1:$25</definedName>
    <definedName name="_xlnm.Print_Titles" localSheetId="18">okt!$1:$20</definedName>
    <definedName name="_xlnm.Print_Titles" localSheetId="19">'okt (2)'!$1:$24</definedName>
    <definedName name="_xlnm.Print_Titles" localSheetId="16">sept!$1:$20</definedName>
    <definedName name="_xlnm.Print_Titles" localSheetId="17">'sept (2)'!$1:$24</definedName>
  </definedNames>
  <calcPr calcId="124519"/>
</workbook>
</file>

<file path=xl/calcChain.xml><?xml version="1.0" encoding="utf-8"?>
<calcChain xmlns="http://schemas.openxmlformats.org/spreadsheetml/2006/main">
  <c r="E27" i="39"/>
  <c r="D27"/>
  <c r="C27"/>
  <c r="C25"/>
  <c r="E26" i="40" l="1"/>
  <c r="C25"/>
  <c r="C24"/>
  <c r="C23"/>
  <c r="C22"/>
  <c r="C21"/>
  <c r="D21" s="1"/>
  <c r="C18"/>
  <c r="D18" s="1"/>
  <c r="C17"/>
  <c r="D17" s="1"/>
  <c r="C16"/>
  <c r="D16" s="1"/>
  <c r="C15"/>
  <c r="D15" s="1"/>
  <c r="C14"/>
  <c r="A14"/>
  <c r="A15" s="1"/>
  <c r="A16" s="1"/>
  <c r="A17" s="1"/>
  <c r="A18" s="1"/>
  <c r="A19" s="1"/>
  <c r="A20" s="1"/>
  <c r="A21" s="1"/>
  <c r="A22" s="1"/>
  <c r="A23" s="1"/>
  <c r="A24" s="1"/>
  <c r="A25" s="1"/>
  <c r="C13"/>
  <c r="D13" s="1"/>
  <c r="C12"/>
  <c r="C11"/>
  <c r="D11" s="1"/>
  <c r="C10"/>
  <c r="D10" s="1"/>
  <c r="C9"/>
  <c r="D9" s="1"/>
  <c r="C8"/>
  <c r="A8"/>
  <c r="A9" s="1"/>
  <c r="A11" s="1"/>
  <c r="C7"/>
  <c r="D7" s="1"/>
  <c r="C6"/>
  <c r="D6" s="1"/>
  <c r="A6"/>
  <c r="C5"/>
  <c r="C14" i="39"/>
  <c r="A15"/>
  <c r="A16" s="1"/>
  <c r="A17" s="1"/>
  <c r="A18" s="1"/>
  <c r="A19" s="1"/>
  <c r="A20" s="1"/>
  <c r="A21" s="1"/>
  <c r="A22" s="1"/>
  <c r="A23" s="1"/>
  <c r="A24" s="1"/>
  <c r="A14"/>
  <c r="C26" i="40" l="1"/>
  <c r="D26"/>
  <c r="C26" i="39" l="1"/>
  <c r="C24"/>
  <c r="C23"/>
  <c r="C22"/>
  <c r="C21"/>
  <c r="D21" s="1"/>
  <c r="C18"/>
  <c r="D18" s="1"/>
  <c r="C17"/>
  <c r="D17" s="1"/>
  <c r="C16"/>
  <c r="D16" s="1"/>
  <c r="C15"/>
  <c r="D15" s="1"/>
  <c r="D13"/>
  <c r="C13"/>
  <c r="C12"/>
  <c r="C11"/>
  <c r="D11" s="1"/>
  <c r="C10"/>
  <c r="D10" s="1"/>
  <c r="D9"/>
  <c r="C9"/>
  <c r="C8"/>
  <c r="C7"/>
  <c r="D7" s="1"/>
  <c r="C6"/>
  <c r="D6" s="1"/>
  <c r="A6"/>
  <c r="A8" s="1"/>
  <c r="A9" s="1"/>
  <c r="A11" s="1"/>
  <c r="C5"/>
  <c r="E25" i="27"/>
  <c r="C24"/>
  <c r="C23"/>
  <c r="C22"/>
  <c r="C21"/>
  <c r="C20"/>
  <c r="D20" s="1"/>
  <c r="C17"/>
  <c r="D17" s="1"/>
  <c r="C16"/>
  <c r="D16" s="1"/>
  <c r="C15"/>
  <c r="D15" s="1"/>
  <c r="C14"/>
  <c r="D14" s="1"/>
  <c r="A14"/>
  <c r="A15" s="1"/>
  <c r="A16" s="1"/>
  <c r="A17" s="1"/>
  <c r="A18" s="1"/>
  <c r="A19" s="1"/>
  <c r="A20" s="1"/>
  <c r="A21" s="1"/>
  <c r="A22" s="1"/>
  <c r="A23" s="1"/>
  <c r="A24" s="1"/>
  <c r="C13"/>
  <c r="D13" s="1"/>
  <c r="C12"/>
  <c r="C11"/>
  <c r="D11" s="1"/>
  <c r="C10"/>
  <c r="D10" s="1"/>
  <c r="C9"/>
  <c r="D9" s="1"/>
  <c r="C8"/>
  <c r="D7"/>
  <c r="C7"/>
  <c r="D6"/>
  <c r="C6"/>
  <c r="A6"/>
  <c r="A8" s="1"/>
  <c r="A9" s="1"/>
  <c r="A11" s="1"/>
  <c r="C5"/>
  <c r="E34" i="13"/>
  <c r="C34" s="1"/>
  <c r="C33"/>
  <c r="C31"/>
  <c r="E30"/>
  <c r="E29"/>
  <c r="E28"/>
  <c r="E27"/>
  <c r="E31" s="1"/>
  <c r="E20"/>
  <c r="C19"/>
  <c r="D19" s="1"/>
  <c r="D18"/>
  <c r="C18"/>
  <c r="C17"/>
  <c r="D17" s="1"/>
  <c r="D16"/>
  <c r="C16"/>
  <c r="C15"/>
  <c r="D15" s="1"/>
  <c r="D14"/>
  <c r="C14"/>
  <c r="C13"/>
  <c r="D13" s="1"/>
  <c r="D12"/>
  <c r="C12"/>
  <c r="C11"/>
  <c r="D11" s="1"/>
  <c r="C10"/>
  <c r="D10" s="1"/>
  <c r="D9"/>
  <c r="C9"/>
  <c r="D8"/>
  <c r="C8"/>
  <c r="A8"/>
  <c r="A10" s="1"/>
  <c r="A12" s="1"/>
  <c r="A13" s="1"/>
  <c r="A14" s="1"/>
  <c r="A15" s="1"/>
  <c r="A16" s="1"/>
  <c r="A17" s="1"/>
  <c r="A18" s="1"/>
  <c r="A19" s="1"/>
  <c r="C7"/>
  <c r="D7" s="1"/>
  <c r="C6"/>
  <c r="D6" s="1"/>
  <c r="D20" s="1"/>
  <c r="A6"/>
  <c r="C5"/>
  <c r="C20" s="1"/>
  <c r="C25" i="27" l="1"/>
  <c r="D25"/>
  <c r="D25" i="38" l="1"/>
  <c r="C12"/>
  <c r="C25" s="1"/>
  <c r="E25"/>
  <c r="A24"/>
  <c r="C24"/>
  <c r="C13" l="1"/>
  <c r="D13" s="1"/>
  <c r="E27" i="37"/>
  <c r="C31"/>
  <c r="C33"/>
  <c r="C34"/>
  <c r="E34"/>
  <c r="E30"/>
  <c r="E29"/>
  <c r="E28"/>
  <c r="E31" s="1"/>
  <c r="A14" i="38" l="1"/>
  <c r="E11"/>
  <c r="D11" i="37" l="1"/>
  <c r="E10"/>
  <c r="C23" i="38"/>
  <c r="C22"/>
  <c r="C21"/>
  <c r="C20"/>
  <c r="D20" s="1"/>
  <c r="C17"/>
  <c r="D17" s="1"/>
  <c r="C16"/>
  <c r="D16" s="1"/>
  <c r="C15"/>
  <c r="D15" s="1"/>
  <c r="C14"/>
  <c r="D14" s="1"/>
  <c r="C11"/>
  <c r="D11" s="1"/>
  <c r="C10"/>
  <c r="D10" s="1"/>
  <c r="C9"/>
  <c r="D9" s="1"/>
  <c r="C8"/>
  <c r="C7"/>
  <c r="D7" s="1"/>
  <c r="C6"/>
  <c r="D6" s="1"/>
  <c r="A6"/>
  <c r="A8" s="1"/>
  <c r="A9" s="1"/>
  <c r="A11" s="1"/>
  <c r="A15" s="1"/>
  <c r="A16" s="1"/>
  <c r="A17" s="1"/>
  <c r="A18" s="1"/>
  <c r="A19" s="1"/>
  <c r="A20" s="1"/>
  <c r="A21" s="1"/>
  <c r="A22" s="1"/>
  <c r="A23" s="1"/>
  <c r="C5"/>
  <c r="E20" i="37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0"/>
  <c r="D10" s="1"/>
  <c r="C9"/>
  <c r="D9" s="1"/>
  <c r="C8"/>
  <c r="D8" s="1"/>
  <c r="C7"/>
  <c r="D7" s="1"/>
  <c r="C6"/>
  <c r="D6" s="1"/>
  <c r="A6"/>
  <c r="A8" s="1"/>
  <c r="A10" s="1"/>
  <c r="A12" s="1"/>
  <c r="A13" s="1"/>
  <c r="A14" s="1"/>
  <c r="A15" s="1"/>
  <c r="A16" s="1"/>
  <c r="A17" s="1"/>
  <c r="A18" s="1"/>
  <c r="A19" s="1"/>
  <c r="C5"/>
  <c r="D19" i="25"/>
  <c r="C19"/>
  <c r="A6"/>
  <c r="C9"/>
  <c r="E29" i="20"/>
  <c r="E28"/>
  <c r="E27"/>
  <c r="C30"/>
  <c r="E23" i="25"/>
  <c r="C22"/>
  <c r="C21"/>
  <c r="C20"/>
  <c r="C16"/>
  <c r="D16" s="1"/>
  <c r="C15"/>
  <c r="D15" s="1"/>
  <c r="C14"/>
  <c r="D14" s="1"/>
  <c r="C13"/>
  <c r="D13" s="1"/>
  <c r="C12"/>
  <c r="D12" s="1"/>
  <c r="C11"/>
  <c r="D11" s="1"/>
  <c r="C10"/>
  <c r="D10" s="1"/>
  <c r="D9"/>
  <c r="C8"/>
  <c r="C7"/>
  <c r="D7" s="1"/>
  <c r="C6"/>
  <c r="D6" s="1"/>
  <c r="A8"/>
  <c r="A9" s="1"/>
  <c r="A11" s="1"/>
  <c r="A12" s="1"/>
  <c r="A13" s="1"/>
  <c r="A14" s="1"/>
  <c r="A15" s="1"/>
  <c r="A16" s="1"/>
  <c r="A17" s="1"/>
  <c r="A18" s="1"/>
  <c r="A19" s="1"/>
  <c r="A20" s="1"/>
  <c r="A21" s="1"/>
  <c r="A22" s="1"/>
  <c r="C5"/>
  <c r="E19" i="20"/>
  <c r="D18"/>
  <c r="C18"/>
  <c r="C17"/>
  <c r="D17" s="1"/>
  <c r="C16"/>
  <c r="D16" s="1"/>
  <c r="C15"/>
  <c r="D15" s="1"/>
  <c r="C14"/>
  <c r="D14" s="1"/>
  <c r="C13"/>
  <c r="D13" s="1"/>
  <c r="D12"/>
  <c r="C12"/>
  <c r="C11"/>
  <c r="D11" s="1"/>
  <c r="C10"/>
  <c r="D10" s="1"/>
  <c r="C9"/>
  <c r="D9" s="1"/>
  <c r="C8"/>
  <c r="D8" s="1"/>
  <c r="C7"/>
  <c r="D7" s="1"/>
  <c r="C6"/>
  <c r="D6" s="1"/>
  <c r="A6"/>
  <c r="A8" s="1"/>
  <c r="A10" s="1"/>
  <c r="A11" s="1"/>
  <c r="A12" s="1"/>
  <c r="A13" s="1"/>
  <c r="A14" s="1"/>
  <c r="A15" s="1"/>
  <c r="A16" s="1"/>
  <c r="A17" s="1"/>
  <c r="A18" s="1"/>
  <c r="C5"/>
  <c r="C10" i="23"/>
  <c r="D10" s="1"/>
  <c r="C9" i="3"/>
  <c r="D9"/>
  <c r="C20" i="37" l="1"/>
  <c r="D20"/>
  <c r="C23" i="25"/>
  <c r="D23"/>
  <c r="E26" i="20"/>
  <c r="E30" s="1"/>
  <c r="C19"/>
  <c r="D19"/>
  <c r="C26" i="3"/>
  <c r="E23" i="23" l="1"/>
  <c r="C22"/>
  <c r="E29" i="3"/>
  <c r="C33"/>
  <c r="C30"/>
  <c r="E28"/>
  <c r="E27"/>
  <c r="E26"/>
  <c r="E30" s="1"/>
  <c r="C15"/>
  <c r="C16"/>
  <c r="D15"/>
  <c r="D16"/>
  <c r="A10"/>
  <c r="E10" i="22"/>
  <c r="E9" i="2" l="1"/>
  <c r="C15"/>
  <c r="C14"/>
  <c r="E30" l="1"/>
  <c r="E29"/>
  <c r="E21" i="22"/>
  <c r="E22"/>
  <c r="C21"/>
  <c r="A21"/>
  <c r="A10" i="2"/>
  <c r="A11"/>
  <c r="A12" s="1"/>
  <c r="A13" s="1"/>
  <c r="A14" s="1"/>
  <c r="A15" s="1"/>
  <c r="A16" s="1"/>
  <c r="A9"/>
  <c r="C35"/>
  <c r="C31"/>
  <c r="C32"/>
  <c r="E28"/>
  <c r="D22" i="21"/>
  <c r="A11"/>
  <c r="C10"/>
  <c r="D10" s="1"/>
  <c r="C33" i="1"/>
  <c r="C29"/>
  <c r="C27"/>
  <c r="C30" s="1"/>
  <c r="C38" i="36"/>
  <c r="E35"/>
  <c r="C34"/>
  <c r="G33"/>
  <c r="C33"/>
  <c r="G32"/>
  <c r="C32"/>
  <c r="G31"/>
  <c r="C31"/>
  <c r="C35" s="1"/>
  <c r="E24"/>
  <c r="C23"/>
  <c r="C22"/>
  <c r="C21"/>
  <c r="D21" s="1"/>
  <c r="D20"/>
  <c r="C20"/>
  <c r="C19"/>
  <c r="D17"/>
  <c r="C17"/>
  <c r="C16"/>
  <c r="D16" s="1"/>
  <c r="D15"/>
  <c r="C15"/>
  <c r="C14"/>
  <c r="D14" s="1"/>
  <c r="D13"/>
  <c r="C13"/>
  <c r="C12"/>
  <c r="D12" s="1"/>
  <c r="D11"/>
  <c r="C11"/>
  <c r="C10"/>
  <c r="D10" s="1"/>
  <c r="C9"/>
  <c r="D9" s="1"/>
  <c r="A9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C8"/>
  <c r="C7"/>
  <c r="D7" s="1"/>
  <c r="C6"/>
  <c r="D6" s="1"/>
  <c r="D24" s="1"/>
  <c r="A6"/>
  <c r="C5"/>
  <c r="C24" s="1"/>
  <c r="C34" i="35"/>
  <c r="E31"/>
  <c r="C30"/>
  <c r="C29"/>
  <c r="C28"/>
  <c r="C27"/>
  <c r="C31" s="1"/>
  <c r="E20"/>
  <c r="C19"/>
  <c r="D19" s="1"/>
  <c r="C18"/>
  <c r="D18" s="1"/>
  <c r="C17"/>
  <c r="D17" s="1"/>
  <c r="D16"/>
  <c r="C16"/>
  <c r="C15"/>
  <c r="D15" s="1"/>
  <c r="D14"/>
  <c r="C14"/>
  <c r="A14"/>
  <c r="A15" s="1"/>
  <c r="A16" s="1"/>
  <c r="A17" s="1"/>
  <c r="A18" s="1"/>
  <c r="A19" s="1"/>
  <c r="C13"/>
  <c r="D13" s="1"/>
  <c r="C12"/>
  <c r="D12" s="1"/>
  <c r="C11"/>
  <c r="D11" s="1"/>
  <c r="C10"/>
  <c r="D10" s="1"/>
  <c r="C9"/>
  <c r="D9" s="1"/>
  <c r="C8"/>
  <c r="D8" s="1"/>
  <c r="D7"/>
  <c r="C7"/>
  <c r="D6"/>
  <c r="C6"/>
  <c r="A6"/>
  <c r="A8" s="1"/>
  <c r="C5"/>
  <c r="C20" s="1"/>
  <c r="C38" i="34"/>
  <c r="E35"/>
  <c r="C34"/>
  <c r="G33"/>
  <c r="C33"/>
  <c r="G32"/>
  <c r="C32"/>
  <c r="G31"/>
  <c r="C31"/>
  <c r="C35" s="1"/>
  <c r="E24"/>
  <c r="C23"/>
  <c r="C22"/>
  <c r="C21"/>
  <c r="D21" s="1"/>
  <c r="D20"/>
  <c r="C20"/>
  <c r="C19"/>
  <c r="D17"/>
  <c r="C17"/>
  <c r="C16"/>
  <c r="D16" s="1"/>
  <c r="C15"/>
  <c r="D15" s="1"/>
  <c r="C14"/>
  <c r="D14" s="1"/>
  <c r="D13"/>
  <c r="C13"/>
  <c r="C12"/>
  <c r="D12" s="1"/>
  <c r="D11"/>
  <c r="C11"/>
  <c r="C10"/>
  <c r="D10" s="1"/>
  <c r="C9"/>
  <c r="D9" s="1"/>
  <c r="A9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C8"/>
  <c r="C7"/>
  <c r="D7" s="1"/>
  <c r="C6"/>
  <c r="D6" s="1"/>
  <c r="A6"/>
  <c r="C5"/>
  <c r="C24" s="1"/>
  <c r="C33" i="33"/>
  <c r="E30"/>
  <c r="C29"/>
  <c r="C28"/>
  <c r="C27"/>
  <c r="C26"/>
  <c r="C30" s="1"/>
  <c r="E19"/>
  <c r="C18"/>
  <c r="D18" s="1"/>
  <c r="D17"/>
  <c r="C17"/>
  <c r="C16"/>
  <c r="D16" s="1"/>
  <c r="D15"/>
  <c r="C15"/>
  <c r="C14"/>
  <c r="D14" s="1"/>
  <c r="D13"/>
  <c r="C13"/>
  <c r="C12"/>
  <c r="D12" s="1"/>
  <c r="D11"/>
  <c r="C11"/>
  <c r="C10"/>
  <c r="D10" s="1"/>
  <c r="D9"/>
  <c r="C9"/>
  <c r="C8"/>
  <c r="D8" s="1"/>
  <c r="D7"/>
  <c r="C7"/>
  <c r="D6"/>
  <c r="D19" s="1"/>
  <c r="C6"/>
  <c r="A6"/>
  <c r="A8" s="1"/>
  <c r="A9" s="1"/>
  <c r="A10" s="1"/>
  <c r="A11" s="1"/>
  <c r="A12" s="1"/>
  <c r="A13" s="1"/>
  <c r="A14" s="1"/>
  <c r="A15" s="1"/>
  <c r="A16" s="1"/>
  <c r="A17" s="1"/>
  <c r="A18" s="1"/>
  <c r="C5"/>
  <c r="C19" s="1"/>
  <c r="E32" i="2" l="1"/>
  <c r="D20" i="35"/>
  <c r="D24" i="34"/>
  <c r="C38" i="32" l="1"/>
  <c r="E35"/>
  <c r="C34"/>
  <c r="C33"/>
  <c r="C32"/>
  <c r="C31"/>
  <c r="C35" s="1"/>
  <c r="E24"/>
  <c r="C23"/>
  <c r="C22"/>
  <c r="C21"/>
  <c r="D21" s="1"/>
  <c r="D20"/>
  <c r="C20"/>
  <c r="C19"/>
  <c r="D17"/>
  <c r="C17"/>
  <c r="C16"/>
  <c r="D16" s="1"/>
  <c r="D15"/>
  <c r="C15"/>
  <c r="C14"/>
  <c r="D14" s="1"/>
  <c r="D13"/>
  <c r="C13"/>
  <c r="C12"/>
  <c r="D12" s="1"/>
  <c r="D11"/>
  <c r="C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C10"/>
  <c r="D10" s="1"/>
  <c r="C9"/>
  <c r="D9" s="1"/>
  <c r="A9"/>
  <c r="C8"/>
  <c r="C7"/>
  <c r="D7" s="1"/>
  <c r="C6"/>
  <c r="D6" s="1"/>
  <c r="D24" s="1"/>
  <c r="A6"/>
  <c r="C5"/>
  <c r="C24" s="1"/>
  <c r="C34" i="16"/>
  <c r="E31"/>
  <c r="C30"/>
  <c r="C29"/>
  <c r="C28"/>
  <c r="C27"/>
  <c r="C31" s="1"/>
  <c r="E20"/>
  <c r="C19"/>
  <c r="D19" s="1"/>
  <c r="D18"/>
  <c r="C18"/>
  <c r="C17"/>
  <c r="C16"/>
  <c r="D16" s="1"/>
  <c r="D15"/>
  <c r="C15"/>
  <c r="C14"/>
  <c r="D14" s="1"/>
  <c r="D13"/>
  <c r="C13"/>
  <c r="C12"/>
  <c r="D12" s="1"/>
  <c r="D11"/>
  <c r="C11"/>
  <c r="C10"/>
  <c r="D10" s="1"/>
  <c r="D9"/>
  <c r="C9"/>
  <c r="D8"/>
  <c r="C8"/>
  <c r="C7"/>
  <c r="D7" s="1"/>
  <c r="C6"/>
  <c r="D6" s="1"/>
  <c r="A6"/>
  <c r="A8" s="1"/>
  <c r="A10" s="1"/>
  <c r="A11" s="1"/>
  <c r="A12" s="1"/>
  <c r="A13" s="1"/>
  <c r="A14" s="1"/>
  <c r="A15" s="1"/>
  <c r="A16" s="1"/>
  <c r="A17" s="1"/>
  <c r="A18" s="1"/>
  <c r="A19" s="1"/>
  <c r="C5"/>
  <c r="C20" s="1"/>
  <c r="D20" l="1"/>
  <c r="G31" i="32" l="1"/>
  <c r="G30"/>
  <c r="E39"/>
  <c r="A17" i="31"/>
  <c r="A18" s="1"/>
  <c r="A19" s="1"/>
  <c r="A20" s="1"/>
  <c r="C22"/>
  <c r="C21"/>
  <c r="A9"/>
  <c r="C8"/>
  <c r="C37"/>
  <c r="E34"/>
  <c r="C33"/>
  <c r="C32"/>
  <c r="C31"/>
  <c r="C30"/>
  <c r="C34" s="1"/>
  <c r="C20"/>
  <c r="D20" s="1"/>
  <c r="D19"/>
  <c r="C19"/>
  <c r="C18"/>
  <c r="D18" s="1"/>
  <c r="D16"/>
  <c r="C16"/>
  <c r="C15"/>
  <c r="D15" s="1"/>
  <c r="D14"/>
  <c r="C14"/>
  <c r="C13"/>
  <c r="D13" s="1"/>
  <c r="D12"/>
  <c r="C12"/>
  <c r="E11"/>
  <c r="E23" s="1"/>
  <c r="E39" s="1"/>
  <c r="D11"/>
  <c r="C11"/>
  <c r="C10"/>
  <c r="D10" s="1"/>
  <c r="D9"/>
  <c r="C9"/>
  <c r="C7"/>
  <c r="D7" s="1"/>
  <c r="C6"/>
  <c r="D6" s="1"/>
  <c r="A6"/>
  <c r="A10" s="1"/>
  <c r="A11" s="1"/>
  <c r="A12" s="1"/>
  <c r="A13" s="1"/>
  <c r="A14" s="1"/>
  <c r="A15" s="1"/>
  <c r="A16" s="1"/>
  <c r="C5"/>
  <c r="C23" s="1"/>
  <c r="C33" i="10"/>
  <c r="E30"/>
  <c r="C29"/>
  <c r="C28"/>
  <c r="C27"/>
  <c r="C26"/>
  <c r="C30" s="1"/>
  <c r="E10"/>
  <c r="C8" i="8"/>
  <c r="C10"/>
  <c r="D10" s="1"/>
  <c r="C11"/>
  <c r="D11" s="1"/>
  <c r="C8" i="23"/>
  <c r="C21"/>
  <c r="C20"/>
  <c r="C16"/>
  <c r="D16" s="1"/>
  <c r="C15"/>
  <c r="D15" s="1"/>
  <c r="C14"/>
  <c r="D14" s="1"/>
  <c r="C13"/>
  <c r="C12"/>
  <c r="D12" s="1"/>
  <c r="C11"/>
  <c r="D11" s="1"/>
  <c r="C9"/>
  <c r="D9" s="1"/>
  <c r="C7"/>
  <c r="D7" s="1"/>
  <c r="C6"/>
  <c r="D6" s="1"/>
  <c r="A6"/>
  <c r="A8" s="1"/>
  <c r="A9" s="1"/>
  <c r="C5"/>
  <c r="A12" i="21"/>
  <c r="A13" s="1"/>
  <c r="A14" s="1"/>
  <c r="A15" s="1"/>
  <c r="A16" s="1"/>
  <c r="A17" s="1"/>
  <c r="A18" s="1"/>
  <c r="A19" s="1"/>
  <c r="A20" s="1"/>
  <c r="A21" s="1"/>
  <c r="C17" i="22"/>
  <c r="E22" i="21"/>
  <c r="C20" i="22"/>
  <c r="C8"/>
  <c r="D13" i="23" l="1"/>
  <c r="D23" s="1"/>
  <c r="C23"/>
  <c r="A11"/>
  <c r="A12" s="1"/>
  <c r="A13" s="1"/>
  <c r="A14" s="1"/>
  <c r="A15" s="1"/>
  <c r="A16" s="1"/>
  <c r="A17" s="1"/>
  <c r="A18" s="1"/>
  <c r="A19" s="1"/>
  <c r="A20" s="1"/>
  <c r="A21" s="1"/>
  <c r="A22" s="1"/>
  <c r="A21" i="31"/>
  <c r="A22" s="1"/>
  <c r="D23"/>
  <c r="C19" i="22"/>
  <c r="D19" s="1"/>
  <c r="C18"/>
  <c r="D18" s="1"/>
  <c r="C15"/>
  <c r="D15" s="1"/>
  <c r="C14"/>
  <c r="D14" s="1"/>
  <c r="C13"/>
  <c r="D13" s="1"/>
  <c r="C12"/>
  <c r="D12" s="1"/>
  <c r="C11"/>
  <c r="D11" s="1"/>
  <c r="C10"/>
  <c r="D10" s="1"/>
  <c r="C9"/>
  <c r="D9" s="1"/>
  <c r="C7"/>
  <c r="D7" s="1"/>
  <c r="C6"/>
  <c r="D6" s="1"/>
  <c r="A6"/>
  <c r="C5"/>
  <c r="C21" i="21"/>
  <c r="C8"/>
  <c r="C20"/>
  <c r="D20" s="1"/>
  <c r="C19"/>
  <c r="D19" s="1"/>
  <c r="C18"/>
  <c r="D18" s="1"/>
  <c r="C16"/>
  <c r="D16" s="1"/>
  <c r="C15"/>
  <c r="D15" s="1"/>
  <c r="C14"/>
  <c r="D14" s="1"/>
  <c r="C13"/>
  <c r="D13" s="1"/>
  <c r="C12"/>
  <c r="D12" s="1"/>
  <c r="C11"/>
  <c r="D11" s="1"/>
  <c r="C9"/>
  <c r="D9" s="1"/>
  <c r="G7"/>
  <c r="C7"/>
  <c r="D7" s="1"/>
  <c r="C6"/>
  <c r="D6" s="1"/>
  <c r="A6"/>
  <c r="C5"/>
  <c r="C22" s="1"/>
  <c r="C22" i="22" l="1"/>
  <c r="D22"/>
  <c r="A8"/>
  <c r="A9" s="1"/>
  <c r="A10" s="1"/>
  <c r="A11" s="1"/>
  <c r="A12" s="1"/>
  <c r="A13" s="1"/>
  <c r="A14" s="1"/>
  <c r="A15" s="1"/>
  <c r="A16" s="1"/>
  <c r="A17" s="1"/>
  <c r="A18" s="1"/>
  <c r="A19" s="1"/>
  <c r="A20" s="1"/>
  <c r="A8" i="21"/>
  <c r="H22"/>
  <c r="G18" i="3"/>
  <c r="E18" i="2"/>
  <c r="A9" i="21" l="1"/>
  <c r="E33" i="20"/>
  <c r="C33" s="1"/>
  <c r="C32"/>
  <c r="C46" i="17" l="1"/>
  <c r="E45"/>
  <c r="E44"/>
  <c r="A44"/>
  <c r="A45" s="1"/>
  <c r="E43"/>
  <c r="E46" s="1"/>
  <c r="E19" i="3"/>
  <c r="C18"/>
  <c r="C17"/>
  <c r="D17" s="1"/>
  <c r="C17" i="2"/>
  <c r="D17" s="1"/>
  <c r="C16"/>
  <c r="D16" s="1"/>
  <c r="D14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A6"/>
  <c r="A8" s="1"/>
  <c r="A17" s="1"/>
  <c r="C5"/>
  <c r="E19" i="1"/>
  <c r="H19" l="1"/>
  <c r="D18" i="3"/>
  <c r="C18" i="2"/>
  <c r="D18"/>
  <c r="C12" i="1"/>
  <c r="D12" s="1"/>
  <c r="C13"/>
  <c r="D13" s="1"/>
  <c r="C14"/>
  <c r="D14" s="1"/>
  <c r="C15"/>
  <c r="D15" s="1"/>
  <c r="C16"/>
  <c r="D16" s="1"/>
  <c r="C17"/>
  <c r="D17" s="1"/>
  <c r="C18"/>
  <c r="D18" s="1"/>
  <c r="E26"/>
  <c r="E30" s="1"/>
  <c r="C5"/>
  <c r="D31" i="17" l="1"/>
  <c r="B30"/>
  <c r="C30" s="1"/>
  <c r="C29"/>
  <c r="B29"/>
  <c r="C28"/>
  <c r="B28"/>
  <c r="C27"/>
  <c r="B27"/>
  <c r="C26"/>
  <c r="B26"/>
  <c r="C25"/>
  <c r="B25"/>
  <c r="C24"/>
  <c r="B24"/>
  <c r="C23"/>
  <c r="B23"/>
  <c r="B22"/>
  <c r="C22" s="1"/>
  <c r="B21"/>
  <c r="C21" s="1"/>
  <c r="B20"/>
  <c r="C20" s="1"/>
  <c r="B19"/>
  <c r="C19" s="1"/>
  <c r="B18"/>
  <c r="C18" s="1"/>
  <c r="B17"/>
  <c r="B14" l="1"/>
  <c r="C14" s="1"/>
  <c r="B13"/>
  <c r="C13" s="1"/>
  <c r="B12"/>
  <c r="C12" s="1"/>
  <c r="B11"/>
  <c r="C11" s="1"/>
  <c r="B10"/>
  <c r="C10" s="1"/>
  <c r="B9"/>
  <c r="C9" s="1"/>
  <c r="B8"/>
  <c r="C8" s="1"/>
  <c r="B7"/>
  <c r="C7" s="1"/>
  <c r="D6"/>
  <c r="C6"/>
  <c r="B6"/>
  <c r="C5"/>
  <c r="B5"/>
  <c r="C4"/>
  <c r="B4"/>
  <c r="C3"/>
  <c r="B3"/>
  <c r="C2"/>
  <c r="B2"/>
  <c r="B1"/>
  <c r="A10" i="10" l="1"/>
  <c r="A11" s="1"/>
  <c r="A12" s="1"/>
  <c r="A13" s="1"/>
  <c r="A14" s="1"/>
  <c r="A15" s="1"/>
  <c r="A16" s="1"/>
  <c r="A17" s="1"/>
  <c r="A18" s="1"/>
  <c r="A9"/>
  <c r="C12" l="1"/>
  <c r="D12" s="1"/>
  <c r="C13"/>
  <c r="D13" s="1"/>
  <c r="C15"/>
  <c r="D15" s="1"/>
  <c r="C16"/>
  <c r="D16" s="1"/>
  <c r="C17"/>
  <c r="D17" s="1"/>
  <c r="C18"/>
  <c r="D18" s="1"/>
  <c r="E19"/>
  <c r="E35" s="1"/>
  <c r="G7" i="15"/>
  <c r="C34" l="1"/>
  <c r="E31"/>
  <c r="C30"/>
  <c r="C29"/>
  <c r="C28"/>
  <c r="C27"/>
  <c r="E19"/>
  <c r="C18"/>
  <c r="D18" s="1"/>
  <c r="C17"/>
  <c r="D17" s="1"/>
  <c r="C16"/>
  <c r="D16" s="1"/>
  <c r="D15"/>
  <c r="C15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A6"/>
  <c r="A8" s="1"/>
  <c r="A9" s="1"/>
  <c r="A10" s="1"/>
  <c r="A11" s="1"/>
  <c r="A12" s="1"/>
  <c r="A13" s="1"/>
  <c r="A14" s="1"/>
  <c r="A15" s="1"/>
  <c r="A16" s="1"/>
  <c r="A17" s="1"/>
  <c r="A18" s="1"/>
  <c r="C5"/>
  <c r="E33" i="8"/>
  <c r="C32"/>
  <c r="C31"/>
  <c r="C30"/>
  <c r="C29"/>
  <c r="C33" s="1"/>
  <c r="C18"/>
  <c r="D18" s="1"/>
  <c r="C20"/>
  <c r="D20" s="1"/>
  <c r="C17"/>
  <c r="D17" s="1"/>
  <c r="C14"/>
  <c r="D14" s="1"/>
  <c r="C15"/>
  <c r="D15" s="1"/>
  <c r="C31" i="15" l="1"/>
  <c r="C19"/>
  <c r="D19"/>
  <c r="G7" i="1" l="1"/>
  <c r="C12" i="3" l="1"/>
  <c r="D12" s="1"/>
  <c r="E21" i="8" l="1"/>
  <c r="C14" i="10"/>
  <c r="D14" s="1"/>
  <c r="C11"/>
  <c r="D11" s="1"/>
  <c r="C10"/>
  <c r="D10" s="1"/>
  <c r="C9"/>
  <c r="D9" s="1"/>
  <c r="C8"/>
  <c r="D8" s="1"/>
  <c r="C7"/>
  <c r="D7" s="1"/>
  <c r="C6"/>
  <c r="D6" s="1"/>
  <c r="A6"/>
  <c r="A8" s="1"/>
  <c r="C5"/>
  <c r="C19" i="8"/>
  <c r="D19" s="1"/>
  <c r="C16"/>
  <c r="D16" s="1"/>
  <c r="C13"/>
  <c r="D13" s="1"/>
  <c r="C12"/>
  <c r="D12" s="1"/>
  <c r="C9"/>
  <c r="D9" s="1"/>
  <c r="C7"/>
  <c r="D7" s="1"/>
  <c r="C6"/>
  <c r="D6" s="1"/>
  <c r="A6"/>
  <c r="A9" s="1"/>
  <c r="A11" s="1"/>
  <c r="A12" s="1"/>
  <c r="C5"/>
  <c r="C14" i="3"/>
  <c r="D14" s="1"/>
  <c r="C13"/>
  <c r="D13" s="1"/>
  <c r="C11"/>
  <c r="D11" s="1"/>
  <c r="C10"/>
  <c r="D10" s="1"/>
  <c r="C8"/>
  <c r="D8" s="1"/>
  <c r="C7"/>
  <c r="D7" s="1"/>
  <c r="C6"/>
  <c r="D6" s="1"/>
  <c r="A6"/>
  <c r="A8" s="1"/>
  <c r="A11" s="1"/>
  <c r="C5"/>
  <c r="C11" i="1"/>
  <c r="D11" s="1"/>
  <c r="C10"/>
  <c r="D10" s="1"/>
  <c r="C8"/>
  <c r="D8" s="1"/>
  <c r="C7"/>
  <c r="D7" s="1"/>
  <c r="C6"/>
  <c r="A8"/>
  <c r="C19" i="3" l="1"/>
  <c r="D19"/>
  <c r="A10" i="1"/>
  <c r="A11" s="1"/>
  <c r="A12" s="1"/>
  <c r="A13" s="1"/>
  <c r="A14" s="1"/>
  <c r="A15" s="1"/>
  <c r="A16" s="1"/>
  <c r="A17" s="1"/>
  <c r="A18" s="1"/>
  <c r="C19"/>
  <c r="A13" i="8"/>
  <c r="A14" s="1"/>
  <c r="A15" s="1"/>
  <c r="A16" s="1"/>
  <c r="A17" s="1"/>
  <c r="A18" s="1"/>
  <c r="A19" s="1"/>
  <c r="A20" s="1"/>
  <c r="D6" i="1"/>
  <c r="D19" s="1"/>
  <c r="D19" i="10"/>
  <c r="A12" i="3"/>
  <c r="A13" s="1"/>
  <c r="A14" s="1"/>
  <c r="A15" s="1"/>
  <c r="A16" s="1"/>
  <c r="A17" s="1"/>
  <c r="A18" s="1"/>
  <c r="C19" i="10"/>
  <c r="C21" i="8"/>
  <c r="D21"/>
</calcChain>
</file>

<file path=xl/sharedStrings.xml><?xml version="1.0" encoding="utf-8"?>
<sst xmlns="http://schemas.openxmlformats.org/spreadsheetml/2006/main" count="972" uniqueCount="93">
  <si>
    <t>PEMBELIAN BARANG &amp; JASA</t>
  </si>
  <si>
    <t>NO</t>
  </si>
  <si>
    <t>NAMA SUPPLIER</t>
  </si>
  <si>
    <t>DPP</t>
  </si>
  <si>
    <t>TOTAL</t>
  </si>
  <si>
    <t>ANUGRAH  KEMENANGAN BERSAMA</t>
  </si>
  <si>
    <t>GALUNGGUNG INDOSTEEL PERKASA</t>
  </si>
  <si>
    <t>RETUR GIP</t>
  </si>
  <si>
    <t>HIKARI METALINDO PRATAMA</t>
  </si>
  <si>
    <t>JAYA KURNIA PERKASA</t>
  </si>
  <si>
    <t>-</t>
  </si>
  <si>
    <t>MENARA CIPTA METALINDO</t>
  </si>
  <si>
    <t>OCHIAI MENARA INDONESIA</t>
  </si>
  <si>
    <t>PANACIPTA SEINAN COMPONENTS</t>
  </si>
  <si>
    <t>SIGMA INDONESIA MANUFACTURING</t>
  </si>
  <si>
    <t xml:space="preserve">THREE BOND </t>
  </si>
  <si>
    <t>PPN</t>
  </si>
  <si>
    <t>HOTMAL JAYA PERKASA ( BEKASI )</t>
  </si>
  <si>
    <t>MANDIRI AKSARA MULIA</t>
  </si>
  <si>
    <t>SAN MARGA PRATAMA</t>
  </si>
  <si>
    <t>THREE BOND MANUFACTURING</t>
  </si>
  <si>
    <t>HOTMAL JAYA PERKASA ( TANGERANG )</t>
  </si>
  <si>
    <t>PEMBELIAN BARANG IMPORT</t>
  </si>
  <si>
    <t>TAIYO</t>
  </si>
  <si>
    <t>ZHE JIANG</t>
  </si>
  <si>
    <t>Bulan Agustus 2012</t>
  </si>
  <si>
    <t>Bulan September 2012</t>
  </si>
  <si>
    <t>ROOT</t>
  </si>
  <si>
    <t>ZUNLI</t>
  </si>
  <si>
    <t>GLOBAL</t>
  </si>
  <si>
    <t>ROOT KYUSHU CO</t>
  </si>
  <si>
    <t>Bulan Maret 2013</t>
  </si>
  <si>
    <t>Bulan April 2013</t>
  </si>
  <si>
    <t>POTONG BARANG RUSAK</t>
  </si>
  <si>
    <t>TAIYO (US$  )</t>
  </si>
  <si>
    <t>ZUNLI (US$ )</t>
  </si>
  <si>
    <t>Bulan Juli 2013</t>
  </si>
  <si>
    <t>RETUR HMP</t>
  </si>
  <si>
    <t>POTONG TAGIHAN</t>
  </si>
  <si>
    <t>TAIYO (US$ )</t>
  </si>
  <si>
    <t>Bulan Agustus 2013</t>
  </si>
  <si>
    <t>Bulan September 2013</t>
  </si>
  <si>
    <t>GLOBAL ( US$ 173.984,52 )</t>
  </si>
  <si>
    <t>C</t>
  </si>
  <si>
    <t>Bulan Oktober 2013</t>
  </si>
  <si>
    <t>GLOBAL ( US$ 149.774,33 )</t>
  </si>
  <si>
    <t>TAIYO (US$ 9.804,07 )</t>
  </si>
  <si>
    <t>Bulan November 2013</t>
  </si>
  <si>
    <t>GLOBAL ( US$ 304.981,73 )</t>
  </si>
  <si>
    <t>TAIYO (US$ 4.110,41 )</t>
  </si>
  <si>
    <t>ZUNLI (US$ 3.696,00 )</t>
  </si>
  <si>
    <t>Bulan Desember 2013</t>
  </si>
  <si>
    <t>GLOBAL ( US$ 213.381,59 )</t>
  </si>
  <si>
    <t>TAIYO (US$ 5.388,94 )</t>
  </si>
  <si>
    <t xml:space="preserve">ZUNLI </t>
  </si>
  <si>
    <t>Bulan Januari 2014</t>
  </si>
  <si>
    <t>GLOBAL ( US$ 257.403,89 )</t>
  </si>
  <si>
    <t>TAIYO ( US$ )</t>
  </si>
  <si>
    <t>Bulan Februari 2014</t>
  </si>
  <si>
    <t>ZUNLI  ( US$ 2.640 )</t>
  </si>
  <si>
    <t>GLOBAL ( US$ 218.959,35 )</t>
  </si>
  <si>
    <t>TAIYO ( US$ 6.400,32 )</t>
  </si>
  <si>
    <t>Bulan Maret 2014</t>
  </si>
  <si>
    <t>ZHE JIANG (US$ 4.265,35)</t>
  </si>
  <si>
    <t>TAIYO (US$ 5.501,32 )</t>
  </si>
  <si>
    <t>GLOBAL ( US$ 119.206,50 )</t>
  </si>
  <si>
    <t>Bulan April 2014</t>
  </si>
  <si>
    <t>ZHE JIANG (US$ 21.444,90)</t>
  </si>
  <si>
    <t>GLOBAL ( US$ 217.229.45 )</t>
  </si>
  <si>
    <t>Bulan Mei 2014</t>
  </si>
  <si>
    <t>ROOT KYUSHU CO (US$ )</t>
  </si>
  <si>
    <t>ZHE JIANG ( US$ 11.767,80 )</t>
  </si>
  <si>
    <t>TAIYO ( US$ 5.630,04 )</t>
  </si>
  <si>
    <t>VANTAGE ASPIRE ( US$ 236.166,79 )</t>
  </si>
  <si>
    <t>GLOBAL ( US$  )</t>
  </si>
  <si>
    <t>Bulan Juni 2014</t>
  </si>
  <si>
    <t>VANTAGR ASPIRE CO, LTD</t>
  </si>
  <si>
    <t>Bulan Mei'2014</t>
  </si>
  <si>
    <t>VANTAGE ASPIRE</t>
  </si>
  <si>
    <t>TAIYO ( US$  )</t>
  </si>
  <si>
    <t>VANTAGE ASPIRE CO, (US$ 203.283,32 )</t>
  </si>
  <si>
    <t>ZHE JIANG ( US$ 16.420,50)</t>
  </si>
  <si>
    <t>GLOBAL ( US$ )</t>
  </si>
  <si>
    <t>Bulan Juli 2014</t>
  </si>
  <si>
    <t>TAIYO ( US$ 5.342,97 )</t>
  </si>
  <si>
    <t>ZHE JIANG ( US$ 16.792,20)</t>
  </si>
  <si>
    <t>LIKINDO</t>
  </si>
  <si>
    <t>SELISIH 900 KRN PLATING BARANG CUSTEMER JD GA MASUK PERSEDIAAN DI YANTI DI YANTI TOTAL 46.571.455</t>
  </si>
  <si>
    <t>Bulan Agustus 2014</t>
  </si>
  <si>
    <t>ZHE JIANG ( US$ 7.793,5)</t>
  </si>
  <si>
    <t>VANTAGE ASPIRE CO, (US$ 195.750,49 )</t>
  </si>
  <si>
    <t>VANTAGE ASPIRE CO, (US$ 108.923,02 )</t>
  </si>
  <si>
    <t>ZUNLI (US$ 66.000 )</t>
  </si>
</sst>
</file>

<file path=xl/styles.xml><?xml version="1.0" encoding="utf-8"?>
<styleSheet xmlns="http://schemas.openxmlformats.org/spreadsheetml/2006/main">
  <numFmts count="6">
    <numFmt numFmtId="42" formatCode="_(&quot;Rp&quot;* #,##0_);_(&quot;Rp&quot;* \(#,##0\);_(&quot;Rp&quot;* &quot;-&quot;_);_(@_)"/>
    <numFmt numFmtId="41" formatCode="_(* #,##0_);_(* \(#,##0\);_(* &quot;-&quot;_);_(@_)"/>
    <numFmt numFmtId="164" formatCode="_-[$¥-411]* #,##0.00_-;\-[$¥-411]* #,##0.00_-;_-[$¥-411]* &quot;-&quot;??_-;_-@_-"/>
    <numFmt numFmtId="165" formatCode="_([$$-409]* #,##0.00_);_([$$-409]* \(#,##0.00\);_([$$-409]* &quot;-&quot;??_);_(@_)"/>
    <numFmt numFmtId="166" formatCode="_([$$-409]* #,##0_);_([$$-409]* \(#,##0\);_([$$-409]* &quot;-&quot;_);_(@_)"/>
    <numFmt numFmtId="167" formatCode="_([$$-409]* #,##0.00_);_([$$-409]* \(#,##0.00\);_([$$-409]* &quot;-&quot;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Georgia"/>
      <family val="1"/>
    </font>
    <font>
      <b/>
      <sz val="10"/>
      <color theme="1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sz val="10"/>
      <color rgb="FFFF0000"/>
      <name val="Bookman Old Style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/>
      <bottom style="hair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hair">
        <color auto="1"/>
      </bottom>
      <diagonal/>
    </border>
    <border>
      <left style="slantDashDot">
        <color auto="1"/>
      </left>
      <right style="slantDashDot">
        <color auto="1"/>
      </right>
      <top style="hair">
        <color auto="1"/>
      </top>
      <bottom/>
      <diagonal/>
    </border>
    <border>
      <left style="slantDashDot">
        <color auto="1"/>
      </left>
      <right style="slantDashDot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slantDashDot">
        <color auto="1"/>
      </right>
      <top style="hair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double">
        <color auto="1"/>
      </bottom>
      <diagonal/>
    </border>
    <border>
      <left/>
      <right style="slantDashDot">
        <color auto="1"/>
      </right>
      <top style="slantDashDot">
        <color auto="1"/>
      </top>
      <bottom style="double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double">
        <color auto="1"/>
      </bottom>
      <diagonal/>
    </border>
    <border>
      <left style="thin">
        <color indexed="64"/>
      </left>
      <right style="slantDashDot">
        <color auto="1"/>
      </right>
      <top style="slantDashDot">
        <color auto="1"/>
      </top>
      <bottom style="double">
        <color indexed="64"/>
      </bottom>
      <diagonal/>
    </border>
    <border>
      <left style="slantDashDot">
        <color auto="1"/>
      </left>
      <right style="thin">
        <color indexed="64"/>
      </right>
      <top style="slantDashDot">
        <color auto="1"/>
      </top>
      <bottom style="double">
        <color indexed="64"/>
      </bottom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/>
      <right style="slantDashDot">
        <color auto="1"/>
      </right>
      <top/>
      <bottom style="hair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 style="hair">
        <color auto="1"/>
      </top>
      <bottom style="hair">
        <color auto="1"/>
      </bottom>
      <diagonal/>
    </border>
  </borders>
  <cellStyleXfs count="2">
    <xf numFmtId="164" fontId="0" fillId="0" borderId="0"/>
    <xf numFmtId="41" fontId="1" fillId="0" borderId="0" applyFont="0" applyFill="0" applyBorder="0" applyAlignment="0" applyProtection="0"/>
  </cellStyleXfs>
  <cellXfs count="145">
    <xf numFmtId="164" fontId="0" fillId="0" borderId="0" xfId="0"/>
    <xf numFmtId="164" fontId="0" fillId="0" borderId="0" xfId="0" applyAlignment="1">
      <alignment horizontal="center"/>
    </xf>
    <xf numFmtId="164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5" fillId="0" borderId="2" xfId="0" applyFont="1" applyBorder="1" applyAlignment="1">
      <alignment horizontal="left" vertical="center"/>
    </xf>
    <xf numFmtId="164" fontId="5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7" fillId="0" borderId="2" xfId="0" applyFont="1" applyBorder="1" applyAlignment="1">
      <alignment horizontal="left" vertical="center"/>
    </xf>
    <xf numFmtId="164" fontId="7" fillId="0" borderId="2" xfId="1" applyNumberFormat="1" applyFont="1" applyBorder="1" applyAlignment="1">
      <alignment horizontal="center" vertical="center"/>
    </xf>
    <xf numFmtId="164" fontId="5" fillId="0" borderId="5" xfId="0" applyFont="1" applyBorder="1" applyAlignment="1">
      <alignment horizontal="left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4" xfId="0" applyFont="1" applyBorder="1" applyAlignment="1">
      <alignment horizontal="left" vertical="center"/>
    </xf>
    <xf numFmtId="164" fontId="5" fillId="0" borderId="2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5" fillId="0" borderId="6" xfId="0" applyFont="1" applyBorder="1" applyAlignment="1">
      <alignment horizontal="left" vertical="center"/>
    </xf>
    <xf numFmtId="164" fontId="5" fillId="0" borderId="6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42" fontId="5" fillId="0" borderId="2" xfId="1" applyNumberFormat="1" applyFont="1" applyBorder="1" applyAlignment="1">
      <alignment horizontal="center" vertical="center"/>
    </xf>
    <xf numFmtId="42" fontId="7" fillId="0" borderId="2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4" xfId="1" applyNumberFormat="1" applyFont="1" applyBorder="1" applyAlignment="1">
      <alignment horizontal="center" vertical="center"/>
    </xf>
    <xf numFmtId="42" fontId="3" fillId="0" borderId="8" xfId="0" applyNumberFormat="1" applyFont="1" applyBorder="1" applyAlignment="1">
      <alignment horizontal="center" vertical="center"/>
    </xf>
    <xf numFmtId="42" fontId="3" fillId="0" borderId="8" xfId="1" applyNumberFormat="1" applyFont="1" applyBorder="1" applyAlignment="1">
      <alignment horizontal="center" vertical="center"/>
    </xf>
    <xf numFmtId="42" fontId="3" fillId="0" borderId="9" xfId="1" applyNumberFormat="1" applyFont="1" applyBorder="1" applyAlignment="1">
      <alignment horizontal="center" vertical="center"/>
    </xf>
    <xf numFmtId="42" fontId="5" fillId="0" borderId="2" xfId="0" applyNumberFormat="1" applyFont="1" applyBorder="1" applyAlignment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42" fontId="7" fillId="0" borderId="2" xfId="0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4" fillId="0" borderId="5" xfId="0" applyFont="1" applyBorder="1" applyAlignment="1">
      <alignment horizontal="center" vertical="center"/>
    </xf>
    <xf numFmtId="164" fontId="0" fillId="0" borderId="0" xfId="0" applyAlignment="1">
      <alignment vertical="center"/>
    </xf>
    <xf numFmtId="42" fontId="5" fillId="0" borderId="3" xfId="0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41" fontId="5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41" fontId="0" fillId="0" borderId="0" xfId="1" applyFont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5" fillId="0" borderId="9" xfId="0" applyFont="1" applyBorder="1" applyAlignment="1">
      <alignment horizontal="left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164" fontId="5" fillId="0" borderId="12" xfId="0" applyFont="1" applyBorder="1" applyAlignment="1">
      <alignment horizontal="left" vertical="center"/>
    </xf>
    <xf numFmtId="164" fontId="4" fillId="0" borderId="9" xfId="0" applyFont="1" applyBorder="1" applyAlignment="1">
      <alignment horizontal="center" vertical="center"/>
    </xf>
    <xf numFmtId="42" fontId="5" fillId="0" borderId="12" xfId="1" applyNumberFormat="1" applyFont="1" applyBorder="1" applyAlignment="1">
      <alignment horizontal="center" vertical="center"/>
    </xf>
    <xf numFmtId="164" fontId="4" fillId="0" borderId="13" xfId="0" applyFont="1" applyBorder="1" applyAlignment="1">
      <alignment horizontal="left" vertical="center"/>
    </xf>
    <xf numFmtId="164" fontId="4" fillId="0" borderId="3" xfId="0" applyFont="1" applyBorder="1" applyAlignment="1">
      <alignment horizontal="center" vertical="center"/>
    </xf>
    <xf numFmtId="164" fontId="5" fillId="0" borderId="3" xfId="0" applyFont="1" applyBorder="1" applyAlignment="1">
      <alignment horizontal="left" vertical="center"/>
    </xf>
    <xf numFmtId="164" fontId="4" fillId="0" borderId="2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42" fontId="0" fillId="0" borderId="0" xfId="0" applyNumberFormat="1" applyAlignment="1">
      <alignment vertical="center"/>
    </xf>
    <xf numFmtId="164" fontId="4" fillId="0" borderId="2" xfId="0" applyFont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164" fontId="6" fillId="0" borderId="2" xfId="0" applyFont="1" applyBorder="1" applyAlignment="1">
      <alignment horizontal="left" vertical="center"/>
    </xf>
    <xf numFmtId="42" fontId="6" fillId="0" borderId="2" xfId="1" applyNumberFormat="1" applyFont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164" fontId="5" fillId="0" borderId="15" xfId="0" applyFont="1" applyBorder="1" applyAlignment="1">
      <alignment horizontal="left" vertical="center"/>
    </xf>
    <xf numFmtId="42" fontId="5" fillId="0" borderId="15" xfId="1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42" fontId="5" fillId="0" borderId="14" xfId="1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13" xfId="1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41" fontId="0" fillId="0" borderId="0" xfId="1" applyFont="1"/>
    <xf numFmtId="164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5" fillId="0" borderId="2" xfId="0" applyFont="1" applyBorder="1" applyAlignment="1">
      <alignment horizontal="left" vertical="center"/>
    </xf>
    <xf numFmtId="164" fontId="0" fillId="0" borderId="0" xfId="0" applyAlignment="1">
      <alignment vertical="center"/>
    </xf>
    <xf numFmtId="41" fontId="0" fillId="0" borderId="0" xfId="1" applyFont="1" applyAlignment="1">
      <alignment vertical="center"/>
    </xf>
    <xf numFmtId="164" fontId="5" fillId="0" borderId="9" xfId="0" applyFont="1" applyBorder="1" applyAlignment="1">
      <alignment horizontal="left" vertical="center"/>
    </xf>
    <xf numFmtId="164" fontId="4" fillId="0" borderId="13" xfId="0" applyFont="1" applyBorder="1" applyAlignment="1">
      <alignment horizontal="left" vertical="center"/>
    </xf>
    <xf numFmtId="42" fontId="5" fillId="0" borderId="16" xfId="1" applyNumberFormat="1" applyFont="1" applyBorder="1" applyAlignment="1">
      <alignment horizontal="center" vertical="center"/>
    </xf>
    <xf numFmtId="42" fontId="5" fillId="0" borderId="16" xfId="0" applyNumberFormat="1" applyFont="1" applyBorder="1" applyAlignment="1">
      <alignment horizontal="center" vertical="center"/>
    </xf>
    <xf numFmtId="164" fontId="5" fillId="0" borderId="16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left" vertical="center"/>
    </xf>
    <xf numFmtId="1" fontId="5" fillId="0" borderId="15" xfId="0" applyNumberFormat="1" applyFont="1" applyBorder="1" applyAlignment="1">
      <alignment horizontal="left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8" xfId="1" applyNumberFormat="1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166" fontId="5" fillId="0" borderId="9" xfId="1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1" xfId="1" applyNumberFormat="1" applyFont="1" applyBorder="1" applyAlignment="1">
      <alignment horizontal="center" vertical="center"/>
    </xf>
    <xf numFmtId="164" fontId="7" fillId="0" borderId="2" xfId="0" applyFont="1" applyBorder="1" applyAlignment="1">
      <alignment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167" fontId="5" fillId="0" borderId="2" xfId="0" applyNumberFormat="1" applyFont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167" fontId="3" fillId="0" borderId="8" xfId="1" applyNumberFormat="1" applyFont="1" applyBorder="1" applyAlignment="1">
      <alignment horizontal="center" vertical="center"/>
    </xf>
    <xf numFmtId="167" fontId="3" fillId="0" borderId="9" xfId="1" applyNumberFormat="1" applyFont="1" applyBorder="1" applyAlignment="1">
      <alignment horizontal="center" vertical="center"/>
    </xf>
    <xf numFmtId="164" fontId="5" fillId="0" borderId="5" xfId="0" applyFont="1" applyBorder="1" applyAlignment="1">
      <alignment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4" fontId="3" fillId="0" borderId="7" xfId="0" applyFont="1" applyBorder="1" applyAlignment="1">
      <alignment horizontal="center" vertical="center"/>
    </xf>
    <xf numFmtId="164" fontId="3" fillId="0" borderId="8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4" fontId="4" fillId="0" borderId="4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4" fillId="0" borderId="14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opLeftCell="A28" workbookViewId="0">
      <selection activeCell="D36" sqref="D36:E39"/>
    </sheetView>
  </sheetViews>
  <sheetFormatPr defaultRowHeight="15"/>
  <cols>
    <col min="1" max="1" width="5.28515625" style="86" customWidth="1"/>
    <col min="2" max="2" width="47.85546875" style="28" customWidth="1"/>
    <col min="3" max="4" width="22.85546875" style="28" customWidth="1"/>
    <col min="5" max="5" width="22.85546875" style="29" customWidth="1"/>
    <col min="6" max="6" width="9.140625" style="34"/>
    <col min="7" max="7" width="21.42578125" style="39" customWidth="1"/>
    <col min="8" max="8" width="13.7109375" style="34" bestFit="1" customWidth="1"/>
    <col min="9" max="16384" width="9.140625" style="34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55</v>
      </c>
      <c r="B2" s="136"/>
      <c r="C2" s="136"/>
      <c r="D2" s="136"/>
      <c r="E2" s="136"/>
    </row>
    <row r="3" spans="1:7" ht="19.5" customHeight="1" thickBot="1"/>
    <row r="4" spans="1:7" ht="30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97">
        <v>1</v>
      </c>
      <c r="B5" s="5" t="s">
        <v>5</v>
      </c>
      <c r="C5" s="27">
        <f>E5</f>
        <v>163797000</v>
      </c>
      <c r="D5" s="27" t="s">
        <v>10</v>
      </c>
      <c r="E5" s="35">
        <v>163797000</v>
      </c>
    </row>
    <row r="6" spans="1:7" ht="22.5" customHeight="1">
      <c r="A6" s="137">
        <v>2</v>
      </c>
      <c r="B6" s="5" t="s">
        <v>6</v>
      </c>
      <c r="C6" s="20">
        <f>E6/1.1</f>
        <v>27849769.999999996</v>
      </c>
      <c r="D6" s="27">
        <f>C6*10%</f>
        <v>2784977</v>
      </c>
      <c r="E6" s="20">
        <v>30634747</v>
      </c>
    </row>
    <row r="7" spans="1:7" ht="22.5" customHeight="1">
      <c r="A7" s="138"/>
      <c r="B7" s="9" t="s">
        <v>7</v>
      </c>
      <c r="C7" s="21">
        <f>E7/1.1</f>
        <v>0</v>
      </c>
      <c r="D7" s="31">
        <f>C7*10%</f>
        <v>0</v>
      </c>
      <c r="E7" s="21">
        <v>0</v>
      </c>
      <c r="G7" s="39">
        <f>E6+E7</f>
        <v>30634747</v>
      </c>
    </row>
    <row r="8" spans="1:7" ht="22.5" customHeight="1">
      <c r="A8" s="137">
        <f>A6+1</f>
        <v>3</v>
      </c>
      <c r="B8" s="5" t="s">
        <v>8</v>
      </c>
      <c r="C8" s="20">
        <f>E8/1.1</f>
        <v>17413238902.727272</v>
      </c>
      <c r="D8" s="27">
        <f>C8*10%</f>
        <v>1741323890.2727273</v>
      </c>
      <c r="E8" s="20">
        <v>19154562793</v>
      </c>
    </row>
    <row r="9" spans="1:7" ht="22.5" customHeight="1">
      <c r="A9" s="138"/>
      <c r="B9" s="9" t="s">
        <v>37</v>
      </c>
      <c r="C9" s="21">
        <v>0</v>
      </c>
      <c r="D9" s="31">
        <v>0</v>
      </c>
      <c r="E9" s="21">
        <v>-2525160</v>
      </c>
      <c r="G9" s="39">
        <v>0</v>
      </c>
    </row>
    <row r="10" spans="1:7" ht="22.5" customHeight="1">
      <c r="A10" s="96">
        <f>A8+1</f>
        <v>4</v>
      </c>
      <c r="B10" s="5" t="s">
        <v>21</v>
      </c>
      <c r="C10" s="20">
        <f>E10/1.1</f>
        <v>80664350.909090906</v>
      </c>
      <c r="D10" s="27">
        <f>C10*10%</f>
        <v>8066435.0909090908</v>
      </c>
      <c r="E10" s="20">
        <v>88730786</v>
      </c>
    </row>
    <row r="11" spans="1:7" ht="22.5" customHeight="1">
      <c r="A11" s="96">
        <f>A10+1</f>
        <v>5</v>
      </c>
      <c r="B11" s="11" t="s">
        <v>9</v>
      </c>
      <c r="C11" s="20">
        <f>E11/1.1</f>
        <v>6172799.9999999991</v>
      </c>
      <c r="D11" s="27">
        <f>C11*10%</f>
        <v>617279.99999999988</v>
      </c>
      <c r="E11" s="20">
        <v>6790080</v>
      </c>
    </row>
    <row r="12" spans="1:7" ht="22.5" customHeight="1">
      <c r="A12" s="97">
        <f>A11+1</f>
        <v>6</v>
      </c>
      <c r="B12" s="11" t="s">
        <v>18</v>
      </c>
      <c r="C12" s="20">
        <f t="shared" ref="C12:C18" si="0">E12/1.1</f>
        <v>0</v>
      </c>
      <c r="D12" s="27">
        <f t="shared" ref="D12:D18" si="1">C12*10%</f>
        <v>0</v>
      </c>
      <c r="E12" s="23">
        <v>0</v>
      </c>
    </row>
    <row r="13" spans="1:7" ht="22.5" customHeight="1">
      <c r="A13" s="97">
        <f t="shared" ref="A13:A18" si="2">A12+1</f>
        <v>7</v>
      </c>
      <c r="B13" s="13" t="s">
        <v>11</v>
      </c>
      <c r="C13" s="20">
        <f t="shared" si="0"/>
        <v>0</v>
      </c>
      <c r="D13" s="27">
        <f t="shared" si="1"/>
        <v>0</v>
      </c>
      <c r="E13" s="23">
        <v>0</v>
      </c>
    </row>
    <row r="14" spans="1:7" ht="22.5" customHeight="1">
      <c r="A14" s="96">
        <f t="shared" si="2"/>
        <v>8</v>
      </c>
      <c r="B14" s="13" t="s">
        <v>12</v>
      </c>
      <c r="C14" s="20">
        <f t="shared" si="0"/>
        <v>591999199.090909</v>
      </c>
      <c r="D14" s="27">
        <f t="shared" si="1"/>
        <v>59199919.909090906</v>
      </c>
      <c r="E14" s="23">
        <v>651199119</v>
      </c>
    </row>
    <row r="15" spans="1:7" ht="22.5" customHeight="1">
      <c r="A15" s="99">
        <f>A14+1</f>
        <v>9</v>
      </c>
      <c r="B15" s="13" t="s">
        <v>13</v>
      </c>
      <c r="C15" s="20">
        <f t="shared" si="0"/>
        <v>0</v>
      </c>
      <c r="D15" s="27">
        <f t="shared" si="1"/>
        <v>0</v>
      </c>
      <c r="E15" s="23">
        <v>0</v>
      </c>
    </row>
    <row r="16" spans="1:7" ht="22.5" customHeight="1">
      <c r="A16" s="99">
        <f t="shared" si="2"/>
        <v>10</v>
      </c>
      <c r="B16" s="13" t="s">
        <v>19</v>
      </c>
      <c r="C16" s="20">
        <f t="shared" si="0"/>
        <v>0</v>
      </c>
      <c r="D16" s="27">
        <f t="shared" si="1"/>
        <v>0</v>
      </c>
      <c r="E16" s="23">
        <v>0</v>
      </c>
    </row>
    <row r="17" spans="1:8" ht="22.5" customHeight="1">
      <c r="A17" s="99">
        <f t="shared" si="2"/>
        <v>11</v>
      </c>
      <c r="B17" s="13" t="s">
        <v>14</v>
      </c>
      <c r="C17" s="20">
        <f t="shared" si="0"/>
        <v>0</v>
      </c>
      <c r="D17" s="27">
        <f t="shared" si="1"/>
        <v>0</v>
      </c>
      <c r="E17" s="23">
        <v>0</v>
      </c>
    </row>
    <row r="18" spans="1:8" ht="22.5" customHeight="1" thickBot="1">
      <c r="A18" s="99">
        <f t="shared" si="2"/>
        <v>12</v>
      </c>
      <c r="B18" s="48" t="s">
        <v>20</v>
      </c>
      <c r="C18" s="20">
        <f t="shared" si="0"/>
        <v>0</v>
      </c>
      <c r="D18" s="27">
        <f t="shared" si="1"/>
        <v>0</v>
      </c>
      <c r="E18" s="50">
        <v>0</v>
      </c>
    </row>
    <row r="19" spans="1:8" ht="37.5" customHeight="1" thickBot="1">
      <c r="A19" s="134" t="s">
        <v>4</v>
      </c>
      <c r="B19" s="135"/>
      <c r="C19" s="24">
        <f>SUM(C1:C18)</f>
        <v>18283722022.727272</v>
      </c>
      <c r="D19" s="25">
        <f>SUM(D1:D18)</f>
        <v>1811992502.2727273</v>
      </c>
      <c r="E19" s="26">
        <f>SUM(E1:E18)</f>
        <v>20093189365</v>
      </c>
      <c r="G19" s="39">
        <v>14946444306.799999</v>
      </c>
      <c r="H19" s="57">
        <f>E19-G19</f>
        <v>5146745058.2000008</v>
      </c>
    </row>
    <row r="20" spans="1:8" ht="15.75" thickTop="1">
      <c r="C20" s="34"/>
      <c r="D20" s="39"/>
      <c r="E20" s="34"/>
      <c r="G20" s="34"/>
    </row>
    <row r="21" spans="1:8">
      <c r="C21" s="34"/>
      <c r="D21" s="39"/>
      <c r="E21" s="34"/>
      <c r="G21" s="34"/>
    </row>
    <row r="22" spans="1:8" ht="35.25" customHeight="1">
      <c r="A22" s="136" t="s">
        <v>22</v>
      </c>
      <c r="B22" s="136"/>
      <c r="C22" s="136"/>
      <c r="D22" s="136"/>
      <c r="E22" s="136"/>
      <c r="G22" s="34"/>
    </row>
    <row r="23" spans="1:8" ht="35.25" customHeight="1">
      <c r="A23" s="136" t="s">
        <v>55</v>
      </c>
      <c r="B23" s="136"/>
      <c r="C23" s="136"/>
      <c r="D23" s="136"/>
      <c r="E23" s="136"/>
      <c r="G23" s="34"/>
    </row>
    <row r="24" spans="1:8" ht="27.75" customHeight="1" thickBot="1">
      <c r="G24" s="34"/>
    </row>
    <row r="25" spans="1:8" ht="26.25" customHeight="1" thickBot="1">
      <c r="A25" s="87" t="s">
        <v>1</v>
      </c>
      <c r="B25" s="2" t="s">
        <v>2</v>
      </c>
      <c r="C25" s="2" t="s">
        <v>3</v>
      </c>
      <c r="D25" s="2" t="s">
        <v>16</v>
      </c>
      <c r="E25" s="3" t="s">
        <v>4</v>
      </c>
      <c r="G25" s="34"/>
    </row>
    <row r="26" spans="1:8" ht="36.75" customHeight="1">
      <c r="A26" s="97">
        <v>1</v>
      </c>
      <c r="B26" s="5" t="s">
        <v>29</v>
      </c>
      <c r="C26" s="101">
        <v>257403.89</v>
      </c>
      <c r="D26" s="101" t="s">
        <v>10</v>
      </c>
      <c r="E26" s="101">
        <f>C26</f>
        <v>257403.89</v>
      </c>
      <c r="G26" s="34"/>
    </row>
    <row r="27" spans="1:8" s="78" customFormat="1" ht="32.25" customHeight="1">
      <c r="A27" s="97">
        <v>2</v>
      </c>
      <c r="B27" s="81" t="s">
        <v>23</v>
      </c>
      <c r="C27" s="102">
        <f>E27</f>
        <v>0</v>
      </c>
      <c r="D27" s="101" t="s">
        <v>10</v>
      </c>
      <c r="E27" s="102">
        <v>0</v>
      </c>
    </row>
    <row r="28" spans="1:8" s="78" customFormat="1" ht="32.25" customHeight="1">
      <c r="A28" s="97">
        <v>3</v>
      </c>
      <c r="B28" s="77" t="s">
        <v>28</v>
      </c>
      <c r="C28" s="102">
        <v>0</v>
      </c>
      <c r="D28" s="101" t="s">
        <v>10</v>
      </c>
      <c r="E28" s="102">
        <v>0</v>
      </c>
    </row>
    <row r="29" spans="1:8" s="78" customFormat="1" ht="32.25" customHeight="1" thickBot="1">
      <c r="A29" s="97">
        <v>4</v>
      </c>
      <c r="B29" s="77" t="s">
        <v>24</v>
      </c>
      <c r="C29" s="102">
        <f>E29</f>
        <v>0</v>
      </c>
      <c r="D29" s="101" t="s">
        <v>10</v>
      </c>
      <c r="E29" s="102">
        <v>0</v>
      </c>
    </row>
    <row r="30" spans="1:8" s="78" customFormat="1" ht="32.25" customHeight="1" thickBot="1">
      <c r="A30" s="134" t="s">
        <v>4</v>
      </c>
      <c r="B30" s="135"/>
      <c r="C30" s="103">
        <f>SUM(C26:C29)</f>
        <v>257403.89</v>
      </c>
      <c r="D30" s="104" t="s">
        <v>10</v>
      </c>
      <c r="E30" s="105">
        <f>SUM(E26:E29)</f>
        <v>257403.89</v>
      </c>
    </row>
    <row r="31" spans="1:8" s="78" customFormat="1" ht="20.25" customHeight="1" thickTop="1">
      <c r="A31" s="86"/>
      <c r="B31" s="75"/>
      <c r="C31" s="106"/>
      <c r="D31" s="106"/>
      <c r="E31" s="107"/>
    </row>
    <row r="32" spans="1:8" s="78" customFormat="1" ht="9.75" customHeight="1" thickBot="1">
      <c r="A32" s="86"/>
      <c r="B32" s="75"/>
      <c r="C32" s="106"/>
      <c r="D32" s="106"/>
      <c r="E32" s="107"/>
    </row>
    <row r="33" spans="1:5" s="78" customFormat="1" ht="32.25" customHeight="1" thickBot="1">
      <c r="A33" s="100">
        <v>1</v>
      </c>
      <c r="B33" s="80" t="s">
        <v>27</v>
      </c>
      <c r="C33" s="108">
        <f>E33</f>
        <v>0</v>
      </c>
      <c r="D33" s="109" t="s">
        <v>10</v>
      </c>
      <c r="E33" s="108">
        <v>0</v>
      </c>
    </row>
    <row r="34" spans="1:5" s="78" customFormat="1" ht="32.25" customHeight="1" thickTop="1">
      <c r="A34" s="86"/>
      <c r="B34" s="75"/>
      <c r="C34" s="75"/>
      <c r="D34" s="75"/>
      <c r="E34" s="76"/>
    </row>
  </sheetData>
  <sortState ref="B29:E31">
    <sortCondition ref="B29:B31"/>
  </sortState>
  <mergeCells count="8">
    <mergeCell ref="A30:B30"/>
    <mergeCell ref="A22:E22"/>
    <mergeCell ref="A23:E23"/>
    <mergeCell ref="A1:E1"/>
    <mergeCell ref="A2:E2"/>
    <mergeCell ref="A6:A7"/>
    <mergeCell ref="A19:B19"/>
    <mergeCell ref="A8:A9"/>
  </mergeCells>
  <pageMargins left="1.42" right="0.19685039370078741" top="0.47244094488188981" bottom="1.8110236220472442" header="0.35433070866141736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6"/>
  <sheetViews>
    <sheetView zoomScale="80" zoomScaleNormal="80" workbookViewId="0">
      <selection activeCell="D30" sqref="D30"/>
    </sheetView>
  </sheetViews>
  <sheetFormatPr defaultRowHeight="15"/>
  <cols>
    <col min="1" max="1" width="5.28515625" style="86" customWidth="1"/>
    <col min="2" max="2" width="44" style="86" customWidth="1"/>
    <col min="3" max="3" width="24.140625" style="75" customWidth="1"/>
    <col min="4" max="4" width="20.85546875" style="75" customWidth="1"/>
    <col min="5" max="5" width="22.85546875" style="76" customWidth="1"/>
    <col min="6" max="6" width="9.140625" style="78"/>
    <col min="7" max="7" width="27.7109375" style="78" customWidth="1"/>
    <col min="8" max="16384" width="9.140625" style="78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69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87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98">
        <v>1</v>
      </c>
      <c r="B5" s="88" t="s">
        <v>5</v>
      </c>
      <c r="C5" s="27">
        <f>E5</f>
        <v>124070500</v>
      </c>
      <c r="D5" s="27" t="s">
        <v>10</v>
      </c>
      <c r="E5" s="35">
        <v>124070500</v>
      </c>
      <c r="G5" s="79"/>
    </row>
    <row r="6" spans="1:7" ht="22.5" customHeight="1">
      <c r="A6" s="137">
        <f>A5+1</f>
        <v>2</v>
      </c>
      <c r="B6" s="88" t="s">
        <v>6</v>
      </c>
      <c r="C6" s="20">
        <f>E6/1.1</f>
        <v>82377000</v>
      </c>
      <c r="D6" s="27">
        <f>C6*10%</f>
        <v>8237700</v>
      </c>
      <c r="E6" s="20">
        <v>90614700</v>
      </c>
      <c r="G6" s="79"/>
    </row>
    <row r="7" spans="1:7" ht="22.5" customHeight="1">
      <c r="A7" s="138"/>
      <c r="B7" s="89" t="s">
        <v>7</v>
      </c>
      <c r="C7" s="21">
        <f t="shared" ref="C7:C17" si="0">E7/1.1</f>
        <v>-16374131.818181816</v>
      </c>
      <c r="D7" s="31">
        <f t="shared" ref="D7:D17" si="1">C7*10%</f>
        <v>-1637413.1818181816</v>
      </c>
      <c r="E7" s="21">
        <v>-18011545</v>
      </c>
      <c r="G7" s="79"/>
    </row>
    <row r="8" spans="1:7" ht="22.5" customHeight="1">
      <c r="A8" s="98">
        <f>A6+1</f>
        <v>3</v>
      </c>
      <c r="B8" s="90" t="s">
        <v>74</v>
      </c>
      <c r="C8" s="61">
        <f>E8</f>
        <v>0</v>
      </c>
      <c r="D8" s="62">
        <v>0</v>
      </c>
      <c r="E8" s="61">
        <v>0</v>
      </c>
      <c r="G8" s="79"/>
    </row>
    <row r="9" spans="1:7" ht="22.5" customHeight="1">
      <c r="A9" s="137">
        <f>A8+1</f>
        <v>4</v>
      </c>
      <c r="B9" s="88" t="s">
        <v>8</v>
      </c>
      <c r="C9" s="20">
        <f>E9/1.1</f>
        <v>12396735035.454544</v>
      </c>
      <c r="D9" s="27">
        <f t="shared" si="1"/>
        <v>1239673503.5454545</v>
      </c>
      <c r="E9" s="20">
        <v>13636408539</v>
      </c>
      <c r="G9" s="79"/>
    </row>
    <row r="10" spans="1:7" ht="22.5" customHeight="1">
      <c r="A10" s="138"/>
      <c r="B10" s="89" t="s">
        <v>37</v>
      </c>
      <c r="C10" s="21">
        <f>E10/1.1</f>
        <v>-8991440</v>
      </c>
      <c r="D10" s="31">
        <f t="shared" si="1"/>
        <v>-899144</v>
      </c>
      <c r="E10" s="21">
        <v>-9890584</v>
      </c>
      <c r="G10" s="79"/>
    </row>
    <row r="11" spans="1:7" ht="22.5" customHeight="1">
      <c r="A11" s="137">
        <f>A9+1</f>
        <v>5</v>
      </c>
      <c r="B11" s="88" t="s">
        <v>21</v>
      </c>
      <c r="C11" s="20">
        <f t="shared" si="0"/>
        <v>103140608.18181817</v>
      </c>
      <c r="D11" s="27">
        <f t="shared" si="1"/>
        <v>10314060.818181818</v>
      </c>
      <c r="E11" s="20">
        <f>44391546+59413092+9650031</f>
        <v>113454669</v>
      </c>
      <c r="G11" s="79"/>
    </row>
    <row r="12" spans="1:7" ht="22.5" customHeight="1">
      <c r="A12" s="138"/>
      <c r="B12" s="121" t="s">
        <v>33</v>
      </c>
      <c r="C12" s="21">
        <f>E12</f>
        <v>-664481</v>
      </c>
      <c r="D12" s="31">
        <v>0</v>
      </c>
      <c r="E12" s="21">
        <v>-664481</v>
      </c>
      <c r="G12" s="79"/>
    </row>
    <row r="13" spans="1:7" ht="22.5" customHeight="1">
      <c r="A13" s="98">
        <v>6</v>
      </c>
      <c r="B13" s="91" t="s">
        <v>9</v>
      </c>
      <c r="C13" s="20">
        <f>E13/1.1</f>
        <v>7050357.2727272725</v>
      </c>
      <c r="D13" s="27">
        <f>C13*10%</f>
        <v>705035.72727272729</v>
      </c>
      <c r="E13" s="61">
        <v>7755393</v>
      </c>
      <c r="G13" s="79"/>
    </row>
    <row r="14" spans="1:7" ht="22.5" customHeight="1">
      <c r="A14" s="98">
        <f>A13+1</f>
        <v>7</v>
      </c>
      <c r="B14" s="91" t="s">
        <v>18</v>
      </c>
      <c r="C14" s="20">
        <f t="shared" si="0"/>
        <v>0</v>
      </c>
      <c r="D14" s="27">
        <f t="shared" si="1"/>
        <v>0</v>
      </c>
      <c r="E14" s="22">
        <v>0</v>
      </c>
      <c r="G14" s="79"/>
    </row>
    <row r="15" spans="1:7" ht="22.5" customHeight="1">
      <c r="A15" s="98">
        <f t="shared" ref="A15:A24" si="2">A14+1</f>
        <v>8</v>
      </c>
      <c r="B15" s="92" t="s">
        <v>11</v>
      </c>
      <c r="C15" s="20">
        <f t="shared" si="0"/>
        <v>0</v>
      </c>
      <c r="D15" s="27">
        <f t="shared" si="1"/>
        <v>0</v>
      </c>
      <c r="E15" s="23">
        <v>0</v>
      </c>
      <c r="G15" s="79"/>
    </row>
    <row r="16" spans="1:7" ht="22.5" customHeight="1">
      <c r="A16" s="98">
        <f t="shared" si="2"/>
        <v>9</v>
      </c>
      <c r="B16" s="92" t="s">
        <v>12</v>
      </c>
      <c r="C16" s="20">
        <f t="shared" si="0"/>
        <v>856923476.45454538</v>
      </c>
      <c r="D16" s="27">
        <f t="shared" si="1"/>
        <v>85692347.645454541</v>
      </c>
      <c r="E16" s="23">
        <v>942615824.10000002</v>
      </c>
      <c r="G16" s="79"/>
    </row>
    <row r="17" spans="1:8" ht="22.5" customHeight="1">
      <c r="A17" s="98">
        <f t="shared" si="2"/>
        <v>10</v>
      </c>
      <c r="B17" s="92" t="s">
        <v>13</v>
      </c>
      <c r="C17" s="20">
        <f t="shared" si="0"/>
        <v>0</v>
      </c>
      <c r="D17" s="27">
        <f t="shared" si="1"/>
        <v>0</v>
      </c>
      <c r="E17" s="23">
        <v>0</v>
      </c>
      <c r="G17" s="79"/>
    </row>
    <row r="18" spans="1:8" ht="22.5" customHeight="1">
      <c r="A18" s="98">
        <f t="shared" si="2"/>
        <v>11</v>
      </c>
      <c r="B18" s="92" t="s">
        <v>70</v>
      </c>
      <c r="C18" s="20">
        <v>0</v>
      </c>
      <c r="D18" s="27">
        <v>0</v>
      </c>
      <c r="E18" s="23">
        <v>0</v>
      </c>
      <c r="G18" s="79"/>
    </row>
    <row r="19" spans="1:8" ht="22.5" customHeight="1">
      <c r="A19" s="98">
        <f t="shared" si="2"/>
        <v>12</v>
      </c>
      <c r="B19" s="92" t="s">
        <v>19</v>
      </c>
      <c r="C19" s="20">
        <v>0</v>
      </c>
      <c r="D19" s="27">
        <v>0</v>
      </c>
      <c r="E19" s="23">
        <v>0</v>
      </c>
      <c r="G19" s="79"/>
    </row>
    <row r="20" spans="1:8" ht="22.5" customHeight="1">
      <c r="A20" s="98">
        <f t="shared" si="2"/>
        <v>13</v>
      </c>
      <c r="B20" s="91" t="s">
        <v>14</v>
      </c>
      <c r="C20" s="20">
        <f>E20/1.1</f>
        <v>12599999.999999998</v>
      </c>
      <c r="D20" s="27">
        <f>C20*10%</f>
        <v>1260000</v>
      </c>
      <c r="E20" s="23">
        <v>13860000</v>
      </c>
      <c r="G20" s="79"/>
    </row>
    <row r="21" spans="1:8" ht="22.5" customHeight="1">
      <c r="A21" s="98">
        <f t="shared" si="2"/>
        <v>14</v>
      </c>
      <c r="B21" s="91" t="s">
        <v>20</v>
      </c>
      <c r="C21" s="22">
        <f>E21/1.1</f>
        <v>0</v>
      </c>
      <c r="D21" s="27">
        <v>0</v>
      </c>
      <c r="E21" s="23">
        <v>0</v>
      </c>
      <c r="G21" s="79"/>
    </row>
    <row r="22" spans="1:8" ht="22.5" customHeight="1">
      <c r="A22" s="93">
        <f t="shared" si="2"/>
        <v>15</v>
      </c>
      <c r="B22" s="94" t="s">
        <v>72</v>
      </c>
      <c r="C22" s="82">
        <f>E22</f>
        <v>64953771</v>
      </c>
      <c r="D22" s="83">
        <v>0</v>
      </c>
      <c r="E22" s="22">
        <v>64953771</v>
      </c>
      <c r="G22" s="79"/>
    </row>
    <row r="23" spans="1:8" ht="22.5" customHeight="1">
      <c r="A23" s="98">
        <f t="shared" si="2"/>
        <v>16</v>
      </c>
      <c r="B23" s="91" t="s">
        <v>71</v>
      </c>
      <c r="C23" s="82">
        <f>E23</f>
        <v>135765109</v>
      </c>
      <c r="D23" s="83">
        <v>0</v>
      </c>
      <c r="E23" s="22">
        <v>135765109</v>
      </c>
      <c r="G23" s="79"/>
    </row>
    <row r="24" spans="1:8" ht="22.5" customHeight="1" thickBot="1">
      <c r="A24" s="123">
        <f t="shared" si="2"/>
        <v>17</v>
      </c>
      <c r="B24" s="95" t="s">
        <v>73</v>
      </c>
      <c r="C24" s="64">
        <f>E24</f>
        <v>2724656256</v>
      </c>
      <c r="D24" s="65">
        <v>0</v>
      </c>
      <c r="E24" s="66">
        <v>2724656256</v>
      </c>
      <c r="G24" s="79"/>
    </row>
    <row r="25" spans="1:8" ht="37.5" customHeight="1" thickBot="1">
      <c r="A25" s="140" t="s">
        <v>4</v>
      </c>
      <c r="B25" s="141"/>
      <c r="C25" s="24">
        <f>SUM(C5:C24)</f>
        <v>16482242060.545454</v>
      </c>
      <c r="D25" s="25">
        <f>SUM(D5:D24)</f>
        <v>1343346090.5545454</v>
      </c>
      <c r="E25" s="26">
        <f>SUM(E5:E24)</f>
        <v>17825588151.099998</v>
      </c>
      <c r="G25" s="79"/>
      <c r="H25" s="57"/>
    </row>
    <row r="26" spans="1:8" ht="15.75" thickTop="1">
      <c r="C26" s="78"/>
      <c r="D26" s="79"/>
      <c r="E26" s="78"/>
      <c r="G26" s="59"/>
    </row>
  </sheetData>
  <mergeCells count="6">
    <mergeCell ref="A1:E1"/>
    <mergeCell ref="A2:E2"/>
    <mergeCell ref="A6:A7"/>
    <mergeCell ref="A9:A10"/>
    <mergeCell ref="A25:B25"/>
    <mergeCell ref="A11:A12"/>
  </mergeCells>
  <pageMargins left="0.18" right="0.13" top="0.47244094488188981" bottom="0.62992125984251968" header="0.35433070866141736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6"/>
  <sheetViews>
    <sheetView zoomScale="80" zoomScaleNormal="80" workbookViewId="0">
      <selection sqref="A1:XFD36"/>
    </sheetView>
  </sheetViews>
  <sheetFormatPr defaultRowHeight="15"/>
  <cols>
    <col min="1" max="1" width="5.28515625" style="28" customWidth="1"/>
    <col min="2" max="2" width="47.85546875" style="28" customWidth="1"/>
    <col min="3" max="3" width="22.85546875" style="28" customWidth="1"/>
    <col min="4" max="4" width="23.5703125" style="28" customWidth="1"/>
    <col min="5" max="5" width="22.7109375" style="36" bestFit="1" customWidth="1"/>
    <col min="6" max="16384" width="9.140625" style="34"/>
  </cols>
  <sheetData>
    <row r="1" spans="1:7" s="78" customFormat="1" ht="20.25">
      <c r="A1" s="136" t="s">
        <v>0</v>
      </c>
      <c r="B1" s="136"/>
      <c r="C1" s="136"/>
      <c r="D1" s="136"/>
      <c r="E1" s="136"/>
    </row>
    <row r="2" spans="1:7" s="78" customFormat="1" ht="20.25">
      <c r="A2" s="136" t="s">
        <v>75</v>
      </c>
      <c r="B2" s="136"/>
      <c r="C2" s="136"/>
      <c r="D2" s="136"/>
      <c r="E2" s="136"/>
    </row>
    <row r="3" spans="1:7" s="78" customFormat="1" ht="19.5" customHeight="1" thickBot="1">
      <c r="A3" s="86"/>
      <c r="B3" s="75"/>
      <c r="C3" s="75"/>
      <c r="D3" s="75"/>
      <c r="E3" s="76"/>
    </row>
    <row r="4" spans="1:7" s="78" customFormat="1" ht="27.75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  <c r="G4" s="79"/>
    </row>
    <row r="5" spans="1:7" s="78" customFormat="1" ht="22.5" customHeight="1">
      <c r="A5" s="123">
        <v>1</v>
      </c>
      <c r="B5" s="77" t="s">
        <v>5</v>
      </c>
      <c r="C5" s="27">
        <f>E5</f>
        <v>196722000</v>
      </c>
      <c r="D5" s="27" t="s">
        <v>10</v>
      </c>
      <c r="E5" s="35">
        <v>196722000</v>
      </c>
      <c r="G5" s="79"/>
    </row>
    <row r="6" spans="1:7" s="78" customFormat="1" ht="22.5" customHeight="1">
      <c r="A6" s="137">
        <f>A5+1</f>
        <v>2</v>
      </c>
      <c r="B6" s="77" t="s">
        <v>6</v>
      </c>
      <c r="C6" s="20">
        <f>E6/1.1</f>
        <v>76393500</v>
      </c>
      <c r="D6" s="27">
        <f>C6*10%</f>
        <v>7639350</v>
      </c>
      <c r="E6" s="20">
        <v>84032850</v>
      </c>
      <c r="G6" s="79"/>
    </row>
    <row r="7" spans="1:7" s="78" customFormat="1" ht="22.5" customHeight="1">
      <c r="A7" s="139"/>
      <c r="B7" s="9" t="s">
        <v>7</v>
      </c>
      <c r="C7" s="21">
        <f t="shared" ref="C7:C19" si="0">E7/1.1</f>
        <v>-1627843.6363636362</v>
      </c>
      <c r="D7" s="31">
        <f t="shared" ref="D7:D19" si="1">C7*10%</f>
        <v>-162784.36363636365</v>
      </c>
      <c r="E7" s="21">
        <v>-1790628</v>
      </c>
      <c r="G7" s="79"/>
    </row>
    <row r="8" spans="1:7" s="78" customFormat="1" ht="22.5" customHeight="1">
      <c r="A8" s="139">
        <f>A6+1</f>
        <v>3</v>
      </c>
      <c r="B8" s="77" t="s">
        <v>8</v>
      </c>
      <c r="C8" s="20">
        <f>E8/1.1</f>
        <v>16095995212.545452</v>
      </c>
      <c r="D8" s="27">
        <f t="shared" si="1"/>
        <v>1609599521.2545452</v>
      </c>
      <c r="E8" s="20">
        <v>17705594733.799999</v>
      </c>
      <c r="G8" s="79"/>
    </row>
    <row r="9" spans="1:7" s="78" customFormat="1" ht="22.5" customHeight="1">
      <c r="A9" s="138"/>
      <c r="B9" s="9" t="s">
        <v>37</v>
      </c>
      <c r="C9" s="21">
        <f>E9/1.1</f>
        <v>0</v>
      </c>
      <c r="D9" s="31">
        <f t="shared" si="1"/>
        <v>0</v>
      </c>
      <c r="E9" s="21">
        <v>0</v>
      </c>
      <c r="G9" s="79"/>
    </row>
    <row r="10" spans="1:7" s="78" customFormat="1" ht="22.5" customHeight="1">
      <c r="A10" s="137">
        <f>A8+1</f>
        <v>4</v>
      </c>
      <c r="B10" s="77" t="s">
        <v>21</v>
      </c>
      <c r="C10" s="20">
        <f t="shared" si="0"/>
        <v>122034120.90909091</v>
      </c>
      <c r="D10" s="27">
        <f t="shared" si="1"/>
        <v>12203412.090909092</v>
      </c>
      <c r="E10" s="20">
        <v>134237533</v>
      </c>
      <c r="G10" s="79"/>
    </row>
    <row r="11" spans="1:7" s="78" customFormat="1" ht="22.5" customHeight="1">
      <c r="A11" s="138"/>
      <c r="B11" s="9" t="s">
        <v>33</v>
      </c>
      <c r="C11" s="21">
        <f t="shared" si="0"/>
        <v>-1560314.5454545454</v>
      </c>
      <c r="D11" s="31">
        <f t="shared" si="1"/>
        <v>-156031.45454545456</v>
      </c>
      <c r="E11" s="21">
        <v>-1716346</v>
      </c>
      <c r="G11" s="79"/>
    </row>
    <row r="12" spans="1:7" s="78" customFormat="1" ht="22.5" customHeight="1">
      <c r="A12" s="123">
        <f>A10+1</f>
        <v>5</v>
      </c>
      <c r="B12" s="11" t="s">
        <v>9</v>
      </c>
      <c r="C12" s="20">
        <f t="shared" si="0"/>
        <v>22294449.09090909</v>
      </c>
      <c r="D12" s="27">
        <f t="shared" si="1"/>
        <v>2229444.9090909092</v>
      </c>
      <c r="E12" s="61">
        <v>24523894</v>
      </c>
      <c r="G12" s="79"/>
    </row>
    <row r="13" spans="1:7" s="78" customFormat="1" ht="22.5" customHeight="1">
      <c r="A13" s="123">
        <f t="shared" ref="A13:A19" si="2">A12+1</f>
        <v>6</v>
      </c>
      <c r="B13" s="11" t="s">
        <v>18</v>
      </c>
      <c r="C13" s="20">
        <f t="shared" si="0"/>
        <v>715235.45454545447</v>
      </c>
      <c r="D13" s="27">
        <f t="shared" si="1"/>
        <v>71523.545454545456</v>
      </c>
      <c r="E13" s="22">
        <v>786759</v>
      </c>
      <c r="G13" s="79"/>
    </row>
    <row r="14" spans="1:7" s="78" customFormat="1" ht="22.5" customHeight="1">
      <c r="A14" s="123">
        <f t="shared" si="2"/>
        <v>7</v>
      </c>
      <c r="B14" s="13" t="s">
        <v>11</v>
      </c>
      <c r="C14" s="20">
        <f t="shared" si="0"/>
        <v>0</v>
      </c>
      <c r="D14" s="27">
        <f t="shared" si="1"/>
        <v>0</v>
      </c>
      <c r="E14" s="23">
        <v>0</v>
      </c>
      <c r="G14" s="79"/>
    </row>
    <row r="15" spans="1:7" s="78" customFormat="1" ht="22.5" customHeight="1">
      <c r="A15" s="123">
        <f t="shared" si="2"/>
        <v>8</v>
      </c>
      <c r="B15" s="13" t="s">
        <v>12</v>
      </c>
      <c r="C15" s="20">
        <f t="shared" si="0"/>
        <v>1250440729.090909</v>
      </c>
      <c r="D15" s="27">
        <f t="shared" si="1"/>
        <v>125044072.90909091</v>
      </c>
      <c r="E15" s="23">
        <v>1375484802</v>
      </c>
      <c r="G15" s="79"/>
    </row>
    <row r="16" spans="1:7" s="78" customFormat="1" ht="22.5" customHeight="1">
      <c r="A16" s="123">
        <f t="shared" si="2"/>
        <v>9</v>
      </c>
      <c r="B16" s="13" t="s">
        <v>13</v>
      </c>
      <c r="C16" s="20">
        <f t="shared" si="0"/>
        <v>0</v>
      </c>
      <c r="D16" s="27">
        <f t="shared" si="1"/>
        <v>0</v>
      </c>
      <c r="E16" s="23">
        <v>0</v>
      </c>
      <c r="G16" s="79"/>
    </row>
    <row r="17" spans="1:8" s="78" customFormat="1" ht="22.5" customHeight="1">
      <c r="A17" s="99">
        <f t="shared" si="2"/>
        <v>10</v>
      </c>
      <c r="B17" s="13" t="s">
        <v>19</v>
      </c>
      <c r="C17" s="20">
        <f t="shared" si="0"/>
        <v>0</v>
      </c>
      <c r="D17" s="27">
        <f t="shared" si="1"/>
        <v>0</v>
      </c>
      <c r="E17" s="23">
        <v>0</v>
      </c>
      <c r="G17" s="79"/>
    </row>
    <row r="18" spans="1:8" s="78" customFormat="1" ht="22.5" customHeight="1">
      <c r="A18" s="99">
        <f t="shared" si="2"/>
        <v>11</v>
      </c>
      <c r="B18" s="11" t="s">
        <v>14</v>
      </c>
      <c r="C18" s="20">
        <f t="shared" si="0"/>
        <v>6753599.9999999991</v>
      </c>
      <c r="D18" s="27">
        <f t="shared" si="1"/>
        <v>675360</v>
      </c>
      <c r="E18" s="23">
        <v>7428960</v>
      </c>
      <c r="G18" s="79"/>
    </row>
    <row r="19" spans="1:8" s="78" customFormat="1" ht="22.5" customHeight="1" thickBot="1">
      <c r="A19" s="99">
        <f t="shared" si="2"/>
        <v>12</v>
      </c>
      <c r="B19" s="48" t="s">
        <v>20</v>
      </c>
      <c r="C19" s="20">
        <f t="shared" si="0"/>
        <v>0</v>
      </c>
      <c r="D19" s="27">
        <f t="shared" si="1"/>
        <v>0</v>
      </c>
      <c r="E19" s="23">
        <v>0</v>
      </c>
      <c r="G19" s="79"/>
    </row>
    <row r="20" spans="1:8" s="78" customFormat="1" ht="37.5" customHeight="1" thickBot="1">
      <c r="A20" s="134" t="s">
        <v>4</v>
      </c>
      <c r="B20" s="135"/>
      <c r="C20" s="24">
        <f>SUM(C2:C19)</f>
        <v>17768160688.909088</v>
      </c>
      <c r="D20" s="25">
        <f>SUM(D2:D19)</f>
        <v>1757143868.890909</v>
      </c>
      <c r="E20" s="26">
        <f>SUM(E2:E19)</f>
        <v>19525304557.799999</v>
      </c>
      <c r="G20" s="79"/>
      <c r="H20" s="57"/>
    </row>
    <row r="21" spans="1:8" s="78" customFormat="1" ht="15.75" thickTop="1">
      <c r="A21" s="86"/>
      <c r="B21" s="75"/>
      <c r="D21" s="79"/>
      <c r="G21" s="59"/>
    </row>
    <row r="22" spans="1:8" s="78" customFormat="1">
      <c r="A22" s="86"/>
      <c r="B22" s="75"/>
      <c r="C22" s="75"/>
      <c r="D22" s="75"/>
      <c r="E22" s="76"/>
    </row>
    <row r="23" spans="1:8" s="78" customFormat="1" ht="20.25">
      <c r="A23" s="136" t="s">
        <v>22</v>
      </c>
      <c r="B23" s="136"/>
      <c r="C23" s="136"/>
      <c r="D23" s="136"/>
      <c r="E23" s="136"/>
    </row>
    <row r="24" spans="1:8" s="78" customFormat="1" ht="20.25">
      <c r="A24" s="136" t="s">
        <v>75</v>
      </c>
      <c r="B24" s="136"/>
      <c r="C24" s="136"/>
      <c r="D24" s="136"/>
      <c r="E24" s="136"/>
    </row>
    <row r="25" spans="1:8" s="78" customFormat="1" ht="15.75" thickBot="1">
      <c r="A25" s="86"/>
      <c r="B25" s="75"/>
      <c r="C25" s="75"/>
      <c r="D25" s="75"/>
      <c r="E25" s="76"/>
    </row>
    <row r="26" spans="1:8" s="78" customFormat="1" ht="26.25" customHeight="1" thickBot="1">
      <c r="A26" s="87" t="s">
        <v>1</v>
      </c>
      <c r="B26" s="2" t="s">
        <v>2</v>
      </c>
      <c r="C26" s="2" t="s">
        <v>3</v>
      </c>
      <c r="D26" s="2" t="s">
        <v>16</v>
      </c>
      <c r="E26" s="3" t="s">
        <v>4</v>
      </c>
    </row>
    <row r="27" spans="1:8" s="78" customFormat="1" ht="36.75" customHeight="1">
      <c r="A27" s="123">
        <v>1</v>
      </c>
      <c r="B27" s="77" t="s">
        <v>76</v>
      </c>
      <c r="C27" s="124">
        <v>203283.31999999998</v>
      </c>
      <c r="D27" s="125" t="s">
        <v>10</v>
      </c>
      <c r="E27" s="124">
        <f>C27</f>
        <v>203283.31999999998</v>
      </c>
    </row>
    <row r="28" spans="1:8" s="78" customFormat="1" ht="32.25" customHeight="1">
      <c r="A28" s="123">
        <v>2</v>
      </c>
      <c r="B28" s="81" t="s">
        <v>23</v>
      </c>
      <c r="C28" s="124">
        <v>0</v>
      </c>
      <c r="D28" s="125" t="s">
        <v>10</v>
      </c>
      <c r="E28" s="124">
        <f>C28</f>
        <v>0</v>
      </c>
    </row>
    <row r="29" spans="1:8" s="78" customFormat="1" ht="32.25" customHeight="1">
      <c r="A29" s="123">
        <v>3</v>
      </c>
      <c r="B29" s="77" t="s">
        <v>28</v>
      </c>
      <c r="C29" s="124">
        <v>0</v>
      </c>
      <c r="D29" s="125" t="s">
        <v>10</v>
      </c>
      <c r="E29" s="124">
        <f>C29</f>
        <v>0</v>
      </c>
    </row>
    <row r="30" spans="1:8" s="78" customFormat="1" ht="32.25" customHeight="1" thickBot="1">
      <c r="A30" s="123">
        <v>4</v>
      </c>
      <c r="B30" s="77" t="s">
        <v>24</v>
      </c>
      <c r="C30" s="124">
        <v>16420.5</v>
      </c>
      <c r="D30" s="125" t="s">
        <v>10</v>
      </c>
      <c r="E30" s="124">
        <f>C30</f>
        <v>16420.5</v>
      </c>
    </row>
    <row r="31" spans="1:8" s="78" customFormat="1" ht="32.25" customHeight="1" thickBot="1">
      <c r="A31" s="134" t="s">
        <v>4</v>
      </c>
      <c r="B31" s="135"/>
      <c r="C31" s="126">
        <f>SUM(C27:C30)</f>
        <v>219703.81999999998</v>
      </c>
      <c r="D31" s="127" t="s">
        <v>10</v>
      </c>
      <c r="E31" s="128">
        <f>SUM(E27:E30)</f>
        <v>219703.81999999998</v>
      </c>
    </row>
    <row r="32" spans="1:8" s="78" customFormat="1" ht="16.5" customHeight="1" thickTop="1" thickBot="1">
      <c r="A32" s="86"/>
      <c r="B32" s="75"/>
      <c r="C32" s="116"/>
      <c r="D32" s="117"/>
      <c r="E32" s="116"/>
    </row>
    <row r="33" spans="1:5" s="78" customFormat="1" ht="38.25" customHeight="1" thickBot="1">
      <c r="A33" s="110">
        <v>1</v>
      </c>
      <c r="B33" s="80" t="s">
        <v>27</v>
      </c>
      <c r="C33" s="118">
        <f>E33</f>
        <v>0</v>
      </c>
      <c r="D33" s="119" t="s">
        <v>10</v>
      </c>
      <c r="E33" s="120">
        <v>0</v>
      </c>
    </row>
    <row r="34" spans="1:5" s="78" customFormat="1" ht="40.5" customHeight="1" thickTop="1" thickBot="1">
      <c r="A34" s="134" t="s">
        <v>4</v>
      </c>
      <c r="B34" s="135"/>
      <c r="C34" s="118">
        <f>E34</f>
        <v>0</v>
      </c>
      <c r="D34" s="114" t="s">
        <v>10</v>
      </c>
      <c r="E34" s="118">
        <f>G34</f>
        <v>0</v>
      </c>
    </row>
    <row r="35" spans="1:5" s="78" customFormat="1" ht="15.75" thickTop="1">
      <c r="A35" s="86"/>
      <c r="B35" s="75"/>
      <c r="D35" s="79"/>
    </row>
    <row r="36" spans="1:5" s="78" customFormat="1">
      <c r="A36" s="75"/>
      <c r="B36" s="75"/>
      <c r="C36" s="75"/>
      <c r="D36" s="75"/>
      <c r="E36" s="36"/>
    </row>
  </sheetData>
  <mergeCells count="10">
    <mergeCell ref="A34:B34"/>
    <mergeCell ref="A31:B31"/>
    <mergeCell ref="A1:E1"/>
    <mergeCell ref="A2:E2"/>
    <mergeCell ref="A6:A7"/>
    <mergeCell ref="A23:E23"/>
    <mergeCell ref="A24:E24"/>
    <mergeCell ref="A8:A9"/>
    <mergeCell ref="A10:A11"/>
    <mergeCell ref="A20:B20"/>
  </mergeCells>
  <pageMargins left="1.08" right="0.19685039370078741" top="0.47244094488188981" bottom="0.62992125984251968" header="0.35433070866141736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6"/>
  <sheetViews>
    <sheetView zoomScale="80" zoomScaleNormal="80" workbookViewId="0">
      <selection activeCell="E12" sqref="E12"/>
    </sheetView>
  </sheetViews>
  <sheetFormatPr defaultRowHeight="15"/>
  <cols>
    <col min="1" max="1" width="5.28515625" style="28" customWidth="1"/>
    <col min="2" max="2" width="44.140625" style="28" customWidth="1"/>
    <col min="3" max="3" width="24.7109375" style="28" customWidth="1"/>
    <col min="4" max="4" width="22.85546875" style="28" customWidth="1"/>
    <col min="5" max="5" width="22.85546875" style="29" customWidth="1"/>
    <col min="6" max="6" width="9.140625" style="34"/>
    <col min="7" max="7" width="27.7109375" style="34" customWidth="1"/>
    <col min="8" max="16384" width="9.140625" style="34"/>
  </cols>
  <sheetData>
    <row r="1" spans="1:7" s="78" customFormat="1" ht="20.25">
      <c r="A1" s="136" t="s">
        <v>0</v>
      </c>
      <c r="B1" s="136"/>
      <c r="C1" s="136"/>
      <c r="D1" s="136"/>
      <c r="E1" s="136"/>
    </row>
    <row r="2" spans="1:7" s="78" customFormat="1" ht="20.25">
      <c r="A2" s="136" t="s">
        <v>75</v>
      </c>
      <c r="B2" s="136"/>
      <c r="C2" s="136"/>
      <c r="D2" s="136"/>
      <c r="E2" s="136"/>
    </row>
    <row r="3" spans="1:7" s="78" customFormat="1" ht="19.5" customHeight="1" thickBot="1">
      <c r="A3" s="75"/>
      <c r="B3" s="75"/>
      <c r="C3" s="75"/>
      <c r="D3" s="75"/>
      <c r="E3" s="76"/>
    </row>
    <row r="4" spans="1:7" s="78" customFormat="1" ht="27.75" customHeight="1" thickBot="1">
      <c r="A4" s="87" t="s">
        <v>1</v>
      </c>
      <c r="B4" s="87" t="s">
        <v>2</v>
      </c>
      <c r="C4" s="2" t="s">
        <v>3</v>
      </c>
      <c r="D4" s="2" t="s">
        <v>16</v>
      </c>
      <c r="E4" s="3" t="s">
        <v>4</v>
      </c>
    </row>
    <row r="5" spans="1:7" s="78" customFormat="1" ht="22.5" customHeight="1">
      <c r="A5" s="123">
        <v>1</v>
      </c>
      <c r="B5" s="88" t="s">
        <v>5</v>
      </c>
      <c r="C5" s="27">
        <f>E5</f>
        <v>196722000</v>
      </c>
      <c r="D5" s="27" t="s">
        <v>10</v>
      </c>
      <c r="E5" s="35">
        <v>196722000</v>
      </c>
      <c r="G5" s="79"/>
    </row>
    <row r="6" spans="1:7" s="78" customFormat="1" ht="22.5" customHeight="1">
      <c r="A6" s="137">
        <f>A5+1</f>
        <v>2</v>
      </c>
      <c r="B6" s="88" t="s">
        <v>6</v>
      </c>
      <c r="C6" s="20">
        <f>E6/1.1</f>
        <v>76393500</v>
      </c>
      <c r="D6" s="27">
        <f>C6*10%</f>
        <v>7639350</v>
      </c>
      <c r="E6" s="20">
        <v>84032850</v>
      </c>
      <c r="G6" s="79"/>
    </row>
    <row r="7" spans="1:7" s="78" customFormat="1" ht="22.5" customHeight="1">
      <c r="A7" s="138"/>
      <c r="B7" s="89" t="s">
        <v>7</v>
      </c>
      <c r="C7" s="21">
        <f t="shared" ref="C7:C17" si="0">E7/1.1</f>
        <v>-1627843.6363636362</v>
      </c>
      <c r="D7" s="31">
        <f t="shared" ref="D7:D17" si="1">C7*10%</f>
        <v>-162784.36363636365</v>
      </c>
      <c r="E7" s="21">
        <v>-1790628</v>
      </c>
      <c r="G7" s="79"/>
    </row>
    <row r="8" spans="1:7" s="78" customFormat="1" ht="22.5" customHeight="1">
      <c r="A8" s="123">
        <f>A6+1</f>
        <v>3</v>
      </c>
      <c r="B8" s="90" t="s">
        <v>82</v>
      </c>
      <c r="C8" s="61">
        <f>E8</f>
        <v>0</v>
      </c>
      <c r="D8" s="62">
        <v>0</v>
      </c>
      <c r="E8" s="61">
        <v>0</v>
      </c>
      <c r="G8" s="79"/>
    </row>
    <row r="9" spans="1:7" s="78" customFormat="1" ht="22.5" customHeight="1">
      <c r="A9" s="137">
        <f>A8+1</f>
        <v>4</v>
      </c>
      <c r="B9" s="88" t="s">
        <v>8</v>
      </c>
      <c r="C9" s="20">
        <f>E9/1.1</f>
        <v>16095995211.81818</v>
      </c>
      <c r="D9" s="27">
        <f t="shared" si="1"/>
        <v>1609599521.181818</v>
      </c>
      <c r="E9" s="20">
        <v>17705594733</v>
      </c>
      <c r="G9" s="79"/>
    </row>
    <row r="10" spans="1:7" s="78" customFormat="1" ht="22.5" customHeight="1">
      <c r="A10" s="138"/>
      <c r="B10" s="89" t="s">
        <v>37</v>
      </c>
      <c r="C10" s="21">
        <f>E10/1.1</f>
        <v>0</v>
      </c>
      <c r="D10" s="31">
        <f t="shared" si="1"/>
        <v>0</v>
      </c>
      <c r="E10" s="21">
        <v>0</v>
      </c>
      <c r="G10" s="79"/>
    </row>
    <row r="11" spans="1:7" s="78" customFormat="1" ht="22.5" customHeight="1">
      <c r="A11" s="137">
        <f>A9+1</f>
        <v>5</v>
      </c>
      <c r="B11" s="88" t="s">
        <v>21</v>
      </c>
      <c r="C11" s="20">
        <f t="shared" si="0"/>
        <v>122034120.90909091</v>
      </c>
      <c r="D11" s="27">
        <f t="shared" si="1"/>
        <v>12203412.090909092</v>
      </c>
      <c r="E11" s="20">
        <v>134237533</v>
      </c>
      <c r="G11" s="79"/>
    </row>
    <row r="12" spans="1:7" s="78" customFormat="1" ht="22.5" customHeight="1">
      <c r="A12" s="138"/>
      <c r="B12" s="121" t="s">
        <v>33</v>
      </c>
      <c r="C12" s="21">
        <f>E12</f>
        <v>-1716346</v>
      </c>
      <c r="D12" s="31">
        <v>0</v>
      </c>
      <c r="E12" s="21">
        <v>-1716346</v>
      </c>
      <c r="G12" s="79"/>
    </row>
    <row r="13" spans="1:7" s="78" customFormat="1" ht="22.5" customHeight="1">
      <c r="A13" s="123">
        <v>6</v>
      </c>
      <c r="B13" s="91" t="s">
        <v>9</v>
      </c>
      <c r="C13" s="20">
        <f t="shared" si="0"/>
        <v>22294449.09090909</v>
      </c>
      <c r="D13" s="27">
        <f t="shared" si="1"/>
        <v>2229444.9090909092</v>
      </c>
      <c r="E13" s="61">
        <v>24523894</v>
      </c>
      <c r="G13" s="79"/>
    </row>
    <row r="14" spans="1:7" s="78" customFormat="1" ht="22.5" customHeight="1">
      <c r="A14" s="123">
        <f>A13+1</f>
        <v>7</v>
      </c>
      <c r="B14" s="91" t="s">
        <v>18</v>
      </c>
      <c r="C14" s="20">
        <f t="shared" si="0"/>
        <v>715235.45454545447</v>
      </c>
      <c r="D14" s="27">
        <f t="shared" si="1"/>
        <v>71523.545454545456</v>
      </c>
      <c r="E14" s="22">
        <v>786759</v>
      </c>
      <c r="G14" s="79"/>
    </row>
    <row r="15" spans="1:7" s="78" customFormat="1" ht="22.5" customHeight="1">
      <c r="A15" s="123">
        <f t="shared" ref="A15:A24" si="2">A14+1</f>
        <v>8</v>
      </c>
      <c r="B15" s="92" t="s">
        <v>11</v>
      </c>
      <c r="C15" s="20">
        <f t="shared" si="0"/>
        <v>0</v>
      </c>
      <c r="D15" s="27">
        <f t="shared" si="1"/>
        <v>0</v>
      </c>
      <c r="E15" s="23">
        <v>0</v>
      </c>
      <c r="G15" s="79"/>
    </row>
    <row r="16" spans="1:7" s="78" customFormat="1" ht="22.5" customHeight="1">
      <c r="A16" s="123">
        <f t="shared" si="2"/>
        <v>9</v>
      </c>
      <c r="B16" s="92" t="s">
        <v>12</v>
      </c>
      <c r="C16" s="20">
        <f t="shared" si="0"/>
        <v>1250440729.090909</v>
      </c>
      <c r="D16" s="27">
        <f t="shared" si="1"/>
        <v>125044072.90909091</v>
      </c>
      <c r="E16" s="23">
        <v>1375484802</v>
      </c>
      <c r="G16" s="79"/>
    </row>
    <row r="17" spans="1:8" s="78" customFormat="1" ht="22.5" customHeight="1">
      <c r="A17" s="123">
        <f t="shared" si="2"/>
        <v>10</v>
      </c>
      <c r="B17" s="92" t="s">
        <v>13</v>
      </c>
      <c r="C17" s="20">
        <f t="shared" si="0"/>
        <v>0</v>
      </c>
      <c r="D17" s="27">
        <f t="shared" si="1"/>
        <v>0</v>
      </c>
      <c r="E17" s="23">
        <v>0</v>
      </c>
      <c r="G17" s="79"/>
    </row>
    <row r="18" spans="1:8" s="78" customFormat="1" ht="22.5" customHeight="1">
      <c r="A18" s="123">
        <f t="shared" si="2"/>
        <v>11</v>
      </c>
      <c r="B18" s="92" t="s">
        <v>70</v>
      </c>
      <c r="C18" s="20">
        <v>0</v>
      </c>
      <c r="D18" s="27">
        <v>0</v>
      </c>
      <c r="E18" s="23">
        <v>0</v>
      </c>
      <c r="G18" s="79"/>
    </row>
    <row r="19" spans="1:8" s="78" customFormat="1" ht="22.5" customHeight="1">
      <c r="A19" s="123">
        <f t="shared" si="2"/>
        <v>12</v>
      </c>
      <c r="B19" s="92" t="s">
        <v>19</v>
      </c>
      <c r="C19" s="20">
        <v>0</v>
      </c>
      <c r="D19" s="27">
        <v>0</v>
      </c>
      <c r="E19" s="23">
        <v>0</v>
      </c>
      <c r="G19" s="79"/>
    </row>
    <row r="20" spans="1:8" s="78" customFormat="1" ht="22.5" customHeight="1">
      <c r="A20" s="123">
        <f t="shared" si="2"/>
        <v>13</v>
      </c>
      <c r="B20" s="91" t="s">
        <v>14</v>
      </c>
      <c r="C20" s="20">
        <f>E20/1.1</f>
        <v>6753599.9999999991</v>
      </c>
      <c r="D20" s="27">
        <f>C20*10%</f>
        <v>675360</v>
      </c>
      <c r="E20" s="23">
        <v>7428960</v>
      </c>
      <c r="G20" s="79"/>
    </row>
    <row r="21" spans="1:8" s="78" customFormat="1" ht="22.5" customHeight="1">
      <c r="A21" s="123">
        <f t="shared" si="2"/>
        <v>14</v>
      </c>
      <c r="B21" s="91" t="s">
        <v>20</v>
      </c>
      <c r="C21" s="22">
        <f>E21/1.1</f>
        <v>0</v>
      </c>
      <c r="D21" s="27">
        <v>0</v>
      </c>
      <c r="E21" s="23">
        <v>0</v>
      </c>
      <c r="G21" s="79"/>
    </row>
    <row r="22" spans="1:8" s="78" customFormat="1" ht="22.5" customHeight="1">
      <c r="A22" s="93">
        <f t="shared" si="2"/>
        <v>15</v>
      </c>
      <c r="B22" s="94" t="s">
        <v>79</v>
      </c>
      <c r="C22" s="82">
        <f>E22</f>
        <v>0</v>
      </c>
      <c r="D22" s="83">
        <v>0</v>
      </c>
      <c r="E22" s="22">
        <v>0</v>
      </c>
      <c r="G22" s="79"/>
    </row>
    <row r="23" spans="1:8" s="78" customFormat="1" ht="22.5" customHeight="1">
      <c r="A23" s="93">
        <f t="shared" si="2"/>
        <v>16</v>
      </c>
      <c r="B23" s="129" t="s">
        <v>80</v>
      </c>
      <c r="C23" s="82">
        <f>E23</f>
        <v>2386546176.7999997</v>
      </c>
      <c r="D23" s="83">
        <v>0</v>
      </c>
      <c r="E23" s="22">
        <v>2386546176.7999997</v>
      </c>
      <c r="G23" s="79"/>
    </row>
    <row r="24" spans="1:8" s="78" customFormat="1" ht="22.5" customHeight="1" thickBot="1">
      <c r="A24" s="93">
        <f t="shared" si="2"/>
        <v>17</v>
      </c>
      <c r="B24" s="95" t="s">
        <v>81</v>
      </c>
      <c r="C24" s="64">
        <f>E24</f>
        <v>192776670</v>
      </c>
      <c r="D24" s="65">
        <v>0</v>
      </c>
      <c r="E24" s="66">
        <v>192776670</v>
      </c>
      <c r="G24" s="79"/>
    </row>
    <row r="25" spans="1:8" s="78" customFormat="1" ht="37.5" customHeight="1" thickBot="1">
      <c r="A25" s="140" t="s">
        <v>4</v>
      </c>
      <c r="B25" s="141"/>
      <c r="C25" s="24">
        <f>SUM(C5:C24)</f>
        <v>20347327503.527271</v>
      </c>
      <c r="D25" s="25">
        <f>SUM(D5:D24)</f>
        <v>1757299900.2727273</v>
      </c>
      <c r="E25" s="26">
        <f>SUM(E5:E24)</f>
        <v>22104627403.799999</v>
      </c>
      <c r="G25" s="79"/>
      <c r="H25" s="57"/>
    </row>
    <row r="26" spans="1:8" s="78" customFormat="1" ht="15.75" thickTop="1">
      <c r="A26" s="75"/>
      <c r="B26" s="75"/>
      <c r="C26" s="75"/>
      <c r="D26" s="75"/>
      <c r="E26" s="76"/>
    </row>
  </sheetData>
  <mergeCells count="6">
    <mergeCell ref="A25:B25"/>
    <mergeCell ref="A1:E1"/>
    <mergeCell ref="A2:E2"/>
    <mergeCell ref="A6:A7"/>
    <mergeCell ref="A9:A10"/>
    <mergeCell ref="A11:A12"/>
  </mergeCells>
  <pageMargins left="0.45" right="0.11811023622047245" top="0.47244094488188981" bottom="0.62992125984251968" header="0.35433070866141736" footer="0.31496062992125984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9"/>
  <sheetViews>
    <sheetView zoomScale="80" zoomScaleNormal="80" workbookViewId="0">
      <selection activeCell="D8" sqref="C8:D8"/>
    </sheetView>
  </sheetViews>
  <sheetFormatPr defaultRowHeight="15"/>
  <cols>
    <col min="1" max="1" width="5.28515625" style="1" customWidth="1"/>
    <col min="2" max="2" width="47.42578125" style="1" customWidth="1"/>
    <col min="3" max="3" width="22.85546875" style="28" customWidth="1"/>
    <col min="4" max="4" width="23.5703125" style="28" customWidth="1"/>
    <col min="5" max="5" width="23.5703125" style="29" customWidth="1"/>
    <col min="7" max="7" width="25.5703125" customWidth="1"/>
  </cols>
  <sheetData>
    <row r="1" spans="1:5" ht="20.25">
      <c r="A1" s="136" t="s">
        <v>0</v>
      </c>
      <c r="B1" s="136"/>
      <c r="C1" s="136"/>
      <c r="D1" s="136"/>
      <c r="E1" s="136"/>
    </row>
    <row r="2" spans="1:5" ht="20.25">
      <c r="A2" s="136" t="s">
        <v>83</v>
      </c>
      <c r="B2" s="136"/>
      <c r="C2" s="136"/>
      <c r="D2" s="136"/>
      <c r="E2" s="136"/>
    </row>
    <row r="3" spans="1:5" ht="19.5" customHeight="1" thickBot="1"/>
    <row r="4" spans="1:5" ht="30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5" ht="22.5" customHeight="1">
      <c r="A5" s="4">
        <v>1</v>
      </c>
      <c r="B5" s="5" t="s">
        <v>5</v>
      </c>
      <c r="C5" s="27">
        <f>E5</f>
        <v>116832600</v>
      </c>
      <c r="D5" s="27" t="s">
        <v>10</v>
      </c>
      <c r="E5" s="30">
        <v>116832600</v>
      </c>
    </row>
    <row r="6" spans="1:5" ht="22.5" customHeight="1">
      <c r="A6" s="142">
        <f>A5+1</f>
        <v>2</v>
      </c>
      <c r="B6" s="5" t="s">
        <v>6</v>
      </c>
      <c r="C6" s="20">
        <f>E6/1.1</f>
        <v>249925139.99999997</v>
      </c>
      <c r="D6" s="27">
        <f>C6*10%</f>
        <v>24992514</v>
      </c>
      <c r="E6" s="7">
        <v>274917654</v>
      </c>
    </row>
    <row r="7" spans="1:5" ht="22.5" customHeight="1">
      <c r="A7" s="144"/>
      <c r="B7" s="9" t="s">
        <v>7</v>
      </c>
      <c r="C7" s="21">
        <f t="shared" ref="C7:C19" si="0">E7/1.1</f>
        <v>-3834936.3636363633</v>
      </c>
      <c r="D7" s="31">
        <f t="shared" ref="D7:D19" si="1">C7*10%</f>
        <v>-383493.63636363635</v>
      </c>
      <c r="E7" s="10">
        <v>-4218430</v>
      </c>
    </row>
    <row r="8" spans="1:5" ht="22.5" customHeight="1">
      <c r="A8" s="143"/>
      <c r="B8" s="9" t="s">
        <v>38</v>
      </c>
      <c r="C8" s="21">
        <f>E8</f>
        <v>-814500</v>
      </c>
      <c r="D8" s="31">
        <v>0</v>
      </c>
      <c r="E8" s="10">
        <v>-814500</v>
      </c>
    </row>
    <row r="9" spans="1:5" ht="22.5" customHeight="1">
      <c r="A9" s="142">
        <f>A6+1</f>
        <v>3</v>
      </c>
      <c r="B9" s="5" t="s">
        <v>8</v>
      </c>
      <c r="C9" s="20">
        <f t="shared" si="0"/>
        <v>18887520155.454544</v>
      </c>
      <c r="D9" s="27">
        <f t="shared" si="1"/>
        <v>1888752015.5454545</v>
      </c>
      <c r="E9" s="6">
        <v>20776272171</v>
      </c>
    </row>
    <row r="10" spans="1:5" ht="22.5" customHeight="1">
      <c r="A10" s="143"/>
      <c r="B10" s="9" t="s">
        <v>37</v>
      </c>
      <c r="C10" s="21">
        <f>E10/1.1</f>
        <v>-27442359.999999996</v>
      </c>
      <c r="D10" s="31">
        <f>C10*10%</f>
        <v>-2744236</v>
      </c>
      <c r="E10" s="10">
        <v>-30186596</v>
      </c>
    </row>
    <row r="11" spans="1:5" ht="22.5" customHeight="1">
      <c r="A11" s="4">
        <f>A9+1</f>
        <v>4</v>
      </c>
      <c r="B11" s="5" t="s">
        <v>17</v>
      </c>
      <c r="C11" s="20">
        <f>E11/1.1</f>
        <v>0</v>
      </c>
      <c r="D11" s="27">
        <f>C11*10%</f>
        <v>0</v>
      </c>
      <c r="E11" s="6">
        <v>0</v>
      </c>
    </row>
    <row r="12" spans="1:5" ht="22.5" customHeight="1">
      <c r="A12" s="4">
        <f t="shared" ref="A12:A20" si="2">A11+1</f>
        <v>5</v>
      </c>
      <c r="B12" s="5" t="s">
        <v>21</v>
      </c>
      <c r="C12" s="20">
        <f t="shared" si="0"/>
        <v>104621432.72727272</v>
      </c>
      <c r="D12" s="27">
        <f t="shared" si="1"/>
        <v>10462143.272727273</v>
      </c>
      <c r="E12" s="6">
        <v>115083576</v>
      </c>
    </row>
    <row r="13" spans="1:5" ht="22.5" customHeight="1">
      <c r="A13" s="4">
        <f t="shared" si="2"/>
        <v>6</v>
      </c>
      <c r="B13" s="11" t="s">
        <v>9</v>
      </c>
      <c r="C13" s="20">
        <f t="shared" si="0"/>
        <v>55817584.545454539</v>
      </c>
      <c r="D13" s="27">
        <f t="shared" si="1"/>
        <v>5581758.4545454541</v>
      </c>
      <c r="E13" s="32">
        <v>61399343</v>
      </c>
    </row>
    <row r="14" spans="1:5" ht="22.5" customHeight="1">
      <c r="A14" s="4">
        <f t="shared" si="2"/>
        <v>7</v>
      </c>
      <c r="B14" s="11" t="s">
        <v>18</v>
      </c>
      <c r="C14" s="20">
        <f>E14/1.1</f>
        <v>0</v>
      </c>
      <c r="D14" s="27">
        <f>C14*10%</f>
        <v>0</v>
      </c>
      <c r="E14" s="12">
        <v>0</v>
      </c>
    </row>
    <row r="15" spans="1:5" ht="22.5" customHeight="1">
      <c r="A15" s="4">
        <f t="shared" si="2"/>
        <v>8</v>
      </c>
      <c r="B15" s="13" t="s">
        <v>11</v>
      </c>
      <c r="C15" s="20">
        <f>E15/1.1</f>
        <v>0</v>
      </c>
      <c r="D15" s="27">
        <f>C15*10%</f>
        <v>0</v>
      </c>
      <c r="E15" s="12">
        <v>0</v>
      </c>
    </row>
    <row r="16" spans="1:5" ht="22.5" customHeight="1">
      <c r="A16" s="4">
        <f t="shared" si="2"/>
        <v>9</v>
      </c>
      <c r="B16" s="13" t="s">
        <v>12</v>
      </c>
      <c r="C16" s="20">
        <f t="shared" si="0"/>
        <v>664614560</v>
      </c>
      <c r="D16" s="27">
        <f t="shared" si="1"/>
        <v>66461456</v>
      </c>
      <c r="E16" s="12">
        <v>731076016</v>
      </c>
    </row>
    <row r="17" spans="1:5" ht="22.5" customHeight="1">
      <c r="A17" s="4">
        <f t="shared" si="2"/>
        <v>10</v>
      </c>
      <c r="B17" s="13" t="s">
        <v>13</v>
      </c>
      <c r="C17" s="20">
        <f>E17/1.1</f>
        <v>0</v>
      </c>
      <c r="D17" s="27">
        <f>C17*10%</f>
        <v>0</v>
      </c>
      <c r="E17" s="12">
        <v>0</v>
      </c>
    </row>
    <row r="18" spans="1:5" ht="22.5" customHeight="1">
      <c r="A18" s="14">
        <f t="shared" si="2"/>
        <v>11</v>
      </c>
      <c r="B18" s="13" t="s">
        <v>19</v>
      </c>
      <c r="C18" s="20">
        <f>E18/1.1</f>
        <v>0</v>
      </c>
      <c r="D18" s="27">
        <f>C18*10%</f>
        <v>0</v>
      </c>
      <c r="E18" s="12">
        <v>0</v>
      </c>
    </row>
    <row r="19" spans="1:5" ht="22.5" customHeight="1">
      <c r="A19" s="14">
        <f t="shared" si="2"/>
        <v>12</v>
      </c>
      <c r="B19" s="13" t="s">
        <v>14</v>
      </c>
      <c r="C19" s="20">
        <f t="shared" si="0"/>
        <v>45667500</v>
      </c>
      <c r="D19" s="27">
        <f t="shared" si="1"/>
        <v>4566750</v>
      </c>
      <c r="E19" s="15">
        <v>50234250</v>
      </c>
    </row>
    <row r="20" spans="1:5" ht="22.5" customHeight="1" thickBot="1">
      <c r="A20" s="14">
        <f t="shared" si="2"/>
        <v>13</v>
      </c>
      <c r="B20" s="16" t="s">
        <v>15</v>
      </c>
      <c r="C20" s="20">
        <f>E20/1.1</f>
        <v>0</v>
      </c>
      <c r="D20" s="27">
        <f>C20*10%</f>
        <v>0</v>
      </c>
      <c r="E20" s="17">
        <v>0</v>
      </c>
    </row>
    <row r="21" spans="1:5" ht="37.5" customHeight="1" thickBot="1">
      <c r="A21" s="134" t="s">
        <v>4</v>
      </c>
      <c r="B21" s="135"/>
      <c r="C21" s="24">
        <f>SUM(C5:C20)</f>
        <v>20092907176.363636</v>
      </c>
      <c r="D21" s="25">
        <f>SUM(D5:D20)</f>
        <v>1997688907.6363635</v>
      </c>
      <c r="E21" s="19">
        <f>SUM(E5:E20)</f>
        <v>22090596084</v>
      </c>
    </row>
    <row r="22" spans="1:5" ht="15.75" thickTop="1"/>
    <row r="25" spans="1:5" s="34" customFormat="1" ht="20.25">
      <c r="A25" s="136" t="s">
        <v>22</v>
      </c>
      <c r="B25" s="136"/>
      <c r="C25" s="136"/>
      <c r="D25" s="136"/>
      <c r="E25" s="136"/>
    </row>
    <row r="26" spans="1:5" s="34" customFormat="1" ht="20.25">
      <c r="A26" s="136" t="s">
        <v>36</v>
      </c>
      <c r="B26" s="136"/>
      <c r="C26" s="136"/>
      <c r="D26" s="136"/>
      <c r="E26" s="136"/>
    </row>
    <row r="27" spans="1:5" s="34" customFormat="1" ht="15.75" thickBot="1">
      <c r="A27" s="28"/>
      <c r="B27" s="28"/>
      <c r="C27" s="28"/>
      <c r="D27" s="28"/>
      <c r="E27" s="29"/>
    </row>
    <row r="28" spans="1:5" s="34" customFormat="1" ht="32.25" customHeight="1" thickBot="1">
      <c r="A28" s="2" t="s">
        <v>1</v>
      </c>
      <c r="B28" s="2" t="s">
        <v>2</v>
      </c>
      <c r="C28" s="2" t="s">
        <v>3</v>
      </c>
      <c r="D28" s="2" t="s">
        <v>16</v>
      </c>
      <c r="E28" s="3" t="s">
        <v>4</v>
      </c>
    </row>
    <row r="29" spans="1:5" s="34" customFormat="1" ht="32.25" customHeight="1">
      <c r="A29" s="52">
        <v>1</v>
      </c>
      <c r="B29" s="53" t="s">
        <v>29</v>
      </c>
      <c r="C29" s="41">
        <f>E29</f>
        <v>138221.73000000001</v>
      </c>
      <c r="D29" s="40" t="s">
        <v>10</v>
      </c>
      <c r="E29" s="41">
        <v>138221.73000000001</v>
      </c>
    </row>
    <row r="30" spans="1:5" s="34" customFormat="1" ht="32.25" customHeight="1">
      <c r="A30" s="54">
        <v>2</v>
      </c>
      <c r="B30" s="51" t="s">
        <v>23</v>
      </c>
      <c r="C30" s="41">
        <f>E30</f>
        <v>0</v>
      </c>
      <c r="D30" s="40" t="s">
        <v>10</v>
      </c>
      <c r="E30" s="41">
        <v>0</v>
      </c>
    </row>
    <row r="31" spans="1:5" s="34" customFormat="1" ht="32.25" customHeight="1">
      <c r="A31" s="54">
        <v>3</v>
      </c>
      <c r="B31" s="5" t="s">
        <v>28</v>
      </c>
      <c r="C31" s="41">
        <f>E31</f>
        <v>0</v>
      </c>
      <c r="D31" s="40" t="s">
        <v>10</v>
      </c>
      <c r="E31" s="41">
        <v>0</v>
      </c>
    </row>
    <row r="32" spans="1:5" s="34" customFormat="1" ht="32.25" customHeight="1" thickBot="1">
      <c r="A32" s="54">
        <v>4</v>
      </c>
      <c r="B32" s="5" t="s">
        <v>24</v>
      </c>
      <c r="C32" s="41">
        <f>E32</f>
        <v>0</v>
      </c>
      <c r="D32" s="40" t="s">
        <v>10</v>
      </c>
      <c r="E32" s="41"/>
    </row>
    <row r="33" spans="1:5" s="34" customFormat="1" ht="32.25" customHeight="1" thickBot="1">
      <c r="A33" s="134" t="s">
        <v>4</v>
      </c>
      <c r="B33" s="135"/>
      <c r="C33" s="42">
        <f>SUM(C29:C32)</f>
        <v>138221.73000000001</v>
      </c>
      <c r="D33" s="43" t="s">
        <v>10</v>
      </c>
      <c r="E33" s="44">
        <f>SUM(E29:E32)</f>
        <v>138221.73000000001</v>
      </c>
    </row>
    <row r="34" spans="1:5" s="34" customFormat="1" ht="20.25" customHeight="1" thickTop="1">
      <c r="A34" s="28"/>
      <c r="B34" s="28"/>
      <c r="C34" s="28"/>
      <c r="D34" s="28"/>
      <c r="E34" s="29"/>
    </row>
    <row r="35" spans="1:5" s="34" customFormat="1" ht="9.75" customHeight="1" thickBot="1">
      <c r="A35" s="28"/>
      <c r="B35" s="28"/>
      <c r="C35" s="28"/>
      <c r="D35" s="28"/>
      <c r="E35" s="29"/>
    </row>
    <row r="36" spans="1:5" s="34" customFormat="1" ht="32.25" customHeight="1" thickBot="1">
      <c r="A36" s="49">
        <v>1</v>
      </c>
      <c r="B36" s="45" t="s">
        <v>27</v>
      </c>
      <c r="C36" s="47">
        <v>0</v>
      </c>
      <c r="D36" s="46" t="s">
        <v>10</v>
      </c>
      <c r="E36" s="47">
        <v>0</v>
      </c>
    </row>
    <row r="37" spans="1:5" s="34" customFormat="1" ht="32.25" customHeight="1" thickTop="1">
      <c r="A37" s="28"/>
      <c r="B37" s="28"/>
      <c r="C37" s="28"/>
      <c r="D37" s="28"/>
      <c r="E37" s="29"/>
    </row>
    <row r="38" spans="1:5" s="34" customFormat="1">
      <c r="A38" s="28"/>
      <c r="B38" s="28"/>
      <c r="C38" s="28"/>
      <c r="D38" s="28"/>
      <c r="E38" s="36"/>
    </row>
    <row r="39" spans="1:5" s="34" customFormat="1">
      <c r="A39" s="28"/>
      <c r="B39" s="28"/>
      <c r="C39" s="28"/>
      <c r="D39" s="28"/>
      <c r="E39" s="36"/>
    </row>
  </sheetData>
  <mergeCells count="8">
    <mergeCell ref="A26:E26"/>
    <mergeCell ref="A33:B33"/>
    <mergeCell ref="A1:E1"/>
    <mergeCell ref="A2:E2"/>
    <mergeCell ref="A21:B21"/>
    <mergeCell ref="A25:E25"/>
    <mergeCell ref="A9:A10"/>
    <mergeCell ref="A6:A8"/>
  </mergeCells>
  <pageMargins left="1.1000000000000001" right="0.19685039370078741" top="0.47244094488188981" bottom="0.62992125984251968" header="0.35433070866141736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8"/>
  <sheetViews>
    <sheetView tabSelected="1" zoomScale="80" zoomScaleNormal="80" workbookViewId="0">
      <selection activeCell="D29" sqref="D29"/>
    </sheetView>
  </sheetViews>
  <sheetFormatPr defaultRowHeight="15"/>
  <cols>
    <col min="1" max="1" width="5.28515625" style="75" customWidth="1"/>
    <col min="2" max="2" width="44.140625" style="75" customWidth="1"/>
    <col min="3" max="3" width="24.7109375" style="75" customWidth="1"/>
    <col min="4" max="4" width="22.85546875" style="75" customWidth="1"/>
    <col min="5" max="5" width="22.85546875" style="76" customWidth="1"/>
    <col min="6" max="6" width="9.140625" style="78"/>
    <col min="7" max="7" width="27.7109375" style="78" customWidth="1"/>
    <col min="8" max="16384" width="9.140625" style="78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83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87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130">
        <v>1</v>
      </c>
      <c r="B5" s="88" t="s">
        <v>5</v>
      </c>
      <c r="C5" s="27">
        <f>E5</f>
        <v>60103000</v>
      </c>
      <c r="D5" s="27" t="s">
        <v>10</v>
      </c>
      <c r="E5" s="35">
        <v>60103000</v>
      </c>
      <c r="G5" s="79"/>
    </row>
    <row r="6" spans="1:7" ht="22.5" customHeight="1">
      <c r="A6" s="137">
        <f>A5+1</f>
        <v>2</v>
      </c>
      <c r="B6" s="88" t="s">
        <v>6</v>
      </c>
      <c r="C6" s="20">
        <f>E6/1.1</f>
        <v>13799999.999999998</v>
      </c>
      <c r="D6" s="27">
        <f>C6*10%</f>
        <v>1380000</v>
      </c>
      <c r="E6" s="20">
        <v>15180000</v>
      </c>
      <c r="G6" s="79"/>
    </row>
    <row r="7" spans="1:7" ht="22.5" customHeight="1">
      <c r="A7" s="138"/>
      <c r="B7" s="89" t="s">
        <v>7</v>
      </c>
      <c r="C7" s="21">
        <f t="shared" ref="C7:C18" si="0">E7/1.1</f>
        <v>0</v>
      </c>
      <c r="D7" s="31">
        <f t="shared" ref="D7:D18" si="1">C7*10%</f>
        <v>0</v>
      </c>
      <c r="E7" s="21">
        <v>0</v>
      </c>
      <c r="G7" s="79"/>
    </row>
    <row r="8" spans="1:7" ht="22.5" customHeight="1">
      <c r="A8" s="130">
        <f>A6+1</f>
        <v>3</v>
      </c>
      <c r="B8" s="90" t="s">
        <v>82</v>
      </c>
      <c r="C8" s="61">
        <f>E8</f>
        <v>0</v>
      </c>
      <c r="D8" s="62">
        <v>0</v>
      </c>
      <c r="E8" s="61">
        <v>0</v>
      </c>
      <c r="G8" s="79"/>
    </row>
    <row r="9" spans="1:7" ht="22.5" customHeight="1">
      <c r="A9" s="137">
        <f>A8+1</f>
        <v>4</v>
      </c>
      <c r="B9" s="88" t="s">
        <v>8</v>
      </c>
      <c r="C9" s="20">
        <f>E9/1.1</f>
        <v>14011289956.363636</v>
      </c>
      <c r="D9" s="27">
        <f t="shared" si="1"/>
        <v>1401128995.6363637</v>
      </c>
      <c r="E9" s="20">
        <v>15412418952</v>
      </c>
      <c r="G9" s="79"/>
    </row>
    <row r="10" spans="1:7" ht="22.5" customHeight="1">
      <c r="A10" s="138"/>
      <c r="B10" s="89" t="s">
        <v>37</v>
      </c>
      <c r="C10" s="21">
        <f>E10/1.1</f>
        <v>-44646520</v>
      </c>
      <c r="D10" s="31">
        <f t="shared" si="1"/>
        <v>-4464652</v>
      </c>
      <c r="E10" s="21">
        <v>-49111172</v>
      </c>
      <c r="G10" s="79"/>
    </row>
    <row r="11" spans="1:7" ht="22.5" customHeight="1">
      <c r="A11" s="137">
        <f>A9+1</f>
        <v>5</v>
      </c>
      <c r="B11" s="88" t="s">
        <v>21</v>
      </c>
      <c r="C11" s="20">
        <f t="shared" si="0"/>
        <v>46572354.545454539</v>
      </c>
      <c r="D11" s="27">
        <f t="shared" si="1"/>
        <v>4657235.4545454541</v>
      </c>
      <c r="E11" s="20">
        <v>51229590</v>
      </c>
      <c r="F11" s="78" t="s">
        <v>87</v>
      </c>
      <c r="G11" s="79"/>
    </row>
    <row r="12" spans="1:7" ht="22.5" customHeight="1">
      <c r="A12" s="138"/>
      <c r="B12" s="121" t="s">
        <v>33</v>
      </c>
      <c r="C12" s="21">
        <f>E12</f>
        <v>0</v>
      </c>
      <c r="D12" s="31">
        <v>0</v>
      </c>
      <c r="E12" s="21">
        <v>0</v>
      </c>
      <c r="G12" s="79"/>
    </row>
    <row r="13" spans="1:7" ht="22.5" customHeight="1">
      <c r="A13" s="130">
        <v>6</v>
      </c>
      <c r="B13" s="91" t="s">
        <v>9</v>
      </c>
      <c r="C13" s="20">
        <f t="shared" si="0"/>
        <v>9614136.3636363633</v>
      </c>
      <c r="D13" s="27">
        <f t="shared" si="1"/>
        <v>961413.63636363635</v>
      </c>
      <c r="E13" s="61">
        <v>10575550</v>
      </c>
      <c r="G13" s="79"/>
    </row>
    <row r="14" spans="1:7" ht="22.5" customHeight="1">
      <c r="A14" s="131">
        <f>A13+1</f>
        <v>7</v>
      </c>
      <c r="B14" s="91" t="s">
        <v>86</v>
      </c>
      <c r="C14" s="20">
        <f>E14</f>
        <v>0</v>
      </c>
      <c r="D14" s="27">
        <v>0</v>
      </c>
      <c r="E14" s="61">
        <v>0</v>
      </c>
      <c r="G14" s="79"/>
    </row>
    <row r="15" spans="1:7" ht="22.5" customHeight="1">
      <c r="A15" s="131">
        <f t="shared" ref="A15:A24" si="2">A14+1</f>
        <v>8</v>
      </c>
      <c r="B15" s="91" t="s">
        <v>18</v>
      </c>
      <c r="C15" s="20">
        <f t="shared" si="0"/>
        <v>0</v>
      </c>
      <c r="D15" s="27">
        <f t="shared" si="1"/>
        <v>0</v>
      </c>
      <c r="E15" s="22">
        <v>0</v>
      </c>
      <c r="G15" s="79"/>
    </row>
    <row r="16" spans="1:7" ht="22.5" customHeight="1">
      <c r="A16" s="131">
        <f t="shared" si="2"/>
        <v>9</v>
      </c>
      <c r="B16" s="92" t="s">
        <v>11</v>
      </c>
      <c r="C16" s="20">
        <f t="shared" si="0"/>
        <v>0</v>
      </c>
      <c r="D16" s="27">
        <f t="shared" si="1"/>
        <v>0</v>
      </c>
      <c r="E16" s="23">
        <v>0</v>
      </c>
      <c r="G16" s="79"/>
    </row>
    <row r="17" spans="1:8" ht="22.5" customHeight="1">
      <c r="A17" s="131">
        <f t="shared" si="2"/>
        <v>10</v>
      </c>
      <c r="B17" s="92" t="s">
        <v>12</v>
      </c>
      <c r="C17" s="20">
        <f t="shared" si="0"/>
        <v>983104902.72727263</v>
      </c>
      <c r="D17" s="27">
        <f t="shared" si="1"/>
        <v>98310490.272727266</v>
      </c>
      <c r="E17" s="23">
        <v>1081415393</v>
      </c>
      <c r="G17" s="79"/>
    </row>
    <row r="18" spans="1:8" ht="22.5" customHeight="1">
      <c r="A18" s="131">
        <f t="shared" si="2"/>
        <v>11</v>
      </c>
      <c r="B18" s="92" t="s">
        <v>13</v>
      </c>
      <c r="C18" s="20">
        <f t="shared" si="0"/>
        <v>0</v>
      </c>
      <c r="D18" s="27">
        <f t="shared" si="1"/>
        <v>0</v>
      </c>
      <c r="E18" s="23">
        <v>0</v>
      </c>
      <c r="G18" s="79"/>
    </row>
    <row r="19" spans="1:8" ht="22.5" customHeight="1">
      <c r="A19" s="131">
        <f t="shared" si="2"/>
        <v>12</v>
      </c>
      <c r="B19" s="92" t="s">
        <v>70</v>
      </c>
      <c r="C19" s="20">
        <v>0</v>
      </c>
      <c r="D19" s="27">
        <v>0</v>
      </c>
      <c r="E19" s="23">
        <v>0</v>
      </c>
      <c r="G19" s="79"/>
    </row>
    <row r="20" spans="1:8" ht="22.5" customHeight="1">
      <c r="A20" s="131">
        <f t="shared" si="2"/>
        <v>13</v>
      </c>
      <c r="B20" s="92" t="s">
        <v>19</v>
      </c>
      <c r="C20" s="20">
        <v>0</v>
      </c>
      <c r="D20" s="27">
        <v>0</v>
      </c>
      <c r="E20" s="23">
        <v>0</v>
      </c>
      <c r="G20" s="79"/>
    </row>
    <row r="21" spans="1:8" ht="22.5" customHeight="1">
      <c r="A21" s="131">
        <f t="shared" si="2"/>
        <v>14</v>
      </c>
      <c r="B21" s="91" t="s">
        <v>14</v>
      </c>
      <c r="C21" s="20">
        <f>E21/1.1</f>
        <v>10046400</v>
      </c>
      <c r="D21" s="27">
        <f>C21*10%</f>
        <v>1004640</v>
      </c>
      <c r="E21" s="23">
        <v>11051040</v>
      </c>
      <c r="G21" s="79"/>
    </row>
    <row r="22" spans="1:8" ht="22.5" customHeight="1">
      <c r="A22" s="131">
        <f t="shared" si="2"/>
        <v>15</v>
      </c>
      <c r="B22" s="91" t="s">
        <v>20</v>
      </c>
      <c r="C22" s="22">
        <f>E22/1.1</f>
        <v>0</v>
      </c>
      <c r="D22" s="27">
        <v>0</v>
      </c>
      <c r="E22" s="23">
        <v>0</v>
      </c>
      <c r="G22" s="79"/>
    </row>
    <row r="23" spans="1:8" ht="22.5" customHeight="1">
      <c r="A23" s="131">
        <f t="shared" si="2"/>
        <v>16</v>
      </c>
      <c r="B23" s="94" t="s">
        <v>84</v>
      </c>
      <c r="C23" s="82">
        <f>E23</f>
        <v>63036360</v>
      </c>
      <c r="D23" s="83">
        <v>0</v>
      </c>
      <c r="E23" s="22">
        <v>63036360</v>
      </c>
      <c r="G23" s="79"/>
    </row>
    <row r="24" spans="1:8" ht="22.5" customHeight="1">
      <c r="A24" s="131">
        <f t="shared" si="2"/>
        <v>17</v>
      </c>
      <c r="B24" s="129" t="s">
        <v>91</v>
      </c>
      <c r="C24" s="82">
        <f>E24</f>
        <v>1285073790</v>
      </c>
      <c r="D24" s="83">
        <v>0</v>
      </c>
      <c r="E24" s="22">
        <v>1285073790</v>
      </c>
      <c r="G24" s="79"/>
    </row>
    <row r="25" spans="1:8" ht="22.5" customHeight="1">
      <c r="A25" s="133">
        <v>18</v>
      </c>
      <c r="B25" s="129" t="s">
        <v>92</v>
      </c>
      <c r="C25" s="22">
        <f>E25</f>
        <v>778668000</v>
      </c>
      <c r="D25" s="83">
        <v>0</v>
      </c>
      <c r="E25" s="22">
        <v>778668000</v>
      </c>
      <c r="G25" s="79"/>
    </row>
    <row r="26" spans="1:8" ht="22.5" customHeight="1" thickBot="1">
      <c r="A26" s="131">
        <v>19</v>
      </c>
      <c r="B26" s="95" t="s">
        <v>85</v>
      </c>
      <c r="C26" s="64">
        <f>E26</f>
        <v>198114376</v>
      </c>
      <c r="D26" s="65">
        <v>0</v>
      </c>
      <c r="E26" s="66">
        <v>198114376</v>
      </c>
      <c r="G26" s="79"/>
    </row>
    <row r="27" spans="1:8" ht="37.5" customHeight="1" thickBot="1">
      <c r="A27" s="140" t="s">
        <v>4</v>
      </c>
      <c r="B27" s="141"/>
      <c r="C27" s="24">
        <f>SUM(C5:C26)</f>
        <v>17414776756</v>
      </c>
      <c r="D27" s="25">
        <f>SUM(D5:D26)</f>
        <v>1502978123.0000002</v>
      </c>
      <c r="E27" s="26">
        <f>SUM(E5:E26)</f>
        <v>18917754879</v>
      </c>
      <c r="G27" s="79"/>
      <c r="H27" s="57"/>
    </row>
    <row r="28" spans="1:8" ht="15.75" thickTop="1"/>
  </sheetData>
  <mergeCells count="6">
    <mergeCell ref="A27:B27"/>
    <mergeCell ref="A1:E1"/>
    <mergeCell ref="A2:E2"/>
    <mergeCell ref="A6:A7"/>
    <mergeCell ref="A9:A10"/>
    <mergeCell ref="A11:A12"/>
  </mergeCells>
  <pageMargins left="0.45" right="0.11811023622047245" top="0.47244094488188981" bottom="0.62992125984251968" header="0.35433070866141736" footer="0.31496062992125984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7"/>
  <sheetViews>
    <sheetView topLeftCell="A19" zoomScale="80" zoomScaleNormal="80" workbookViewId="0">
      <selection activeCell="A28" sqref="A28:XFD35"/>
    </sheetView>
  </sheetViews>
  <sheetFormatPr defaultRowHeight="15"/>
  <cols>
    <col min="1" max="1" width="5.28515625" style="1" customWidth="1"/>
    <col min="2" max="2" width="47.42578125" style="1" customWidth="1"/>
    <col min="3" max="3" width="22.85546875" style="28" customWidth="1"/>
    <col min="4" max="4" width="23.5703125" style="28" customWidth="1"/>
    <col min="5" max="5" width="22.425781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40</v>
      </c>
      <c r="B2" s="136"/>
      <c r="C2" s="136"/>
      <c r="D2" s="136"/>
      <c r="E2" s="136"/>
    </row>
    <row r="3" spans="1:7" ht="19.5" customHeight="1" thickBot="1"/>
    <row r="4" spans="1:7" ht="30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55">
        <v>1</v>
      </c>
      <c r="B5" s="5" t="s">
        <v>5</v>
      </c>
      <c r="C5" s="27">
        <f>E5</f>
        <v>48230000</v>
      </c>
      <c r="D5" s="27" t="s">
        <v>10</v>
      </c>
      <c r="E5" s="30">
        <v>48230000</v>
      </c>
    </row>
    <row r="6" spans="1:7" ht="22.5" customHeight="1">
      <c r="A6" s="142">
        <f>A5+1</f>
        <v>2</v>
      </c>
      <c r="B6" s="5" t="s">
        <v>6</v>
      </c>
      <c r="C6" s="20">
        <f>E6/1.1</f>
        <v>79943100</v>
      </c>
      <c r="D6" s="27">
        <f>C6*10%</f>
        <v>7994310</v>
      </c>
      <c r="E6" s="7">
        <v>87937410</v>
      </c>
    </row>
    <row r="7" spans="1:7" ht="22.5" customHeight="1">
      <c r="A7" s="143"/>
      <c r="B7" s="9" t="s">
        <v>7</v>
      </c>
      <c r="C7" s="21">
        <f t="shared" ref="C7:C18" si="0">E7/1.1</f>
        <v>-7846799.9999999991</v>
      </c>
      <c r="D7" s="31">
        <f t="shared" ref="D7:D18" si="1">C7*10%</f>
        <v>-784680</v>
      </c>
      <c r="E7" s="10">
        <v>-8631480</v>
      </c>
      <c r="G7" s="38">
        <f>E6+E7</f>
        <v>79305930</v>
      </c>
    </row>
    <row r="8" spans="1:7" ht="22.5" customHeight="1">
      <c r="A8" s="55">
        <f>A6+1</f>
        <v>3</v>
      </c>
      <c r="B8" s="5" t="s">
        <v>8</v>
      </c>
      <c r="C8" s="20">
        <f t="shared" si="0"/>
        <v>10132517090.90909</v>
      </c>
      <c r="D8" s="27">
        <f t="shared" si="1"/>
        <v>1013251709.090909</v>
      </c>
      <c r="E8" s="6">
        <v>11145768800</v>
      </c>
    </row>
    <row r="9" spans="1:7" ht="22.5" customHeight="1">
      <c r="A9" s="55">
        <f t="shared" ref="A9:A18" si="2">A8+1</f>
        <v>4</v>
      </c>
      <c r="B9" s="5" t="s">
        <v>17</v>
      </c>
      <c r="C9" s="20">
        <f t="shared" si="0"/>
        <v>0</v>
      </c>
      <c r="D9" s="27">
        <f t="shared" si="1"/>
        <v>0</v>
      </c>
      <c r="E9" s="6">
        <v>0</v>
      </c>
    </row>
    <row r="10" spans="1:7" ht="22.5" customHeight="1">
      <c r="A10" s="55">
        <f t="shared" si="2"/>
        <v>5</v>
      </c>
      <c r="B10" s="5" t="s">
        <v>21</v>
      </c>
      <c r="C10" s="20">
        <f t="shared" si="0"/>
        <v>79969140</v>
      </c>
      <c r="D10" s="27">
        <f t="shared" si="1"/>
        <v>7996914</v>
      </c>
      <c r="E10" s="6">
        <v>87966054</v>
      </c>
    </row>
    <row r="11" spans="1:7" ht="22.5" customHeight="1">
      <c r="A11" s="55">
        <f t="shared" si="2"/>
        <v>6</v>
      </c>
      <c r="B11" s="11" t="s">
        <v>9</v>
      </c>
      <c r="C11" s="20">
        <f t="shared" si="0"/>
        <v>39873280</v>
      </c>
      <c r="D11" s="27">
        <f t="shared" si="1"/>
        <v>3987328</v>
      </c>
      <c r="E11" s="32">
        <v>43860608</v>
      </c>
    </row>
    <row r="12" spans="1:7" ht="22.5" customHeight="1">
      <c r="A12" s="55">
        <f t="shared" si="2"/>
        <v>7</v>
      </c>
      <c r="B12" s="11" t="s">
        <v>18</v>
      </c>
      <c r="C12" s="20">
        <f t="shared" si="0"/>
        <v>0</v>
      </c>
      <c r="D12" s="27">
        <f t="shared" si="1"/>
        <v>0</v>
      </c>
      <c r="E12" s="12">
        <v>0</v>
      </c>
    </row>
    <row r="13" spans="1:7" ht="22.5" customHeight="1">
      <c r="A13" s="55">
        <f t="shared" si="2"/>
        <v>8</v>
      </c>
      <c r="B13" s="13" t="s">
        <v>11</v>
      </c>
      <c r="C13" s="20">
        <f t="shared" si="0"/>
        <v>0</v>
      </c>
      <c r="D13" s="27">
        <f t="shared" si="1"/>
        <v>0</v>
      </c>
      <c r="E13" s="12">
        <v>0</v>
      </c>
    </row>
    <row r="14" spans="1:7" ht="22.5" customHeight="1">
      <c r="A14" s="55">
        <f t="shared" si="2"/>
        <v>9</v>
      </c>
      <c r="B14" s="13" t="s">
        <v>12</v>
      </c>
      <c r="C14" s="20">
        <f t="shared" si="0"/>
        <v>468912699.99999994</v>
      </c>
      <c r="D14" s="27">
        <f t="shared" si="1"/>
        <v>46891270</v>
      </c>
      <c r="E14" s="12">
        <v>515803970</v>
      </c>
    </row>
    <row r="15" spans="1:7" ht="22.5" customHeight="1">
      <c r="A15" s="55">
        <f t="shared" si="2"/>
        <v>10</v>
      </c>
      <c r="B15" s="13" t="s">
        <v>13</v>
      </c>
      <c r="C15" s="20">
        <f t="shared" si="0"/>
        <v>0</v>
      </c>
      <c r="D15" s="27">
        <f t="shared" si="1"/>
        <v>0</v>
      </c>
      <c r="E15" s="12">
        <v>0</v>
      </c>
    </row>
    <row r="16" spans="1:7" ht="22.5" customHeight="1">
      <c r="A16" s="14">
        <f t="shared" si="2"/>
        <v>11</v>
      </c>
      <c r="B16" s="13" t="s">
        <v>19</v>
      </c>
      <c r="C16" s="20">
        <f t="shared" si="0"/>
        <v>0</v>
      </c>
      <c r="D16" s="27">
        <f t="shared" si="1"/>
        <v>0</v>
      </c>
      <c r="E16" s="12">
        <v>0</v>
      </c>
    </row>
    <row r="17" spans="1:5" ht="22.5" customHeight="1">
      <c r="A17" s="14">
        <f t="shared" si="2"/>
        <v>12</v>
      </c>
      <c r="B17" s="13" t="s">
        <v>14</v>
      </c>
      <c r="C17" s="20">
        <f t="shared" si="0"/>
        <v>38096100</v>
      </c>
      <c r="D17" s="27">
        <f t="shared" si="1"/>
        <v>3809610</v>
      </c>
      <c r="E17" s="15">
        <v>41905710</v>
      </c>
    </row>
    <row r="18" spans="1:5" ht="22.5" customHeight="1" thickBot="1">
      <c r="A18" s="14">
        <f t="shared" si="2"/>
        <v>13</v>
      </c>
      <c r="B18" s="16" t="s">
        <v>15</v>
      </c>
      <c r="C18" s="20">
        <f t="shared" si="0"/>
        <v>0</v>
      </c>
      <c r="D18" s="27">
        <f t="shared" si="1"/>
        <v>0</v>
      </c>
      <c r="E18" s="17">
        <v>0</v>
      </c>
    </row>
    <row r="19" spans="1:5" ht="37.5" customHeight="1" thickBot="1">
      <c r="A19" s="134" t="s">
        <v>4</v>
      </c>
      <c r="B19" s="135"/>
      <c r="C19" s="24">
        <f>SUM(C5:C18)</f>
        <v>10879694610.90909</v>
      </c>
      <c r="D19" s="25">
        <f>SUM(D5:D18)</f>
        <v>1083146461.090909</v>
      </c>
      <c r="E19" s="19">
        <f>SUM(E5:E18)</f>
        <v>11962841072</v>
      </c>
    </row>
    <row r="20" spans="1:5" ht="15.75" thickTop="1"/>
    <row r="23" spans="1:5" s="34" customFormat="1" ht="20.25">
      <c r="A23" s="136" t="s">
        <v>22</v>
      </c>
      <c r="B23" s="136"/>
      <c r="C23" s="136"/>
      <c r="D23" s="136"/>
      <c r="E23" s="136"/>
    </row>
    <row r="24" spans="1:5" s="34" customFormat="1" ht="20.25">
      <c r="A24" s="136" t="s">
        <v>25</v>
      </c>
      <c r="B24" s="136"/>
      <c r="C24" s="136"/>
      <c r="D24" s="136"/>
      <c r="E24" s="136"/>
    </row>
    <row r="25" spans="1:5" s="34" customFormat="1" ht="15.75" thickBot="1">
      <c r="A25" s="28"/>
      <c r="B25" s="28"/>
      <c r="C25" s="28"/>
      <c r="D25" s="28"/>
      <c r="E25" s="29"/>
    </row>
    <row r="26" spans="1:5" s="34" customFormat="1" ht="32.25" customHeight="1" thickBot="1">
      <c r="A26" s="2" t="s">
        <v>1</v>
      </c>
      <c r="B26" s="2" t="s">
        <v>2</v>
      </c>
      <c r="C26" s="2" t="s">
        <v>3</v>
      </c>
      <c r="D26" s="2" t="s">
        <v>16</v>
      </c>
      <c r="E26" s="3" t="s">
        <v>4</v>
      </c>
    </row>
    <row r="27" spans="1:5" s="34" customFormat="1" ht="32.25" customHeight="1">
      <c r="A27" s="52">
        <v>1</v>
      </c>
      <c r="B27" s="53" t="s">
        <v>29</v>
      </c>
      <c r="C27" s="41">
        <f>E27</f>
        <v>177658.77</v>
      </c>
      <c r="D27" s="40" t="s">
        <v>10</v>
      </c>
      <c r="E27" s="41">
        <v>177658.77</v>
      </c>
    </row>
    <row r="28" spans="1:5" s="34" customFormat="1" ht="32.25" customHeight="1">
      <c r="A28" s="55">
        <v>2</v>
      </c>
      <c r="B28" s="51" t="s">
        <v>23</v>
      </c>
      <c r="C28" s="41">
        <f>E28</f>
        <v>0</v>
      </c>
      <c r="D28" s="40" t="s">
        <v>10</v>
      </c>
      <c r="E28" s="41">
        <v>0</v>
      </c>
    </row>
    <row r="29" spans="1:5" s="34" customFormat="1" ht="32.25" customHeight="1">
      <c r="A29" s="55">
        <v>3</v>
      </c>
      <c r="B29" s="5" t="s">
        <v>28</v>
      </c>
      <c r="C29" s="41">
        <f>E29</f>
        <v>1848</v>
      </c>
      <c r="D29" s="40" t="s">
        <v>10</v>
      </c>
      <c r="E29" s="41">
        <v>1848</v>
      </c>
    </row>
    <row r="30" spans="1:5" s="34" customFormat="1" ht="32.25" customHeight="1" thickBot="1">
      <c r="A30" s="55">
        <v>4</v>
      </c>
      <c r="B30" s="5" t="s">
        <v>24</v>
      </c>
      <c r="C30" s="41">
        <f>E30</f>
        <v>0</v>
      </c>
      <c r="D30" s="40" t="s">
        <v>10</v>
      </c>
      <c r="E30" s="41">
        <v>0</v>
      </c>
    </row>
    <row r="31" spans="1:5" s="34" customFormat="1" ht="32.25" customHeight="1" thickBot="1">
      <c r="A31" s="134" t="s">
        <v>4</v>
      </c>
      <c r="B31" s="135"/>
      <c r="C31" s="42">
        <f>SUM(C27:C30)</f>
        <v>179506.77</v>
      </c>
      <c r="D31" s="43" t="s">
        <v>10</v>
      </c>
      <c r="E31" s="44">
        <f>SUM(E27:E30)</f>
        <v>179506.77</v>
      </c>
    </row>
    <row r="32" spans="1:5" s="34" customFormat="1" ht="20.25" customHeight="1" thickTop="1">
      <c r="A32" s="28"/>
      <c r="B32" s="28"/>
      <c r="C32" s="28"/>
      <c r="D32" s="28"/>
      <c r="E32" s="29"/>
    </row>
    <row r="33" spans="1:5" s="34" customFormat="1" ht="9.75" customHeight="1" thickBot="1">
      <c r="A33" s="28"/>
      <c r="B33" s="28"/>
      <c r="C33" s="28"/>
      <c r="D33" s="28"/>
      <c r="E33" s="29"/>
    </row>
    <row r="34" spans="1:5" s="34" customFormat="1" ht="32.25" customHeight="1" thickBot="1">
      <c r="A34" s="49">
        <v>1</v>
      </c>
      <c r="B34" s="45" t="s">
        <v>27</v>
      </c>
      <c r="C34" s="47">
        <f>E34</f>
        <v>0</v>
      </c>
      <c r="D34" s="46" t="s">
        <v>10</v>
      </c>
      <c r="E34" s="47">
        <v>0</v>
      </c>
    </row>
    <row r="35" spans="1:5" s="34" customFormat="1" ht="32.25" customHeight="1" thickTop="1">
      <c r="A35" s="28"/>
      <c r="B35" s="28"/>
      <c r="C35" s="28"/>
      <c r="D35" s="28"/>
      <c r="E35" s="29"/>
    </row>
    <row r="36" spans="1:5" s="34" customFormat="1">
      <c r="A36" s="28"/>
      <c r="B36" s="28"/>
      <c r="C36" s="28"/>
      <c r="D36" s="28"/>
      <c r="E36" s="36"/>
    </row>
    <row r="37" spans="1:5" s="34" customFormat="1">
      <c r="A37" s="28"/>
      <c r="B37" s="28"/>
      <c r="C37" s="28"/>
      <c r="D37" s="28"/>
      <c r="E37" s="36"/>
    </row>
  </sheetData>
  <mergeCells count="7">
    <mergeCell ref="A31:B31"/>
    <mergeCell ref="A1:E1"/>
    <mergeCell ref="A2:E2"/>
    <mergeCell ref="A6:A7"/>
    <mergeCell ref="A19:B19"/>
    <mergeCell ref="A23:E23"/>
    <mergeCell ref="A24:E24"/>
  </mergeCells>
  <pageMargins left="1.17" right="0.19685039370078741" top="0.47244094488188981" bottom="0.62992125984251968" header="0.35433070866141736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"/>
  <sheetViews>
    <sheetView topLeftCell="A2" zoomScale="80" zoomScaleNormal="80" workbookViewId="0">
      <selection activeCell="E12" sqref="E12"/>
    </sheetView>
  </sheetViews>
  <sheetFormatPr defaultRowHeight="15"/>
  <cols>
    <col min="1" max="1" width="5.28515625" style="75" customWidth="1"/>
    <col min="2" max="2" width="44.140625" style="75" customWidth="1"/>
    <col min="3" max="3" width="24.7109375" style="75" customWidth="1"/>
    <col min="4" max="4" width="22.85546875" style="75" customWidth="1"/>
    <col min="5" max="5" width="22.85546875" style="76" customWidth="1"/>
    <col min="6" max="6" width="9.140625" style="78"/>
    <col min="7" max="7" width="27.7109375" style="78" customWidth="1"/>
    <col min="8" max="16384" width="9.140625" style="78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88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87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132">
        <v>1</v>
      </c>
      <c r="B5" s="88" t="s">
        <v>5</v>
      </c>
      <c r="C5" s="27">
        <f>E5</f>
        <v>89750000</v>
      </c>
      <c r="D5" s="27" t="s">
        <v>10</v>
      </c>
      <c r="E5" s="35">
        <v>89750000</v>
      </c>
      <c r="G5" s="79"/>
    </row>
    <row r="6" spans="1:7" ht="22.5" customHeight="1">
      <c r="A6" s="137">
        <f>A5+1</f>
        <v>2</v>
      </c>
      <c r="B6" s="88" t="s">
        <v>6</v>
      </c>
      <c r="C6" s="20">
        <f>E6/1.1</f>
        <v>44125500</v>
      </c>
      <c r="D6" s="27">
        <f>C6*10%</f>
        <v>4412550</v>
      </c>
      <c r="E6" s="20">
        <v>48538050</v>
      </c>
      <c r="G6" s="79"/>
    </row>
    <row r="7" spans="1:7" ht="22.5" customHeight="1">
      <c r="A7" s="138"/>
      <c r="B7" s="89" t="s">
        <v>7</v>
      </c>
      <c r="C7" s="21">
        <f t="shared" ref="C7:C18" si="0">E7/1.1</f>
        <v>-9674715.4545454532</v>
      </c>
      <c r="D7" s="31">
        <f t="shared" ref="D7:D18" si="1">C7*10%</f>
        <v>-967471.54545454541</v>
      </c>
      <c r="E7" s="21">
        <v>-10642187</v>
      </c>
      <c r="G7" s="79"/>
    </row>
    <row r="8" spans="1:7" ht="22.5" customHeight="1">
      <c r="A8" s="132">
        <f>A6+1</f>
        <v>3</v>
      </c>
      <c r="B8" s="90" t="s">
        <v>82</v>
      </c>
      <c r="C8" s="61">
        <f>E8</f>
        <v>0</v>
      </c>
      <c r="D8" s="62">
        <v>0</v>
      </c>
      <c r="E8" s="61">
        <v>0</v>
      </c>
      <c r="G8" s="79"/>
    </row>
    <row r="9" spans="1:7" ht="22.5" customHeight="1">
      <c r="A9" s="137">
        <f>A8+1</f>
        <v>4</v>
      </c>
      <c r="B9" s="88" t="s">
        <v>8</v>
      </c>
      <c r="C9" s="20">
        <f>E9/1.1</f>
        <v>16710701339.999998</v>
      </c>
      <c r="D9" s="27">
        <f t="shared" si="1"/>
        <v>1671070134</v>
      </c>
      <c r="E9" s="20">
        <v>18381771474</v>
      </c>
      <c r="G9" s="79"/>
    </row>
    <row r="10" spans="1:7" ht="22.5" customHeight="1">
      <c r="A10" s="138"/>
      <c r="B10" s="89" t="s">
        <v>37</v>
      </c>
      <c r="C10" s="21">
        <f>E10/1.1</f>
        <v>-1643879.9999999998</v>
      </c>
      <c r="D10" s="31">
        <f t="shared" si="1"/>
        <v>-164388</v>
      </c>
      <c r="E10" s="21">
        <v>-1808268</v>
      </c>
      <c r="G10" s="79"/>
    </row>
    <row r="11" spans="1:7" ht="22.5" customHeight="1">
      <c r="A11" s="137">
        <f>A9+1</f>
        <v>5</v>
      </c>
      <c r="B11" s="88" t="s">
        <v>21</v>
      </c>
      <c r="C11" s="20">
        <f t="shared" si="0"/>
        <v>32186149.09090909</v>
      </c>
      <c r="D11" s="27">
        <f t="shared" si="1"/>
        <v>3218614.9090909092</v>
      </c>
      <c r="E11" s="20">
        <v>35404764</v>
      </c>
      <c r="G11" s="79"/>
    </row>
    <row r="12" spans="1:7" ht="22.5" customHeight="1">
      <c r="A12" s="138"/>
      <c r="B12" s="121" t="s">
        <v>33</v>
      </c>
      <c r="C12" s="21">
        <f>E12</f>
        <v>0</v>
      </c>
      <c r="D12" s="31">
        <v>0</v>
      </c>
      <c r="E12" s="21">
        <v>0</v>
      </c>
      <c r="G12" s="79"/>
    </row>
    <row r="13" spans="1:7" ht="22.5" customHeight="1">
      <c r="A13" s="132">
        <v>6</v>
      </c>
      <c r="B13" s="91" t="s">
        <v>9</v>
      </c>
      <c r="C13" s="20">
        <f t="shared" si="0"/>
        <v>24985764.545454543</v>
      </c>
      <c r="D13" s="27">
        <f t="shared" si="1"/>
        <v>2498576.4545454546</v>
      </c>
      <c r="E13" s="61">
        <v>27484341</v>
      </c>
      <c r="G13" s="79"/>
    </row>
    <row r="14" spans="1:7" ht="22.5" customHeight="1">
      <c r="A14" s="132">
        <f>A13+1</f>
        <v>7</v>
      </c>
      <c r="B14" s="91" t="s">
        <v>86</v>
      </c>
      <c r="C14" s="20">
        <f>E14</f>
        <v>0</v>
      </c>
      <c r="D14" s="27">
        <v>0</v>
      </c>
      <c r="E14" s="61">
        <v>0</v>
      </c>
      <c r="G14" s="79"/>
    </row>
    <row r="15" spans="1:7" ht="22.5" customHeight="1">
      <c r="A15" s="132">
        <f t="shared" ref="A15:A25" si="2">A14+1</f>
        <v>8</v>
      </c>
      <c r="B15" s="91" t="s">
        <v>18</v>
      </c>
      <c r="C15" s="20">
        <f t="shared" si="0"/>
        <v>254399.99999999997</v>
      </c>
      <c r="D15" s="27">
        <f t="shared" si="1"/>
        <v>25440</v>
      </c>
      <c r="E15" s="22">
        <v>279840</v>
      </c>
      <c r="G15" s="79"/>
    </row>
    <row r="16" spans="1:7" ht="22.5" customHeight="1">
      <c r="A16" s="132">
        <f t="shared" si="2"/>
        <v>9</v>
      </c>
      <c r="B16" s="92" t="s">
        <v>11</v>
      </c>
      <c r="C16" s="20">
        <f t="shared" si="0"/>
        <v>0</v>
      </c>
      <c r="D16" s="27">
        <f t="shared" si="1"/>
        <v>0</v>
      </c>
      <c r="E16" s="23">
        <v>0</v>
      </c>
      <c r="G16" s="79"/>
    </row>
    <row r="17" spans="1:8" ht="22.5" customHeight="1">
      <c r="A17" s="132">
        <f t="shared" si="2"/>
        <v>10</v>
      </c>
      <c r="B17" s="92" t="s">
        <v>12</v>
      </c>
      <c r="C17" s="20">
        <f t="shared" si="0"/>
        <v>1002259199.9999999</v>
      </c>
      <c r="D17" s="27">
        <f t="shared" si="1"/>
        <v>100225920</v>
      </c>
      <c r="E17" s="23">
        <v>1102485120</v>
      </c>
      <c r="G17" s="79"/>
    </row>
    <row r="18" spans="1:8" ht="22.5" customHeight="1">
      <c r="A18" s="132">
        <f t="shared" si="2"/>
        <v>11</v>
      </c>
      <c r="B18" s="92" t="s">
        <v>13</v>
      </c>
      <c r="C18" s="20">
        <f t="shared" si="0"/>
        <v>0</v>
      </c>
      <c r="D18" s="27">
        <f t="shared" si="1"/>
        <v>0</v>
      </c>
      <c r="E18" s="23">
        <v>0</v>
      </c>
      <c r="G18" s="79"/>
    </row>
    <row r="19" spans="1:8" ht="22.5" customHeight="1">
      <c r="A19" s="132">
        <f t="shared" si="2"/>
        <v>12</v>
      </c>
      <c r="B19" s="92" t="s">
        <v>70</v>
      </c>
      <c r="C19" s="20">
        <v>0</v>
      </c>
      <c r="D19" s="27">
        <v>0</v>
      </c>
      <c r="E19" s="23">
        <v>0</v>
      </c>
      <c r="G19" s="79"/>
    </row>
    <row r="20" spans="1:8" ht="22.5" customHeight="1">
      <c r="A20" s="132">
        <f t="shared" si="2"/>
        <v>13</v>
      </c>
      <c r="B20" s="92" t="s">
        <v>19</v>
      </c>
      <c r="C20" s="20">
        <v>0</v>
      </c>
      <c r="D20" s="27">
        <v>0</v>
      </c>
      <c r="E20" s="23">
        <v>456000</v>
      </c>
      <c r="G20" s="79"/>
    </row>
    <row r="21" spans="1:8" ht="22.5" customHeight="1">
      <c r="A21" s="132">
        <f t="shared" si="2"/>
        <v>14</v>
      </c>
      <c r="B21" s="91" t="s">
        <v>14</v>
      </c>
      <c r="C21" s="20">
        <f>E21/1.1</f>
        <v>14399999.999999998</v>
      </c>
      <c r="D21" s="27">
        <f>C21*10%</f>
        <v>1440000</v>
      </c>
      <c r="E21" s="23">
        <v>15840000</v>
      </c>
      <c r="G21" s="79"/>
    </row>
    <row r="22" spans="1:8" ht="22.5" customHeight="1">
      <c r="A22" s="132">
        <f t="shared" si="2"/>
        <v>15</v>
      </c>
      <c r="B22" s="91" t="s">
        <v>20</v>
      </c>
      <c r="C22" s="22">
        <f>E22/1.1</f>
        <v>0</v>
      </c>
      <c r="D22" s="27">
        <v>0</v>
      </c>
      <c r="E22" s="23">
        <v>0</v>
      </c>
      <c r="G22" s="79"/>
    </row>
    <row r="23" spans="1:8" ht="22.5" customHeight="1">
      <c r="A23" s="132">
        <f t="shared" si="2"/>
        <v>16</v>
      </c>
      <c r="B23" s="94" t="s">
        <v>79</v>
      </c>
      <c r="C23" s="82">
        <f>E23</f>
        <v>0</v>
      </c>
      <c r="D23" s="83">
        <v>0</v>
      </c>
      <c r="E23" s="22">
        <v>0</v>
      </c>
      <c r="G23" s="79"/>
    </row>
    <row r="24" spans="1:8" ht="22.5" customHeight="1">
      <c r="A24" s="132">
        <f t="shared" si="2"/>
        <v>17</v>
      </c>
      <c r="B24" s="129" t="s">
        <v>90</v>
      </c>
      <c r="C24" s="82">
        <f>E24</f>
        <v>2268943929.5900002</v>
      </c>
      <c r="D24" s="83">
        <v>0</v>
      </c>
      <c r="E24" s="61">
        <v>2268943929.5900002</v>
      </c>
      <c r="G24" s="79"/>
    </row>
    <row r="25" spans="1:8" ht="22.5" customHeight="1" thickBot="1">
      <c r="A25" s="132">
        <f t="shared" si="2"/>
        <v>18</v>
      </c>
      <c r="B25" s="95" t="s">
        <v>89</v>
      </c>
      <c r="C25" s="64">
        <f>E25</f>
        <v>90334459</v>
      </c>
      <c r="D25" s="65">
        <v>0</v>
      </c>
      <c r="E25" s="66">
        <v>90334459</v>
      </c>
      <c r="G25" s="79"/>
    </row>
    <row r="26" spans="1:8" ht="37.5" customHeight="1" thickBot="1">
      <c r="A26" s="140" t="s">
        <v>4</v>
      </c>
      <c r="B26" s="141"/>
      <c r="C26" s="24">
        <f>SUM(C5:C25)</f>
        <v>20266622146.771816</v>
      </c>
      <c r="D26" s="25">
        <f>SUM(D5:D25)</f>
        <v>1781759375.818182</v>
      </c>
      <c r="E26" s="26">
        <f>SUM(E5:E25)</f>
        <v>22048837522.59</v>
      </c>
      <c r="G26" s="79"/>
      <c r="H26" s="57"/>
    </row>
    <row r="27" spans="1:8" ht="15.75" thickTop="1"/>
  </sheetData>
  <mergeCells count="6">
    <mergeCell ref="A26:B26"/>
    <mergeCell ref="A1:E1"/>
    <mergeCell ref="A2:E2"/>
    <mergeCell ref="A6:A7"/>
    <mergeCell ref="A9:A10"/>
    <mergeCell ref="A11:A12"/>
  </mergeCells>
  <pageMargins left="0.45" right="0.11811023622047245" top="0.47244094488188981" bottom="0.62992125984251968" header="0.35433070866141736" footer="0.31496062992125984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5"/>
  <sheetViews>
    <sheetView topLeftCell="A22" zoomScale="80" zoomScaleNormal="80" workbookViewId="0">
      <selection activeCell="E35" sqref="E35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41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4">
        <v>1</v>
      </c>
      <c r="B5" s="5" t="s">
        <v>5</v>
      </c>
      <c r="C5" s="27">
        <f>E5</f>
        <v>94452000</v>
      </c>
      <c r="D5" s="27" t="s">
        <v>10</v>
      </c>
      <c r="E5" s="30">
        <v>94452000</v>
      </c>
    </row>
    <row r="6" spans="1:7" ht="22.5" customHeight="1">
      <c r="A6" s="142">
        <f>A5+1</f>
        <v>2</v>
      </c>
      <c r="B6" s="5" t="s">
        <v>6</v>
      </c>
      <c r="C6" s="20">
        <f t="shared" ref="C6:C11" si="0">E6/1.1</f>
        <v>189862102.72727272</v>
      </c>
      <c r="D6" s="27">
        <f>C6*10%</f>
        <v>18986210.272727273</v>
      </c>
      <c r="E6" s="7">
        <v>208848313</v>
      </c>
    </row>
    <row r="7" spans="1:7" ht="22.5" customHeight="1">
      <c r="A7" s="143"/>
      <c r="B7" s="9" t="s">
        <v>7</v>
      </c>
      <c r="C7" s="21">
        <f t="shared" si="0"/>
        <v>-1033721.8181818181</v>
      </c>
      <c r="D7" s="31">
        <f t="shared" ref="D7:D14" si="1">C7*10%</f>
        <v>-103372.18181818182</v>
      </c>
      <c r="E7" s="10">
        <v>-1137094</v>
      </c>
      <c r="G7" s="38"/>
    </row>
    <row r="8" spans="1:7" ht="22.5" customHeight="1">
      <c r="A8" s="4">
        <f>A6+1</f>
        <v>3</v>
      </c>
      <c r="B8" s="5" t="s">
        <v>8</v>
      </c>
      <c r="C8" s="20">
        <f t="shared" si="0"/>
        <v>16824007659.090908</v>
      </c>
      <c r="D8" s="27">
        <f t="shared" si="1"/>
        <v>1682400765.909091</v>
      </c>
      <c r="E8" s="7">
        <v>18506408425</v>
      </c>
    </row>
    <row r="9" spans="1:7" ht="22.5" customHeight="1">
      <c r="A9" s="56">
        <f>A8+1</f>
        <v>4</v>
      </c>
      <c r="B9" s="5" t="s">
        <v>17</v>
      </c>
      <c r="C9" s="20">
        <f t="shared" si="0"/>
        <v>0</v>
      </c>
      <c r="D9" s="27">
        <f t="shared" si="1"/>
        <v>0</v>
      </c>
      <c r="E9" s="7">
        <v>0</v>
      </c>
    </row>
    <row r="10" spans="1:7" ht="22.5" customHeight="1">
      <c r="A10" s="56">
        <f t="shared" ref="A10:A18" si="2">A9+1</f>
        <v>5</v>
      </c>
      <c r="B10" s="5" t="s">
        <v>21</v>
      </c>
      <c r="C10" s="20">
        <f t="shared" si="0"/>
        <v>113593095.45454544</v>
      </c>
      <c r="D10" s="27">
        <f t="shared" si="1"/>
        <v>11359309.545454545</v>
      </c>
      <c r="E10" s="7">
        <f>24823656+57156000+42972749</f>
        <v>124952405</v>
      </c>
    </row>
    <row r="11" spans="1:7" ht="22.5" customHeight="1">
      <c r="A11" s="56">
        <f t="shared" si="2"/>
        <v>6</v>
      </c>
      <c r="B11" s="11" t="s">
        <v>9</v>
      </c>
      <c r="C11" s="20">
        <f t="shared" si="0"/>
        <v>58771534.545454539</v>
      </c>
      <c r="D11" s="27">
        <f t="shared" si="1"/>
        <v>5877153.4545454541</v>
      </c>
      <c r="E11" s="32">
        <v>64648688</v>
      </c>
    </row>
    <row r="12" spans="1:7" ht="22.5" customHeight="1">
      <c r="A12" s="56">
        <f t="shared" si="2"/>
        <v>7</v>
      </c>
      <c r="B12" s="11" t="s">
        <v>18</v>
      </c>
      <c r="C12" s="20">
        <f t="shared" ref="C12:C18" si="3">E12/1.1</f>
        <v>0</v>
      </c>
      <c r="D12" s="27">
        <f>C12*10%</f>
        <v>0</v>
      </c>
      <c r="E12" s="32">
        <v>0</v>
      </c>
    </row>
    <row r="13" spans="1:7" ht="22.5" customHeight="1">
      <c r="A13" s="56">
        <f t="shared" si="2"/>
        <v>8</v>
      </c>
      <c r="B13" s="13" t="s">
        <v>11</v>
      </c>
      <c r="C13" s="20">
        <f t="shared" si="3"/>
        <v>0</v>
      </c>
      <c r="D13" s="27">
        <f>C13*10%</f>
        <v>0</v>
      </c>
      <c r="E13" s="12">
        <v>0</v>
      </c>
    </row>
    <row r="14" spans="1:7" ht="22.5" customHeight="1">
      <c r="A14" s="56">
        <f t="shared" si="2"/>
        <v>9</v>
      </c>
      <c r="B14" s="13" t="s">
        <v>12</v>
      </c>
      <c r="C14" s="20">
        <f t="shared" si="3"/>
        <v>411206299.99999994</v>
      </c>
      <c r="D14" s="27">
        <f t="shared" si="1"/>
        <v>41120630</v>
      </c>
      <c r="E14" s="15">
        <v>452326930</v>
      </c>
    </row>
    <row r="15" spans="1:7" ht="22.5" customHeight="1">
      <c r="A15" s="56">
        <f t="shared" si="2"/>
        <v>10</v>
      </c>
      <c r="B15" s="13" t="s">
        <v>13</v>
      </c>
      <c r="C15" s="20">
        <f t="shared" si="3"/>
        <v>0</v>
      </c>
      <c r="D15" s="27">
        <f>C15*10%</f>
        <v>0</v>
      </c>
      <c r="E15" s="15">
        <v>0</v>
      </c>
    </row>
    <row r="16" spans="1:7" ht="22.5" customHeight="1">
      <c r="A16" s="56">
        <f t="shared" si="2"/>
        <v>11</v>
      </c>
      <c r="B16" s="13" t="s">
        <v>19</v>
      </c>
      <c r="C16" s="20">
        <f t="shared" si="3"/>
        <v>0</v>
      </c>
      <c r="D16" s="27">
        <f>C16*10%</f>
        <v>0</v>
      </c>
      <c r="E16" s="12">
        <v>0</v>
      </c>
    </row>
    <row r="17" spans="1:5" ht="22.5" customHeight="1">
      <c r="A17" s="56">
        <f t="shared" si="2"/>
        <v>12</v>
      </c>
      <c r="B17" s="13" t="s">
        <v>14</v>
      </c>
      <c r="C17" s="20">
        <f t="shared" si="3"/>
        <v>30655199.999999996</v>
      </c>
      <c r="D17" s="27">
        <f>C17*10%</f>
        <v>3065520</v>
      </c>
      <c r="E17" s="15">
        <v>33720720</v>
      </c>
    </row>
    <row r="18" spans="1:5" ht="22.5" customHeight="1" thickBot="1">
      <c r="A18" s="56">
        <f t="shared" si="2"/>
        <v>13</v>
      </c>
      <c r="B18" s="16" t="s">
        <v>15</v>
      </c>
      <c r="C18" s="20">
        <f t="shared" si="3"/>
        <v>0</v>
      </c>
      <c r="D18" s="27">
        <f>C18*10%</f>
        <v>0</v>
      </c>
      <c r="E18" s="18">
        <v>0</v>
      </c>
    </row>
    <row r="19" spans="1:5" ht="37.5" customHeight="1" thickBot="1">
      <c r="A19" s="134" t="s">
        <v>4</v>
      </c>
      <c r="B19" s="135"/>
      <c r="C19" s="24">
        <f>SUM(C5:C18)</f>
        <v>17721514170</v>
      </c>
      <c r="D19" s="25">
        <f>SUM(D5:D18)</f>
        <v>1762706217</v>
      </c>
      <c r="E19" s="19">
        <f>SUM(E5:E18)</f>
        <v>19484220387</v>
      </c>
    </row>
    <row r="20" spans="1:5" ht="15.75" thickTop="1"/>
    <row r="22" spans="1:5" s="34" customFormat="1" ht="20.25">
      <c r="A22" s="136" t="s">
        <v>43</v>
      </c>
      <c r="B22" s="136"/>
      <c r="C22" s="136"/>
      <c r="D22" s="136"/>
      <c r="E22" s="136"/>
    </row>
    <row r="23" spans="1:5" s="34" customFormat="1" ht="20.25">
      <c r="A23" s="136" t="s">
        <v>26</v>
      </c>
      <c r="B23" s="136"/>
      <c r="C23" s="136"/>
      <c r="D23" s="136"/>
      <c r="E23" s="136"/>
    </row>
    <row r="24" spans="1:5" s="34" customFormat="1" ht="15.75" thickBot="1">
      <c r="A24" s="28"/>
      <c r="B24" s="28"/>
      <c r="C24" s="28"/>
      <c r="D24" s="28"/>
      <c r="E24" s="29"/>
    </row>
    <row r="25" spans="1:5" s="34" customFormat="1" ht="32.25" customHeight="1" thickBot="1">
      <c r="A25" s="2" t="s">
        <v>1</v>
      </c>
      <c r="B25" s="2" t="s">
        <v>2</v>
      </c>
      <c r="C25" s="2" t="s">
        <v>3</v>
      </c>
      <c r="D25" s="2" t="s">
        <v>16</v>
      </c>
      <c r="E25" s="3" t="s">
        <v>4</v>
      </c>
    </row>
    <row r="26" spans="1:5" s="34" customFormat="1" ht="32.25" customHeight="1">
      <c r="A26" s="52">
        <v>1</v>
      </c>
      <c r="B26" s="53" t="s">
        <v>29</v>
      </c>
      <c r="C26" s="41">
        <f>E26</f>
        <v>173984.52</v>
      </c>
      <c r="D26" s="40" t="s">
        <v>10</v>
      </c>
      <c r="E26" s="41">
        <v>173984.52</v>
      </c>
    </row>
    <row r="27" spans="1:5" s="34" customFormat="1" ht="32.25" customHeight="1">
      <c r="A27" s="70">
        <v>2</v>
      </c>
      <c r="B27" s="51" t="s">
        <v>23</v>
      </c>
      <c r="C27" s="41">
        <f>E27</f>
        <v>0</v>
      </c>
      <c r="D27" s="40" t="s">
        <v>10</v>
      </c>
      <c r="E27" s="41"/>
    </row>
    <row r="28" spans="1:5" s="34" customFormat="1" ht="32.25" customHeight="1">
      <c r="A28" s="70">
        <v>3</v>
      </c>
      <c r="B28" s="5" t="s">
        <v>28</v>
      </c>
      <c r="C28" s="41">
        <f>E28</f>
        <v>0</v>
      </c>
      <c r="D28" s="40" t="s">
        <v>10</v>
      </c>
      <c r="E28" s="41"/>
    </row>
    <row r="29" spans="1:5" s="34" customFormat="1" ht="32.25" customHeight="1" thickBot="1">
      <c r="A29" s="70">
        <v>4</v>
      </c>
      <c r="B29" s="5" t="s">
        <v>24</v>
      </c>
      <c r="C29" s="41">
        <f>E29</f>
        <v>0</v>
      </c>
      <c r="D29" s="40" t="s">
        <v>10</v>
      </c>
      <c r="E29" s="41"/>
    </row>
    <row r="30" spans="1:5" s="34" customFormat="1" ht="32.25" customHeight="1" thickBot="1">
      <c r="A30" s="134" t="s">
        <v>4</v>
      </c>
      <c r="B30" s="135"/>
      <c r="C30" s="42">
        <f>SUM(C26:C29)</f>
        <v>173984.52</v>
      </c>
      <c r="D30" s="43" t="s">
        <v>10</v>
      </c>
      <c r="E30" s="44">
        <f>SUM(E26:E29)</f>
        <v>173984.52</v>
      </c>
    </row>
    <row r="31" spans="1:5" s="34" customFormat="1" ht="20.25" customHeight="1" thickTop="1">
      <c r="A31" s="28"/>
      <c r="B31" s="28"/>
      <c r="C31" s="28"/>
      <c r="D31" s="28"/>
      <c r="E31" s="29"/>
    </row>
    <row r="32" spans="1:5" s="34" customFormat="1" ht="9.75" customHeight="1" thickBot="1">
      <c r="A32" s="28"/>
      <c r="B32" s="28"/>
      <c r="C32" s="28"/>
      <c r="D32" s="28"/>
      <c r="E32" s="29"/>
    </row>
    <row r="33" spans="1:5" s="34" customFormat="1" ht="32.25" customHeight="1" thickBot="1">
      <c r="A33" s="49">
        <v>1</v>
      </c>
      <c r="B33" s="45" t="s">
        <v>27</v>
      </c>
      <c r="C33" s="47">
        <f>E33</f>
        <v>0</v>
      </c>
      <c r="D33" s="46" t="s">
        <v>10</v>
      </c>
      <c r="E33" s="47">
        <v>0</v>
      </c>
    </row>
    <row r="34" spans="1:5" s="34" customFormat="1" ht="32.25" customHeight="1" thickTop="1">
      <c r="A34" s="28"/>
      <c r="B34" s="28"/>
      <c r="C34" s="28"/>
      <c r="D34" s="28"/>
      <c r="E34" s="29"/>
    </row>
    <row r="35" spans="1:5">
      <c r="E35" s="29">
        <f>SUM(E19+E30-E7)</f>
        <v>19485531465.52</v>
      </c>
    </row>
  </sheetData>
  <mergeCells count="7">
    <mergeCell ref="A22:E22"/>
    <mergeCell ref="A23:E23"/>
    <mergeCell ref="A30:B30"/>
    <mergeCell ref="A1:E1"/>
    <mergeCell ref="A2:E2"/>
    <mergeCell ref="A6:A7"/>
    <mergeCell ref="A19:B19"/>
  </mergeCells>
  <pageMargins left="1.27" right="0.19685039370078741" top="0.47244094488188981" bottom="0.62992125984251968" header="0.35433070866141736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9"/>
  <sheetViews>
    <sheetView topLeftCell="A4" zoomScale="80" zoomScaleNormal="80" workbookViewId="0">
      <selection activeCell="E8" sqref="E8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41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1">
        <v>1</v>
      </c>
      <c r="B5" s="5" t="s">
        <v>5</v>
      </c>
      <c r="C5" s="27">
        <f>E5</f>
        <v>94452000</v>
      </c>
      <c r="D5" s="27" t="s">
        <v>10</v>
      </c>
      <c r="E5" s="30">
        <v>94452000</v>
      </c>
    </row>
    <row r="6" spans="1:7" ht="22.5" customHeight="1">
      <c r="A6" s="142">
        <f>A5+1</f>
        <v>2</v>
      </c>
      <c r="B6" s="5" t="s">
        <v>6</v>
      </c>
      <c r="C6" s="20">
        <f t="shared" ref="C6:C14" si="0">E6/1.1</f>
        <v>189862102.72727272</v>
      </c>
      <c r="D6" s="27">
        <f>C6*10%</f>
        <v>18986210.272727273</v>
      </c>
      <c r="E6" s="7">
        <v>208848313</v>
      </c>
    </row>
    <row r="7" spans="1:7" ht="22.5" customHeight="1">
      <c r="A7" s="143"/>
      <c r="B7" s="9" t="s">
        <v>7</v>
      </c>
      <c r="C7" s="21">
        <f t="shared" si="0"/>
        <v>-1033721.8181818181</v>
      </c>
      <c r="D7" s="31">
        <f t="shared" ref="D7:D20" si="1">C7*10%</f>
        <v>-103372.18181818182</v>
      </c>
      <c r="E7" s="10">
        <v>-1137094</v>
      </c>
      <c r="G7" s="38"/>
    </row>
    <row r="8" spans="1:7" s="34" customFormat="1" ht="22.5" customHeight="1">
      <c r="A8" s="71">
        <v>3</v>
      </c>
      <c r="B8" s="60" t="s">
        <v>42</v>
      </c>
      <c r="C8" s="61">
        <f>E8</f>
        <v>1900258927.9860997</v>
      </c>
      <c r="D8" s="62">
        <v>0</v>
      </c>
      <c r="E8" s="61">
        <v>1900258927.9860997</v>
      </c>
      <c r="G8" s="39"/>
    </row>
    <row r="9" spans="1:7" ht="22.5" customHeight="1">
      <c r="A9" s="71">
        <f>A8+1</f>
        <v>4</v>
      </c>
      <c r="B9" s="5" t="s">
        <v>8</v>
      </c>
      <c r="C9" s="20">
        <f t="shared" si="0"/>
        <v>16824007659.090908</v>
      </c>
      <c r="D9" s="27">
        <f t="shared" si="1"/>
        <v>1682400765.909091</v>
      </c>
      <c r="E9" s="7">
        <v>18506408425</v>
      </c>
    </row>
    <row r="10" spans="1:7" ht="22.5" customHeight="1">
      <c r="A10" s="71">
        <f>A9+1</f>
        <v>5</v>
      </c>
      <c r="B10" s="5" t="s">
        <v>17</v>
      </c>
      <c r="C10" s="20">
        <f t="shared" si="0"/>
        <v>0</v>
      </c>
      <c r="D10" s="27">
        <f t="shared" si="1"/>
        <v>0</v>
      </c>
      <c r="E10" s="7">
        <v>0</v>
      </c>
    </row>
    <row r="11" spans="1:7" ht="22.5" customHeight="1">
      <c r="A11" s="71">
        <f t="shared" ref="A11:A22" si="2">A10+1</f>
        <v>6</v>
      </c>
      <c r="B11" s="5" t="s">
        <v>21</v>
      </c>
      <c r="C11" s="20">
        <f t="shared" si="0"/>
        <v>113593095.45454544</v>
      </c>
      <c r="D11" s="27">
        <f t="shared" si="1"/>
        <v>11359309.545454545</v>
      </c>
      <c r="E11" s="7">
        <f>24823656+57156000+42972749</f>
        <v>124952405</v>
      </c>
    </row>
    <row r="12" spans="1:7" ht="22.5" customHeight="1">
      <c r="A12" s="71">
        <f t="shared" si="2"/>
        <v>7</v>
      </c>
      <c r="B12" s="11" t="s">
        <v>9</v>
      </c>
      <c r="C12" s="20">
        <f t="shared" si="0"/>
        <v>58771534.545454539</v>
      </c>
      <c r="D12" s="27">
        <f t="shared" si="1"/>
        <v>5877153.4545454541</v>
      </c>
      <c r="E12" s="32">
        <v>64648688</v>
      </c>
    </row>
    <row r="13" spans="1:7" ht="22.5" customHeight="1">
      <c r="A13" s="71">
        <f t="shared" si="2"/>
        <v>8</v>
      </c>
      <c r="B13" s="11" t="s">
        <v>18</v>
      </c>
      <c r="C13" s="20">
        <f t="shared" si="0"/>
        <v>0</v>
      </c>
      <c r="D13" s="27">
        <f t="shared" si="1"/>
        <v>0</v>
      </c>
      <c r="E13" s="32">
        <v>0</v>
      </c>
    </row>
    <row r="14" spans="1:7" ht="22.5" customHeight="1">
      <c r="A14" s="71">
        <f t="shared" si="2"/>
        <v>9</v>
      </c>
      <c r="B14" s="13" t="s">
        <v>11</v>
      </c>
      <c r="C14" s="20">
        <f t="shared" si="0"/>
        <v>0</v>
      </c>
      <c r="D14" s="27">
        <f t="shared" si="1"/>
        <v>0</v>
      </c>
      <c r="E14" s="12">
        <v>0</v>
      </c>
    </row>
    <row r="15" spans="1:7" ht="22.5" customHeight="1">
      <c r="A15" s="71">
        <f t="shared" si="2"/>
        <v>10</v>
      </c>
      <c r="B15" s="13" t="s">
        <v>12</v>
      </c>
      <c r="C15" s="20">
        <f>E15/1.1</f>
        <v>411206299.99999994</v>
      </c>
      <c r="D15" s="27">
        <f t="shared" si="1"/>
        <v>41120630</v>
      </c>
      <c r="E15" s="15">
        <v>452326930</v>
      </c>
    </row>
    <row r="16" spans="1:7" ht="22.5" customHeight="1">
      <c r="A16" s="71">
        <f t="shared" si="2"/>
        <v>11</v>
      </c>
      <c r="B16" s="13" t="s">
        <v>13</v>
      </c>
      <c r="C16" s="20">
        <f>E16/1.1</f>
        <v>0</v>
      </c>
      <c r="D16" s="27">
        <f t="shared" si="1"/>
        <v>0</v>
      </c>
      <c r="E16" s="15">
        <v>0</v>
      </c>
    </row>
    <row r="17" spans="1:7" s="34" customFormat="1" ht="22.5" customHeight="1">
      <c r="A17" s="71">
        <f t="shared" si="2"/>
        <v>12</v>
      </c>
      <c r="B17" s="13" t="s">
        <v>30</v>
      </c>
      <c r="C17" s="20">
        <v>0</v>
      </c>
      <c r="D17" s="27">
        <v>0</v>
      </c>
      <c r="E17" s="12">
        <v>0</v>
      </c>
      <c r="G17" s="39"/>
    </row>
    <row r="18" spans="1:7" ht="22.5" customHeight="1">
      <c r="A18" s="71">
        <f t="shared" si="2"/>
        <v>13</v>
      </c>
      <c r="B18" s="13" t="s">
        <v>19</v>
      </c>
      <c r="C18" s="20">
        <f>E18/1.1</f>
        <v>0</v>
      </c>
      <c r="D18" s="27">
        <f t="shared" si="1"/>
        <v>0</v>
      </c>
      <c r="E18" s="12">
        <v>0</v>
      </c>
    </row>
    <row r="19" spans="1:7" ht="22.5" customHeight="1">
      <c r="A19" s="71">
        <f t="shared" si="2"/>
        <v>14</v>
      </c>
      <c r="B19" s="13" t="s">
        <v>14</v>
      </c>
      <c r="C19" s="20">
        <f>E19/1.1</f>
        <v>30655199.999999996</v>
      </c>
      <c r="D19" s="27">
        <f t="shared" si="1"/>
        <v>3065520</v>
      </c>
      <c r="E19" s="15">
        <v>33720720</v>
      </c>
    </row>
    <row r="20" spans="1:7" ht="22.5" customHeight="1">
      <c r="A20" s="71">
        <f t="shared" si="2"/>
        <v>15</v>
      </c>
      <c r="B20" s="11" t="s">
        <v>15</v>
      </c>
      <c r="C20" s="22">
        <f>E20/1.1</f>
        <v>0</v>
      </c>
      <c r="D20" s="67">
        <f t="shared" si="1"/>
        <v>0</v>
      </c>
      <c r="E20" s="32">
        <v>0</v>
      </c>
    </row>
    <row r="21" spans="1:7" s="34" customFormat="1" ht="22.5" customHeight="1">
      <c r="A21" s="71">
        <f t="shared" si="2"/>
        <v>16</v>
      </c>
      <c r="B21" s="5" t="s">
        <v>39</v>
      </c>
      <c r="C21" s="68">
        <f>E21</f>
        <v>0</v>
      </c>
      <c r="D21" s="69">
        <v>0</v>
      </c>
      <c r="E21" s="6">
        <v>0</v>
      </c>
      <c r="G21" s="39"/>
    </row>
    <row r="22" spans="1:7" s="34" customFormat="1" ht="22.5" customHeight="1" thickBot="1">
      <c r="A22" s="71">
        <f t="shared" si="2"/>
        <v>17</v>
      </c>
      <c r="B22" s="63" t="s">
        <v>35</v>
      </c>
      <c r="C22" s="64">
        <f>E22</f>
        <v>0</v>
      </c>
      <c r="D22" s="65">
        <v>0</v>
      </c>
      <c r="E22" s="66">
        <v>0</v>
      </c>
      <c r="G22" s="39"/>
    </row>
    <row r="23" spans="1:7" ht="37.5" customHeight="1" thickBot="1">
      <c r="A23" s="134" t="s">
        <v>4</v>
      </c>
      <c r="B23" s="135"/>
      <c r="C23" s="24">
        <f>SUM(C5:C20)</f>
        <v>19621773097.986099</v>
      </c>
      <c r="D23" s="25">
        <f>SUM(D5:D20)</f>
        <v>1762706217</v>
      </c>
      <c r="E23" s="19">
        <f>SUM(E5:E20)</f>
        <v>21384479314.986099</v>
      </c>
    </row>
    <row r="24" spans="1:7" ht="15.75" thickTop="1"/>
    <row r="26" spans="1:7" s="34" customFormat="1" ht="20.25">
      <c r="A26" s="136" t="s">
        <v>22</v>
      </c>
      <c r="B26" s="136"/>
      <c r="C26" s="136"/>
      <c r="D26" s="136"/>
      <c r="E26" s="136"/>
    </row>
    <row r="27" spans="1:7" s="34" customFormat="1" ht="20.25">
      <c r="A27" s="136" t="s">
        <v>26</v>
      </c>
      <c r="B27" s="136"/>
      <c r="C27" s="136"/>
      <c r="D27" s="136"/>
      <c r="E27" s="136"/>
    </row>
    <row r="28" spans="1:7" s="34" customFormat="1" ht="15.75" thickBot="1">
      <c r="A28" s="28"/>
      <c r="B28" s="28"/>
      <c r="C28" s="28"/>
      <c r="D28" s="28"/>
      <c r="E28" s="29"/>
    </row>
    <row r="29" spans="1:7" s="34" customFormat="1" ht="32.25" customHeight="1" thickBot="1">
      <c r="A29" s="2" t="s">
        <v>1</v>
      </c>
      <c r="B29" s="2" t="s">
        <v>2</v>
      </c>
      <c r="C29" s="2" t="s">
        <v>3</v>
      </c>
      <c r="D29" s="2" t="s">
        <v>16</v>
      </c>
      <c r="E29" s="3" t="s">
        <v>4</v>
      </c>
    </row>
    <row r="30" spans="1:7" s="34" customFormat="1" ht="32.25" customHeight="1">
      <c r="A30" s="52">
        <v>1</v>
      </c>
      <c r="B30" s="53" t="s">
        <v>29</v>
      </c>
      <c r="C30" s="41">
        <f>E30</f>
        <v>173984.52</v>
      </c>
      <c r="D30" s="40" t="s">
        <v>10</v>
      </c>
      <c r="E30" s="41">
        <v>173984.52</v>
      </c>
    </row>
    <row r="31" spans="1:7" s="34" customFormat="1" ht="32.25" customHeight="1">
      <c r="A31" s="71">
        <v>2</v>
      </c>
      <c r="B31" s="51" t="s">
        <v>23</v>
      </c>
      <c r="C31" s="41">
        <f>E31</f>
        <v>0</v>
      </c>
      <c r="D31" s="40" t="s">
        <v>10</v>
      </c>
      <c r="E31" s="41"/>
    </row>
    <row r="32" spans="1:7" s="34" customFormat="1" ht="32.25" customHeight="1">
      <c r="A32" s="71">
        <v>3</v>
      </c>
      <c r="B32" s="5" t="s">
        <v>28</v>
      </c>
      <c r="C32" s="41">
        <f>E32</f>
        <v>0</v>
      </c>
      <c r="D32" s="40" t="s">
        <v>10</v>
      </c>
      <c r="E32" s="41"/>
    </row>
    <row r="33" spans="1:5" s="34" customFormat="1" ht="32.25" customHeight="1" thickBot="1">
      <c r="A33" s="71">
        <v>4</v>
      </c>
      <c r="B33" s="5" t="s">
        <v>24</v>
      </c>
      <c r="C33" s="41">
        <f>E33</f>
        <v>0</v>
      </c>
      <c r="D33" s="40" t="s">
        <v>10</v>
      </c>
      <c r="E33" s="41"/>
    </row>
    <row r="34" spans="1:5" s="34" customFormat="1" ht="32.25" customHeight="1" thickBot="1">
      <c r="A34" s="134" t="s">
        <v>4</v>
      </c>
      <c r="B34" s="135"/>
      <c r="C34" s="42">
        <f>SUM(C30:C33)</f>
        <v>173984.52</v>
      </c>
      <c r="D34" s="43" t="s">
        <v>10</v>
      </c>
      <c r="E34" s="44">
        <f>SUM(E30:E33)</f>
        <v>173984.52</v>
      </c>
    </row>
    <row r="35" spans="1:5" s="34" customFormat="1" ht="20.25" customHeight="1" thickTop="1">
      <c r="A35" s="28"/>
      <c r="B35" s="28"/>
      <c r="C35" s="28"/>
      <c r="D35" s="28"/>
      <c r="E35" s="29"/>
    </row>
    <row r="36" spans="1:5" s="34" customFormat="1" ht="9.75" customHeight="1" thickBot="1">
      <c r="A36" s="28"/>
      <c r="B36" s="28"/>
      <c r="C36" s="28"/>
      <c r="D36" s="28"/>
      <c r="E36" s="29"/>
    </row>
    <row r="37" spans="1:5" s="34" customFormat="1" ht="32.25" customHeight="1" thickBot="1">
      <c r="A37" s="49">
        <v>1</v>
      </c>
      <c r="B37" s="45" t="s">
        <v>27</v>
      </c>
      <c r="C37" s="47">
        <f>E37</f>
        <v>0</v>
      </c>
      <c r="D37" s="46" t="s">
        <v>10</v>
      </c>
      <c r="E37" s="47">
        <v>0</v>
      </c>
    </row>
    <row r="38" spans="1:5" s="34" customFormat="1" ht="32.25" customHeight="1" thickTop="1">
      <c r="A38" s="28"/>
      <c r="B38" s="28"/>
      <c r="C38" s="28"/>
      <c r="D38" s="28"/>
      <c r="E38" s="29"/>
    </row>
    <row r="39" spans="1:5">
      <c r="E39" s="29">
        <f>SUM(E23+E34-E7)</f>
        <v>21385790393.5061</v>
      </c>
    </row>
  </sheetData>
  <mergeCells count="7">
    <mergeCell ref="A34:B34"/>
    <mergeCell ref="A1:E1"/>
    <mergeCell ref="A2:E2"/>
    <mergeCell ref="A6:A7"/>
    <mergeCell ref="A23:B23"/>
    <mergeCell ref="A26:E26"/>
    <mergeCell ref="A27:E27"/>
  </mergeCells>
  <pageMargins left="0.27559055118110237" right="0.23622047244094491" top="0.47244094488188981" bottom="0.62992125984251968" header="0.35433070866141736" footer="0.31496062992125984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5"/>
  <sheetViews>
    <sheetView topLeftCell="A22" zoomScale="80" zoomScaleNormal="80" workbookViewId="0">
      <selection activeCell="E38" sqref="E38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44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2">
        <v>1</v>
      </c>
      <c r="B5" s="5" t="s">
        <v>5</v>
      </c>
      <c r="C5" s="27">
        <f>E5</f>
        <v>0</v>
      </c>
      <c r="D5" s="27" t="s">
        <v>10</v>
      </c>
      <c r="E5" s="30"/>
    </row>
    <row r="6" spans="1:7" ht="22.5" customHeight="1">
      <c r="A6" s="142">
        <f>A5+1</f>
        <v>2</v>
      </c>
      <c r="B6" s="5" t="s">
        <v>6</v>
      </c>
      <c r="C6" s="20">
        <f t="shared" ref="C6:C14" si="0">E6/1.1</f>
        <v>202174699.99999997</v>
      </c>
      <c r="D6" s="27">
        <f>C6*10%</f>
        <v>20217470</v>
      </c>
      <c r="E6" s="7">
        <v>222392170</v>
      </c>
    </row>
    <row r="7" spans="1:7" ht="22.5" customHeight="1">
      <c r="A7" s="143"/>
      <c r="B7" s="9" t="s">
        <v>7</v>
      </c>
      <c r="C7" s="21">
        <f t="shared" si="0"/>
        <v>0</v>
      </c>
      <c r="D7" s="31">
        <f t="shared" ref="D7:D19" si="1">C7*10%</f>
        <v>0</v>
      </c>
      <c r="E7" s="10">
        <v>0</v>
      </c>
      <c r="G7" s="38"/>
    </row>
    <row r="8" spans="1:7" ht="22.5" customHeight="1">
      <c r="A8" s="142">
        <f>A6+1</f>
        <v>3</v>
      </c>
      <c r="B8" s="5" t="s">
        <v>8</v>
      </c>
      <c r="C8" s="20">
        <f t="shared" si="0"/>
        <v>17710710743.636364</v>
      </c>
      <c r="D8" s="27">
        <f t="shared" si="1"/>
        <v>1771071074.3636365</v>
      </c>
      <c r="E8" s="7">
        <v>19481781818</v>
      </c>
    </row>
    <row r="9" spans="1:7" ht="22.5" customHeight="1">
      <c r="A9" s="143"/>
      <c r="B9" s="9" t="s">
        <v>37</v>
      </c>
      <c r="C9" s="21">
        <f t="shared" si="0"/>
        <v>-885850.90909090906</v>
      </c>
      <c r="D9" s="31">
        <f t="shared" si="1"/>
        <v>-88585.090909090912</v>
      </c>
      <c r="E9" s="10">
        <v>-974436</v>
      </c>
    </row>
    <row r="10" spans="1:7" ht="22.5" customHeight="1">
      <c r="A10" s="72">
        <f>A8+1</f>
        <v>4</v>
      </c>
      <c r="B10" s="5" t="s">
        <v>17</v>
      </c>
      <c r="C10" s="20">
        <f t="shared" si="0"/>
        <v>0</v>
      </c>
      <c r="D10" s="27">
        <f t="shared" si="1"/>
        <v>0</v>
      </c>
      <c r="E10" s="7">
        <v>0</v>
      </c>
    </row>
    <row r="11" spans="1:7" ht="22.5" customHeight="1">
      <c r="A11" s="72">
        <f t="shared" ref="A11:A19" si="2">A10+1</f>
        <v>5</v>
      </c>
      <c r="B11" s="5" t="s">
        <v>21</v>
      </c>
      <c r="C11" s="20">
        <f t="shared" si="0"/>
        <v>0</v>
      </c>
      <c r="D11" s="27">
        <f t="shared" si="1"/>
        <v>0</v>
      </c>
      <c r="E11" s="7"/>
    </row>
    <row r="12" spans="1:7" ht="22.5" customHeight="1">
      <c r="A12" s="72">
        <f t="shared" si="2"/>
        <v>6</v>
      </c>
      <c r="B12" s="11" t="s">
        <v>9</v>
      </c>
      <c r="C12" s="20">
        <f t="shared" si="0"/>
        <v>111735549.99999999</v>
      </c>
      <c r="D12" s="27">
        <f t="shared" si="1"/>
        <v>11173555</v>
      </c>
      <c r="E12" s="32">
        <v>122909105</v>
      </c>
    </row>
    <row r="13" spans="1:7" ht="22.5" customHeight="1">
      <c r="A13" s="72">
        <f t="shared" si="2"/>
        <v>7</v>
      </c>
      <c r="B13" s="11" t="s">
        <v>18</v>
      </c>
      <c r="C13" s="20">
        <f t="shared" si="0"/>
        <v>0</v>
      </c>
      <c r="D13" s="27">
        <f t="shared" si="1"/>
        <v>0</v>
      </c>
      <c r="E13" s="32">
        <v>0</v>
      </c>
    </row>
    <row r="14" spans="1:7" ht="22.5" customHeight="1">
      <c r="A14" s="72">
        <f t="shared" si="2"/>
        <v>8</v>
      </c>
      <c r="B14" s="13" t="s">
        <v>11</v>
      </c>
      <c r="C14" s="20">
        <f t="shared" si="0"/>
        <v>0</v>
      </c>
      <c r="D14" s="27">
        <f t="shared" si="1"/>
        <v>0</v>
      </c>
      <c r="E14" s="12">
        <v>0</v>
      </c>
    </row>
    <row r="15" spans="1:7" ht="22.5" customHeight="1">
      <c r="A15" s="72">
        <f t="shared" si="2"/>
        <v>9</v>
      </c>
      <c r="B15" s="13" t="s">
        <v>12</v>
      </c>
      <c r="C15" s="20">
        <f>E15/1.1</f>
        <v>672289400</v>
      </c>
      <c r="D15" s="27">
        <f t="shared" si="1"/>
        <v>67228940</v>
      </c>
      <c r="E15" s="15">
        <v>739518340</v>
      </c>
    </row>
    <row r="16" spans="1:7" ht="22.5" customHeight="1">
      <c r="A16" s="72">
        <f t="shared" si="2"/>
        <v>10</v>
      </c>
      <c r="B16" s="13" t="s">
        <v>13</v>
      </c>
      <c r="C16" s="20">
        <f>E16/1.1</f>
        <v>0</v>
      </c>
      <c r="D16" s="27">
        <f t="shared" si="1"/>
        <v>0</v>
      </c>
      <c r="E16" s="15">
        <v>0</v>
      </c>
    </row>
    <row r="17" spans="1:5" ht="22.5" customHeight="1">
      <c r="A17" s="72">
        <f t="shared" si="2"/>
        <v>11</v>
      </c>
      <c r="B17" s="13" t="s">
        <v>19</v>
      </c>
      <c r="C17" s="20">
        <f>E17</f>
        <v>414000</v>
      </c>
      <c r="D17" s="27">
        <v>0</v>
      </c>
      <c r="E17" s="12">
        <v>414000</v>
      </c>
    </row>
    <row r="18" spans="1:5" ht="22.5" customHeight="1">
      <c r="A18" s="72">
        <f t="shared" si="2"/>
        <v>12</v>
      </c>
      <c r="B18" s="13" t="s">
        <v>14</v>
      </c>
      <c r="C18" s="20">
        <f>E18/1.1</f>
        <v>34839600</v>
      </c>
      <c r="D18" s="27">
        <f t="shared" si="1"/>
        <v>3483960</v>
      </c>
      <c r="E18" s="15">
        <v>38323560</v>
      </c>
    </row>
    <row r="19" spans="1:5" ht="37.5" customHeight="1" thickBot="1">
      <c r="A19" s="72">
        <f t="shared" si="2"/>
        <v>13</v>
      </c>
      <c r="B19" s="16" t="s">
        <v>15</v>
      </c>
      <c r="C19" s="20">
        <f>E19/1.1</f>
        <v>0</v>
      </c>
      <c r="D19" s="27">
        <f t="shared" si="1"/>
        <v>0</v>
      </c>
      <c r="E19" s="18">
        <v>0</v>
      </c>
    </row>
    <row r="20" spans="1:5" ht="15.75" thickBot="1">
      <c r="A20" s="134" t="s">
        <v>4</v>
      </c>
      <c r="B20" s="135"/>
      <c r="C20" s="24">
        <f>SUM(C5:C19)</f>
        <v>18731278142.727272</v>
      </c>
      <c r="D20" s="25">
        <f>SUM(D5:D19)</f>
        <v>1873086414.2727275</v>
      </c>
      <c r="E20" s="19">
        <f>SUM(E5:E19)</f>
        <v>20604364557</v>
      </c>
    </row>
    <row r="21" spans="1:5" ht="15.75" thickTop="1"/>
    <row r="22" spans="1:5" s="34" customFormat="1">
      <c r="A22" s="1"/>
      <c r="B22" s="1"/>
      <c r="C22" s="28"/>
      <c r="D22" s="28"/>
      <c r="E22" s="29"/>
    </row>
    <row r="23" spans="1:5" s="34" customFormat="1" ht="20.25">
      <c r="A23" s="136" t="s">
        <v>22</v>
      </c>
      <c r="B23" s="136"/>
      <c r="C23" s="136"/>
      <c r="D23" s="136"/>
      <c r="E23" s="136"/>
    </row>
    <row r="24" spans="1:5" s="34" customFormat="1" ht="20.25">
      <c r="A24" s="136" t="s">
        <v>44</v>
      </c>
      <c r="B24" s="136"/>
      <c r="C24" s="136"/>
      <c r="D24" s="136"/>
      <c r="E24" s="136"/>
    </row>
    <row r="25" spans="1:5" s="34" customFormat="1" ht="32.25" customHeight="1" thickBot="1">
      <c r="A25" s="28"/>
      <c r="B25" s="28"/>
      <c r="C25" s="28"/>
      <c r="D25" s="28"/>
      <c r="E25" s="29"/>
    </row>
    <row r="26" spans="1:5" s="34" customFormat="1" ht="32.25" customHeight="1" thickBot="1">
      <c r="A26" s="2" t="s">
        <v>1</v>
      </c>
      <c r="B26" s="2" t="s">
        <v>2</v>
      </c>
      <c r="C26" s="2" t="s">
        <v>3</v>
      </c>
      <c r="D26" s="2" t="s">
        <v>16</v>
      </c>
      <c r="E26" s="3" t="s">
        <v>4</v>
      </c>
    </row>
    <row r="27" spans="1:5" s="34" customFormat="1" ht="32.25" customHeight="1">
      <c r="A27" s="52">
        <v>1</v>
      </c>
      <c r="B27" s="53" t="s">
        <v>29</v>
      </c>
      <c r="C27" s="41">
        <f>E27</f>
        <v>149774.33000000002</v>
      </c>
      <c r="D27" s="40" t="s">
        <v>10</v>
      </c>
      <c r="E27" s="41">
        <v>149774.33000000002</v>
      </c>
    </row>
    <row r="28" spans="1:5" s="34" customFormat="1" ht="32.25" customHeight="1">
      <c r="A28" s="72">
        <v>2</v>
      </c>
      <c r="B28" s="51" t="s">
        <v>23</v>
      </c>
      <c r="C28" s="41">
        <f>E28</f>
        <v>9804.07</v>
      </c>
      <c r="D28" s="40" t="s">
        <v>10</v>
      </c>
      <c r="E28" s="41">
        <v>9804.07</v>
      </c>
    </row>
    <row r="29" spans="1:5" s="34" customFormat="1" ht="32.25" customHeight="1">
      <c r="A29" s="72">
        <v>3</v>
      </c>
      <c r="B29" s="5" t="s">
        <v>28</v>
      </c>
      <c r="C29" s="41">
        <f>E29</f>
        <v>0</v>
      </c>
      <c r="D29" s="40" t="s">
        <v>10</v>
      </c>
      <c r="E29" s="41">
        <v>0</v>
      </c>
    </row>
    <row r="30" spans="1:5" s="34" customFormat="1" ht="32.25" customHeight="1" thickBot="1">
      <c r="A30" s="72">
        <v>4</v>
      </c>
      <c r="B30" s="5" t="s">
        <v>24</v>
      </c>
      <c r="C30" s="41">
        <f>E30</f>
        <v>0</v>
      </c>
      <c r="D30" s="40" t="s">
        <v>10</v>
      </c>
      <c r="E30" s="41">
        <v>0</v>
      </c>
    </row>
    <row r="31" spans="1:5" s="34" customFormat="1" ht="20.25" customHeight="1" thickBot="1">
      <c r="A31" s="134" t="s">
        <v>4</v>
      </c>
      <c r="B31" s="135"/>
      <c r="C31" s="42">
        <f>SUM(C27:C30)</f>
        <v>159578.40000000002</v>
      </c>
      <c r="D31" s="43" t="s">
        <v>10</v>
      </c>
      <c r="E31" s="44">
        <f>SUM(E27:E30)</f>
        <v>159578.40000000002</v>
      </c>
    </row>
    <row r="32" spans="1:5" s="34" customFormat="1" ht="9.75" customHeight="1" thickTop="1">
      <c r="A32" s="28"/>
      <c r="B32" s="28"/>
      <c r="C32" s="28"/>
      <c r="D32" s="28"/>
      <c r="E32" s="29"/>
    </row>
    <row r="33" spans="1:5" s="34" customFormat="1" ht="32.25" customHeight="1" thickBot="1">
      <c r="A33" s="28"/>
      <c r="B33" s="28"/>
      <c r="C33" s="28"/>
      <c r="D33" s="28"/>
      <c r="E33" s="29"/>
    </row>
    <row r="34" spans="1:5" s="34" customFormat="1" ht="32.25" customHeight="1" thickBot="1">
      <c r="A34" s="49">
        <v>1</v>
      </c>
      <c r="B34" s="45" t="s">
        <v>27</v>
      </c>
      <c r="C34" s="47">
        <f>E34</f>
        <v>0</v>
      </c>
      <c r="D34" s="46" t="s">
        <v>10</v>
      </c>
      <c r="E34" s="47">
        <v>0</v>
      </c>
    </row>
    <row r="35" spans="1:5" ht="15.75" thickTop="1"/>
  </sheetData>
  <mergeCells count="8">
    <mergeCell ref="A31:B31"/>
    <mergeCell ref="A1:E1"/>
    <mergeCell ref="A2:E2"/>
    <mergeCell ref="A6:A7"/>
    <mergeCell ref="A23:E23"/>
    <mergeCell ref="A8:A9"/>
    <mergeCell ref="A20:B20"/>
    <mergeCell ref="A24:E24"/>
  </mergeCells>
  <pageMargins left="1.02" right="0.19685039370078741" top="0.47244094488188981" bottom="0.62992125984251968" header="0.35433070866141736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5" sqref="A5:A21"/>
    </sheetView>
  </sheetViews>
  <sheetFormatPr defaultRowHeight="15"/>
  <cols>
    <col min="1" max="1" width="5.28515625" style="28" customWidth="1"/>
    <col min="2" max="2" width="47.85546875" style="28" customWidth="1"/>
    <col min="3" max="4" width="22.85546875" style="28" customWidth="1"/>
    <col min="5" max="5" width="22.85546875" style="29" customWidth="1"/>
    <col min="6" max="6" width="9.140625" style="34"/>
    <col min="7" max="7" width="21.42578125" style="39" customWidth="1"/>
    <col min="8" max="8" width="13.7109375" style="34" bestFit="1" customWidth="1"/>
    <col min="9" max="16384" width="9.140625" style="34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55</v>
      </c>
      <c r="B2" s="136"/>
      <c r="C2" s="136"/>
      <c r="D2" s="136"/>
      <c r="E2" s="136"/>
    </row>
    <row r="3" spans="1:7" ht="19.5" customHeight="1" thickBot="1"/>
    <row r="4" spans="1:7" ht="30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122">
        <v>1</v>
      </c>
      <c r="B5" s="5" t="s">
        <v>5</v>
      </c>
      <c r="C5" s="27">
        <f>E5</f>
        <v>163797000</v>
      </c>
      <c r="D5" s="27" t="s">
        <v>10</v>
      </c>
      <c r="E5" s="35">
        <v>163797000</v>
      </c>
    </row>
    <row r="6" spans="1:7" ht="22.5" customHeight="1">
      <c r="A6" s="137">
        <f>A5+1</f>
        <v>2</v>
      </c>
      <c r="B6" s="5" t="s">
        <v>6</v>
      </c>
      <c r="C6" s="20">
        <f>E6/1.1</f>
        <v>27849769.999999996</v>
      </c>
      <c r="D6" s="27">
        <f>C6*10%</f>
        <v>2784977</v>
      </c>
      <c r="E6" s="20">
        <v>30634747</v>
      </c>
    </row>
    <row r="7" spans="1:7" ht="22.5" customHeight="1">
      <c r="A7" s="138"/>
      <c r="B7" s="9" t="s">
        <v>7</v>
      </c>
      <c r="C7" s="21">
        <f t="shared" ref="C7:C20" si="0">E7/1.1</f>
        <v>0</v>
      </c>
      <c r="D7" s="31">
        <f t="shared" ref="D7:D20" si="1">C7*10%</f>
        <v>0</v>
      </c>
      <c r="E7" s="21">
        <v>0</v>
      </c>
      <c r="G7" s="39">
        <f>E6+E7</f>
        <v>30634747</v>
      </c>
    </row>
    <row r="8" spans="1:7" ht="22.5" customHeight="1">
      <c r="A8" s="122">
        <f>A6+1</f>
        <v>3</v>
      </c>
      <c r="B8" s="60" t="s">
        <v>56</v>
      </c>
      <c r="C8" s="61">
        <f>E8</f>
        <v>3151138421</v>
      </c>
      <c r="D8" s="62">
        <v>0</v>
      </c>
      <c r="E8" s="61">
        <v>3151138421</v>
      </c>
    </row>
    <row r="9" spans="1:7" ht="22.5" customHeight="1">
      <c r="A9" s="137">
        <f>A8+1</f>
        <v>4</v>
      </c>
      <c r="B9" s="5" t="s">
        <v>8</v>
      </c>
      <c r="C9" s="20">
        <f t="shared" si="0"/>
        <v>17413238902.727272</v>
      </c>
      <c r="D9" s="27">
        <f t="shared" si="1"/>
        <v>1741323890.2727273</v>
      </c>
      <c r="E9" s="20">
        <v>19154562793</v>
      </c>
    </row>
    <row r="10" spans="1:7" s="78" customFormat="1" ht="22.5" customHeight="1">
      <c r="A10" s="138"/>
      <c r="B10" s="9" t="s">
        <v>37</v>
      </c>
      <c r="C10" s="21">
        <f>E10/1.1</f>
        <v>-2295600</v>
      </c>
      <c r="D10" s="31">
        <f>C10*10%</f>
        <v>-229560</v>
      </c>
      <c r="E10" s="21">
        <v>-2525160</v>
      </c>
      <c r="G10" s="79"/>
    </row>
    <row r="11" spans="1:7" ht="22.5" customHeight="1">
      <c r="A11" s="122">
        <f>A9+1</f>
        <v>5</v>
      </c>
      <c r="B11" s="5" t="s">
        <v>21</v>
      </c>
      <c r="C11" s="20">
        <f t="shared" si="0"/>
        <v>80664350.909090906</v>
      </c>
      <c r="D11" s="27">
        <f t="shared" si="1"/>
        <v>8066435.0909090908</v>
      </c>
      <c r="E11" s="20">
        <v>88730786</v>
      </c>
    </row>
    <row r="12" spans="1:7" ht="22.5" customHeight="1">
      <c r="A12" s="122">
        <f t="shared" ref="A12:A21" si="2">A11+1</f>
        <v>6</v>
      </c>
      <c r="B12" s="11" t="s">
        <v>9</v>
      </c>
      <c r="C12" s="20">
        <f t="shared" si="0"/>
        <v>6172799.9999999991</v>
      </c>
      <c r="D12" s="27">
        <f t="shared" si="1"/>
        <v>617279.99999999988</v>
      </c>
      <c r="E12" s="20">
        <v>6790080</v>
      </c>
    </row>
    <row r="13" spans="1:7" ht="22.5" customHeight="1">
      <c r="A13" s="122">
        <f t="shared" si="2"/>
        <v>7</v>
      </c>
      <c r="B13" s="11" t="s">
        <v>18</v>
      </c>
      <c r="C13" s="20">
        <f t="shared" si="0"/>
        <v>0</v>
      </c>
      <c r="D13" s="27">
        <f t="shared" si="1"/>
        <v>0</v>
      </c>
      <c r="E13" s="22">
        <v>0</v>
      </c>
    </row>
    <row r="14" spans="1:7" ht="22.5" customHeight="1">
      <c r="A14" s="122">
        <f t="shared" si="2"/>
        <v>8</v>
      </c>
      <c r="B14" s="13" t="s">
        <v>11</v>
      </c>
      <c r="C14" s="20">
        <f t="shared" si="0"/>
        <v>0</v>
      </c>
      <c r="D14" s="27">
        <f t="shared" si="1"/>
        <v>0</v>
      </c>
      <c r="E14" s="23">
        <v>0</v>
      </c>
    </row>
    <row r="15" spans="1:7" ht="22.5" customHeight="1">
      <c r="A15" s="122">
        <f t="shared" si="2"/>
        <v>9</v>
      </c>
      <c r="B15" s="13" t="s">
        <v>12</v>
      </c>
      <c r="C15" s="20">
        <f t="shared" si="0"/>
        <v>591999199.090909</v>
      </c>
      <c r="D15" s="27">
        <f t="shared" si="1"/>
        <v>59199919.909090906</v>
      </c>
      <c r="E15" s="23">
        <v>651199119</v>
      </c>
    </row>
    <row r="16" spans="1:7" ht="22.5" customHeight="1">
      <c r="A16" s="122">
        <f t="shared" si="2"/>
        <v>10</v>
      </c>
      <c r="B16" s="13" t="s">
        <v>13</v>
      </c>
      <c r="C16" s="20">
        <f t="shared" si="0"/>
        <v>0</v>
      </c>
      <c r="D16" s="27">
        <f t="shared" si="1"/>
        <v>0</v>
      </c>
      <c r="E16" s="23">
        <v>0</v>
      </c>
    </row>
    <row r="17" spans="1:8" ht="22.5" customHeight="1">
      <c r="A17" s="122">
        <f t="shared" si="2"/>
        <v>11</v>
      </c>
      <c r="B17" s="13" t="s">
        <v>30</v>
      </c>
      <c r="C17" s="20">
        <v>0</v>
      </c>
      <c r="D17" s="27">
        <v>0</v>
      </c>
      <c r="E17" s="23">
        <v>0</v>
      </c>
    </row>
    <row r="18" spans="1:8" ht="22.5" customHeight="1">
      <c r="A18" s="122">
        <f t="shared" si="2"/>
        <v>12</v>
      </c>
      <c r="B18" s="13" t="s">
        <v>19</v>
      </c>
      <c r="C18" s="20">
        <f t="shared" si="0"/>
        <v>0</v>
      </c>
      <c r="D18" s="27">
        <f t="shared" si="1"/>
        <v>0</v>
      </c>
      <c r="E18" s="23">
        <v>0</v>
      </c>
    </row>
    <row r="19" spans="1:8" ht="22.5" customHeight="1">
      <c r="A19" s="122">
        <f t="shared" si="2"/>
        <v>13</v>
      </c>
      <c r="B19" s="11" t="s">
        <v>14</v>
      </c>
      <c r="C19" s="20">
        <f t="shared" si="0"/>
        <v>0</v>
      </c>
      <c r="D19" s="27">
        <f t="shared" si="1"/>
        <v>0</v>
      </c>
      <c r="E19" s="23">
        <v>0</v>
      </c>
    </row>
    <row r="20" spans="1:8" ht="22.5" customHeight="1">
      <c r="A20" s="122">
        <f t="shared" si="2"/>
        <v>14</v>
      </c>
      <c r="B20" s="5" t="s">
        <v>20</v>
      </c>
      <c r="C20" s="20">
        <f t="shared" si="0"/>
        <v>0</v>
      </c>
      <c r="D20" s="27">
        <f t="shared" si="1"/>
        <v>0</v>
      </c>
      <c r="E20" s="20">
        <v>0</v>
      </c>
    </row>
    <row r="21" spans="1:8" ht="22.5" customHeight="1" thickBot="1">
      <c r="A21" s="122">
        <f t="shared" si="2"/>
        <v>15</v>
      </c>
      <c r="B21" s="63" t="s">
        <v>57</v>
      </c>
      <c r="C21" s="64">
        <f>E21</f>
        <v>0</v>
      </c>
      <c r="D21" s="65">
        <v>0</v>
      </c>
      <c r="E21" s="66">
        <v>0</v>
      </c>
    </row>
    <row r="22" spans="1:8" ht="37.5" customHeight="1" thickBot="1">
      <c r="A22" s="134" t="s">
        <v>4</v>
      </c>
      <c r="B22" s="135"/>
      <c r="C22" s="24">
        <f>SUM(C5:C21)</f>
        <v>21432564843.727272</v>
      </c>
      <c r="D22" s="25">
        <f>SUM(D6:D21)</f>
        <v>1811762942.2727273</v>
      </c>
      <c r="E22" s="26">
        <f>SUM(E5:E21)</f>
        <v>23244327786</v>
      </c>
      <c r="G22" s="39">
        <v>14946444306.799999</v>
      </c>
      <c r="H22" s="57">
        <f>E22-G22</f>
        <v>8297883479.2000008</v>
      </c>
    </row>
    <row r="23" spans="1:8" ht="15.75" thickTop="1">
      <c r="C23" s="34"/>
      <c r="D23" s="39"/>
      <c r="E23" s="34"/>
      <c r="G23" s="34"/>
    </row>
    <row r="24" spans="1:8">
      <c r="C24" s="34"/>
      <c r="D24" s="39"/>
      <c r="E24" s="34"/>
      <c r="G24" s="34"/>
    </row>
  </sheetData>
  <mergeCells count="5">
    <mergeCell ref="A1:E1"/>
    <mergeCell ref="A2:E2"/>
    <mergeCell ref="A6:A7"/>
    <mergeCell ref="A22:B22"/>
    <mergeCell ref="A9:A10"/>
  </mergeCells>
  <pageMargins left="0.39" right="0.19685039370078741" top="0.47244094488188981" bottom="1.8110236220472442" header="0.35433070866141736" footer="0.31496062992125984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9"/>
  <sheetViews>
    <sheetView topLeftCell="A16" zoomScale="80" zoomScaleNormal="80" workbookViewId="0">
      <selection activeCell="A27" sqref="A27:E27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44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2">
        <v>1</v>
      </c>
      <c r="B5" s="5" t="s">
        <v>5</v>
      </c>
      <c r="C5" s="27">
        <f>E5</f>
        <v>132878000</v>
      </c>
      <c r="D5" s="27" t="s">
        <v>10</v>
      </c>
      <c r="E5" s="30">
        <v>132878000</v>
      </c>
    </row>
    <row r="6" spans="1:7" ht="22.5" customHeight="1">
      <c r="A6" s="142">
        <f>A5+1</f>
        <v>2</v>
      </c>
      <c r="B6" s="5" t="s">
        <v>6</v>
      </c>
      <c r="C6" s="20">
        <f t="shared" ref="C6:C15" si="0">E6/1.1</f>
        <v>202174699.99999997</v>
      </c>
      <c r="D6" s="27">
        <f>C6*10%</f>
        <v>20217470</v>
      </c>
      <c r="E6" s="7">
        <v>222392170</v>
      </c>
    </row>
    <row r="7" spans="1:7" ht="22.5" customHeight="1">
      <c r="A7" s="143"/>
      <c r="B7" s="9" t="s">
        <v>7</v>
      </c>
      <c r="C7" s="21">
        <f t="shared" si="0"/>
        <v>0</v>
      </c>
      <c r="D7" s="31">
        <f t="shared" ref="D7:D21" si="1">C7*10%</f>
        <v>0</v>
      </c>
      <c r="E7" s="10">
        <v>0</v>
      </c>
      <c r="G7" s="38"/>
    </row>
    <row r="8" spans="1:7" s="34" customFormat="1" ht="22.5" customHeight="1">
      <c r="A8" s="72">
        <v>3</v>
      </c>
      <c r="B8" s="60" t="s">
        <v>45</v>
      </c>
      <c r="C8" s="61">
        <f>E8</f>
        <v>1736333807.6900003</v>
      </c>
      <c r="D8" s="62">
        <v>0</v>
      </c>
      <c r="E8" s="61">
        <v>1736333807.6900003</v>
      </c>
      <c r="G8" s="39"/>
    </row>
    <row r="9" spans="1:7" ht="22.5" customHeight="1">
      <c r="A9" s="142">
        <f>A8+1</f>
        <v>4</v>
      </c>
      <c r="B9" s="5" t="s">
        <v>8</v>
      </c>
      <c r="C9" s="20">
        <f t="shared" si="0"/>
        <v>17710710743.636364</v>
      </c>
      <c r="D9" s="27">
        <f t="shared" si="1"/>
        <v>1771071074.3636365</v>
      </c>
      <c r="E9" s="7">
        <v>19481781818</v>
      </c>
    </row>
    <row r="10" spans="1:7" ht="22.5" customHeight="1">
      <c r="A10" s="143"/>
      <c r="B10" s="9" t="s">
        <v>37</v>
      </c>
      <c r="C10" s="21">
        <f t="shared" si="0"/>
        <v>-885850.90909090906</v>
      </c>
      <c r="D10" s="31">
        <f t="shared" si="1"/>
        <v>-88585.090909090912</v>
      </c>
      <c r="E10" s="10">
        <v>-974436</v>
      </c>
    </row>
    <row r="11" spans="1:7" ht="22.5" customHeight="1">
      <c r="A11" s="72">
        <f>A9+1</f>
        <v>5</v>
      </c>
      <c r="B11" s="5" t="s">
        <v>17</v>
      </c>
      <c r="C11" s="20">
        <f t="shared" si="0"/>
        <v>0</v>
      </c>
      <c r="D11" s="27">
        <f t="shared" si="1"/>
        <v>0</v>
      </c>
      <c r="E11" s="7">
        <v>0</v>
      </c>
    </row>
    <row r="12" spans="1:7" ht="22.5" customHeight="1">
      <c r="A12" s="72">
        <f t="shared" ref="A12:A23" si="2">A11+1</f>
        <v>6</v>
      </c>
      <c r="B12" s="5" t="s">
        <v>21</v>
      </c>
      <c r="C12" s="20">
        <f t="shared" si="0"/>
        <v>105446510.90909091</v>
      </c>
      <c r="D12" s="27">
        <f t="shared" si="1"/>
        <v>10544651.090909092</v>
      </c>
      <c r="E12" s="7">
        <v>115991162</v>
      </c>
    </row>
    <row r="13" spans="1:7" ht="22.5" customHeight="1">
      <c r="A13" s="72">
        <f t="shared" si="2"/>
        <v>7</v>
      </c>
      <c r="B13" s="11" t="s">
        <v>9</v>
      </c>
      <c r="C13" s="20">
        <f t="shared" si="0"/>
        <v>111735549.99999999</v>
      </c>
      <c r="D13" s="27">
        <f t="shared" si="1"/>
        <v>11173555</v>
      </c>
      <c r="E13" s="32">
        <v>122909105</v>
      </c>
    </row>
    <row r="14" spans="1:7" ht="22.5" customHeight="1">
      <c r="A14" s="72">
        <f t="shared" si="2"/>
        <v>8</v>
      </c>
      <c r="B14" s="11" t="s">
        <v>18</v>
      </c>
      <c r="C14" s="20">
        <f t="shared" si="0"/>
        <v>0</v>
      </c>
      <c r="D14" s="27">
        <f t="shared" si="1"/>
        <v>0</v>
      </c>
      <c r="E14" s="32">
        <v>0</v>
      </c>
    </row>
    <row r="15" spans="1:7" ht="22.5" customHeight="1">
      <c r="A15" s="72">
        <f t="shared" si="2"/>
        <v>9</v>
      </c>
      <c r="B15" s="13" t="s">
        <v>11</v>
      </c>
      <c r="C15" s="20">
        <f t="shared" si="0"/>
        <v>0</v>
      </c>
      <c r="D15" s="27">
        <f t="shared" si="1"/>
        <v>0</v>
      </c>
      <c r="E15" s="12">
        <v>0</v>
      </c>
    </row>
    <row r="16" spans="1:7" ht="22.5" customHeight="1">
      <c r="A16" s="72">
        <f t="shared" si="2"/>
        <v>10</v>
      </c>
      <c r="B16" s="13" t="s">
        <v>12</v>
      </c>
      <c r="C16" s="20">
        <f>E16/1.1</f>
        <v>672289400</v>
      </c>
      <c r="D16" s="27">
        <f t="shared" si="1"/>
        <v>67228940</v>
      </c>
      <c r="E16" s="15">
        <v>739518340</v>
      </c>
    </row>
    <row r="17" spans="1:7" s="34" customFormat="1" ht="22.5" customHeight="1">
      <c r="A17" s="72">
        <f t="shared" si="2"/>
        <v>11</v>
      </c>
      <c r="B17" s="13" t="s">
        <v>13</v>
      </c>
      <c r="C17" s="20">
        <f>E17/1.1</f>
        <v>0</v>
      </c>
      <c r="D17" s="27">
        <f t="shared" si="1"/>
        <v>0</v>
      </c>
      <c r="E17" s="15">
        <v>0</v>
      </c>
      <c r="G17" s="39"/>
    </row>
    <row r="18" spans="1:7" ht="22.5" customHeight="1">
      <c r="A18" s="72">
        <f t="shared" si="2"/>
        <v>12</v>
      </c>
      <c r="B18" s="13" t="s">
        <v>30</v>
      </c>
      <c r="C18" s="20">
        <v>0</v>
      </c>
      <c r="D18" s="27">
        <v>0</v>
      </c>
      <c r="E18" s="12">
        <v>0</v>
      </c>
    </row>
    <row r="19" spans="1:7" ht="22.5" customHeight="1">
      <c r="A19" s="72">
        <f t="shared" si="2"/>
        <v>13</v>
      </c>
      <c r="B19" s="13" t="s">
        <v>19</v>
      </c>
      <c r="C19" s="20">
        <f>E19</f>
        <v>414000</v>
      </c>
      <c r="D19" s="27">
        <v>0</v>
      </c>
      <c r="E19" s="12">
        <v>414000</v>
      </c>
    </row>
    <row r="20" spans="1:7" ht="22.5" customHeight="1">
      <c r="A20" s="72">
        <f t="shared" si="2"/>
        <v>14</v>
      </c>
      <c r="B20" s="13" t="s">
        <v>14</v>
      </c>
      <c r="C20" s="20">
        <f>E20/1.1</f>
        <v>34839600</v>
      </c>
      <c r="D20" s="27">
        <f t="shared" si="1"/>
        <v>3483960</v>
      </c>
      <c r="E20" s="15">
        <v>38323560</v>
      </c>
    </row>
    <row r="21" spans="1:7" s="34" customFormat="1" ht="22.5" customHeight="1">
      <c r="A21" s="72">
        <f t="shared" si="2"/>
        <v>15</v>
      </c>
      <c r="B21" s="11" t="s">
        <v>15</v>
      </c>
      <c r="C21" s="22">
        <f>E21/1.1</f>
        <v>0</v>
      </c>
      <c r="D21" s="67">
        <f t="shared" si="1"/>
        <v>0</v>
      </c>
      <c r="E21" s="32">
        <v>0</v>
      </c>
      <c r="G21" s="39"/>
    </row>
    <row r="22" spans="1:7" s="34" customFormat="1" ht="22.5" customHeight="1">
      <c r="A22" s="72">
        <f t="shared" si="2"/>
        <v>16</v>
      </c>
      <c r="B22" s="5" t="s">
        <v>46</v>
      </c>
      <c r="C22" s="68">
        <f>E22</f>
        <v>113658583.50999999</v>
      </c>
      <c r="D22" s="69">
        <v>0</v>
      </c>
      <c r="E22" s="6">
        <v>113658583.50999999</v>
      </c>
      <c r="G22" s="39"/>
    </row>
    <row r="23" spans="1:7" ht="37.5" customHeight="1" thickBot="1">
      <c r="A23" s="72">
        <f t="shared" si="2"/>
        <v>17</v>
      </c>
      <c r="B23" s="63" t="s">
        <v>35</v>
      </c>
      <c r="C23" s="64">
        <f>E23</f>
        <v>0</v>
      </c>
      <c r="D23" s="65">
        <v>0</v>
      </c>
      <c r="E23" s="66">
        <v>0</v>
      </c>
    </row>
    <row r="24" spans="1:7" ht="30" customHeight="1" thickBot="1">
      <c r="A24" s="134" t="s">
        <v>4</v>
      </c>
      <c r="B24" s="135"/>
      <c r="C24" s="24">
        <f>SUM(C5:C21)</f>
        <v>20705936461.326363</v>
      </c>
      <c r="D24" s="25">
        <f>SUM(D5:D21)</f>
        <v>1883631065.3636365</v>
      </c>
      <c r="E24" s="19">
        <f>SUM(E5:E21)</f>
        <v>22589567526.689999</v>
      </c>
    </row>
    <row r="25" spans="1:7" ht="15.75" thickTop="1"/>
    <row r="26" spans="1:7" s="34" customFormat="1">
      <c r="A26" s="1"/>
      <c r="B26" s="1"/>
      <c r="C26" s="28"/>
      <c r="D26" s="28"/>
      <c r="E26" s="29"/>
    </row>
    <row r="27" spans="1:7" s="34" customFormat="1" ht="20.25">
      <c r="A27" s="136" t="s">
        <v>22</v>
      </c>
      <c r="B27" s="136"/>
      <c r="C27" s="136"/>
      <c r="D27" s="136"/>
      <c r="E27" s="136"/>
    </row>
    <row r="28" spans="1:7" s="34" customFormat="1" ht="20.25">
      <c r="A28" s="136" t="s">
        <v>44</v>
      </c>
      <c r="B28" s="136"/>
      <c r="C28" s="136"/>
      <c r="D28" s="136"/>
      <c r="E28" s="136"/>
    </row>
    <row r="29" spans="1:7" s="34" customFormat="1" ht="32.25" customHeight="1" thickBot="1">
      <c r="A29" s="28"/>
      <c r="B29" s="28"/>
      <c r="C29" s="28"/>
      <c r="D29" s="28"/>
      <c r="E29" s="29"/>
    </row>
    <row r="30" spans="1:7" s="34" customFormat="1" ht="32.25" customHeight="1" thickBot="1">
      <c r="A30" s="2" t="s">
        <v>1</v>
      </c>
      <c r="B30" s="2" t="s">
        <v>2</v>
      </c>
      <c r="C30" s="2" t="s">
        <v>3</v>
      </c>
      <c r="D30" s="2" t="s">
        <v>16</v>
      </c>
      <c r="E30" s="3" t="s">
        <v>4</v>
      </c>
      <c r="F30" s="39">
        <v>11593</v>
      </c>
      <c r="G30" s="39" t="e">
        <f>E30*F30</f>
        <v>#VALUE!</v>
      </c>
    </row>
    <row r="31" spans="1:7" s="34" customFormat="1" ht="32.25" customHeight="1">
      <c r="A31" s="52">
        <v>1</v>
      </c>
      <c r="B31" s="53" t="s">
        <v>29</v>
      </c>
      <c r="C31" s="41">
        <f>E31</f>
        <v>149774.33000000002</v>
      </c>
      <c r="D31" s="40" t="s">
        <v>10</v>
      </c>
      <c r="E31" s="41">
        <v>149774.33000000002</v>
      </c>
      <c r="G31" s="39">
        <f>E31*F30</f>
        <v>1736333807.6900003</v>
      </c>
    </row>
    <row r="32" spans="1:7" s="34" customFormat="1" ht="32.25" customHeight="1">
      <c r="A32" s="72">
        <v>2</v>
      </c>
      <c r="B32" s="51" t="s">
        <v>23</v>
      </c>
      <c r="C32" s="41">
        <f>E32</f>
        <v>9804.07</v>
      </c>
      <c r="D32" s="40" t="s">
        <v>10</v>
      </c>
      <c r="E32" s="41">
        <v>9804.07</v>
      </c>
    </row>
    <row r="33" spans="1:5" s="34" customFormat="1" ht="32.25" customHeight="1">
      <c r="A33" s="72">
        <v>3</v>
      </c>
      <c r="B33" s="5" t="s">
        <v>28</v>
      </c>
      <c r="C33" s="41">
        <f>E33</f>
        <v>0</v>
      </c>
      <c r="D33" s="40" t="s">
        <v>10</v>
      </c>
      <c r="E33" s="41">
        <v>0</v>
      </c>
    </row>
    <row r="34" spans="1:5" s="34" customFormat="1" ht="32.25" customHeight="1" thickBot="1">
      <c r="A34" s="72">
        <v>4</v>
      </c>
      <c r="B34" s="5" t="s">
        <v>24</v>
      </c>
      <c r="C34" s="41">
        <f>E34</f>
        <v>0</v>
      </c>
      <c r="D34" s="40" t="s">
        <v>10</v>
      </c>
      <c r="E34" s="41">
        <v>0</v>
      </c>
    </row>
    <row r="35" spans="1:5" s="34" customFormat="1" ht="20.25" customHeight="1" thickBot="1">
      <c r="A35" s="134" t="s">
        <v>4</v>
      </c>
      <c r="B35" s="135"/>
      <c r="C35" s="42">
        <f>SUM(C31:C34)</f>
        <v>159578.40000000002</v>
      </c>
      <c r="D35" s="43" t="s">
        <v>10</v>
      </c>
      <c r="E35" s="44">
        <f>SUM(E31:E34)</f>
        <v>159578.40000000002</v>
      </c>
    </row>
    <row r="36" spans="1:5" s="34" customFormat="1" ht="9.75" customHeight="1" thickTop="1">
      <c r="A36" s="28"/>
      <c r="B36" s="28"/>
      <c r="C36" s="28"/>
      <c r="D36" s="28"/>
      <c r="E36" s="29"/>
    </row>
    <row r="37" spans="1:5" s="34" customFormat="1" ht="32.25" customHeight="1" thickBot="1">
      <c r="A37" s="28"/>
      <c r="B37" s="28"/>
      <c r="C37" s="28"/>
      <c r="D37" s="28"/>
      <c r="E37" s="29"/>
    </row>
    <row r="38" spans="1:5" s="34" customFormat="1" ht="32.25" customHeight="1" thickBot="1">
      <c r="A38" s="49">
        <v>1</v>
      </c>
      <c r="B38" s="45" t="s">
        <v>27</v>
      </c>
      <c r="C38" s="47">
        <f>E38</f>
        <v>0</v>
      </c>
      <c r="D38" s="46" t="s">
        <v>10</v>
      </c>
      <c r="E38" s="47">
        <v>0</v>
      </c>
    </row>
    <row r="39" spans="1:5" ht="15.75" thickTop="1">
      <c r="E39" s="29">
        <f>SUM(E23+E34-E7)</f>
        <v>0</v>
      </c>
    </row>
  </sheetData>
  <mergeCells count="8">
    <mergeCell ref="A35:B35"/>
    <mergeCell ref="A1:E1"/>
    <mergeCell ref="A2:E2"/>
    <mergeCell ref="A6:A7"/>
    <mergeCell ref="A27:E27"/>
    <mergeCell ref="A9:A10"/>
    <mergeCell ref="A24:B24"/>
    <mergeCell ref="A28:E28"/>
  </mergeCells>
  <pageMargins left="0.27559055118110237" right="0.23622047244094491" top="0.47244094488188981" bottom="0.62992125984251968" header="0.35433070866141736" footer="0.31496062992125984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4"/>
  <sheetViews>
    <sheetView zoomScale="80" zoomScaleNormal="80" workbookViewId="0">
      <selection activeCell="E12" sqref="E12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6" max="6" width="13.42578125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47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3">
        <v>1</v>
      </c>
      <c r="B5" s="5" t="s">
        <v>5</v>
      </c>
      <c r="C5" s="27">
        <f>E5</f>
        <v>135792000</v>
      </c>
      <c r="D5" s="27" t="s">
        <v>10</v>
      </c>
      <c r="E5" s="30">
        <v>135792000</v>
      </c>
    </row>
    <row r="6" spans="1:7" ht="22.5" customHeight="1">
      <c r="A6" s="142">
        <f>A5+1</f>
        <v>2</v>
      </c>
      <c r="B6" s="5" t="s">
        <v>6</v>
      </c>
      <c r="C6" s="20">
        <f t="shared" ref="C6:C13" si="0">E6/1.1</f>
        <v>91524940</v>
      </c>
      <c r="D6" s="27">
        <f>C6*10%</f>
        <v>9152494</v>
      </c>
      <c r="E6" s="7">
        <v>100677434</v>
      </c>
    </row>
    <row r="7" spans="1:7" ht="22.5" customHeight="1">
      <c r="A7" s="143"/>
      <c r="B7" s="9" t="s">
        <v>7</v>
      </c>
      <c r="C7" s="21">
        <f t="shared" si="0"/>
        <v>0</v>
      </c>
      <c r="D7" s="31">
        <f t="shared" ref="D7:D18" si="1">C7*10%</f>
        <v>0</v>
      </c>
      <c r="E7" s="10">
        <v>0</v>
      </c>
      <c r="G7" s="38"/>
    </row>
    <row r="8" spans="1:7" ht="22.5" customHeight="1">
      <c r="A8" s="73">
        <f>A6+1</f>
        <v>3</v>
      </c>
      <c r="B8" s="5" t="s">
        <v>8</v>
      </c>
      <c r="C8" s="20">
        <f t="shared" si="0"/>
        <v>16378421692.90909</v>
      </c>
      <c r="D8" s="27">
        <f t="shared" si="1"/>
        <v>1637842169.2909091</v>
      </c>
      <c r="E8" s="7">
        <v>18016263862.200001</v>
      </c>
    </row>
    <row r="9" spans="1:7" ht="22.5" customHeight="1">
      <c r="A9" s="73">
        <f>A8+1</f>
        <v>4</v>
      </c>
      <c r="B9" s="5" t="s">
        <v>17</v>
      </c>
      <c r="C9" s="20">
        <f t="shared" si="0"/>
        <v>0</v>
      </c>
      <c r="D9" s="27">
        <f t="shared" si="1"/>
        <v>0</v>
      </c>
      <c r="E9" s="7">
        <v>0</v>
      </c>
    </row>
    <row r="10" spans="1:7" ht="22.5" customHeight="1">
      <c r="A10" s="73">
        <f t="shared" ref="A10:A18" si="2">A9+1</f>
        <v>5</v>
      </c>
      <c r="B10" s="5" t="s">
        <v>21</v>
      </c>
      <c r="C10" s="20">
        <f t="shared" si="0"/>
        <v>113905559.99999999</v>
      </c>
      <c r="D10" s="27">
        <f t="shared" si="1"/>
        <v>11390556</v>
      </c>
      <c r="E10" s="7">
        <v>125296116</v>
      </c>
      <c r="F10" s="74"/>
      <c r="G10" s="38"/>
    </row>
    <row r="11" spans="1:7" ht="22.5" customHeight="1">
      <c r="A11" s="73">
        <f t="shared" si="2"/>
        <v>6</v>
      </c>
      <c r="B11" s="11" t="s">
        <v>9</v>
      </c>
      <c r="C11" s="20">
        <f t="shared" si="0"/>
        <v>62272566.418181814</v>
      </c>
      <c r="D11" s="27">
        <f t="shared" si="1"/>
        <v>6227256.6418181816</v>
      </c>
      <c r="E11" s="32">
        <v>68499823.060000002</v>
      </c>
    </row>
    <row r="12" spans="1:7" ht="22.5" customHeight="1">
      <c r="A12" s="73">
        <f t="shared" si="2"/>
        <v>7</v>
      </c>
      <c r="B12" s="11" t="s">
        <v>18</v>
      </c>
      <c r="C12" s="20">
        <f t="shared" si="0"/>
        <v>1126250</v>
      </c>
      <c r="D12" s="27">
        <f t="shared" si="1"/>
        <v>112625</v>
      </c>
      <c r="E12" s="32">
        <v>1238875</v>
      </c>
      <c r="F12" s="74"/>
      <c r="G12" s="38"/>
    </row>
    <row r="13" spans="1:7" ht="22.5" customHeight="1">
      <c r="A13" s="73">
        <f t="shared" si="2"/>
        <v>8</v>
      </c>
      <c r="B13" s="13" t="s">
        <v>11</v>
      </c>
      <c r="C13" s="20">
        <f t="shared" si="0"/>
        <v>0</v>
      </c>
      <c r="D13" s="27">
        <f t="shared" si="1"/>
        <v>0</v>
      </c>
      <c r="E13" s="12">
        <v>0</v>
      </c>
    </row>
    <row r="14" spans="1:7" ht="22.5" customHeight="1">
      <c r="A14" s="73">
        <f t="shared" si="2"/>
        <v>9</v>
      </c>
      <c r="B14" s="13" t="s">
        <v>12</v>
      </c>
      <c r="C14" s="20">
        <f>E14/1.1</f>
        <v>506395299.99999994</v>
      </c>
      <c r="D14" s="27">
        <f t="shared" si="1"/>
        <v>50639530</v>
      </c>
      <c r="E14" s="15">
        <v>557034830</v>
      </c>
    </row>
    <row r="15" spans="1:7" ht="22.5" customHeight="1">
      <c r="A15" s="73">
        <f t="shared" si="2"/>
        <v>10</v>
      </c>
      <c r="B15" s="13" t="s">
        <v>13</v>
      </c>
      <c r="C15" s="20">
        <f>E15/1.1</f>
        <v>18000000</v>
      </c>
      <c r="D15" s="27">
        <f t="shared" si="1"/>
        <v>1800000</v>
      </c>
      <c r="E15" s="15">
        <v>19800000</v>
      </c>
    </row>
    <row r="16" spans="1:7" ht="22.5" customHeight="1">
      <c r="A16" s="73">
        <f t="shared" si="2"/>
        <v>11</v>
      </c>
      <c r="B16" s="13" t="s">
        <v>19</v>
      </c>
      <c r="C16" s="20">
        <f>E16/1.1</f>
        <v>0</v>
      </c>
      <c r="D16" s="27">
        <f t="shared" si="1"/>
        <v>0</v>
      </c>
      <c r="E16" s="12">
        <v>0</v>
      </c>
    </row>
    <row r="17" spans="1:5" ht="22.5" customHeight="1">
      <c r="A17" s="73">
        <f t="shared" si="2"/>
        <v>12</v>
      </c>
      <c r="B17" s="13" t="s">
        <v>14</v>
      </c>
      <c r="C17" s="20">
        <f>E17/1.1</f>
        <v>85591600</v>
      </c>
      <c r="D17" s="27">
        <f t="shared" si="1"/>
        <v>8559160</v>
      </c>
      <c r="E17" s="15">
        <v>94150760</v>
      </c>
    </row>
    <row r="18" spans="1:5" ht="22.5" customHeight="1" thickBot="1">
      <c r="A18" s="73">
        <f t="shared" si="2"/>
        <v>13</v>
      </c>
      <c r="B18" s="16" t="s">
        <v>15</v>
      </c>
      <c r="C18" s="20">
        <f>E18/1.1</f>
        <v>0</v>
      </c>
      <c r="D18" s="27">
        <f t="shared" si="1"/>
        <v>0</v>
      </c>
      <c r="E18" s="18"/>
    </row>
    <row r="19" spans="1:5" ht="37.5" customHeight="1" thickBot="1">
      <c r="A19" s="134" t="s">
        <v>4</v>
      </c>
      <c r="B19" s="135"/>
      <c r="C19" s="24">
        <f>SUM(C5:C18)</f>
        <v>17393029909.327271</v>
      </c>
      <c r="D19" s="25">
        <f>SUM(D5:D18)</f>
        <v>1725723790.9327273</v>
      </c>
      <c r="E19" s="19">
        <f>SUM(E5:E18)</f>
        <v>19118753700.260002</v>
      </c>
    </row>
    <row r="20" spans="1:5" ht="15.75" thickTop="1"/>
    <row r="22" spans="1:5" s="34" customFormat="1" ht="20.25">
      <c r="A22" s="136" t="s">
        <v>22</v>
      </c>
      <c r="B22" s="136"/>
      <c r="C22" s="136"/>
      <c r="D22" s="136"/>
      <c r="E22" s="136"/>
    </row>
    <row r="23" spans="1:5" s="34" customFormat="1" ht="20.25">
      <c r="A23" s="136" t="s">
        <v>47</v>
      </c>
      <c r="B23" s="136"/>
      <c r="C23" s="136"/>
      <c r="D23" s="136"/>
      <c r="E23" s="136"/>
    </row>
    <row r="24" spans="1:5" s="34" customFormat="1" ht="15.75" thickBot="1">
      <c r="A24" s="28"/>
      <c r="B24" s="28"/>
      <c r="C24" s="28"/>
      <c r="D24" s="28"/>
      <c r="E24" s="29"/>
    </row>
    <row r="25" spans="1:5" s="34" customFormat="1" ht="32.25" customHeight="1" thickBot="1">
      <c r="A25" s="2" t="s">
        <v>1</v>
      </c>
      <c r="B25" s="2" t="s">
        <v>2</v>
      </c>
      <c r="C25" s="2" t="s">
        <v>3</v>
      </c>
      <c r="D25" s="2" t="s">
        <v>16</v>
      </c>
      <c r="E25" s="3" t="s">
        <v>4</v>
      </c>
    </row>
    <row r="26" spans="1:5" s="34" customFormat="1" ht="32.25" customHeight="1">
      <c r="A26" s="52">
        <v>1</v>
      </c>
      <c r="B26" s="53" t="s">
        <v>29</v>
      </c>
      <c r="C26" s="41">
        <f>E26</f>
        <v>304981.73</v>
      </c>
      <c r="D26" s="40" t="s">
        <v>10</v>
      </c>
      <c r="E26" s="41">
        <v>304981.73</v>
      </c>
    </row>
    <row r="27" spans="1:5" s="34" customFormat="1" ht="32.25" customHeight="1">
      <c r="A27" s="73">
        <v>2</v>
      </c>
      <c r="B27" s="51" t="s">
        <v>23</v>
      </c>
      <c r="C27" s="41">
        <f>E27</f>
        <v>4110.41</v>
      </c>
      <c r="D27" s="40" t="s">
        <v>10</v>
      </c>
      <c r="E27" s="41">
        <v>4110.41</v>
      </c>
    </row>
    <row r="28" spans="1:5" s="34" customFormat="1" ht="32.25" customHeight="1">
      <c r="A28" s="73">
        <v>3</v>
      </c>
      <c r="B28" s="5" t="s">
        <v>28</v>
      </c>
      <c r="C28" s="41">
        <f>E28</f>
        <v>3696</v>
      </c>
      <c r="D28" s="40" t="s">
        <v>10</v>
      </c>
      <c r="E28" s="41">
        <v>3696</v>
      </c>
    </row>
    <row r="29" spans="1:5" s="34" customFormat="1" ht="32.25" customHeight="1" thickBot="1">
      <c r="A29" s="73">
        <v>4</v>
      </c>
      <c r="B29" s="5" t="s">
        <v>24</v>
      </c>
      <c r="C29" s="41">
        <f>E29</f>
        <v>0</v>
      </c>
      <c r="D29" s="40" t="s">
        <v>10</v>
      </c>
      <c r="E29" s="41"/>
    </row>
    <row r="30" spans="1:5" s="34" customFormat="1" ht="32.25" customHeight="1" thickBot="1">
      <c r="A30" s="134" t="s">
        <v>4</v>
      </c>
      <c r="B30" s="135"/>
      <c r="C30" s="42">
        <f>SUM(C26:C29)</f>
        <v>312788.13999999996</v>
      </c>
      <c r="D30" s="43" t="s">
        <v>10</v>
      </c>
      <c r="E30" s="44">
        <f>SUM(E26:E29)</f>
        <v>312788.13999999996</v>
      </c>
    </row>
    <row r="31" spans="1:5" s="34" customFormat="1" ht="20.25" customHeight="1" thickTop="1">
      <c r="A31" s="28"/>
      <c r="B31" s="28"/>
      <c r="C31" s="28"/>
      <c r="D31" s="28"/>
      <c r="E31" s="29"/>
    </row>
    <row r="32" spans="1:5" s="34" customFormat="1" ht="9.75" customHeight="1" thickBot="1">
      <c r="A32" s="28"/>
      <c r="B32" s="28"/>
      <c r="C32" s="28"/>
      <c r="D32" s="28"/>
      <c r="E32" s="29"/>
    </row>
    <row r="33" spans="1:5" s="34" customFormat="1" ht="32.25" customHeight="1" thickBot="1">
      <c r="A33" s="49">
        <v>1</v>
      </c>
      <c r="B33" s="45" t="s">
        <v>27</v>
      </c>
      <c r="C33" s="47">
        <f>E33</f>
        <v>0</v>
      </c>
      <c r="D33" s="46" t="s">
        <v>10</v>
      </c>
      <c r="E33" s="47"/>
    </row>
    <row r="34" spans="1:5" s="34" customFormat="1" ht="32.25" customHeight="1" thickTop="1">
      <c r="A34" s="28"/>
      <c r="B34" s="28"/>
      <c r="C34" s="28"/>
      <c r="D34" s="28"/>
      <c r="E34" s="29"/>
    </row>
  </sheetData>
  <mergeCells count="7">
    <mergeCell ref="A30:B30"/>
    <mergeCell ref="A1:E1"/>
    <mergeCell ref="A2:E2"/>
    <mergeCell ref="A6:A7"/>
    <mergeCell ref="A19:B19"/>
    <mergeCell ref="A22:E22"/>
    <mergeCell ref="A23:E23"/>
  </mergeCells>
  <pageMargins left="1.02" right="0.19685039370078741" top="0.47244094488188981" bottom="0.62992125984251968" header="0.35433070866141736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9"/>
  <sheetViews>
    <sheetView zoomScale="80" zoomScaleNormal="80" workbookViewId="0">
      <selection activeCell="E14" sqref="E14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47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3">
        <v>1</v>
      </c>
      <c r="B5" s="5" t="s">
        <v>5</v>
      </c>
      <c r="C5" s="27">
        <f>E5</f>
        <v>135792000</v>
      </c>
      <c r="D5" s="27" t="s">
        <v>10</v>
      </c>
      <c r="E5" s="30">
        <v>135792000</v>
      </c>
    </row>
    <row r="6" spans="1:7" ht="22.5" customHeight="1">
      <c r="A6" s="142">
        <f>A5+1</f>
        <v>2</v>
      </c>
      <c r="B6" s="5" t="s">
        <v>6</v>
      </c>
      <c r="C6" s="20">
        <f t="shared" ref="C6:C15" si="0">E6/1.1</f>
        <v>91524940</v>
      </c>
      <c r="D6" s="27">
        <f>C6*10%</f>
        <v>9152494</v>
      </c>
      <c r="E6" s="7">
        <v>100677434</v>
      </c>
    </row>
    <row r="7" spans="1:7" ht="22.5" customHeight="1">
      <c r="A7" s="143"/>
      <c r="B7" s="9" t="s">
        <v>7</v>
      </c>
      <c r="C7" s="21">
        <f t="shared" si="0"/>
        <v>0</v>
      </c>
      <c r="D7" s="31">
        <f t="shared" ref="D7:D21" si="1">C7*10%</f>
        <v>0</v>
      </c>
      <c r="E7" s="10">
        <v>0</v>
      </c>
      <c r="G7" s="38"/>
    </row>
    <row r="8" spans="1:7" s="34" customFormat="1" ht="22.5" customHeight="1">
      <c r="A8" s="73">
        <v>3</v>
      </c>
      <c r="B8" s="60" t="s">
        <v>48</v>
      </c>
      <c r="C8" s="61">
        <f>E8</f>
        <v>3462762562.4199996</v>
      </c>
      <c r="D8" s="62">
        <v>0</v>
      </c>
      <c r="E8" s="61">
        <v>3462762562.4199996</v>
      </c>
      <c r="G8" s="39"/>
    </row>
    <row r="9" spans="1:7" ht="22.5" customHeight="1">
      <c r="A9" s="142">
        <f>A8+1</f>
        <v>4</v>
      </c>
      <c r="B9" s="5" t="s">
        <v>8</v>
      </c>
      <c r="C9" s="20">
        <f t="shared" si="0"/>
        <v>16378421692.90909</v>
      </c>
      <c r="D9" s="27">
        <f t="shared" si="1"/>
        <v>1637842169.2909091</v>
      </c>
      <c r="E9" s="7">
        <v>18016263862.200001</v>
      </c>
    </row>
    <row r="10" spans="1:7" ht="22.5" customHeight="1">
      <c r="A10" s="143"/>
      <c r="B10" s="9" t="s">
        <v>37</v>
      </c>
      <c r="C10" s="21">
        <f t="shared" si="0"/>
        <v>0</v>
      </c>
      <c r="D10" s="31">
        <f t="shared" si="1"/>
        <v>0</v>
      </c>
      <c r="E10" s="10">
        <v>0</v>
      </c>
    </row>
    <row r="11" spans="1:7" ht="22.5" customHeight="1">
      <c r="A11" s="73">
        <f>A9+1</f>
        <v>5</v>
      </c>
      <c r="B11" s="5" t="s">
        <v>17</v>
      </c>
      <c r="C11" s="20">
        <f t="shared" si="0"/>
        <v>0</v>
      </c>
      <c r="D11" s="27">
        <f t="shared" si="1"/>
        <v>0</v>
      </c>
      <c r="E11" s="7">
        <v>0</v>
      </c>
    </row>
    <row r="12" spans="1:7" ht="22.5" customHeight="1">
      <c r="A12" s="73">
        <f t="shared" ref="A12:A23" si="2">A11+1</f>
        <v>6</v>
      </c>
      <c r="B12" s="5" t="s">
        <v>21</v>
      </c>
      <c r="C12" s="20">
        <f t="shared" si="0"/>
        <v>113905559.99999999</v>
      </c>
      <c r="D12" s="27">
        <f t="shared" si="1"/>
        <v>11390556</v>
      </c>
      <c r="E12" s="7">
        <v>125296116</v>
      </c>
    </row>
    <row r="13" spans="1:7" ht="22.5" customHeight="1">
      <c r="A13" s="73">
        <f t="shared" si="2"/>
        <v>7</v>
      </c>
      <c r="B13" s="11" t="s">
        <v>9</v>
      </c>
      <c r="C13" s="20">
        <f t="shared" si="0"/>
        <v>62272566.418181814</v>
      </c>
      <c r="D13" s="27">
        <f t="shared" si="1"/>
        <v>6227256.6418181816</v>
      </c>
      <c r="E13" s="32">
        <v>68499823.060000002</v>
      </c>
    </row>
    <row r="14" spans="1:7" ht="22.5" customHeight="1">
      <c r="A14" s="73">
        <f t="shared" si="2"/>
        <v>8</v>
      </c>
      <c r="B14" s="11" t="s">
        <v>18</v>
      </c>
      <c r="C14" s="20">
        <f t="shared" si="0"/>
        <v>1126250</v>
      </c>
      <c r="D14" s="27">
        <f t="shared" si="1"/>
        <v>112625</v>
      </c>
      <c r="E14" s="32">
        <v>1238875</v>
      </c>
    </row>
    <row r="15" spans="1:7" ht="22.5" customHeight="1">
      <c r="A15" s="73">
        <f t="shared" si="2"/>
        <v>9</v>
      </c>
      <c r="B15" s="13" t="s">
        <v>11</v>
      </c>
      <c r="C15" s="20">
        <f t="shared" si="0"/>
        <v>0</v>
      </c>
      <c r="D15" s="27">
        <f t="shared" si="1"/>
        <v>0</v>
      </c>
      <c r="E15" s="12">
        <v>0</v>
      </c>
    </row>
    <row r="16" spans="1:7" ht="22.5" customHeight="1">
      <c r="A16" s="73">
        <f t="shared" si="2"/>
        <v>10</v>
      </c>
      <c r="B16" s="13" t="s">
        <v>12</v>
      </c>
      <c r="C16" s="20">
        <f>E16/1.1</f>
        <v>506395299.99999994</v>
      </c>
      <c r="D16" s="27">
        <f t="shared" si="1"/>
        <v>50639530</v>
      </c>
      <c r="E16" s="15">
        <v>557034830</v>
      </c>
    </row>
    <row r="17" spans="1:7" ht="22.5" customHeight="1">
      <c r="A17" s="73">
        <f t="shared" si="2"/>
        <v>11</v>
      </c>
      <c r="B17" s="13" t="s">
        <v>13</v>
      </c>
      <c r="C17" s="20">
        <f>E17/1.1</f>
        <v>18000000</v>
      </c>
      <c r="D17" s="27">
        <f t="shared" si="1"/>
        <v>1800000</v>
      </c>
      <c r="E17" s="15">
        <v>19800000</v>
      </c>
    </row>
    <row r="18" spans="1:7" s="34" customFormat="1" ht="22.5" customHeight="1">
      <c r="A18" s="73">
        <f t="shared" si="2"/>
        <v>12</v>
      </c>
      <c r="B18" s="13" t="s">
        <v>30</v>
      </c>
      <c r="C18" s="20">
        <v>0</v>
      </c>
      <c r="D18" s="27">
        <v>0</v>
      </c>
      <c r="E18" s="12">
        <v>0</v>
      </c>
      <c r="G18" s="39"/>
    </row>
    <row r="19" spans="1:7" ht="22.5" customHeight="1">
      <c r="A19" s="73">
        <f t="shared" si="2"/>
        <v>13</v>
      </c>
      <c r="B19" s="13" t="s">
        <v>19</v>
      </c>
      <c r="C19" s="20">
        <f>E19</f>
        <v>0</v>
      </c>
      <c r="D19" s="27">
        <v>0</v>
      </c>
      <c r="E19" s="12">
        <v>0</v>
      </c>
    </row>
    <row r="20" spans="1:7" ht="22.5" customHeight="1">
      <c r="A20" s="73">
        <f t="shared" si="2"/>
        <v>14</v>
      </c>
      <c r="B20" s="13" t="s">
        <v>14</v>
      </c>
      <c r="C20" s="20">
        <f>E20/1.1</f>
        <v>85591600</v>
      </c>
      <c r="D20" s="27">
        <f t="shared" si="1"/>
        <v>8559160</v>
      </c>
      <c r="E20" s="15">
        <v>94150760</v>
      </c>
    </row>
    <row r="21" spans="1:7" ht="22.5" customHeight="1">
      <c r="A21" s="73">
        <f t="shared" si="2"/>
        <v>15</v>
      </c>
      <c r="B21" s="11" t="s">
        <v>15</v>
      </c>
      <c r="C21" s="22">
        <f>E21/1.1</f>
        <v>0</v>
      </c>
      <c r="D21" s="67">
        <f t="shared" si="1"/>
        <v>0</v>
      </c>
      <c r="E21" s="32">
        <v>0</v>
      </c>
    </row>
    <row r="22" spans="1:7" s="34" customFormat="1" ht="22.5" customHeight="1">
      <c r="A22" s="73">
        <f t="shared" si="2"/>
        <v>16</v>
      </c>
      <c r="B22" s="5" t="s">
        <v>49</v>
      </c>
      <c r="C22" s="68">
        <f>E22</f>
        <v>46669595.140000001</v>
      </c>
      <c r="D22" s="69">
        <v>0</v>
      </c>
      <c r="E22" s="6">
        <v>46669595.140000001</v>
      </c>
      <c r="G22" s="39"/>
    </row>
    <row r="23" spans="1:7" s="34" customFormat="1" ht="22.5" customHeight="1" thickBot="1">
      <c r="A23" s="73">
        <f t="shared" si="2"/>
        <v>17</v>
      </c>
      <c r="B23" s="63" t="s">
        <v>50</v>
      </c>
      <c r="C23" s="64">
        <f>E23</f>
        <v>41964384</v>
      </c>
      <c r="D23" s="65">
        <v>0</v>
      </c>
      <c r="E23" s="66">
        <v>41964384</v>
      </c>
      <c r="G23" s="39"/>
    </row>
    <row r="24" spans="1:7" ht="37.5" customHeight="1" thickBot="1">
      <c r="A24" s="134" t="s">
        <v>4</v>
      </c>
      <c r="B24" s="135"/>
      <c r="C24" s="24">
        <f>SUM(C5:C21)</f>
        <v>20855792471.747272</v>
      </c>
      <c r="D24" s="25">
        <f>SUM(D5:D21)</f>
        <v>1725723790.9327273</v>
      </c>
      <c r="E24" s="19">
        <f>SUM(E5:E21)</f>
        <v>22581516262.68</v>
      </c>
    </row>
    <row r="25" spans="1:7" ht="15.75" thickTop="1"/>
    <row r="27" spans="1:7" s="34" customFormat="1" ht="20.25">
      <c r="A27" s="136" t="s">
        <v>22</v>
      </c>
      <c r="B27" s="136"/>
      <c r="C27" s="136"/>
      <c r="D27" s="136"/>
      <c r="E27" s="136"/>
    </row>
    <row r="28" spans="1:7" s="34" customFormat="1" ht="20.25">
      <c r="A28" s="136" t="s">
        <v>47</v>
      </c>
      <c r="B28" s="136"/>
      <c r="C28" s="136"/>
      <c r="D28" s="136"/>
      <c r="E28" s="136"/>
    </row>
    <row r="29" spans="1:7" s="34" customFormat="1" ht="15.75" thickBot="1">
      <c r="A29" s="28"/>
      <c r="B29" s="28"/>
      <c r="C29" s="28"/>
      <c r="D29" s="28"/>
      <c r="E29" s="29"/>
    </row>
    <row r="30" spans="1:7" s="34" customFormat="1" ht="32.25" customHeight="1" thickBot="1">
      <c r="A30" s="2" t="s">
        <v>1</v>
      </c>
      <c r="B30" s="2" t="s">
        <v>2</v>
      </c>
      <c r="C30" s="2" t="s">
        <v>3</v>
      </c>
      <c r="D30" s="2" t="s">
        <v>16</v>
      </c>
      <c r="E30" s="3" t="s">
        <v>4</v>
      </c>
    </row>
    <row r="31" spans="1:7" s="34" customFormat="1" ht="32.25" customHeight="1">
      <c r="A31" s="52">
        <v>1</v>
      </c>
      <c r="B31" s="53" t="s">
        <v>29</v>
      </c>
      <c r="C31" s="41">
        <f>E31</f>
        <v>304981.73</v>
      </c>
      <c r="D31" s="40" t="s">
        <v>10</v>
      </c>
      <c r="E31" s="41">
        <v>304981.73</v>
      </c>
      <c r="F31" s="39">
        <v>11354</v>
      </c>
      <c r="G31" s="39">
        <f>E31*F31</f>
        <v>3462762562.4199996</v>
      </c>
    </row>
    <row r="32" spans="1:7" s="34" customFormat="1" ht="32.25" customHeight="1">
      <c r="A32" s="73">
        <v>2</v>
      </c>
      <c r="B32" s="51" t="s">
        <v>23</v>
      </c>
      <c r="C32" s="41">
        <f>E32</f>
        <v>4110.41</v>
      </c>
      <c r="D32" s="40" t="s">
        <v>10</v>
      </c>
      <c r="E32" s="41">
        <v>4110.41</v>
      </c>
      <c r="G32" s="39">
        <f>E32*F31</f>
        <v>46669595.140000001</v>
      </c>
    </row>
    <row r="33" spans="1:7" s="34" customFormat="1" ht="32.25" customHeight="1">
      <c r="A33" s="73">
        <v>3</v>
      </c>
      <c r="B33" s="5" t="s">
        <v>28</v>
      </c>
      <c r="C33" s="41">
        <f>E33</f>
        <v>3696</v>
      </c>
      <c r="D33" s="40" t="s">
        <v>10</v>
      </c>
      <c r="E33" s="41">
        <v>3696</v>
      </c>
      <c r="G33" s="39">
        <f>E33*F31</f>
        <v>41964384</v>
      </c>
    </row>
    <row r="34" spans="1:7" s="34" customFormat="1" ht="32.25" customHeight="1" thickBot="1">
      <c r="A34" s="73">
        <v>4</v>
      </c>
      <c r="B34" s="5" t="s">
        <v>24</v>
      </c>
      <c r="C34" s="41">
        <f>E34</f>
        <v>0</v>
      </c>
      <c r="D34" s="40" t="s">
        <v>10</v>
      </c>
      <c r="E34" s="41"/>
    </row>
    <row r="35" spans="1:7" s="34" customFormat="1" ht="32.25" customHeight="1" thickBot="1">
      <c r="A35" s="134" t="s">
        <v>4</v>
      </c>
      <c r="B35" s="135"/>
      <c r="C35" s="42">
        <f>SUM(C31:C34)</f>
        <v>312788.13999999996</v>
      </c>
      <c r="D35" s="43" t="s">
        <v>10</v>
      </c>
      <c r="E35" s="44">
        <f>SUM(E31:E34)</f>
        <v>312788.13999999996</v>
      </c>
    </row>
    <row r="36" spans="1:7" s="34" customFormat="1" ht="20.25" customHeight="1" thickTop="1">
      <c r="A36" s="28"/>
      <c r="B36" s="28"/>
      <c r="C36" s="28"/>
      <c r="D36" s="28"/>
      <c r="E36" s="29"/>
    </row>
    <row r="37" spans="1:7" s="34" customFormat="1" ht="9.75" customHeight="1" thickBot="1">
      <c r="A37" s="28"/>
      <c r="B37" s="28"/>
      <c r="C37" s="28"/>
      <c r="D37" s="28"/>
      <c r="E37" s="29"/>
    </row>
    <row r="38" spans="1:7" s="34" customFormat="1" ht="32.25" customHeight="1" thickBot="1">
      <c r="A38" s="49">
        <v>1</v>
      </c>
      <c r="B38" s="45" t="s">
        <v>27</v>
      </c>
      <c r="C38" s="47">
        <f>E38</f>
        <v>0</v>
      </c>
      <c r="D38" s="46" t="s">
        <v>10</v>
      </c>
      <c r="E38" s="47"/>
    </row>
    <row r="39" spans="1:7" s="34" customFormat="1" ht="32.25" customHeight="1" thickTop="1">
      <c r="A39" s="28"/>
      <c r="B39" s="28"/>
      <c r="C39" s="28"/>
      <c r="D39" s="28"/>
      <c r="E39" s="29"/>
    </row>
  </sheetData>
  <mergeCells count="8">
    <mergeCell ref="A28:E28"/>
    <mergeCell ref="A35:B35"/>
    <mergeCell ref="A1:E1"/>
    <mergeCell ref="A2:E2"/>
    <mergeCell ref="A6:A7"/>
    <mergeCell ref="A9:A10"/>
    <mergeCell ref="A24:B24"/>
    <mergeCell ref="A27:E27"/>
  </mergeCells>
  <pageMargins left="0.27559055118110237" right="0.23622047244094491" top="0.47244094488188981" bottom="0.62992125984251968" header="0.35433070866141736" footer="0.31496062992125984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5"/>
  <sheetViews>
    <sheetView topLeftCell="A7" zoomScale="80" zoomScaleNormal="80" workbookViewId="0">
      <selection sqref="A1:E34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285156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51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3">
        <v>1</v>
      </c>
      <c r="B5" s="5" t="s">
        <v>5</v>
      </c>
      <c r="C5" s="27">
        <f>E5</f>
        <v>142870000</v>
      </c>
      <c r="D5" s="27" t="s">
        <v>10</v>
      </c>
      <c r="E5" s="30">
        <v>142870000</v>
      </c>
    </row>
    <row r="6" spans="1:7" ht="22.5" customHeight="1">
      <c r="A6" s="142">
        <f>A5+1</f>
        <v>2</v>
      </c>
      <c r="B6" s="5" t="s">
        <v>6</v>
      </c>
      <c r="C6" s="20">
        <f t="shared" ref="C6:C14" si="0">E6/1.1</f>
        <v>21480252.727272727</v>
      </c>
      <c r="D6" s="27">
        <f>C6*10%</f>
        <v>2148025.2727272729</v>
      </c>
      <c r="E6" s="7">
        <v>23628278</v>
      </c>
    </row>
    <row r="7" spans="1:7" ht="22.5" customHeight="1">
      <c r="A7" s="143"/>
      <c r="B7" s="9" t="s">
        <v>7</v>
      </c>
      <c r="C7" s="21">
        <f t="shared" si="0"/>
        <v>0</v>
      </c>
      <c r="D7" s="31">
        <f t="shared" ref="D7:D19" si="1">C7*10%</f>
        <v>0</v>
      </c>
      <c r="E7" s="10">
        <v>0</v>
      </c>
      <c r="G7" s="38"/>
    </row>
    <row r="8" spans="1:7" ht="22.5" customHeight="1">
      <c r="A8" s="142">
        <f>A6+1</f>
        <v>3</v>
      </c>
      <c r="B8" s="5" t="s">
        <v>8</v>
      </c>
      <c r="C8" s="20">
        <f t="shared" si="0"/>
        <v>18552320726.545452</v>
      </c>
      <c r="D8" s="27">
        <f t="shared" si="1"/>
        <v>1855232072.6545453</v>
      </c>
      <c r="E8" s="7">
        <v>20407552799.200001</v>
      </c>
    </row>
    <row r="9" spans="1:7" ht="22.5" customHeight="1">
      <c r="A9" s="143"/>
      <c r="B9" s="9" t="s">
        <v>37</v>
      </c>
      <c r="C9" s="21">
        <f t="shared" si="0"/>
        <v>-4092239.9999999995</v>
      </c>
      <c r="D9" s="31">
        <f t="shared" si="1"/>
        <v>-409224</v>
      </c>
      <c r="E9" s="10">
        <v>-4501464</v>
      </c>
    </row>
    <row r="10" spans="1:7" ht="22.5" customHeight="1">
      <c r="A10" s="73">
        <v>4</v>
      </c>
      <c r="B10" s="5" t="s">
        <v>17</v>
      </c>
      <c r="C10" s="20">
        <f t="shared" si="0"/>
        <v>0</v>
      </c>
      <c r="D10" s="27">
        <f t="shared" si="1"/>
        <v>0</v>
      </c>
      <c r="E10" s="7">
        <v>0</v>
      </c>
    </row>
    <row r="11" spans="1:7" ht="22.5" customHeight="1">
      <c r="A11" s="73">
        <v>5</v>
      </c>
      <c r="B11" s="5" t="s">
        <v>21</v>
      </c>
      <c r="C11" s="20">
        <f t="shared" si="0"/>
        <v>95131679.999999985</v>
      </c>
      <c r="D11" s="27">
        <f t="shared" si="1"/>
        <v>9513167.9999999981</v>
      </c>
      <c r="E11" s="7">
        <v>104644848</v>
      </c>
    </row>
    <row r="12" spans="1:7" ht="22.5" customHeight="1">
      <c r="A12" s="73">
        <v>6</v>
      </c>
      <c r="B12" s="11" t="s">
        <v>9</v>
      </c>
      <c r="C12" s="20">
        <f t="shared" si="0"/>
        <v>91709754.545454532</v>
      </c>
      <c r="D12" s="27">
        <f t="shared" si="1"/>
        <v>9170975.4545454532</v>
      </c>
      <c r="E12" s="32">
        <v>100880730</v>
      </c>
    </row>
    <row r="13" spans="1:7" ht="22.5" customHeight="1">
      <c r="A13" s="73">
        <v>7</v>
      </c>
      <c r="B13" s="11" t="s">
        <v>18</v>
      </c>
      <c r="C13" s="20">
        <f t="shared" si="0"/>
        <v>0</v>
      </c>
      <c r="D13" s="27">
        <f t="shared" si="1"/>
        <v>0</v>
      </c>
      <c r="E13" s="32">
        <v>0</v>
      </c>
    </row>
    <row r="14" spans="1:7" ht="22.5" customHeight="1">
      <c r="A14" s="73">
        <f t="shared" ref="A14:A19" si="2">A13+1</f>
        <v>8</v>
      </c>
      <c r="B14" s="13" t="s">
        <v>11</v>
      </c>
      <c r="C14" s="20">
        <f t="shared" si="0"/>
        <v>0</v>
      </c>
      <c r="D14" s="27">
        <f t="shared" si="1"/>
        <v>0</v>
      </c>
      <c r="E14" s="12">
        <v>0</v>
      </c>
    </row>
    <row r="15" spans="1:7" ht="22.5" customHeight="1">
      <c r="A15" s="73">
        <f t="shared" si="2"/>
        <v>9</v>
      </c>
      <c r="B15" s="13" t="s">
        <v>12</v>
      </c>
      <c r="C15" s="20">
        <f>E15/1.1</f>
        <v>598291730.90909088</v>
      </c>
      <c r="D15" s="27">
        <f t="shared" si="1"/>
        <v>59829173.090909094</v>
      </c>
      <c r="E15" s="15">
        <v>658120904</v>
      </c>
    </row>
    <row r="16" spans="1:7" ht="22.5" customHeight="1">
      <c r="A16" s="73">
        <f t="shared" si="2"/>
        <v>10</v>
      </c>
      <c r="B16" s="13" t="s">
        <v>13</v>
      </c>
      <c r="C16" s="20">
        <f>E16/1.1</f>
        <v>0</v>
      </c>
      <c r="D16" s="27">
        <f t="shared" si="1"/>
        <v>0</v>
      </c>
      <c r="E16" s="15">
        <v>0</v>
      </c>
    </row>
    <row r="17" spans="1:5" ht="22.5" customHeight="1">
      <c r="A17" s="73">
        <f t="shared" si="2"/>
        <v>11</v>
      </c>
      <c r="B17" s="13" t="s">
        <v>19</v>
      </c>
      <c r="C17" s="20">
        <f>E17/1.1</f>
        <v>0</v>
      </c>
      <c r="D17" s="27">
        <f t="shared" si="1"/>
        <v>0</v>
      </c>
      <c r="E17" s="12">
        <v>0</v>
      </c>
    </row>
    <row r="18" spans="1:5" ht="22.5" customHeight="1">
      <c r="A18" s="73">
        <f t="shared" si="2"/>
        <v>12</v>
      </c>
      <c r="B18" s="13" t="s">
        <v>14</v>
      </c>
      <c r="C18" s="20">
        <f>E18/1.1</f>
        <v>13129199.999999998</v>
      </c>
      <c r="D18" s="27">
        <f t="shared" si="1"/>
        <v>1312920</v>
      </c>
      <c r="E18" s="15">
        <v>14442120</v>
      </c>
    </row>
    <row r="19" spans="1:5" ht="22.5" customHeight="1" thickBot="1">
      <c r="A19" s="73">
        <f t="shared" si="2"/>
        <v>13</v>
      </c>
      <c r="B19" s="16" t="s">
        <v>15</v>
      </c>
      <c r="C19" s="20">
        <f>E19/1.1</f>
        <v>1705360.9090909089</v>
      </c>
      <c r="D19" s="27">
        <f t="shared" si="1"/>
        <v>170536.09090909091</v>
      </c>
      <c r="E19" s="18">
        <v>1875897</v>
      </c>
    </row>
    <row r="20" spans="1:5" ht="37.5" customHeight="1" thickBot="1">
      <c r="A20" s="134" t="s">
        <v>4</v>
      </c>
      <c r="B20" s="135"/>
      <c r="C20" s="24">
        <f>SUM(C5:C19)</f>
        <v>19512546465.636364</v>
      </c>
      <c r="D20" s="25">
        <f>SUM(D5:D19)</f>
        <v>1936967646.5636361</v>
      </c>
      <c r="E20" s="19">
        <f>SUM(E5:E19)</f>
        <v>21449514112.200001</v>
      </c>
    </row>
    <row r="21" spans="1:5" ht="15.75" thickTop="1"/>
    <row r="23" spans="1:5" s="34" customFormat="1" ht="20.25">
      <c r="A23" s="136" t="s">
        <v>22</v>
      </c>
      <c r="B23" s="136"/>
      <c r="C23" s="136"/>
      <c r="D23" s="136"/>
      <c r="E23" s="136"/>
    </row>
    <row r="24" spans="1:5" s="34" customFormat="1" ht="20.25">
      <c r="A24" s="136" t="s">
        <v>51</v>
      </c>
      <c r="B24" s="136"/>
      <c r="C24" s="136"/>
      <c r="D24" s="136"/>
      <c r="E24" s="136"/>
    </row>
    <row r="25" spans="1:5" s="34" customFormat="1" ht="15.75" thickBot="1">
      <c r="A25" s="28"/>
      <c r="B25" s="28"/>
      <c r="C25" s="28"/>
      <c r="D25" s="28"/>
      <c r="E25" s="29"/>
    </row>
    <row r="26" spans="1:5" s="34" customFormat="1" ht="32.25" customHeight="1" thickBot="1">
      <c r="A26" s="2" t="s">
        <v>1</v>
      </c>
      <c r="B26" s="2" t="s">
        <v>2</v>
      </c>
      <c r="C26" s="2" t="s">
        <v>3</v>
      </c>
      <c r="D26" s="2" t="s">
        <v>16</v>
      </c>
      <c r="E26" s="3" t="s">
        <v>4</v>
      </c>
    </row>
    <row r="27" spans="1:5" s="34" customFormat="1" ht="32.25" customHeight="1">
      <c r="A27" s="52">
        <v>1</v>
      </c>
      <c r="B27" s="53" t="s">
        <v>29</v>
      </c>
      <c r="C27" s="41">
        <f>E27</f>
        <v>213381.59005000003</v>
      </c>
      <c r="D27" s="40" t="s">
        <v>10</v>
      </c>
      <c r="E27" s="41">
        <v>213381.59005000003</v>
      </c>
    </row>
    <row r="28" spans="1:5" s="34" customFormat="1" ht="32.25" customHeight="1">
      <c r="A28" s="73">
        <v>2</v>
      </c>
      <c r="B28" s="51" t="s">
        <v>23</v>
      </c>
      <c r="C28" s="41">
        <f>E28</f>
        <v>5388.94</v>
      </c>
      <c r="D28" s="40" t="s">
        <v>10</v>
      </c>
      <c r="E28" s="41">
        <v>5388.94</v>
      </c>
    </row>
    <row r="29" spans="1:5" s="34" customFormat="1" ht="32.25" customHeight="1">
      <c r="A29" s="73">
        <v>3</v>
      </c>
      <c r="B29" s="5" t="s">
        <v>28</v>
      </c>
      <c r="C29" s="41">
        <f>E29</f>
        <v>0</v>
      </c>
      <c r="D29" s="40" t="s">
        <v>10</v>
      </c>
      <c r="E29" s="41">
        <v>0</v>
      </c>
    </row>
    <row r="30" spans="1:5" s="34" customFormat="1" ht="32.25" customHeight="1" thickBot="1">
      <c r="A30" s="73">
        <v>4</v>
      </c>
      <c r="B30" s="5" t="s">
        <v>30</v>
      </c>
      <c r="C30" s="41">
        <f>E30</f>
        <v>0</v>
      </c>
      <c r="D30" s="40" t="s">
        <v>10</v>
      </c>
      <c r="E30" s="41">
        <v>0</v>
      </c>
    </row>
    <row r="31" spans="1:5" s="34" customFormat="1" ht="32.25" customHeight="1" thickBot="1">
      <c r="A31" s="134" t="s">
        <v>4</v>
      </c>
      <c r="B31" s="135"/>
      <c r="C31" s="42">
        <f>SUM(C27:C30)</f>
        <v>218770.53005000003</v>
      </c>
      <c r="D31" s="43" t="s">
        <v>10</v>
      </c>
      <c r="E31" s="44">
        <f>SUM(E27:E30)</f>
        <v>218770.53005000003</v>
      </c>
    </row>
    <row r="32" spans="1:5" s="34" customFormat="1" ht="20.25" customHeight="1" thickTop="1">
      <c r="A32" s="28"/>
      <c r="B32" s="28"/>
      <c r="C32" s="28"/>
      <c r="D32" s="28"/>
      <c r="E32" s="29"/>
    </row>
    <row r="33" spans="1:5" s="34" customFormat="1" ht="9.75" customHeight="1" thickBot="1">
      <c r="A33" s="28"/>
      <c r="B33" s="28"/>
      <c r="C33" s="28"/>
      <c r="D33" s="28"/>
      <c r="E33" s="29"/>
    </row>
    <row r="34" spans="1:5" s="34" customFormat="1" ht="32.25" customHeight="1" thickBot="1">
      <c r="A34" s="49">
        <v>1</v>
      </c>
      <c r="B34" s="45" t="s">
        <v>27</v>
      </c>
      <c r="C34" s="47">
        <f>E34</f>
        <v>0</v>
      </c>
      <c r="D34" s="46" t="s">
        <v>10</v>
      </c>
      <c r="E34" s="47"/>
    </row>
    <row r="35" spans="1:5" s="34" customFormat="1" ht="32.25" customHeight="1" thickTop="1">
      <c r="A35" s="28"/>
      <c r="B35" s="28"/>
      <c r="C35" s="28"/>
      <c r="D35" s="28"/>
      <c r="E35" s="29"/>
    </row>
  </sheetData>
  <mergeCells count="8">
    <mergeCell ref="A24:E24"/>
    <mergeCell ref="A31:B31"/>
    <mergeCell ref="A1:E1"/>
    <mergeCell ref="A2:E2"/>
    <mergeCell ref="A6:A7"/>
    <mergeCell ref="A8:A9"/>
    <mergeCell ref="A20:B20"/>
    <mergeCell ref="A23:E23"/>
  </mergeCells>
  <pageMargins left="0.39370078740157483" right="0" top="0.78740157480314965" bottom="0" header="0.35433070866141736" footer="0.31496062992125984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39"/>
  <sheetViews>
    <sheetView zoomScale="80" zoomScaleNormal="80" workbookViewId="0">
      <selection activeCell="E9" sqref="E9"/>
    </sheetView>
  </sheetViews>
  <sheetFormatPr defaultRowHeight="15"/>
  <cols>
    <col min="1" max="1" width="5.28515625" style="1" customWidth="1"/>
    <col min="2" max="2" width="47.85546875" style="1" customWidth="1"/>
    <col min="3" max="3" width="22.85546875" style="28" customWidth="1"/>
    <col min="4" max="4" width="23.5703125" style="28" customWidth="1"/>
    <col min="5" max="5" width="22.42578125" style="29" bestFit="1" customWidth="1"/>
    <col min="7" max="7" width="16" bestFit="1" customWidth="1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51</v>
      </c>
      <c r="B2" s="136"/>
      <c r="C2" s="136"/>
      <c r="D2" s="136"/>
      <c r="E2" s="136"/>
    </row>
    <row r="3" spans="1:7" ht="19.5" customHeight="1" thickBot="1"/>
    <row r="4" spans="1:7" ht="29.25" customHeight="1" thickBot="1">
      <c r="A4" s="2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73">
        <v>1</v>
      </c>
      <c r="B5" s="5" t="s">
        <v>5</v>
      </c>
      <c r="C5" s="27">
        <f>E5</f>
        <v>142870000</v>
      </c>
      <c r="D5" s="27" t="s">
        <v>10</v>
      </c>
      <c r="E5" s="30">
        <v>142870000</v>
      </c>
    </row>
    <row r="6" spans="1:7" ht="22.5" customHeight="1">
      <c r="A6" s="142">
        <f>A5+1</f>
        <v>2</v>
      </c>
      <c r="B6" s="5" t="s">
        <v>6</v>
      </c>
      <c r="C6" s="20">
        <f t="shared" ref="C6:C15" si="0">E6/1.1</f>
        <v>21480252.727272727</v>
      </c>
      <c r="D6" s="27">
        <f>C6*10%</f>
        <v>2148025.2727272729</v>
      </c>
      <c r="E6" s="7">
        <v>23628278</v>
      </c>
    </row>
    <row r="7" spans="1:7" ht="22.5" customHeight="1">
      <c r="A7" s="143"/>
      <c r="B7" s="9" t="s">
        <v>7</v>
      </c>
      <c r="C7" s="21">
        <f t="shared" si="0"/>
        <v>0</v>
      </c>
      <c r="D7" s="31">
        <f t="shared" ref="D7:D21" si="1">C7*10%</f>
        <v>0</v>
      </c>
      <c r="E7" s="10">
        <v>0</v>
      </c>
      <c r="G7" s="38"/>
    </row>
    <row r="8" spans="1:7" s="34" customFormat="1" ht="22.5" customHeight="1">
      <c r="A8" s="73">
        <v>3</v>
      </c>
      <c r="B8" s="60" t="s">
        <v>52</v>
      </c>
      <c r="C8" s="61">
        <f>E8</f>
        <v>2549056474.7373004</v>
      </c>
      <c r="D8" s="62">
        <v>0</v>
      </c>
      <c r="E8" s="61">
        <v>2549056474.7373004</v>
      </c>
      <c r="G8" s="39"/>
    </row>
    <row r="9" spans="1:7" ht="22.5" customHeight="1">
      <c r="A9" s="142">
        <f>A8+1</f>
        <v>4</v>
      </c>
      <c r="B9" s="5" t="s">
        <v>8</v>
      </c>
      <c r="C9" s="20">
        <f t="shared" si="0"/>
        <v>18552320726.545452</v>
      </c>
      <c r="D9" s="27">
        <f t="shared" si="1"/>
        <v>1855232072.6545453</v>
      </c>
      <c r="E9" s="7">
        <v>20407552799.200001</v>
      </c>
    </row>
    <row r="10" spans="1:7" ht="22.5" customHeight="1">
      <c r="A10" s="143"/>
      <c r="B10" s="9" t="s">
        <v>37</v>
      </c>
      <c r="C10" s="21">
        <f t="shared" si="0"/>
        <v>-4092239.9999999995</v>
      </c>
      <c r="D10" s="31">
        <f t="shared" si="1"/>
        <v>-409224</v>
      </c>
      <c r="E10" s="10">
        <v>-4501464</v>
      </c>
    </row>
    <row r="11" spans="1:7" ht="22.5" customHeight="1">
      <c r="A11" s="73">
        <f>A9+1</f>
        <v>5</v>
      </c>
      <c r="B11" s="5" t="s">
        <v>17</v>
      </c>
      <c r="C11" s="20">
        <f t="shared" si="0"/>
        <v>0</v>
      </c>
      <c r="D11" s="27">
        <f t="shared" si="1"/>
        <v>0</v>
      </c>
      <c r="E11" s="7">
        <v>0</v>
      </c>
    </row>
    <row r="12" spans="1:7" ht="22.5" customHeight="1">
      <c r="A12" s="73">
        <f t="shared" ref="A12:A23" si="2">A11+1</f>
        <v>6</v>
      </c>
      <c r="B12" s="5" t="s">
        <v>21</v>
      </c>
      <c r="C12" s="20">
        <f t="shared" si="0"/>
        <v>95131679.999999985</v>
      </c>
      <c r="D12" s="27">
        <f t="shared" si="1"/>
        <v>9513167.9999999981</v>
      </c>
      <c r="E12" s="7">
        <v>104644848</v>
      </c>
    </row>
    <row r="13" spans="1:7" ht="22.5" customHeight="1">
      <c r="A13" s="73">
        <f t="shared" si="2"/>
        <v>7</v>
      </c>
      <c r="B13" s="11" t="s">
        <v>9</v>
      </c>
      <c r="C13" s="20">
        <f t="shared" si="0"/>
        <v>91709754.545454532</v>
      </c>
      <c r="D13" s="27">
        <f t="shared" si="1"/>
        <v>9170975.4545454532</v>
      </c>
      <c r="E13" s="32">
        <v>100880730</v>
      </c>
    </row>
    <row r="14" spans="1:7" ht="22.5" customHeight="1">
      <c r="A14" s="73">
        <f t="shared" si="2"/>
        <v>8</v>
      </c>
      <c r="B14" s="11" t="s">
        <v>18</v>
      </c>
      <c r="C14" s="20">
        <f t="shared" si="0"/>
        <v>0</v>
      </c>
      <c r="D14" s="27">
        <f t="shared" si="1"/>
        <v>0</v>
      </c>
      <c r="E14" s="32">
        <v>0</v>
      </c>
    </row>
    <row r="15" spans="1:7" ht="22.5" customHeight="1">
      <c r="A15" s="73">
        <f t="shared" si="2"/>
        <v>9</v>
      </c>
      <c r="B15" s="13" t="s">
        <v>11</v>
      </c>
      <c r="C15" s="20">
        <f t="shared" si="0"/>
        <v>0</v>
      </c>
      <c r="D15" s="27">
        <f t="shared" si="1"/>
        <v>0</v>
      </c>
      <c r="E15" s="12">
        <v>0</v>
      </c>
    </row>
    <row r="16" spans="1:7" ht="22.5" customHeight="1">
      <c r="A16" s="73">
        <f t="shared" si="2"/>
        <v>10</v>
      </c>
      <c r="B16" s="13" t="s">
        <v>12</v>
      </c>
      <c r="C16" s="20">
        <f>E16/1.1</f>
        <v>598291730.90909088</v>
      </c>
      <c r="D16" s="27">
        <f t="shared" si="1"/>
        <v>59829173.090909094</v>
      </c>
      <c r="E16" s="15">
        <v>658120904</v>
      </c>
    </row>
    <row r="17" spans="1:7" ht="22.5" customHeight="1">
      <c r="A17" s="73">
        <f t="shared" si="2"/>
        <v>11</v>
      </c>
      <c r="B17" s="13" t="s">
        <v>13</v>
      </c>
      <c r="C17" s="20">
        <f>E17/1.1</f>
        <v>0</v>
      </c>
      <c r="D17" s="27">
        <f t="shared" si="1"/>
        <v>0</v>
      </c>
      <c r="E17" s="15">
        <v>0</v>
      </c>
    </row>
    <row r="18" spans="1:7" s="34" customFormat="1" ht="22.5" customHeight="1">
      <c r="A18" s="73">
        <f t="shared" si="2"/>
        <v>12</v>
      </c>
      <c r="B18" s="13" t="s">
        <v>30</v>
      </c>
      <c r="C18" s="20">
        <v>0</v>
      </c>
      <c r="D18" s="27">
        <v>0</v>
      </c>
      <c r="E18" s="12">
        <v>0</v>
      </c>
      <c r="G18" s="39"/>
    </row>
    <row r="19" spans="1:7" ht="22.5" customHeight="1">
      <c r="A19" s="73">
        <f t="shared" si="2"/>
        <v>13</v>
      </c>
      <c r="B19" s="13" t="s">
        <v>19</v>
      </c>
      <c r="C19" s="20">
        <f>E19</f>
        <v>0</v>
      </c>
      <c r="D19" s="27">
        <v>0</v>
      </c>
      <c r="E19" s="15">
        <v>0</v>
      </c>
    </row>
    <row r="20" spans="1:7" ht="22.5" customHeight="1">
      <c r="A20" s="73">
        <f t="shared" si="2"/>
        <v>14</v>
      </c>
      <c r="B20" s="13" t="s">
        <v>14</v>
      </c>
      <c r="C20" s="20">
        <f>E20/1.1</f>
        <v>13129199.999999998</v>
      </c>
      <c r="D20" s="27">
        <f t="shared" si="1"/>
        <v>1312920</v>
      </c>
      <c r="E20" s="15">
        <v>14442120</v>
      </c>
    </row>
    <row r="21" spans="1:7" ht="22.5" customHeight="1">
      <c r="A21" s="73">
        <f t="shared" si="2"/>
        <v>15</v>
      </c>
      <c r="B21" s="11" t="s">
        <v>15</v>
      </c>
      <c r="C21" s="22">
        <f>E21/1.1</f>
        <v>1705360.9090909089</v>
      </c>
      <c r="D21" s="67">
        <f t="shared" si="1"/>
        <v>170536.09090909091</v>
      </c>
      <c r="E21" s="32">
        <v>1875897</v>
      </c>
    </row>
    <row r="22" spans="1:7" s="34" customFormat="1" ht="22.5" customHeight="1">
      <c r="A22" s="73">
        <f t="shared" si="2"/>
        <v>16</v>
      </c>
      <c r="B22" s="5" t="s">
        <v>53</v>
      </c>
      <c r="C22" s="68">
        <f>E22</f>
        <v>64376277.239999995</v>
      </c>
      <c r="D22" s="69">
        <v>0</v>
      </c>
      <c r="E22" s="6">
        <v>64376277.239999995</v>
      </c>
      <c r="G22" s="39"/>
    </row>
    <row r="23" spans="1:7" s="34" customFormat="1" ht="22.5" customHeight="1" thickBot="1">
      <c r="A23" s="73">
        <f t="shared" si="2"/>
        <v>17</v>
      </c>
      <c r="B23" s="63" t="s">
        <v>54</v>
      </c>
      <c r="C23" s="64">
        <f>E23</f>
        <v>0</v>
      </c>
      <c r="D23" s="65">
        <v>0</v>
      </c>
      <c r="E23" s="66">
        <v>0</v>
      </c>
      <c r="G23" s="39"/>
    </row>
    <row r="24" spans="1:7" ht="37.5" customHeight="1" thickBot="1">
      <c r="A24" s="134" t="s">
        <v>4</v>
      </c>
      <c r="B24" s="135"/>
      <c r="C24" s="24">
        <f>SUM(C5:C23)</f>
        <v>22125979217.613667</v>
      </c>
      <c r="D24" s="25">
        <f>SUM(D6:D23)</f>
        <v>1936967646.5636361</v>
      </c>
      <c r="E24" s="19">
        <f>SUM(E5:E23)</f>
        <v>24062946864.177303</v>
      </c>
    </row>
    <row r="25" spans="1:7" ht="15.75" thickTop="1"/>
    <row r="27" spans="1:7" s="34" customFormat="1" ht="20.25">
      <c r="A27" s="136" t="s">
        <v>22</v>
      </c>
      <c r="B27" s="136"/>
      <c r="C27" s="136"/>
      <c r="D27" s="136"/>
      <c r="E27" s="136"/>
    </row>
    <row r="28" spans="1:7" s="34" customFormat="1" ht="20.25">
      <c r="A28" s="136" t="s">
        <v>51</v>
      </c>
      <c r="B28" s="136"/>
      <c r="C28" s="136"/>
      <c r="D28" s="136"/>
      <c r="E28" s="136"/>
    </row>
    <row r="29" spans="1:7" s="34" customFormat="1" ht="15.75" thickBot="1">
      <c r="A29" s="28"/>
      <c r="B29" s="28"/>
      <c r="C29" s="28"/>
      <c r="D29" s="28"/>
      <c r="E29" s="29"/>
    </row>
    <row r="30" spans="1:7" s="34" customFormat="1" ht="32.25" customHeight="1" thickBot="1">
      <c r="A30" s="2" t="s">
        <v>1</v>
      </c>
      <c r="B30" s="2" t="s">
        <v>2</v>
      </c>
      <c r="C30" s="2" t="s">
        <v>3</v>
      </c>
      <c r="D30" s="2" t="s">
        <v>16</v>
      </c>
      <c r="E30" s="3" t="s">
        <v>4</v>
      </c>
    </row>
    <row r="31" spans="1:7" s="34" customFormat="1" ht="32.25" customHeight="1">
      <c r="A31" s="52">
        <v>1</v>
      </c>
      <c r="B31" s="53" t="s">
        <v>29</v>
      </c>
      <c r="C31" s="41">
        <f>E31</f>
        <v>213381.59005000003</v>
      </c>
      <c r="D31" s="40" t="s">
        <v>10</v>
      </c>
      <c r="E31" s="41">
        <v>213381.59005000003</v>
      </c>
      <c r="F31" s="39">
        <v>11946</v>
      </c>
      <c r="G31" s="39">
        <f>E31*F31</f>
        <v>2549056474.7373004</v>
      </c>
    </row>
    <row r="32" spans="1:7" s="34" customFormat="1" ht="32.25" customHeight="1">
      <c r="A32" s="73">
        <v>2</v>
      </c>
      <c r="B32" s="51" t="s">
        <v>23</v>
      </c>
      <c r="C32" s="41">
        <f>E32</f>
        <v>5388.94</v>
      </c>
      <c r="D32" s="40" t="s">
        <v>10</v>
      </c>
      <c r="E32" s="41">
        <v>5388.94</v>
      </c>
      <c r="G32" s="39">
        <f>E32*F31</f>
        <v>64376277.239999995</v>
      </c>
    </row>
    <row r="33" spans="1:7" s="34" customFormat="1" ht="32.25" customHeight="1">
      <c r="A33" s="73">
        <v>3</v>
      </c>
      <c r="B33" s="5" t="s">
        <v>28</v>
      </c>
      <c r="C33" s="41">
        <f>E33</f>
        <v>0</v>
      </c>
      <c r="D33" s="40" t="s">
        <v>10</v>
      </c>
      <c r="E33" s="41">
        <v>0</v>
      </c>
      <c r="G33" s="39">
        <f>E33*F31</f>
        <v>0</v>
      </c>
    </row>
    <row r="34" spans="1:7" s="34" customFormat="1" ht="32.25" customHeight="1" thickBot="1">
      <c r="A34" s="73">
        <v>4</v>
      </c>
      <c r="B34" s="5" t="s">
        <v>24</v>
      </c>
      <c r="C34" s="41">
        <f>E34</f>
        <v>0</v>
      </c>
      <c r="D34" s="40" t="s">
        <v>10</v>
      </c>
      <c r="E34" s="41">
        <v>0</v>
      </c>
    </row>
    <row r="35" spans="1:7" s="34" customFormat="1" ht="32.25" customHeight="1" thickBot="1">
      <c r="A35" s="134" t="s">
        <v>4</v>
      </c>
      <c r="B35" s="135"/>
      <c r="C35" s="42">
        <f>SUM(C31:C34)</f>
        <v>218770.53005000003</v>
      </c>
      <c r="D35" s="43" t="s">
        <v>10</v>
      </c>
      <c r="E35" s="44">
        <f>SUM(E31:E34)</f>
        <v>218770.53005000003</v>
      </c>
    </row>
    <row r="36" spans="1:7" s="34" customFormat="1" ht="20.25" customHeight="1" thickTop="1">
      <c r="A36" s="28"/>
      <c r="B36" s="28"/>
      <c r="C36" s="28"/>
      <c r="D36" s="28"/>
      <c r="E36" s="29"/>
    </row>
    <row r="37" spans="1:7" s="34" customFormat="1" ht="9.75" customHeight="1" thickBot="1">
      <c r="A37" s="28"/>
      <c r="B37" s="28"/>
      <c r="C37" s="28"/>
      <c r="D37" s="28"/>
      <c r="E37" s="29"/>
    </row>
    <row r="38" spans="1:7" s="34" customFormat="1" ht="32.25" customHeight="1" thickBot="1">
      <c r="A38" s="49">
        <v>1</v>
      </c>
      <c r="B38" s="45" t="s">
        <v>27</v>
      </c>
      <c r="C38" s="47">
        <f>E38</f>
        <v>0</v>
      </c>
      <c r="D38" s="46" t="s">
        <v>10</v>
      </c>
      <c r="E38" s="47"/>
    </row>
    <row r="39" spans="1:7" s="34" customFormat="1" ht="32.25" customHeight="1" thickTop="1">
      <c r="A39" s="28"/>
      <c r="B39" s="28"/>
      <c r="C39" s="28"/>
      <c r="D39" s="28"/>
      <c r="E39" s="29"/>
    </row>
  </sheetData>
  <mergeCells count="8">
    <mergeCell ref="A28:E28"/>
    <mergeCell ref="A35:B35"/>
    <mergeCell ref="A1:E1"/>
    <mergeCell ref="A2:E2"/>
    <mergeCell ref="A6:A7"/>
    <mergeCell ref="A9:A10"/>
    <mergeCell ref="A24:B24"/>
    <mergeCell ref="A27:E27"/>
  </mergeCells>
  <pageMargins left="0.27559055118110237" right="0.23622047244094491" top="0.47244094488188981" bottom="0.62992125984251968" header="0.35433070866141736" footer="0.31496062992125984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A39" sqref="A39:E47"/>
    </sheetView>
  </sheetViews>
  <sheetFormatPr defaultRowHeight="15"/>
  <cols>
    <col min="2" max="2" width="28.140625" customWidth="1"/>
    <col min="3" max="3" width="17.5703125" customWidth="1"/>
    <col min="4" max="4" width="19" bestFit="1" customWidth="1"/>
    <col min="5" max="5" width="19" customWidth="1"/>
    <col min="6" max="6" width="16.140625" customWidth="1"/>
  </cols>
  <sheetData>
    <row r="1" spans="1:4">
      <c r="A1" s="5" t="s">
        <v>5</v>
      </c>
      <c r="B1" s="27">
        <f>D1</f>
        <v>18000000</v>
      </c>
      <c r="C1" s="27" t="s">
        <v>10</v>
      </c>
      <c r="D1" s="30">
        <v>18000000</v>
      </c>
    </row>
    <row r="2" spans="1:4">
      <c r="A2" s="5" t="s">
        <v>6</v>
      </c>
      <c r="B2" s="20">
        <f>D2/1.1</f>
        <v>435824499.99999994</v>
      </c>
      <c r="C2" s="27">
        <f>B2*10%</f>
        <v>43582450</v>
      </c>
      <c r="D2" s="7">
        <v>479406950</v>
      </c>
    </row>
    <row r="3" spans="1:4">
      <c r="A3" s="9" t="s">
        <v>7</v>
      </c>
      <c r="B3" s="21">
        <f t="shared" ref="B3:B14" si="0">D3/1.1</f>
        <v>-272309.09090909088</v>
      </c>
      <c r="C3" s="31">
        <f t="shared" ref="C3:C14" si="1">B3*10%</f>
        <v>-27230.909090909088</v>
      </c>
      <c r="D3" s="10">
        <v>-299540</v>
      </c>
    </row>
    <row r="4" spans="1:4">
      <c r="A4" s="5" t="s">
        <v>8</v>
      </c>
      <c r="B4" s="20">
        <f t="shared" si="0"/>
        <v>9701696003.6363621</v>
      </c>
      <c r="C4" s="27">
        <f t="shared" si="1"/>
        <v>970169600.36363626</v>
      </c>
      <c r="D4" s="6">
        <v>10671865604</v>
      </c>
    </row>
    <row r="5" spans="1:4">
      <c r="A5" s="5" t="s">
        <v>17</v>
      </c>
      <c r="B5" s="20">
        <f t="shared" si="0"/>
        <v>42011854.545454539</v>
      </c>
      <c r="C5" s="27">
        <f t="shared" si="1"/>
        <v>4201185.4545454541</v>
      </c>
      <c r="D5" s="6">
        <v>46213040</v>
      </c>
    </row>
    <row r="6" spans="1:4">
      <c r="A6" s="5" t="s">
        <v>21</v>
      </c>
      <c r="B6" s="20">
        <f t="shared" si="0"/>
        <v>66739065.454545446</v>
      </c>
      <c r="C6" s="27">
        <f t="shared" si="1"/>
        <v>6673906.5454545449</v>
      </c>
      <c r="D6" s="6">
        <f>57110438+16302534</f>
        <v>73412972</v>
      </c>
    </row>
    <row r="7" spans="1:4">
      <c r="A7" s="11" t="s">
        <v>9</v>
      </c>
      <c r="B7" s="20">
        <f t="shared" si="0"/>
        <v>16498726.363636361</v>
      </c>
      <c r="C7" s="27">
        <f t="shared" si="1"/>
        <v>1649872.6363636362</v>
      </c>
      <c r="D7" s="32">
        <v>18148599</v>
      </c>
    </row>
    <row r="8" spans="1:4">
      <c r="A8" s="11" t="s">
        <v>18</v>
      </c>
      <c r="B8" s="20">
        <f t="shared" si="0"/>
        <v>0</v>
      </c>
      <c r="C8" s="27">
        <f t="shared" si="1"/>
        <v>0</v>
      </c>
      <c r="D8" s="12">
        <v>0</v>
      </c>
    </row>
    <row r="9" spans="1:4">
      <c r="A9" s="13" t="s">
        <v>11</v>
      </c>
      <c r="B9" s="20">
        <f t="shared" si="0"/>
        <v>3792499.9999999995</v>
      </c>
      <c r="C9" s="27">
        <f t="shared" si="1"/>
        <v>379250</v>
      </c>
      <c r="D9" s="12">
        <v>4171750</v>
      </c>
    </row>
    <row r="10" spans="1:4">
      <c r="A10" s="13" t="s">
        <v>12</v>
      </c>
      <c r="B10" s="20">
        <f t="shared" si="0"/>
        <v>224023165.45454544</v>
      </c>
      <c r="C10" s="27">
        <f t="shared" si="1"/>
        <v>22402316.545454547</v>
      </c>
      <c r="D10" s="12">
        <v>246425482</v>
      </c>
    </row>
    <row r="11" spans="1:4">
      <c r="A11" s="13" t="s">
        <v>13</v>
      </c>
      <c r="B11" s="20">
        <f t="shared" si="0"/>
        <v>5000000</v>
      </c>
      <c r="C11" s="27">
        <f t="shared" si="1"/>
        <v>500000</v>
      </c>
      <c r="D11" s="12">
        <v>5500000</v>
      </c>
    </row>
    <row r="12" spans="1:4">
      <c r="A12" s="13" t="s">
        <v>19</v>
      </c>
      <c r="B12" s="20">
        <f t="shared" si="0"/>
        <v>0</v>
      </c>
      <c r="C12" s="27">
        <f t="shared" si="1"/>
        <v>0</v>
      </c>
      <c r="D12" s="12">
        <v>0</v>
      </c>
    </row>
    <row r="13" spans="1:4">
      <c r="A13" s="13" t="s">
        <v>14</v>
      </c>
      <c r="B13" s="20">
        <f t="shared" si="0"/>
        <v>70050000</v>
      </c>
      <c r="C13" s="27">
        <f t="shared" si="1"/>
        <v>7005000</v>
      </c>
      <c r="D13" s="15">
        <v>77055000</v>
      </c>
    </row>
    <row r="14" spans="1:4" ht="15.75" thickBot="1">
      <c r="A14" s="16" t="s">
        <v>15</v>
      </c>
      <c r="B14" s="20">
        <f t="shared" si="0"/>
        <v>3775428.1818181816</v>
      </c>
      <c r="C14" s="27">
        <f t="shared" si="1"/>
        <v>377542.81818181818</v>
      </c>
      <c r="D14" s="17">
        <v>4152971</v>
      </c>
    </row>
    <row r="16" spans="1:4" ht="15.75" thickBot="1"/>
    <row r="17" spans="1:6">
      <c r="A17" s="5" t="s">
        <v>5</v>
      </c>
      <c r="B17" s="27">
        <f>D17</f>
        <v>0</v>
      </c>
      <c r="C17" s="27" t="s">
        <v>10</v>
      </c>
      <c r="D17" s="30"/>
    </row>
    <row r="18" spans="1:6">
      <c r="A18" s="5" t="s">
        <v>6</v>
      </c>
      <c r="B18" s="20">
        <f t="shared" ref="B18:B25" si="2">D18/1.1</f>
        <v>294109050</v>
      </c>
      <c r="C18" s="27">
        <f>B18*10%</f>
        <v>29410905</v>
      </c>
      <c r="D18" s="7">
        <v>323519955</v>
      </c>
    </row>
    <row r="19" spans="1:6">
      <c r="A19" s="9" t="s">
        <v>7</v>
      </c>
      <c r="B19" s="21">
        <f t="shared" si="2"/>
        <v>0</v>
      </c>
      <c r="C19" s="31">
        <f t="shared" ref="C19:C30" si="3">B19*10%</f>
        <v>0</v>
      </c>
      <c r="D19" s="10"/>
      <c r="F19" s="10">
        <v>-9584290</v>
      </c>
    </row>
    <row r="20" spans="1:6">
      <c r="A20" s="5" t="s">
        <v>8</v>
      </c>
      <c r="B20" s="20">
        <f t="shared" si="2"/>
        <v>13867540678.181818</v>
      </c>
      <c r="C20" s="27">
        <f t="shared" si="3"/>
        <v>1386754067.818182</v>
      </c>
      <c r="D20" s="7">
        <v>15254294746</v>
      </c>
    </row>
    <row r="21" spans="1:6">
      <c r="A21" s="5" t="s">
        <v>17</v>
      </c>
      <c r="B21" s="20">
        <f t="shared" si="2"/>
        <v>0</v>
      </c>
      <c r="C21" s="27">
        <f t="shared" si="3"/>
        <v>0</v>
      </c>
      <c r="D21" s="7"/>
    </row>
    <row r="22" spans="1:6">
      <c r="A22" s="5" t="s">
        <v>21</v>
      </c>
      <c r="B22" s="20">
        <f t="shared" si="2"/>
        <v>0</v>
      </c>
      <c r="C22" s="27">
        <f t="shared" si="3"/>
        <v>0</v>
      </c>
      <c r="D22" s="7"/>
    </row>
    <row r="23" spans="1:6">
      <c r="A23" s="11" t="s">
        <v>9</v>
      </c>
      <c r="B23" s="20">
        <f t="shared" si="2"/>
        <v>45788593.636363633</v>
      </c>
      <c r="C23" s="27">
        <f t="shared" si="3"/>
        <v>4578859.3636363633</v>
      </c>
      <c r="D23" s="32">
        <v>50367453</v>
      </c>
    </row>
    <row r="24" spans="1:6">
      <c r="A24" s="11" t="s">
        <v>18</v>
      </c>
      <c r="B24" s="20">
        <f t="shared" si="2"/>
        <v>0</v>
      </c>
      <c r="C24" s="27">
        <f t="shared" si="3"/>
        <v>0</v>
      </c>
      <c r="D24" s="32">
        <v>0</v>
      </c>
    </row>
    <row r="25" spans="1:6">
      <c r="A25" s="13" t="s">
        <v>11</v>
      </c>
      <c r="B25" s="20">
        <f t="shared" si="2"/>
        <v>0</v>
      </c>
      <c r="C25" s="27">
        <f t="shared" si="3"/>
        <v>0</v>
      </c>
      <c r="D25" s="12">
        <v>0</v>
      </c>
    </row>
    <row r="26" spans="1:6">
      <c r="A26" s="13" t="s">
        <v>12</v>
      </c>
      <c r="B26" s="20">
        <f>D26/1.1</f>
        <v>311010400</v>
      </c>
      <c r="C26" s="27">
        <f t="shared" si="3"/>
        <v>31101040</v>
      </c>
      <c r="D26" s="15">
        <v>342111440</v>
      </c>
    </row>
    <row r="27" spans="1:6">
      <c r="A27" s="13" t="s">
        <v>13</v>
      </c>
      <c r="B27" s="20">
        <f>D27/1.1</f>
        <v>0</v>
      </c>
      <c r="C27" s="27">
        <f t="shared" si="3"/>
        <v>0</v>
      </c>
      <c r="D27" s="15">
        <v>0</v>
      </c>
    </row>
    <row r="28" spans="1:6">
      <c r="A28" s="13" t="s">
        <v>19</v>
      </c>
      <c r="B28" s="20">
        <f>D28/1.1</f>
        <v>0</v>
      </c>
      <c r="C28" s="27">
        <f t="shared" si="3"/>
        <v>0</v>
      </c>
      <c r="D28" s="12">
        <v>0</v>
      </c>
    </row>
    <row r="29" spans="1:6">
      <c r="A29" s="13" t="s">
        <v>14</v>
      </c>
      <c r="B29" s="20">
        <f>D29/1.1</f>
        <v>66354999.999999993</v>
      </c>
      <c r="C29" s="27">
        <f t="shared" si="3"/>
        <v>6635500</v>
      </c>
      <c r="D29" s="15">
        <v>72990500</v>
      </c>
    </row>
    <row r="30" spans="1:6" ht="15.75" thickBot="1">
      <c r="A30" s="16" t="s">
        <v>15</v>
      </c>
      <c r="B30" s="20">
        <f>D30/1.1</f>
        <v>0</v>
      </c>
      <c r="C30" s="27">
        <f t="shared" si="3"/>
        <v>0</v>
      </c>
      <c r="D30" s="18"/>
    </row>
    <row r="31" spans="1:6">
      <c r="D31" s="38">
        <f>SUM(D18:D29)</f>
        <v>16043284094</v>
      </c>
    </row>
    <row r="39" spans="1:5" ht="20.25">
      <c r="A39" s="136" t="s">
        <v>22</v>
      </c>
      <c r="B39" s="136"/>
      <c r="C39" s="136"/>
      <c r="D39" s="136"/>
      <c r="E39" s="136"/>
    </row>
    <row r="40" spans="1:5" ht="20.25">
      <c r="A40" s="136" t="s">
        <v>31</v>
      </c>
      <c r="B40" s="136"/>
      <c r="C40" s="136"/>
      <c r="D40" s="136"/>
      <c r="E40" s="136"/>
    </row>
    <row r="41" spans="1:5" ht="15.75" thickBot="1">
      <c r="A41" s="28"/>
      <c r="B41" s="28"/>
      <c r="C41" s="28"/>
      <c r="D41" s="28"/>
      <c r="E41" s="29"/>
    </row>
    <row r="42" spans="1:5" ht="33.75" customHeight="1" thickBot="1">
      <c r="A42" s="2" t="s">
        <v>1</v>
      </c>
      <c r="B42" s="2" t="s">
        <v>2</v>
      </c>
      <c r="C42" s="2" t="s">
        <v>3</v>
      </c>
      <c r="D42" s="2" t="s">
        <v>16</v>
      </c>
      <c r="E42" s="3" t="s">
        <v>4</v>
      </c>
    </row>
    <row r="43" spans="1:5" ht="33.75" customHeight="1">
      <c r="A43" s="58">
        <v>1</v>
      </c>
      <c r="B43" s="5" t="s">
        <v>29</v>
      </c>
      <c r="C43" s="40">
        <v>309705.03999999998</v>
      </c>
      <c r="D43" s="40" t="s">
        <v>10</v>
      </c>
      <c r="E43" s="40">
        <f>C43</f>
        <v>309705.03999999998</v>
      </c>
    </row>
    <row r="44" spans="1:5" ht="33.75" customHeight="1">
      <c r="A44" s="33">
        <f>A43+1</f>
        <v>2</v>
      </c>
      <c r="B44" s="5" t="s">
        <v>23</v>
      </c>
      <c r="C44" s="41">
        <v>11374.89</v>
      </c>
      <c r="D44" s="40" t="s">
        <v>10</v>
      </c>
      <c r="E44" s="41">
        <f>C44</f>
        <v>11374.89</v>
      </c>
    </row>
    <row r="45" spans="1:5" ht="33.75" customHeight="1" thickBot="1">
      <c r="A45" s="33">
        <f>A44+1</f>
        <v>3</v>
      </c>
      <c r="B45" s="5" t="s">
        <v>30</v>
      </c>
      <c r="C45" s="41"/>
      <c r="D45" s="40" t="s">
        <v>10</v>
      </c>
      <c r="E45" s="41">
        <f>C45</f>
        <v>0</v>
      </c>
    </row>
    <row r="46" spans="1:5" ht="33.75" customHeight="1" thickBot="1">
      <c r="A46" s="134" t="s">
        <v>4</v>
      </c>
      <c r="B46" s="135"/>
      <c r="C46" s="42">
        <f>SUM(C43:C45)</f>
        <v>321079.93</v>
      </c>
      <c r="D46" s="43"/>
      <c r="E46" s="44">
        <f>SUM(E43:E45)</f>
        <v>321079.93</v>
      </c>
    </row>
    <row r="47" spans="1:5" ht="15.75" thickTop="1"/>
  </sheetData>
  <mergeCells count="3">
    <mergeCell ref="A39:E39"/>
    <mergeCell ref="A40:E40"/>
    <mergeCell ref="A46:B46"/>
  </mergeCells>
  <pageMargins left="1.8" right="0.39370078740157483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topLeftCell="A22" zoomScale="80" zoomScaleNormal="80" workbookViewId="0">
      <selection activeCell="C28" sqref="C28:E35"/>
    </sheetView>
  </sheetViews>
  <sheetFormatPr defaultRowHeight="15"/>
  <cols>
    <col min="1" max="1" width="5.28515625" style="86" customWidth="1"/>
    <col min="2" max="2" width="46.5703125" style="28" customWidth="1"/>
    <col min="3" max="4" width="22.85546875" style="28" customWidth="1"/>
    <col min="5" max="5" width="24.85546875" style="29" customWidth="1"/>
    <col min="6" max="6" width="9.140625" style="34"/>
    <col min="7" max="7" width="24.28515625" style="34" customWidth="1"/>
    <col min="8" max="8" width="18.7109375" style="34" customWidth="1"/>
    <col min="9" max="16384" width="9.140625" style="34"/>
  </cols>
  <sheetData>
    <row r="1" spans="1:8" ht="20.25">
      <c r="A1" s="136" t="s">
        <v>0</v>
      </c>
      <c r="B1" s="136"/>
      <c r="C1" s="136"/>
      <c r="D1" s="136"/>
      <c r="E1" s="136"/>
    </row>
    <row r="2" spans="1:8" ht="20.25">
      <c r="A2" s="136" t="s">
        <v>58</v>
      </c>
      <c r="B2" s="136"/>
      <c r="C2" s="136"/>
      <c r="D2" s="136"/>
      <c r="E2" s="136"/>
    </row>
    <row r="3" spans="1:8" ht="19.5" customHeight="1" thickBot="1"/>
    <row r="4" spans="1:8" ht="30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  <c r="G4" s="39"/>
    </row>
    <row r="5" spans="1:8" ht="22.5" customHeight="1">
      <c r="A5" s="122">
        <v>1</v>
      </c>
      <c r="B5" s="5" t="s">
        <v>5</v>
      </c>
      <c r="C5" s="27">
        <f>E5</f>
        <v>102448000</v>
      </c>
      <c r="D5" s="27" t="s">
        <v>10</v>
      </c>
      <c r="E5" s="35">
        <v>102448000</v>
      </c>
      <c r="G5" s="39"/>
    </row>
    <row r="6" spans="1:8" ht="22.5" customHeight="1">
      <c r="A6" s="137">
        <f>A5+1</f>
        <v>2</v>
      </c>
      <c r="B6" s="5" t="s">
        <v>6</v>
      </c>
      <c r="C6" s="20">
        <f>E6/1.1</f>
        <v>28867830.909090906</v>
      </c>
      <c r="D6" s="27">
        <f>C6*10%</f>
        <v>2886783.0909090908</v>
      </c>
      <c r="E6" s="20">
        <v>31754614</v>
      </c>
      <c r="G6" s="39"/>
    </row>
    <row r="7" spans="1:8" ht="22.5" customHeight="1">
      <c r="A7" s="138"/>
      <c r="B7" s="9" t="s">
        <v>7</v>
      </c>
      <c r="C7" s="21">
        <f t="shared" ref="C7:C17" si="0">E7/1.1</f>
        <v>0</v>
      </c>
      <c r="D7" s="31">
        <f t="shared" ref="D7:D17" si="1">C7*10%</f>
        <v>0</v>
      </c>
      <c r="E7" s="21">
        <v>0</v>
      </c>
      <c r="G7" s="39"/>
      <c r="H7" s="57"/>
    </row>
    <row r="8" spans="1:8" ht="22.5" customHeight="1">
      <c r="A8" s="122">
        <f>A6+1</f>
        <v>3</v>
      </c>
      <c r="B8" s="5" t="s">
        <v>8</v>
      </c>
      <c r="C8" s="20">
        <f t="shared" si="0"/>
        <v>14353495816.363636</v>
      </c>
      <c r="D8" s="27">
        <f t="shared" si="1"/>
        <v>1435349581.6363637</v>
      </c>
      <c r="E8" s="20">
        <v>15788845398</v>
      </c>
      <c r="G8" s="39"/>
      <c r="H8" s="57"/>
    </row>
    <row r="9" spans="1:8" ht="22.5" customHeight="1">
      <c r="A9" s="122">
        <f>A8+1</f>
        <v>4</v>
      </c>
      <c r="B9" s="5" t="s">
        <v>21</v>
      </c>
      <c r="C9" s="20">
        <f t="shared" si="0"/>
        <v>100808645.45454545</v>
      </c>
      <c r="D9" s="27">
        <f t="shared" si="1"/>
        <v>10080864.545454547</v>
      </c>
      <c r="E9" s="20">
        <f>787886+65648996+44452628</f>
        <v>110889510</v>
      </c>
      <c r="G9" s="39"/>
      <c r="H9" s="57"/>
    </row>
    <row r="10" spans="1:8" ht="22.5" customHeight="1">
      <c r="A10" s="122">
        <f t="shared" ref="A10:A16" si="2">A9+1</f>
        <v>5</v>
      </c>
      <c r="B10" s="11" t="s">
        <v>9</v>
      </c>
      <c r="C10" s="20">
        <f t="shared" si="0"/>
        <v>63480589.090909086</v>
      </c>
      <c r="D10" s="27">
        <f t="shared" si="1"/>
        <v>6348058.9090909092</v>
      </c>
      <c r="E10" s="22">
        <v>69828648</v>
      </c>
      <c r="G10" s="39"/>
      <c r="H10" s="59"/>
    </row>
    <row r="11" spans="1:8" ht="22.5" customHeight="1">
      <c r="A11" s="122">
        <f t="shared" si="2"/>
        <v>6</v>
      </c>
      <c r="B11" s="11" t="s">
        <v>18</v>
      </c>
      <c r="C11" s="20">
        <f t="shared" si="0"/>
        <v>0</v>
      </c>
      <c r="D11" s="27">
        <f t="shared" si="1"/>
        <v>0</v>
      </c>
      <c r="E11" s="23">
        <v>0</v>
      </c>
      <c r="G11" s="39"/>
      <c r="H11" s="57"/>
    </row>
    <row r="12" spans="1:8" ht="22.5" customHeight="1">
      <c r="A12" s="122">
        <f t="shared" si="2"/>
        <v>7</v>
      </c>
      <c r="B12" s="13" t="s">
        <v>11</v>
      </c>
      <c r="C12" s="20">
        <f t="shared" si="0"/>
        <v>0</v>
      </c>
      <c r="D12" s="27">
        <f t="shared" si="1"/>
        <v>0</v>
      </c>
      <c r="E12" s="23">
        <v>0</v>
      </c>
      <c r="G12" s="39"/>
      <c r="H12" s="57"/>
    </row>
    <row r="13" spans="1:8" ht="22.5" customHeight="1">
      <c r="A13" s="122">
        <f t="shared" si="2"/>
        <v>8</v>
      </c>
      <c r="B13" s="13" t="s">
        <v>12</v>
      </c>
      <c r="C13" s="20">
        <f t="shared" si="0"/>
        <v>335046650</v>
      </c>
      <c r="D13" s="27">
        <f t="shared" si="1"/>
        <v>33504665</v>
      </c>
      <c r="E13" s="23">
        <v>368551315</v>
      </c>
      <c r="G13" s="39"/>
    </row>
    <row r="14" spans="1:8" ht="22.5" customHeight="1">
      <c r="A14" s="122">
        <f t="shared" si="2"/>
        <v>9</v>
      </c>
      <c r="B14" s="13" t="s">
        <v>13</v>
      </c>
      <c r="C14" s="20">
        <f t="shared" si="0"/>
        <v>0</v>
      </c>
      <c r="D14" s="27">
        <f t="shared" si="1"/>
        <v>0</v>
      </c>
      <c r="E14" s="23">
        <v>0</v>
      </c>
      <c r="G14" s="39"/>
    </row>
    <row r="15" spans="1:8" ht="22.5" customHeight="1">
      <c r="A15" s="122">
        <f t="shared" si="2"/>
        <v>10</v>
      </c>
      <c r="B15" s="13" t="s">
        <v>19</v>
      </c>
      <c r="C15" s="20">
        <f>E15</f>
        <v>456000</v>
      </c>
      <c r="D15" s="27">
        <v>0</v>
      </c>
      <c r="E15" s="23">
        <v>456000</v>
      </c>
      <c r="G15" s="39"/>
    </row>
    <row r="16" spans="1:8" ht="22.5" customHeight="1">
      <c r="A16" s="93">
        <f t="shared" si="2"/>
        <v>11</v>
      </c>
      <c r="B16" s="11" t="s">
        <v>14</v>
      </c>
      <c r="C16" s="20">
        <f t="shared" si="0"/>
        <v>16682399.999999998</v>
      </c>
      <c r="D16" s="27">
        <f t="shared" si="1"/>
        <v>1668240</v>
      </c>
      <c r="E16" s="23">
        <v>18350640</v>
      </c>
      <c r="G16" s="39"/>
    </row>
    <row r="17" spans="1:8" ht="22.5" customHeight="1" thickBot="1">
      <c r="A17" s="99">
        <f>A16+1</f>
        <v>12</v>
      </c>
      <c r="B17" s="48" t="s">
        <v>20</v>
      </c>
      <c r="C17" s="20">
        <f t="shared" si="0"/>
        <v>0</v>
      </c>
      <c r="D17" s="27">
        <f t="shared" si="1"/>
        <v>0</v>
      </c>
      <c r="E17" s="23">
        <v>0</v>
      </c>
      <c r="G17" s="39"/>
    </row>
    <row r="18" spans="1:8" ht="37.5" customHeight="1" thickBot="1">
      <c r="A18" s="134" t="s">
        <v>4</v>
      </c>
      <c r="B18" s="135"/>
      <c r="C18" s="24">
        <f>SUM(C1:C17)</f>
        <v>15001285931.818182</v>
      </c>
      <c r="D18" s="25">
        <f>SUM(D1:D17)</f>
        <v>1489838193.1818182</v>
      </c>
      <c r="E18" s="26">
        <f>SUM(E5:E17)</f>
        <v>16491124125</v>
      </c>
      <c r="G18" s="39"/>
      <c r="H18" s="57"/>
    </row>
    <row r="19" spans="1:8" ht="15.75" thickTop="1">
      <c r="C19" s="34"/>
      <c r="D19" s="39"/>
      <c r="E19" s="34"/>
    </row>
    <row r="20" spans="1:8">
      <c r="C20" s="34"/>
      <c r="D20" s="39"/>
      <c r="E20" s="34"/>
    </row>
    <row r="21" spans="1:8">
      <c r="G21" s="39"/>
    </row>
    <row r="22" spans="1:8">
      <c r="C22" s="34"/>
      <c r="D22" s="39"/>
      <c r="E22" s="34"/>
    </row>
    <row r="23" spans="1:8">
      <c r="C23" s="34"/>
      <c r="D23" s="39"/>
      <c r="E23" s="34"/>
    </row>
    <row r="24" spans="1:8" ht="35.25" customHeight="1">
      <c r="A24" s="136" t="s">
        <v>22</v>
      </c>
      <c r="B24" s="136"/>
      <c r="C24" s="136"/>
      <c r="D24" s="136"/>
      <c r="E24" s="136"/>
    </row>
    <row r="25" spans="1:8" ht="35.25" customHeight="1">
      <c r="A25" s="136" t="s">
        <v>58</v>
      </c>
      <c r="B25" s="136"/>
      <c r="C25" s="136"/>
      <c r="D25" s="136"/>
      <c r="E25" s="136"/>
    </row>
    <row r="26" spans="1:8" ht="27.75" customHeight="1" thickBot="1"/>
    <row r="27" spans="1:8" s="78" customFormat="1" ht="26.25" customHeight="1" thickBot="1">
      <c r="A27" s="87" t="s">
        <v>1</v>
      </c>
      <c r="B27" s="2" t="s">
        <v>2</v>
      </c>
      <c r="C27" s="2" t="s">
        <v>3</v>
      </c>
      <c r="D27" s="2" t="s">
        <v>16</v>
      </c>
      <c r="E27" s="3" t="s">
        <v>4</v>
      </c>
    </row>
    <row r="28" spans="1:8" s="78" customFormat="1" ht="36.75" customHeight="1">
      <c r="A28" s="122">
        <v>1</v>
      </c>
      <c r="B28" s="77" t="s">
        <v>29</v>
      </c>
      <c r="C28" s="101">
        <v>218959.35</v>
      </c>
      <c r="D28" s="101" t="s">
        <v>10</v>
      </c>
      <c r="E28" s="101">
        <f>C28</f>
        <v>218959.35</v>
      </c>
    </row>
    <row r="29" spans="1:8" s="78" customFormat="1" ht="32.25" customHeight="1">
      <c r="A29" s="122">
        <v>2</v>
      </c>
      <c r="B29" s="81" t="s">
        <v>23</v>
      </c>
      <c r="C29" s="102">
        <v>6400.32</v>
      </c>
      <c r="D29" s="101" t="s">
        <v>10</v>
      </c>
      <c r="E29" s="102">
        <f>C29</f>
        <v>6400.32</v>
      </c>
    </row>
    <row r="30" spans="1:8" s="78" customFormat="1" ht="32.25" customHeight="1">
      <c r="A30" s="122">
        <v>3</v>
      </c>
      <c r="B30" s="77" t="s">
        <v>28</v>
      </c>
      <c r="C30" s="102">
        <v>2640</v>
      </c>
      <c r="D30" s="101" t="s">
        <v>10</v>
      </c>
      <c r="E30" s="102">
        <f>C30</f>
        <v>2640</v>
      </c>
    </row>
    <row r="31" spans="1:8" s="78" customFormat="1" ht="32.25" customHeight="1" thickBot="1">
      <c r="A31" s="122">
        <v>4</v>
      </c>
      <c r="B31" s="77" t="s">
        <v>24</v>
      </c>
      <c r="C31" s="102">
        <f>E31</f>
        <v>0</v>
      </c>
      <c r="D31" s="101" t="s">
        <v>10</v>
      </c>
      <c r="E31" s="102">
        <v>0</v>
      </c>
    </row>
    <row r="32" spans="1:8" s="78" customFormat="1" ht="32.25" customHeight="1" thickBot="1">
      <c r="A32" s="134" t="s">
        <v>4</v>
      </c>
      <c r="B32" s="135"/>
      <c r="C32" s="103">
        <f>SUM(C28:C31)</f>
        <v>227999.67</v>
      </c>
      <c r="D32" s="104" t="s">
        <v>10</v>
      </c>
      <c r="E32" s="105">
        <f>SUM(E28:E31)</f>
        <v>227999.67</v>
      </c>
    </row>
    <row r="33" spans="1:7" s="78" customFormat="1" ht="20.25" customHeight="1" thickTop="1">
      <c r="A33" s="86"/>
      <c r="B33" s="75"/>
      <c r="C33" s="106"/>
      <c r="D33" s="106"/>
      <c r="E33" s="107"/>
    </row>
    <row r="34" spans="1:7" s="78" customFormat="1" ht="9.75" customHeight="1" thickBot="1">
      <c r="A34" s="86"/>
      <c r="B34" s="75"/>
      <c r="C34" s="106"/>
      <c r="D34" s="106"/>
      <c r="E34" s="107"/>
    </row>
    <row r="35" spans="1:7" s="78" customFormat="1" ht="32.25" customHeight="1" thickBot="1">
      <c r="A35" s="100">
        <v>1</v>
      </c>
      <c r="B35" s="80" t="s">
        <v>27</v>
      </c>
      <c r="C35" s="108">
        <f>E35</f>
        <v>0</v>
      </c>
      <c r="D35" s="109" t="s">
        <v>10</v>
      </c>
      <c r="E35" s="108">
        <v>0</v>
      </c>
    </row>
    <row r="36" spans="1:7" s="78" customFormat="1" ht="32.25" customHeight="1" thickTop="1">
      <c r="A36" s="86"/>
      <c r="B36" s="75"/>
      <c r="C36" s="75"/>
      <c r="D36" s="75"/>
      <c r="E36" s="76"/>
    </row>
    <row r="37" spans="1:7" s="78" customFormat="1">
      <c r="A37" s="86"/>
      <c r="B37" s="75"/>
      <c r="C37" s="75"/>
      <c r="D37" s="75"/>
      <c r="E37" s="76"/>
      <c r="G37" s="79"/>
    </row>
  </sheetData>
  <mergeCells count="7">
    <mergeCell ref="A32:B32"/>
    <mergeCell ref="A24:E24"/>
    <mergeCell ref="A25:E25"/>
    <mergeCell ref="A1:E1"/>
    <mergeCell ref="A2:E2"/>
    <mergeCell ref="A6:A7"/>
    <mergeCell ref="A18:B18"/>
  </mergeCells>
  <pageMargins left="1.4566929133858268" right="0.19685039370078741" top="0.47244094488188981" bottom="0.62992125984251968" header="0.35433070866141736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7"/>
  <sheetViews>
    <sheetView topLeftCell="A10" zoomScale="80" zoomScaleNormal="80" workbookViewId="0">
      <selection activeCell="C21" sqref="C21"/>
    </sheetView>
  </sheetViews>
  <sheetFormatPr defaultRowHeight="15"/>
  <cols>
    <col min="1" max="1" width="5.28515625" style="86" customWidth="1"/>
    <col min="2" max="2" width="46.5703125" style="28" customWidth="1"/>
    <col min="3" max="4" width="22.85546875" style="28" customWidth="1"/>
    <col min="5" max="5" width="24.85546875" style="29" customWidth="1"/>
    <col min="6" max="6" width="9.140625" style="34"/>
    <col min="7" max="7" width="24.28515625" style="34" customWidth="1"/>
    <col min="8" max="8" width="18.7109375" style="34" customWidth="1"/>
    <col min="9" max="16384" width="9.140625" style="34"/>
  </cols>
  <sheetData>
    <row r="1" spans="1:8" ht="20.25">
      <c r="A1" s="136" t="s">
        <v>0</v>
      </c>
      <c r="B1" s="136"/>
      <c r="C1" s="136"/>
      <c r="D1" s="136"/>
      <c r="E1" s="136"/>
    </row>
    <row r="2" spans="1:8" ht="20.25">
      <c r="A2" s="136" t="s">
        <v>58</v>
      </c>
      <c r="B2" s="136"/>
      <c r="C2" s="136"/>
      <c r="D2" s="136"/>
      <c r="E2" s="136"/>
    </row>
    <row r="3" spans="1:8" ht="19.5" customHeight="1" thickBot="1"/>
    <row r="4" spans="1:8" ht="30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  <c r="G4" s="39"/>
    </row>
    <row r="5" spans="1:8" ht="22.5" customHeight="1">
      <c r="A5" s="122">
        <v>1</v>
      </c>
      <c r="B5" s="5" t="s">
        <v>5</v>
      </c>
      <c r="C5" s="27">
        <f>E5</f>
        <v>102448000</v>
      </c>
      <c r="D5" s="27" t="s">
        <v>10</v>
      </c>
      <c r="E5" s="35">
        <v>102448000</v>
      </c>
      <c r="G5" s="39"/>
    </row>
    <row r="6" spans="1:8" ht="22.5" customHeight="1">
      <c r="A6" s="137">
        <f>A5+1</f>
        <v>2</v>
      </c>
      <c r="B6" s="5" t="s">
        <v>6</v>
      </c>
      <c r="C6" s="20">
        <f>E6/1.1</f>
        <v>28867830.909090906</v>
      </c>
      <c r="D6" s="27">
        <f>C6*10%</f>
        <v>2886783.0909090908</v>
      </c>
      <c r="E6" s="20">
        <v>31754614</v>
      </c>
      <c r="G6" s="39"/>
    </row>
    <row r="7" spans="1:8" ht="22.5" customHeight="1">
      <c r="A7" s="138"/>
      <c r="B7" s="9" t="s">
        <v>7</v>
      </c>
      <c r="C7" s="21">
        <f t="shared" ref="C7:C19" si="0">E7/1.1</f>
        <v>0</v>
      </c>
      <c r="D7" s="31">
        <f t="shared" ref="D7:D19" si="1">C7*10%</f>
        <v>0</v>
      </c>
      <c r="E7" s="21">
        <v>0</v>
      </c>
      <c r="G7" s="39"/>
      <c r="H7" s="57"/>
    </row>
    <row r="8" spans="1:8" ht="22.5" customHeight="1">
      <c r="A8" s="122">
        <f>A6+1</f>
        <v>3</v>
      </c>
      <c r="B8" s="60" t="s">
        <v>60</v>
      </c>
      <c r="C8" s="61">
        <f>E8</f>
        <v>2682470996.8499999</v>
      </c>
      <c r="D8" s="62">
        <v>0</v>
      </c>
      <c r="E8" s="61">
        <v>2682470996.8499999</v>
      </c>
      <c r="G8" s="39"/>
    </row>
    <row r="9" spans="1:8" ht="22.5" customHeight="1">
      <c r="A9" s="122">
        <f>A8+1</f>
        <v>4</v>
      </c>
      <c r="B9" s="5" t="s">
        <v>8</v>
      </c>
      <c r="C9" s="20">
        <f t="shared" si="0"/>
        <v>14353495816.363636</v>
      </c>
      <c r="D9" s="27">
        <f t="shared" si="1"/>
        <v>1435349581.6363637</v>
      </c>
      <c r="E9" s="20">
        <v>15788845398</v>
      </c>
      <c r="G9" s="39"/>
      <c r="H9" s="57"/>
    </row>
    <row r="10" spans="1:8" ht="22.5" customHeight="1">
      <c r="A10" s="122">
        <f>A9+1</f>
        <v>5</v>
      </c>
      <c r="B10" s="5" t="s">
        <v>21</v>
      </c>
      <c r="C10" s="20">
        <f t="shared" si="0"/>
        <v>100808645.45454545</v>
      </c>
      <c r="D10" s="27">
        <f t="shared" si="1"/>
        <v>10080864.545454547</v>
      </c>
      <c r="E10" s="20">
        <f>787886+65648996+44452628</f>
        <v>110889510</v>
      </c>
      <c r="G10" s="39"/>
      <c r="H10" s="57"/>
    </row>
    <row r="11" spans="1:8" ht="22.5" customHeight="1">
      <c r="A11" s="122">
        <f>A10+1</f>
        <v>6</v>
      </c>
      <c r="B11" s="11" t="s">
        <v>9</v>
      </c>
      <c r="C11" s="20">
        <f t="shared" si="0"/>
        <v>63480589.090909086</v>
      </c>
      <c r="D11" s="27">
        <f t="shared" si="1"/>
        <v>6348058.9090909092</v>
      </c>
      <c r="E11" s="22">
        <v>69828648</v>
      </c>
      <c r="G11" s="39"/>
      <c r="H11" s="59"/>
    </row>
    <row r="12" spans="1:8" ht="22.5" customHeight="1">
      <c r="A12" s="122">
        <f t="shared" ref="A12:A21" si="2">A11+1</f>
        <v>7</v>
      </c>
      <c r="B12" s="11" t="s">
        <v>18</v>
      </c>
      <c r="C12" s="20">
        <f t="shared" si="0"/>
        <v>0</v>
      </c>
      <c r="D12" s="27">
        <f t="shared" si="1"/>
        <v>0</v>
      </c>
      <c r="E12" s="23">
        <v>0</v>
      </c>
      <c r="G12" s="39"/>
      <c r="H12" s="57"/>
    </row>
    <row r="13" spans="1:8" ht="22.5" customHeight="1">
      <c r="A13" s="122">
        <f t="shared" si="2"/>
        <v>8</v>
      </c>
      <c r="B13" s="13" t="s">
        <v>11</v>
      </c>
      <c r="C13" s="20">
        <f t="shared" si="0"/>
        <v>0</v>
      </c>
      <c r="D13" s="27">
        <f t="shared" si="1"/>
        <v>0</v>
      </c>
      <c r="E13" s="23">
        <v>0</v>
      </c>
      <c r="G13" s="39"/>
      <c r="H13" s="57"/>
    </row>
    <row r="14" spans="1:8" ht="22.5" customHeight="1">
      <c r="A14" s="122">
        <f t="shared" si="2"/>
        <v>9</v>
      </c>
      <c r="B14" s="13" t="s">
        <v>12</v>
      </c>
      <c r="C14" s="20">
        <f t="shared" si="0"/>
        <v>335046650</v>
      </c>
      <c r="D14" s="27">
        <f t="shared" si="1"/>
        <v>33504665</v>
      </c>
      <c r="E14" s="23">
        <v>368551315</v>
      </c>
      <c r="G14" s="39"/>
    </row>
    <row r="15" spans="1:8" ht="22.5" customHeight="1">
      <c r="A15" s="122">
        <f t="shared" si="2"/>
        <v>10</v>
      </c>
      <c r="B15" s="13" t="s">
        <v>13</v>
      </c>
      <c r="C15" s="20">
        <f t="shared" si="0"/>
        <v>0</v>
      </c>
      <c r="D15" s="27">
        <f t="shared" si="1"/>
        <v>0</v>
      </c>
      <c r="E15" s="23">
        <v>0</v>
      </c>
      <c r="G15" s="39"/>
    </row>
    <row r="16" spans="1:8" ht="22.5" customHeight="1">
      <c r="A16" s="122">
        <f t="shared" si="2"/>
        <v>11</v>
      </c>
      <c r="B16" s="13" t="s">
        <v>30</v>
      </c>
      <c r="C16" s="20">
        <v>0</v>
      </c>
      <c r="D16" s="27">
        <v>0</v>
      </c>
      <c r="E16" s="23">
        <v>0</v>
      </c>
      <c r="G16" s="39"/>
    </row>
    <row r="17" spans="1:8" ht="22.5" customHeight="1">
      <c r="A17" s="122">
        <f t="shared" si="2"/>
        <v>12</v>
      </c>
      <c r="B17" s="13" t="s">
        <v>19</v>
      </c>
      <c r="C17" s="20">
        <f>E17</f>
        <v>456000</v>
      </c>
      <c r="D17" s="27">
        <v>0</v>
      </c>
      <c r="E17" s="23">
        <v>456000</v>
      </c>
      <c r="G17" s="39"/>
    </row>
    <row r="18" spans="1:8" ht="22.5" customHeight="1">
      <c r="A18" s="122">
        <f t="shared" si="2"/>
        <v>13</v>
      </c>
      <c r="B18" s="11" t="s">
        <v>14</v>
      </c>
      <c r="C18" s="22">
        <f t="shared" si="0"/>
        <v>16682399.999999998</v>
      </c>
      <c r="D18" s="27">
        <f t="shared" si="1"/>
        <v>1668240</v>
      </c>
      <c r="E18" s="23">
        <v>18350640</v>
      </c>
      <c r="G18" s="39"/>
    </row>
    <row r="19" spans="1:8" ht="22.5" customHeight="1">
      <c r="A19" s="122">
        <f t="shared" si="2"/>
        <v>14</v>
      </c>
      <c r="B19" s="5" t="s">
        <v>20</v>
      </c>
      <c r="C19" s="20">
        <f t="shared" si="0"/>
        <v>0</v>
      </c>
      <c r="D19" s="27">
        <f t="shared" si="1"/>
        <v>0</v>
      </c>
      <c r="E19" s="22">
        <v>0</v>
      </c>
      <c r="G19" s="39"/>
    </row>
    <row r="20" spans="1:8" ht="22.5" customHeight="1">
      <c r="A20" s="122">
        <f t="shared" si="2"/>
        <v>15</v>
      </c>
      <c r="B20" s="11" t="s">
        <v>61</v>
      </c>
      <c r="C20" s="82">
        <f>E20</f>
        <v>78410320</v>
      </c>
      <c r="D20" s="83">
        <v>0</v>
      </c>
      <c r="E20" s="22">
        <v>78410320</v>
      </c>
      <c r="G20" s="39"/>
    </row>
    <row r="21" spans="1:8" s="78" customFormat="1" ht="22.5" customHeight="1" thickBot="1">
      <c r="A21" s="122">
        <f t="shared" si="2"/>
        <v>16</v>
      </c>
      <c r="B21" s="63" t="s">
        <v>59</v>
      </c>
      <c r="C21" s="82">
        <f>E21</f>
        <v>32342640</v>
      </c>
      <c r="D21" s="83">
        <v>0</v>
      </c>
      <c r="E21" s="66">
        <f>2640*12251</f>
        <v>32342640</v>
      </c>
      <c r="G21" s="79"/>
    </row>
    <row r="22" spans="1:8" ht="37.5" customHeight="1" thickBot="1">
      <c r="A22" s="134" t="s">
        <v>4</v>
      </c>
      <c r="B22" s="135"/>
      <c r="C22" s="24">
        <f>SUM(C5:C20)</f>
        <v>17762167248.668179</v>
      </c>
      <c r="D22" s="25">
        <f>SUM(D5:D20)</f>
        <v>1489838193.1818182</v>
      </c>
      <c r="E22" s="26">
        <f>SUM(E5:E21)</f>
        <v>19284348081.849998</v>
      </c>
      <c r="G22" s="39"/>
      <c r="H22" s="57"/>
    </row>
    <row r="23" spans="1:8" ht="15.75" thickTop="1">
      <c r="C23" s="34"/>
      <c r="D23" s="39"/>
      <c r="E23" s="34"/>
    </row>
    <row r="24" spans="1:8">
      <c r="C24" s="34"/>
      <c r="D24" s="39"/>
      <c r="E24" s="34"/>
    </row>
    <row r="25" spans="1:8">
      <c r="G25" s="39"/>
    </row>
    <row r="26" spans="1:8">
      <c r="C26" s="34"/>
      <c r="D26" s="39"/>
      <c r="E26" s="34"/>
    </row>
    <row r="27" spans="1:8">
      <c r="C27" s="34"/>
      <c r="D27" s="39"/>
      <c r="E27" s="34"/>
    </row>
  </sheetData>
  <mergeCells count="4">
    <mergeCell ref="A1:E1"/>
    <mergeCell ref="A2:E2"/>
    <mergeCell ref="A6:A7"/>
    <mergeCell ref="A22:B22"/>
  </mergeCells>
  <pageMargins left="0.32" right="0.19685039370078741" top="0.47244094488188981" bottom="0.62992125984251968" header="0.35433070866141736" footer="0.31496062992125984"/>
  <pageSetup paperSize="9"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4"/>
  <sheetViews>
    <sheetView topLeftCell="A16" zoomScale="80" zoomScaleNormal="80" workbookViewId="0">
      <selection activeCell="C26" sqref="C26:E33"/>
    </sheetView>
  </sheetViews>
  <sheetFormatPr defaultRowHeight="15"/>
  <cols>
    <col min="1" max="1" width="5.28515625" style="86" customWidth="1"/>
    <col min="2" max="2" width="44" style="28" customWidth="1"/>
    <col min="3" max="3" width="24.7109375" style="28" customWidth="1"/>
    <col min="4" max="4" width="22.85546875" style="28" customWidth="1"/>
    <col min="5" max="5" width="22.85546875" style="29" customWidth="1"/>
    <col min="6" max="6" width="16.42578125" style="34" customWidth="1"/>
    <col min="7" max="7" width="27.7109375" style="39" customWidth="1"/>
    <col min="8" max="16384" width="9.140625" style="34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62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122">
        <v>1</v>
      </c>
      <c r="B5" s="5" t="s">
        <v>5</v>
      </c>
      <c r="C5" s="27">
        <f>E5</f>
        <v>85567000</v>
      </c>
      <c r="D5" s="27" t="s">
        <v>10</v>
      </c>
      <c r="E5" s="37">
        <v>85567000</v>
      </c>
    </row>
    <row r="6" spans="1:7" ht="22.5" customHeight="1">
      <c r="A6" s="137">
        <f>A5+1</f>
        <v>2</v>
      </c>
      <c r="B6" s="5" t="s">
        <v>6</v>
      </c>
      <c r="C6" s="20">
        <f>E6/1.1</f>
        <v>66070539.999999993</v>
      </c>
      <c r="D6" s="27">
        <f>C6*10%</f>
        <v>6607054</v>
      </c>
      <c r="E6" s="6">
        <v>72677594</v>
      </c>
    </row>
    <row r="7" spans="1:7" ht="22.5" customHeight="1">
      <c r="A7" s="139"/>
      <c r="B7" s="9" t="s">
        <v>7</v>
      </c>
      <c r="C7" s="21">
        <f t="shared" ref="C7:C14" si="0">E7/1.1</f>
        <v>-2154000</v>
      </c>
      <c r="D7" s="31">
        <f t="shared" ref="D7:D14" si="1">C7*10%</f>
        <v>-215400</v>
      </c>
      <c r="E7" s="10">
        <v>-2369400</v>
      </c>
    </row>
    <row r="8" spans="1:7" ht="22.5" customHeight="1">
      <c r="A8" s="139">
        <f>A6+1</f>
        <v>3</v>
      </c>
      <c r="B8" s="5" t="s">
        <v>8</v>
      </c>
      <c r="C8" s="20">
        <f>E8/1.1</f>
        <v>14271507642.727272</v>
      </c>
      <c r="D8" s="27">
        <f t="shared" si="1"/>
        <v>1427150764.2727273</v>
      </c>
      <c r="E8" s="6">
        <v>15698658407</v>
      </c>
    </row>
    <row r="9" spans="1:7" s="78" customFormat="1" ht="22.5" customHeight="1">
      <c r="A9" s="138"/>
      <c r="B9" s="9" t="s">
        <v>37</v>
      </c>
      <c r="C9" s="21">
        <f>E9/1.1</f>
        <v>-794999.99999999988</v>
      </c>
      <c r="D9" s="31">
        <f>C9*10%</f>
        <v>-79500</v>
      </c>
      <c r="E9" s="10">
        <v>-874500</v>
      </c>
      <c r="G9" s="79"/>
    </row>
    <row r="10" spans="1:7" ht="22.5" customHeight="1">
      <c r="A10" s="122">
        <f>A8+1</f>
        <v>4</v>
      </c>
      <c r="B10" s="5" t="s">
        <v>21</v>
      </c>
      <c r="C10" s="20">
        <f t="shared" si="0"/>
        <v>113555861.81818181</v>
      </c>
      <c r="D10" s="27">
        <f t="shared" si="1"/>
        <v>11355586.181818182</v>
      </c>
      <c r="E10" s="6">
        <v>124911448</v>
      </c>
    </row>
    <row r="11" spans="1:7" ht="22.5" customHeight="1">
      <c r="A11" s="122">
        <f>A10+1</f>
        <v>5</v>
      </c>
      <c r="B11" s="11" t="s">
        <v>9</v>
      </c>
      <c r="C11" s="20">
        <f t="shared" si="0"/>
        <v>71126090</v>
      </c>
      <c r="D11" s="27">
        <f t="shared" si="1"/>
        <v>7112609</v>
      </c>
      <c r="E11" s="8">
        <v>78238699</v>
      </c>
    </row>
    <row r="12" spans="1:7" ht="22.5" customHeight="1">
      <c r="A12" s="122">
        <f t="shared" ref="A12:A18" si="2">A11+1</f>
        <v>6</v>
      </c>
      <c r="B12" s="11" t="s">
        <v>18</v>
      </c>
      <c r="C12" s="20">
        <f>E12/1.1</f>
        <v>262500</v>
      </c>
      <c r="D12" s="27">
        <f>C12*10%</f>
        <v>26250</v>
      </c>
      <c r="E12" s="8">
        <v>288750</v>
      </c>
    </row>
    <row r="13" spans="1:7" ht="22.5" customHeight="1">
      <c r="A13" s="122">
        <f t="shared" si="2"/>
        <v>7</v>
      </c>
      <c r="B13" s="13" t="s">
        <v>11</v>
      </c>
      <c r="C13" s="20">
        <f t="shared" si="0"/>
        <v>0</v>
      </c>
      <c r="D13" s="27">
        <f t="shared" si="1"/>
        <v>0</v>
      </c>
      <c r="E13" s="12">
        <v>0</v>
      </c>
    </row>
    <row r="14" spans="1:7" ht="22.5" customHeight="1">
      <c r="A14" s="122">
        <f t="shared" si="2"/>
        <v>8</v>
      </c>
      <c r="B14" s="13" t="s">
        <v>12</v>
      </c>
      <c r="C14" s="20">
        <f t="shared" si="0"/>
        <v>648729700</v>
      </c>
      <c r="D14" s="27">
        <f t="shared" si="1"/>
        <v>64872970</v>
      </c>
      <c r="E14" s="12">
        <v>713602670</v>
      </c>
    </row>
    <row r="15" spans="1:7" ht="22.5" customHeight="1">
      <c r="A15" s="122">
        <f t="shared" si="2"/>
        <v>9</v>
      </c>
      <c r="B15" s="13" t="s">
        <v>13</v>
      </c>
      <c r="C15" s="20">
        <f>E15/1.1</f>
        <v>0</v>
      </c>
      <c r="D15" s="27">
        <f>C15*10%</f>
        <v>0</v>
      </c>
      <c r="E15" s="23">
        <v>0</v>
      </c>
    </row>
    <row r="16" spans="1:7" ht="22.5" customHeight="1">
      <c r="A16" s="99">
        <f t="shared" si="2"/>
        <v>10</v>
      </c>
      <c r="B16" s="13" t="s">
        <v>19</v>
      </c>
      <c r="C16" s="20">
        <f>E16/1.1</f>
        <v>0</v>
      </c>
      <c r="D16" s="27">
        <f>C16*10%</f>
        <v>0</v>
      </c>
      <c r="E16" s="23">
        <v>0</v>
      </c>
    </row>
    <row r="17" spans="1:8" ht="22.5" customHeight="1">
      <c r="A17" s="99">
        <f t="shared" si="2"/>
        <v>11</v>
      </c>
      <c r="B17" s="11" t="s">
        <v>14</v>
      </c>
      <c r="C17" s="20">
        <f>E17/1.1</f>
        <v>0</v>
      </c>
      <c r="D17" s="27">
        <f>C17*10%</f>
        <v>0</v>
      </c>
      <c r="E17" s="23">
        <v>0</v>
      </c>
    </row>
    <row r="18" spans="1:8" ht="22.5" customHeight="1" thickBot="1">
      <c r="A18" s="99">
        <f t="shared" si="2"/>
        <v>12</v>
      </c>
      <c r="B18" s="48" t="s">
        <v>20</v>
      </c>
      <c r="C18" s="20">
        <f>E18/1.1</f>
        <v>0</v>
      </c>
      <c r="D18" s="27">
        <f>C18*10%</f>
        <v>0</v>
      </c>
      <c r="E18" s="23">
        <v>0</v>
      </c>
      <c r="G18" s="39">
        <f>E6+E8+E11+E14+E15+E17</f>
        <v>16563177370</v>
      </c>
    </row>
    <row r="19" spans="1:8" ht="37.5" customHeight="1" thickBot="1">
      <c r="A19" s="134" t="s">
        <v>4</v>
      </c>
      <c r="B19" s="135"/>
      <c r="C19" s="24">
        <f>SUM(C2:C18)</f>
        <v>15253870334.545454</v>
      </c>
      <c r="D19" s="25">
        <f>SUM(D2:D18)</f>
        <v>1516830333.4545455</v>
      </c>
      <c r="E19" s="26">
        <f>SUM(E2:E18)</f>
        <v>16770700668</v>
      </c>
      <c r="H19" s="57"/>
    </row>
    <row r="20" spans="1:8" ht="15.75" thickTop="1">
      <c r="C20" s="34"/>
      <c r="D20" s="39"/>
      <c r="E20" s="34"/>
    </row>
    <row r="22" spans="1:8" ht="20.25">
      <c r="A22" s="136" t="s">
        <v>22</v>
      </c>
      <c r="B22" s="136"/>
      <c r="C22" s="136"/>
      <c r="D22" s="136"/>
      <c r="E22" s="136"/>
    </row>
    <row r="23" spans="1:8" ht="20.25">
      <c r="A23" s="136" t="s">
        <v>62</v>
      </c>
      <c r="B23" s="136"/>
      <c r="C23" s="136"/>
      <c r="D23" s="136"/>
      <c r="E23" s="136"/>
    </row>
    <row r="24" spans="1:8" ht="15.75" thickBot="1"/>
    <row r="25" spans="1:8" s="78" customFormat="1" ht="26.25" customHeight="1" thickBot="1">
      <c r="A25" s="87" t="s">
        <v>1</v>
      </c>
      <c r="B25" s="2" t="s">
        <v>2</v>
      </c>
      <c r="C25" s="2" t="s">
        <v>3</v>
      </c>
      <c r="D25" s="2" t="s">
        <v>16</v>
      </c>
      <c r="E25" s="3" t="s">
        <v>4</v>
      </c>
    </row>
    <row r="26" spans="1:8" s="78" customFormat="1" ht="36.75" customHeight="1">
      <c r="A26" s="122">
        <v>1</v>
      </c>
      <c r="B26" s="77" t="s">
        <v>29</v>
      </c>
      <c r="C26" s="101">
        <f>95098.39+24108.11</f>
        <v>119206.5</v>
      </c>
      <c r="D26" s="101" t="s">
        <v>10</v>
      </c>
      <c r="E26" s="101">
        <f>C26</f>
        <v>119206.5</v>
      </c>
    </row>
    <row r="27" spans="1:8" s="78" customFormat="1" ht="32.25" customHeight="1">
      <c r="A27" s="122">
        <v>2</v>
      </c>
      <c r="B27" s="81" t="s">
        <v>23</v>
      </c>
      <c r="C27" s="102">
        <v>5501.32</v>
      </c>
      <c r="D27" s="101" t="s">
        <v>10</v>
      </c>
      <c r="E27" s="102">
        <f>C27</f>
        <v>5501.32</v>
      </c>
    </row>
    <row r="28" spans="1:8" s="78" customFormat="1" ht="32.25" customHeight="1">
      <c r="A28" s="122">
        <v>3</v>
      </c>
      <c r="B28" s="77" t="s">
        <v>28</v>
      </c>
      <c r="C28" s="102">
        <v>0</v>
      </c>
      <c r="D28" s="101" t="s">
        <v>10</v>
      </c>
      <c r="E28" s="102">
        <f>C28</f>
        <v>0</v>
      </c>
    </row>
    <row r="29" spans="1:8" s="78" customFormat="1" ht="32.25" customHeight="1" thickBot="1">
      <c r="A29" s="122">
        <v>4</v>
      </c>
      <c r="B29" s="77" t="s">
        <v>24</v>
      </c>
      <c r="C29" s="102">
        <v>4265.3500000000004</v>
      </c>
      <c r="D29" s="101" t="s">
        <v>10</v>
      </c>
      <c r="E29" s="102">
        <f>C29</f>
        <v>4265.3500000000004</v>
      </c>
    </row>
    <row r="30" spans="1:8" s="78" customFormat="1" ht="32.25" customHeight="1" thickBot="1">
      <c r="A30" s="134" t="s">
        <v>4</v>
      </c>
      <c r="B30" s="135"/>
      <c r="C30" s="103">
        <f>SUM(C26:C29)</f>
        <v>128973.17000000001</v>
      </c>
      <c r="D30" s="104" t="s">
        <v>10</v>
      </c>
      <c r="E30" s="105">
        <f>SUM(E26:E29)</f>
        <v>128973.17000000001</v>
      </c>
    </row>
    <row r="31" spans="1:8" s="78" customFormat="1" ht="20.25" customHeight="1" thickTop="1">
      <c r="A31" s="86"/>
      <c r="B31" s="75"/>
      <c r="C31" s="106"/>
      <c r="D31" s="106"/>
      <c r="E31" s="107"/>
    </row>
    <row r="32" spans="1:8" s="78" customFormat="1" ht="9.75" customHeight="1" thickBot="1">
      <c r="A32" s="86"/>
      <c r="B32" s="75"/>
      <c r="C32" s="106"/>
      <c r="D32" s="106"/>
      <c r="E32" s="107"/>
    </row>
    <row r="33" spans="1:5" s="78" customFormat="1" ht="32.25" customHeight="1" thickBot="1">
      <c r="A33" s="100">
        <v>1</v>
      </c>
      <c r="B33" s="80" t="s">
        <v>27</v>
      </c>
      <c r="C33" s="108">
        <f>E33</f>
        <v>0</v>
      </c>
      <c r="D33" s="109" t="s">
        <v>10</v>
      </c>
      <c r="E33" s="108">
        <v>0</v>
      </c>
    </row>
    <row r="34" spans="1:5" ht="32.25" customHeight="1" thickTop="1"/>
  </sheetData>
  <mergeCells count="8">
    <mergeCell ref="A30:B30"/>
    <mergeCell ref="A22:E22"/>
    <mergeCell ref="A23:E23"/>
    <mergeCell ref="A1:E1"/>
    <mergeCell ref="A2:E2"/>
    <mergeCell ref="A6:A7"/>
    <mergeCell ref="A19:B19"/>
    <mergeCell ref="A8:A9"/>
  </mergeCells>
  <pageMargins left="1.49" right="0.19685039370078741" top="0.47244094488188981" bottom="0.62992125984251968" header="0.35433070866141736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4"/>
  <sheetViews>
    <sheetView topLeftCell="A17" zoomScale="80" zoomScaleNormal="80" workbookViewId="0">
      <selection activeCell="A5" sqref="A1:A1048576"/>
    </sheetView>
  </sheetViews>
  <sheetFormatPr defaultRowHeight="15"/>
  <cols>
    <col min="1" max="1" width="5.28515625" style="86" customWidth="1"/>
    <col min="2" max="2" width="44" style="28" customWidth="1"/>
    <col min="3" max="3" width="24.7109375" style="28" customWidth="1"/>
    <col min="4" max="4" width="22.85546875" style="28" customWidth="1"/>
    <col min="5" max="5" width="22.85546875" style="29" customWidth="1"/>
    <col min="6" max="6" width="16.42578125" style="34" customWidth="1"/>
    <col min="7" max="7" width="27.7109375" style="39" customWidth="1"/>
    <col min="8" max="16384" width="9.140625" style="34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62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</row>
    <row r="5" spans="1:7" ht="22.5" customHeight="1">
      <c r="A5" s="122">
        <v>1</v>
      </c>
      <c r="B5" s="5" t="s">
        <v>5</v>
      </c>
      <c r="C5" s="27">
        <f>E5</f>
        <v>85567000</v>
      </c>
      <c r="D5" s="27" t="s">
        <v>10</v>
      </c>
      <c r="E5" s="37">
        <v>85567000</v>
      </c>
    </row>
    <row r="6" spans="1:7" ht="22.5" customHeight="1">
      <c r="A6" s="137">
        <f>A5+1</f>
        <v>2</v>
      </c>
      <c r="B6" s="5" t="s">
        <v>6</v>
      </c>
      <c r="C6" s="20">
        <f>E6/1.1</f>
        <v>66070539.999999993</v>
      </c>
      <c r="D6" s="27">
        <f>C6*10%</f>
        <v>6607054</v>
      </c>
      <c r="E6" s="6">
        <v>72677594</v>
      </c>
    </row>
    <row r="7" spans="1:7" ht="22.5" customHeight="1">
      <c r="A7" s="138"/>
      <c r="B7" s="9" t="s">
        <v>7</v>
      </c>
      <c r="C7" s="21">
        <f t="shared" ref="C7:C16" si="0">E7/1.1</f>
        <v>-2154000</v>
      </c>
      <c r="D7" s="31">
        <f t="shared" ref="D7:D16" si="1">C7*10%</f>
        <v>-215400</v>
      </c>
      <c r="E7" s="10">
        <v>-2369400</v>
      </c>
    </row>
    <row r="8" spans="1:7" ht="22.5" customHeight="1">
      <c r="A8" s="122">
        <f>A6+1</f>
        <v>3</v>
      </c>
      <c r="B8" s="60" t="s">
        <v>65</v>
      </c>
      <c r="C8" s="61">
        <f>E8</f>
        <v>1382318575</v>
      </c>
      <c r="D8" s="62">
        <v>0</v>
      </c>
      <c r="E8" s="61">
        <v>1382318575</v>
      </c>
    </row>
    <row r="9" spans="1:7" ht="22.5" customHeight="1">
      <c r="A9" s="137">
        <f>A8+1</f>
        <v>4</v>
      </c>
      <c r="B9" s="5" t="s">
        <v>8</v>
      </c>
      <c r="C9" s="20">
        <f>E9/1.1</f>
        <v>14271507642.727272</v>
      </c>
      <c r="D9" s="27">
        <f t="shared" si="1"/>
        <v>1427150764.2727273</v>
      </c>
      <c r="E9" s="6">
        <v>15698658407</v>
      </c>
    </row>
    <row r="10" spans="1:7" s="78" customFormat="1" ht="22.5" customHeight="1">
      <c r="A10" s="138"/>
      <c r="B10" s="9" t="s">
        <v>37</v>
      </c>
      <c r="C10" s="21">
        <f>E10/1.1</f>
        <v>-794999.99999999988</v>
      </c>
      <c r="D10" s="31">
        <f t="shared" si="1"/>
        <v>-79500</v>
      </c>
      <c r="E10" s="10">
        <v>-874500</v>
      </c>
      <c r="G10" s="79"/>
    </row>
    <row r="11" spans="1:7" ht="22.5" customHeight="1">
      <c r="A11" s="122">
        <f>A9+1</f>
        <v>5</v>
      </c>
      <c r="B11" s="5" t="s">
        <v>21</v>
      </c>
      <c r="C11" s="20">
        <f t="shared" si="0"/>
        <v>113555861.81818181</v>
      </c>
      <c r="D11" s="27">
        <f t="shared" si="1"/>
        <v>11355586.181818182</v>
      </c>
      <c r="E11" s="6">
        <v>124911448</v>
      </c>
    </row>
    <row r="12" spans="1:7" ht="22.5" customHeight="1">
      <c r="A12" s="122">
        <f t="shared" ref="A12:A22" si="2">A11+1</f>
        <v>6</v>
      </c>
      <c r="B12" s="11" t="s">
        <v>9</v>
      </c>
      <c r="C12" s="20">
        <f t="shared" si="0"/>
        <v>71126090</v>
      </c>
      <c r="D12" s="27">
        <f t="shared" si="1"/>
        <v>7112609</v>
      </c>
      <c r="E12" s="8">
        <v>78238699</v>
      </c>
    </row>
    <row r="13" spans="1:7" ht="22.5" customHeight="1">
      <c r="A13" s="122">
        <f t="shared" si="2"/>
        <v>7</v>
      </c>
      <c r="B13" s="11" t="s">
        <v>18</v>
      </c>
      <c r="C13" s="20">
        <f t="shared" si="0"/>
        <v>262500</v>
      </c>
      <c r="D13" s="27">
        <f t="shared" si="1"/>
        <v>26250</v>
      </c>
      <c r="E13" s="23">
        <v>288750</v>
      </c>
    </row>
    <row r="14" spans="1:7" ht="22.5" customHeight="1">
      <c r="A14" s="122">
        <f t="shared" si="2"/>
        <v>8</v>
      </c>
      <c r="B14" s="13" t="s">
        <v>11</v>
      </c>
      <c r="C14" s="20">
        <f t="shared" si="0"/>
        <v>0</v>
      </c>
      <c r="D14" s="27">
        <f t="shared" si="1"/>
        <v>0</v>
      </c>
      <c r="E14" s="23">
        <v>0</v>
      </c>
    </row>
    <row r="15" spans="1:7" ht="22.5" customHeight="1">
      <c r="A15" s="122">
        <f t="shared" si="2"/>
        <v>9</v>
      </c>
      <c r="B15" s="13" t="s">
        <v>12</v>
      </c>
      <c r="C15" s="20">
        <f t="shared" si="0"/>
        <v>648729700</v>
      </c>
      <c r="D15" s="27">
        <f t="shared" si="1"/>
        <v>64872970</v>
      </c>
      <c r="E15" s="12">
        <v>713602670</v>
      </c>
    </row>
    <row r="16" spans="1:7" ht="22.5" customHeight="1">
      <c r="A16" s="122">
        <f t="shared" si="2"/>
        <v>10</v>
      </c>
      <c r="B16" s="13" t="s">
        <v>13</v>
      </c>
      <c r="C16" s="20">
        <f t="shared" si="0"/>
        <v>0</v>
      </c>
      <c r="D16" s="27">
        <f t="shared" si="1"/>
        <v>0</v>
      </c>
      <c r="E16" s="23">
        <v>0</v>
      </c>
    </row>
    <row r="17" spans="1:8" ht="22.5" customHeight="1">
      <c r="A17" s="122">
        <f t="shared" si="2"/>
        <v>11</v>
      </c>
      <c r="B17" s="13" t="s">
        <v>30</v>
      </c>
      <c r="C17" s="20">
        <v>0</v>
      </c>
      <c r="D17" s="27">
        <v>0</v>
      </c>
      <c r="E17" s="23">
        <v>0</v>
      </c>
    </row>
    <row r="18" spans="1:8" ht="22.5" customHeight="1">
      <c r="A18" s="122">
        <f t="shared" si="2"/>
        <v>12</v>
      </c>
      <c r="B18" s="13" t="s">
        <v>19</v>
      </c>
      <c r="C18" s="20">
        <v>0</v>
      </c>
      <c r="D18" s="27">
        <v>0</v>
      </c>
      <c r="E18" s="23">
        <v>0</v>
      </c>
    </row>
    <row r="19" spans="1:8" ht="22.5" customHeight="1">
      <c r="A19" s="122">
        <f t="shared" si="2"/>
        <v>13</v>
      </c>
      <c r="B19" s="11" t="s">
        <v>14</v>
      </c>
      <c r="C19" s="20">
        <v>0</v>
      </c>
      <c r="D19" s="27">
        <v>0</v>
      </c>
      <c r="E19" s="23">
        <v>0</v>
      </c>
    </row>
    <row r="20" spans="1:8" ht="22.5" customHeight="1">
      <c r="A20" s="122">
        <f t="shared" si="2"/>
        <v>14</v>
      </c>
      <c r="B20" s="11" t="s">
        <v>20</v>
      </c>
      <c r="C20" s="22">
        <f>E20/1.1</f>
        <v>0</v>
      </c>
      <c r="D20" s="27">
        <v>0</v>
      </c>
      <c r="E20" s="23">
        <v>0</v>
      </c>
    </row>
    <row r="21" spans="1:8" ht="22.5" customHeight="1">
      <c r="A21" s="93">
        <f t="shared" si="2"/>
        <v>15</v>
      </c>
      <c r="B21" s="84" t="s">
        <v>64</v>
      </c>
      <c r="C21" s="82">
        <f>E21</f>
        <v>63793306.719999999</v>
      </c>
      <c r="D21" s="83">
        <v>0</v>
      </c>
      <c r="E21" s="22">
        <v>63793306.719999999</v>
      </c>
    </row>
    <row r="22" spans="1:8" s="78" customFormat="1" ht="22.5" customHeight="1" thickBot="1">
      <c r="A22" s="122">
        <f t="shared" si="2"/>
        <v>16</v>
      </c>
      <c r="B22" s="63" t="s">
        <v>63</v>
      </c>
      <c r="C22" s="64">
        <f>E22</f>
        <v>49460998.600000001</v>
      </c>
      <c r="D22" s="65">
        <v>0</v>
      </c>
      <c r="E22" s="66">
        <v>49460998.600000001</v>
      </c>
      <c r="G22" s="79"/>
    </row>
    <row r="23" spans="1:8" ht="37.5" customHeight="1" thickBot="1">
      <c r="A23" s="134" t="s">
        <v>4</v>
      </c>
      <c r="B23" s="135"/>
      <c r="C23" s="24">
        <f>SUM(C5:C22)</f>
        <v>16749443214.865454</v>
      </c>
      <c r="D23" s="25">
        <f>SUM(D5:D22)</f>
        <v>1516830333.4545455</v>
      </c>
      <c r="E23" s="26">
        <f>SUM(E5:E22)</f>
        <v>18266273548.32</v>
      </c>
      <c r="H23" s="57"/>
    </row>
    <row r="24" spans="1:8" ht="15.75" thickTop="1">
      <c r="C24" s="34"/>
      <c r="D24" s="39"/>
      <c r="E24" s="34"/>
    </row>
  </sheetData>
  <mergeCells count="5">
    <mergeCell ref="A1:E1"/>
    <mergeCell ref="A2:E2"/>
    <mergeCell ref="A6:A7"/>
    <mergeCell ref="A23:B23"/>
    <mergeCell ref="A9:A10"/>
  </mergeCells>
  <pageMargins left="0.41" right="0.19685039370078741" top="0.47244094488188981" bottom="0.62992125984251968" header="0.35433070866141736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5"/>
  <sheetViews>
    <sheetView topLeftCell="A19" zoomScale="80" zoomScaleNormal="80" workbookViewId="0">
      <selection activeCell="C27" sqref="C27:E33"/>
    </sheetView>
  </sheetViews>
  <sheetFormatPr defaultRowHeight="15"/>
  <cols>
    <col min="1" max="1" width="5.28515625" style="86" customWidth="1"/>
    <col min="2" max="2" width="44" style="28" customWidth="1"/>
    <col min="3" max="3" width="24.7109375" style="28" customWidth="1"/>
    <col min="4" max="4" width="22.85546875" style="28" customWidth="1"/>
    <col min="5" max="5" width="22.85546875" style="29" customWidth="1"/>
    <col min="6" max="6" width="9.140625" style="34"/>
    <col min="7" max="7" width="27.7109375" style="34" customWidth="1"/>
    <col min="8" max="16384" width="9.140625" style="34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66</v>
      </c>
      <c r="B2" s="136"/>
      <c r="C2" s="136"/>
      <c r="D2" s="136"/>
      <c r="E2" s="136"/>
    </row>
    <row r="3" spans="1:7" ht="19.5" customHeight="1" thickBot="1"/>
    <row r="4" spans="1:7" s="78" customFormat="1" ht="27.75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  <c r="G4" s="79"/>
    </row>
    <row r="5" spans="1:7" s="78" customFormat="1" ht="22.5" customHeight="1">
      <c r="A5" s="97">
        <v>1</v>
      </c>
      <c r="B5" s="77" t="s">
        <v>5</v>
      </c>
      <c r="C5" s="27">
        <f>E5</f>
        <v>154162500</v>
      </c>
      <c r="D5" s="27" t="s">
        <v>10</v>
      </c>
      <c r="E5" s="35">
        <v>154162500</v>
      </c>
      <c r="G5" s="79"/>
    </row>
    <row r="6" spans="1:7" s="78" customFormat="1" ht="22.5" customHeight="1">
      <c r="A6" s="137">
        <f>A5+1</f>
        <v>2</v>
      </c>
      <c r="B6" s="77" t="s">
        <v>6</v>
      </c>
      <c r="C6" s="20">
        <f>E6/1.1</f>
        <v>85775731.818181813</v>
      </c>
      <c r="D6" s="27">
        <f>C6*10%</f>
        <v>8577573.1818181816</v>
      </c>
      <c r="E6" s="20">
        <v>94353305</v>
      </c>
      <c r="G6" s="79"/>
    </row>
    <row r="7" spans="1:7" s="78" customFormat="1" ht="22.5" customHeight="1">
      <c r="A7" s="139"/>
      <c r="B7" s="9" t="s">
        <v>7</v>
      </c>
      <c r="C7" s="21">
        <f t="shared" ref="C7:C18" si="0">E7/1.1</f>
        <v>-38640</v>
      </c>
      <c r="D7" s="31">
        <f t="shared" ref="D7:D18" si="1">C7*10%</f>
        <v>-3864</v>
      </c>
      <c r="E7" s="21">
        <v>-42504</v>
      </c>
      <c r="G7" s="79"/>
    </row>
    <row r="8" spans="1:7" s="78" customFormat="1" ht="22.5" customHeight="1">
      <c r="A8" s="139">
        <f>A6+1</f>
        <v>3</v>
      </c>
      <c r="B8" s="77" t="s">
        <v>8</v>
      </c>
      <c r="C8" s="20">
        <f>E8/1.1</f>
        <v>16983703107.272726</v>
      </c>
      <c r="D8" s="27">
        <f t="shared" si="1"/>
        <v>1698370310.7272727</v>
      </c>
      <c r="E8" s="20">
        <v>18682073418</v>
      </c>
      <c r="G8" s="79"/>
    </row>
    <row r="9" spans="1:7" s="78" customFormat="1" ht="22.5" customHeight="1">
      <c r="A9" s="138"/>
      <c r="B9" s="9" t="s">
        <v>37</v>
      </c>
      <c r="C9" s="21">
        <f>E9/1.1</f>
        <v>-64746713.636363633</v>
      </c>
      <c r="D9" s="31">
        <f t="shared" si="1"/>
        <v>-6474671.3636363633</v>
      </c>
      <c r="E9" s="21">
        <v>-71221385</v>
      </c>
      <c r="G9" s="79"/>
    </row>
    <row r="10" spans="1:7" s="78" customFormat="1" ht="22.5" customHeight="1">
      <c r="A10" s="97">
        <f>A8+1</f>
        <v>4</v>
      </c>
      <c r="B10" s="77" t="s">
        <v>21</v>
      </c>
      <c r="C10" s="20">
        <f t="shared" si="0"/>
        <v>88707207.272727266</v>
      </c>
      <c r="D10" s="27">
        <f t="shared" si="1"/>
        <v>8870720.7272727266</v>
      </c>
      <c r="E10" s="20">
        <v>97577928</v>
      </c>
      <c r="G10" s="79"/>
    </row>
    <row r="11" spans="1:7" s="78" customFormat="1" ht="22.5" customHeight="1">
      <c r="A11" s="97">
        <f t="shared" ref="A11:A18" si="2">A10+1</f>
        <v>5</v>
      </c>
      <c r="B11" s="11" t="s">
        <v>9</v>
      </c>
      <c r="C11" s="20">
        <f t="shared" si="0"/>
        <v>68829944.545454547</v>
      </c>
      <c r="D11" s="27">
        <f t="shared" si="1"/>
        <v>6882994.4545454551</v>
      </c>
      <c r="E11" s="22">
        <v>75712939</v>
      </c>
      <c r="G11" s="79"/>
    </row>
    <row r="12" spans="1:7" s="78" customFormat="1" ht="22.5" customHeight="1">
      <c r="A12" s="97">
        <f t="shared" si="2"/>
        <v>6</v>
      </c>
      <c r="B12" s="11" t="s">
        <v>18</v>
      </c>
      <c r="C12" s="20">
        <f t="shared" si="0"/>
        <v>0</v>
      </c>
      <c r="D12" s="27">
        <f t="shared" si="1"/>
        <v>0</v>
      </c>
      <c r="E12" s="22">
        <v>0</v>
      </c>
      <c r="G12" s="79"/>
    </row>
    <row r="13" spans="1:7" s="78" customFormat="1" ht="22.5" customHeight="1">
      <c r="A13" s="97">
        <f t="shared" si="2"/>
        <v>7</v>
      </c>
      <c r="B13" s="13" t="s">
        <v>11</v>
      </c>
      <c r="C13" s="20">
        <f t="shared" si="0"/>
        <v>0</v>
      </c>
      <c r="D13" s="27">
        <f t="shared" si="1"/>
        <v>0</v>
      </c>
      <c r="E13" s="23">
        <v>0</v>
      </c>
      <c r="G13" s="79"/>
    </row>
    <row r="14" spans="1:7" s="78" customFormat="1" ht="22.5" customHeight="1">
      <c r="A14" s="97">
        <f t="shared" si="2"/>
        <v>8</v>
      </c>
      <c r="B14" s="13" t="s">
        <v>12</v>
      </c>
      <c r="C14" s="20">
        <f t="shared" si="0"/>
        <v>1313740412.7272725</v>
      </c>
      <c r="D14" s="27">
        <f t="shared" si="1"/>
        <v>131374041.27272725</v>
      </c>
      <c r="E14" s="23">
        <v>1445114454</v>
      </c>
      <c r="G14" s="79"/>
    </row>
    <row r="15" spans="1:7" s="78" customFormat="1" ht="22.5" customHeight="1">
      <c r="A15" s="97">
        <f t="shared" si="2"/>
        <v>9</v>
      </c>
      <c r="B15" s="13" t="s">
        <v>13</v>
      </c>
      <c r="C15" s="20">
        <f t="shared" si="0"/>
        <v>18000000</v>
      </c>
      <c r="D15" s="27">
        <f t="shared" si="1"/>
        <v>1800000</v>
      </c>
      <c r="E15" s="23">
        <v>19800000</v>
      </c>
      <c r="G15" s="79"/>
    </row>
    <row r="16" spans="1:7" s="78" customFormat="1" ht="22.5" customHeight="1">
      <c r="A16" s="99">
        <f t="shared" si="2"/>
        <v>10</v>
      </c>
      <c r="B16" s="13" t="s">
        <v>19</v>
      </c>
      <c r="C16" s="20">
        <f t="shared" si="0"/>
        <v>0</v>
      </c>
      <c r="D16" s="27">
        <f t="shared" si="1"/>
        <v>0</v>
      </c>
      <c r="E16" s="23">
        <v>0</v>
      </c>
      <c r="G16" s="79"/>
    </row>
    <row r="17" spans="1:8" s="78" customFormat="1" ht="22.5" customHeight="1">
      <c r="A17" s="99">
        <f t="shared" si="2"/>
        <v>11</v>
      </c>
      <c r="B17" s="11" t="s">
        <v>14</v>
      </c>
      <c r="C17" s="20">
        <f t="shared" si="0"/>
        <v>16388399.999999998</v>
      </c>
      <c r="D17" s="27">
        <f t="shared" si="1"/>
        <v>1638840</v>
      </c>
      <c r="E17" s="23">
        <v>18027240</v>
      </c>
      <c r="G17" s="79"/>
    </row>
    <row r="18" spans="1:8" s="78" customFormat="1" ht="22.5" customHeight="1" thickBot="1">
      <c r="A18" s="99">
        <f t="shared" si="2"/>
        <v>12</v>
      </c>
      <c r="B18" s="48" t="s">
        <v>20</v>
      </c>
      <c r="C18" s="20">
        <f t="shared" si="0"/>
        <v>0</v>
      </c>
      <c r="D18" s="27">
        <f t="shared" si="1"/>
        <v>0</v>
      </c>
      <c r="E18" s="23">
        <v>0</v>
      </c>
      <c r="G18" s="79"/>
    </row>
    <row r="19" spans="1:8" s="78" customFormat="1" ht="37.5" customHeight="1" thickBot="1">
      <c r="A19" s="134" t="s">
        <v>4</v>
      </c>
      <c r="B19" s="135"/>
      <c r="C19" s="24">
        <f>SUM(C2:C18)</f>
        <v>18664521950</v>
      </c>
      <c r="D19" s="25">
        <f>SUM(D2:D18)</f>
        <v>1851035945.0000002</v>
      </c>
      <c r="E19" s="26">
        <f>SUM(E2:E18)</f>
        <v>20515557895</v>
      </c>
      <c r="G19" s="79"/>
      <c r="H19" s="57"/>
    </row>
    <row r="20" spans="1:8" ht="15.75" thickTop="1">
      <c r="C20" s="34"/>
      <c r="D20" s="39"/>
      <c r="E20" s="34"/>
      <c r="G20" s="59"/>
    </row>
    <row r="22" spans="1:8" ht="20.25">
      <c r="A22" s="136" t="s">
        <v>22</v>
      </c>
      <c r="B22" s="136"/>
      <c r="C22" s="136"/>
      <c r="D22" s="136"/>
      <c r="E22" s="136"/>
    </row>
    <row r="23" spans="1:8" ht="20.25">
      <c r="A23" s="136" t="s">
        <v>32</v>
      </c>
      <c r="B23" s="136"/>
      <c r="C23" s="136"/>
      <c r="D23" s="136"/>
      <c r="E23" s="136"/>
    </row>
    <row r="24" spans="1:8" ht="15.75" thickBot="1"/>
    <row r="25" spans="1:8" s="78" customFormat="1" ht="26.25" customHeight="1" thickBot="1">
      <c r="A25" s="87" t="s">
        <v>1</v>
      </c>
      <c r="B25" s="2" t="s">
        <v>2</v>
      </c>
      <c r="C25" s="2" t="s">
        <v>3</v>
      </c>
      <c r="D25" s="2" t="s">
        <v>16</v>
      </c>
      <c r="E25" s="3" t="s">
        <v>4</v>
      </c>
    </row>
    <row r="26" spans="1:8" s="78" customFormat="1" ht="36.75" customHeight="1">
      <c r="A26" s="97">
        <v>1</v>
      </c>
      <c r="B26" s="77" t="s">
        <v>29</v>
      </c>
      <c r="C26" s="111">
        <v>217229.44999999998</v>
      </c>
      <c r="D26" s="111" t="s">
        <v>10</v>
      </c>
      <c r="E26" s="111">
        <f>C26</f>
        <v>217229.44999999998</v>
      </c>
    </row>
    <row r="27" spans="1:8" s="78" customFormat="1" ht="32.25" customHeight="1">
      <c r="A27" s="97">
        <v>2</v>
      </c>
      <c r="B27" s="81" t="s">
        <v>23</v>
      </c>
      <c r="C27" s="112">
        <v>0</v>
      </c>
      <c r="D27" s="111" t="s">
        <v>10</v>
      </c>
      <c r="E27" s="112">
        <f>C27</f>
        <v>0</v>
      </c>
    </row>
    <row r="28" spans="1:8" s="78" customFormat="1" ht="32.25" customHeight="1">
      <c r="A28" s="97">
        <v>3</v>
      </c>
      <c r="B28" s="77" t="s">
        <v>28</v>
      </c>
      <c r="C28" s="112">
        <v>0</v>
      </c>
      <c r="D28" s="111" t="s">
        <v>10</v>
      </c>
      <c r="E28" s="112">
        <f>C28</f>
        <v>0</v>
      </c>
    </row>
    <row r="29" spans="1:8" s="78" customFormat="1" ht="32.25" customHeight="1" thickBot="1">
      <c r="A29" s="97">
        <v>4</v>
      </c>
      <c r="B29" s="77" t="s">
        <v>24</v>
      </c>
      <c r="C29" s="112">
        <v>21444.9</v>
      </c>
      <c r="D29" s="111" t="s">
        <v>10</v>
      </c>
      <c r="E29" s="112">
        <f>C29</f>
        <v>21444.9</v>
      </c>
    </row>
    <row r="30" spans="1:8" s="78" customFormat="1" ht="32.25" customHeight="1" thickBot="1">
      <c r="A30" s="134" t="s">
        <v>4</v>
      </c>
      <c r="B30" s="135"/>
      <c r="C30" s="113">
        <f>SUM(C26:C29)</f>
        <v>238674.34999999998</v>
      </c>
      <c r="D30" s="114" t="s">
        <v>10</v>
      </c>
      <c r="E30" s="115">
        <f>SUM(E26:E29)</f>
        <v>238674.34999999998</v>
      </c>
    </row>
    <row r="31" spans="1:8" ht="16.5" customHeight="1" thickTop="1" thickBot="1">
      <c r="C31" s="116"/>
      <c r="D31" s="117"/>
      <c r="E31" s="116"/>
    </row>
    <row r="32" spans="1:8" ht="38.25" customHeight="1" thickBot="1">
      <c r="A32" s="110">
        <v>1</v>
      </c>
      <c r="B32" s="45" t="s">
        <v>27</v>
      </c>
      <c r="C32" s="118">
        <f>E32</f>
        <v>0</v>
      </c>
      <c r="D32" s="119" t="s">
        <v>10</v>
      </c>
      <c r="E32" s="120">
        <v>0</v>
      </c>
    </row>
    <row r="33" spans="1:5" ht="40.5" customHeight="1" thickTop="1" thickBot="1">
      <c r="A33" s="134" t="s">
        <v>4</v>
      </c>
      <c r="B33" s="135"/>
      <c r="C33" s="118">
        <f>E33</f>
        <v>0</v>
      </c>
      <c r="D33" s="114" t="s">
        <v>10</v>
      </c>
      <c r="E33" s="118">
        <f>G33</f>
        <v>0</v>
      </c>
    </row>
    <row r="34" spans="1:5" ht="15.75" thickTop="1">
      <c r="C34" s="34"/>
      <c r="D34" s="39"/>
      <c r="E34" s="34"/>
    </row>
    <row r="35" spans="1:5" ht="32.25" customHeight="1"/>
  </sheetData>
  <mergeCells count="9">
    <mergeCell ref="A30:B30"/>
    <mergeCell ref="A33:B33"/>
    <mergeCell ref="A1:E1"/>
    <mergeCell ref="A2:E2"/>
    <mergeCell ref="A6:A7"/>
    <mergeCell ref="A19:B19"/>
    <mergeCell ref="A22:E22"/>
    <mergeCell ref="A23:E23"/>
    <mergeCell ref="A8:A9"/>
  </mergeCells>
  <pageMargins left="1.49" right="0.19685039370078741" top="0.47244094488188981" bottom="0.62992125984251968" header="0.35433070866141736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topLeftCell="A13" zoomScale="80" zoomScaleNormal="80" workbookViewId="0">
      <selection activeCell="B11" sqref="B11"/>
    </sheetView>
  </sheetViews>
  <sheetFormatPr defaultRowHeight="15"/>
  <cols>
    <col min="1" max="1" width="5.28515625" style="86" customWidth="1"/>
    <col min="2" max="2" width="44" style="86" customWidth="1"/>
    <col min="3" max="3" width="24.140625" style="28" customWidth="1"/>
    <col min="4" max="4" width="20.85546875" style="28" customWidth="1"/>
    <col min="5" max="5" width="22.85546875" style="29" customWidth="1"/>
    <col min="6" max="6" width="9.140625" style="34"/>
    <col min="7" max="7" width="27.7109375" style="34" customWidth="1"/>
    <col min="8" max="16384" width="9.140625" style="34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66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87" t="s">
        <v>2</v>
      </c>
      <c r="C4" s="2" t="s">
        <v>3</v>
      </c>
      <c r="D4" s="2" t="s">
        <v>16</v>
      </c>
      <c r="E4" s="3" t="s">
        <v>4</v>
      </c>
    </row>
    <row r="5" spans="1:7" s="78" customFormat="1" ht="22.5" customHeight="1">
      <c r="A5" s="85">
        <v>1</v>
      </c>
      <c r="B5" s="88" t="s">
        <v>5</v>
      </c>
      <c r="C5" s="27">
        <f>E5</f>
        <v>154162500</v>
      </c>
      <c r="D5" s="27" t="s">
        <v>10</v>
      </c>
      <c r="E5" s="35">
        <v>154162500</v>
      </c>
      <c r="G5" s="79"/>
    </row>
    <row r="6" spans="1:7" s="78" customFormat="1" ht="22.5" customHeight="1">
      <c r="A6" s="137">
        <f>A5+1</f>
        <v>2</v>
      </c>
      <c r="B6" s="88" t="s">
        <v>6</v>
      </c>
      <c r="C6" s="20">
        <f>E6/1.1</f>
        <v>85775731.818181813</v>
      </c>
      <c r="D6" s="27">
        <f>C6*10%</f>
        <v>8577573.1818181816</v>
      </c>
      <c r="E6" s="20">
        <v>94353305</v>
      </c>
      <c r="G6" s="79"/>
    </row>
    <row r="7" spans="1:7" s="78" customFormat="1" ht="22.5" customHeight="1">
      <c r="A7" s="138"/>
      <c r="B7" s="89" t="s">
        <v>7</v>
      </c>
      <c r="C7" s="21">
        <f t="shared" ref="C7:C16" si="0">E7/1.1</f>
        <v>-38640</v>
      </c>
      <c r="D7" s="31">
        <f t="shared" ref="D7:D16" si="1">C7*10%</f>
        <v>-3864</v>
      </c>
      <c r="E7" s="21">
        <v>-42504</v>
      </c>
      <c r="G7" s="79"/>
    </row>
    <row r="8" spans="1:7" s="78" customFormat="1" ht="22.5" customHeight="1">
      <c r="A8" s="85">
        <f>A6+1</f>
        <v>3</v>
      </c>
      <c r="B8" s="90" t="s">
        <v>68</v>
      </c>
      <c r="C8" s="61">
        <f>E8</f>
        <v>2448393130.9499998</v>
      </c>
      <c r="D8" s="62">
        <v>0</v>
      </c>
      <c r="E8" s="61">
        <v>2448393130.9499998</v>
      </c>
      <c r="G8" s="79"/>
    </row>
    <row r="9" spans="1:7" s="78" customFormat="1" ht="22.5" customHeight="1">
      <c r="A9" s="137">
        <f>A8+1</f>
        <v>4</v>
      </c>
      <c r="B9" s="88" t="s">
        <v>8</v>
      </c>
      <c r="C9" s="20">
        <f>E9/1.1</f>
        <v>16983703107.272726</v>
      </c>
      <c r="D9" s="27">
        <f t="shared" si="1"/>
        <v>1698370310.7272727</v>
      </c>
      <c r="E9" s="20">
        <v>18682073418</v>
      </c>
      <c r="G9" s="79"/>
    </row>
    <row r="10" spans="1:7" s="78" customFormat="1" ht="22.5" customHeight="1">
      <c r="A10" s="138"/>
      <c r="B10" s="89" t="s">
        <v>37</v>
      </c>
      <c r="C10" s="21">
        <f>E10/1.1</f>
        <v>-64746713.636363633</v>
      </c>
      <c r="D10" s="31">
        <f t="shared" si="1"/>
        <v>-6474671.3636363633</v>
      </c>
      <c r="E10" s="21">
        <v>-71221385</v>
      </c>
      <c r="G10" s="79"/>
    </row>
    <row r="11" spans="1:7" s="78" customFormat="1" ht="22.5" customHeight="1">
      <c r="A11" s="85">
        <f>A9+1</f>
        <v>5</v>
      </c>
      <c r="B11" s="88" t="s">
        <v>21</v>
      </c>
      <c r="C11" s="20">
        <f t="shared" si="0"/>
        <v>88707207.272727266</v>
      </c>
      <c r="D11" s="27">
        <f t="shared" si="1"/>
        <v>8870720.7272727266</v>
      </c>
      <c r="E11" s="20">
        <v>97577928</v>
      </c>
      <c r="G11" s="79"/>
    </row>
    <row r="12" spans="1:7" s="78" customFormat="1" ht="22.5" customHeight="1">
      <c r="A12" s="85">
        <f t="shared" ref="A12:A22" si="2">A11+1</f>
        <v>6</v>
      </c>
      <c r="B12" s="91" t="s">
        <v>9</v>
      </c>
      <c r="C12" s="20">
        <f t="shared" si="0"/>
        <v>68829944.545454547</v>
      </c>
      <c r="D12" s="27">
        <f t="shared" si="1"/>
        <v>6882994.4545454551</v>
      </c>
      <c r="E12" s="22">
        <v>75712939</v>
      </c>
      <c r="G12" s="79"/>
    </row>
    <row r="13" spans="1:7" s="78" customFormat="1" ht="22.5" customHeight="1">
      <c r="A13" s="85">
        <f t="shared" si="2"/>
        <v>7</v>
      </c>
      <c r="B13" s="91" t="s">
        <v>18</v>
      </c>
      <c r="C13" s="20">
        <f t="shared" si="0"/>
        <v>0</v>
      </c>
      <c r="D13" s="27">
        <f t="shared" si="1"/>
        <v>0</v>
      </c>
      <c r="E13" s="22">
        <v>0</v>
      </c>
      <c r="G13" s="79"/>
    </row>
    <row r="14" spans="1:7" s="78" customFormat="1" ht="22.5" customHeight="1">
      <c r="A14" s="85">
        <f t="shared" si="2"/>
        <v>8</v>
      </c>
      <c r="B14" s="92" t="s">
        <v>11</v>
      </c>
      <c r="C14" s="20">
        <f t="shared" si="0"/>
        <v>0</v>
      </c>
      <c r="D14" s="27">
        <f t="shared" si="1"/>
        <v>0</v>
      </c>
      <c r="E14" s="23">
        <v>0</v>
      </c>
      <c r="G14" s="79"/>
    </row>
    <row r="15" spans="1:7" s="78" customFormat="1" ht="22.5" customHeight="1">
      <c r="A15" s="85">
        <f t="shared" si="2"/>
        <v>9</v>
      </c>
      <c r="B15" s="92" t="s">
        <v>12</v>
      </c>
      <c r="C15" s="20">
        <f t="shared" si="0"/>
        <v>1313740412.7272725</v>
      </c>
      <c r="D15" s="27">
        <f t="shared" si="1"/>
        <v>131374041.27272725</v>
      </c>
      <c r="E15" s="23">
        <v>1445114454</v>
      </c>
      <c r="G15" s="79"/>
    </row>
    <row r="16" spans="1:7" s="78" customFormat="1" ht="22.5" customHeight="1">
      <c r="A16" s="85">
        <f t="shared" si="2"/>
        <v>10</v>
      </c>
      <c r="B16" s="92" t="s">
        <v>13</v>
      </c>
      <c r="C16" s="20">
        <f t="shared" si="0"/>
        <v>18000000</v>
      </c>
      <c r="D16" s="27">
        <f t="shared" si="1"/>
        <v>1800000</v>
      </c>
      <c r="E16" s="23">
        <v>19800000</v>
      </c>
      <c r="G16" s="79"/>
    </row>
    <row r="17" spans="1:8" s="78" customFormat="1" ht="22.5" customHeight="1">
      <c r="A17" s="85">
        <f t="shared" si="2"/>
        <v>11</v>
      </c>
      <c r="B17" s="92" t="s">
        <v>30</v>
      </c>
      <c r="C17" s="20">
        <v>0</v>
      </c>
      <c r="D17" s="27">
        <v>0</v>
      </c>
      <c r="E17" s="23">
        <v>0</v>
      </c>
      <c r="G17" s="79"/>
    </row>
    <row r="18" spans="1:8" s="78" customFormat="1" ht="22.5" customHeight="1">
      <c r="A18" s="85">
        <f t="shared" si="2"/>
        <v>12</v>
      </c>
      <c r="B18" s="92" t="s">
        <v>19</v>
      </c>
      <c r="C18" s="20">
        <v>0</v>
      </c>
      <c r="D18" s="27">
        <v>0</v>
      </c>
      <c r="E18" s="23">
        <v>0</v>
      </c>
      <c r="G18" s="79"/>
    </row>
    <row r="19" spans="1:8" s="78" customFormat="1" ht="22.5" customHeight="1">
      <c r="A19" s="85">
        <f t="shared" si="2"/>
        <v>13</v>
      </c>
      <c r="B19" s="91" t="s">
        <v>14</v>
      </c>
      <c r="C19" s="20">
        <f>E19/1.1</f>
        <v>16388399.999999998</v>
      </c>
      <c r="D19" s="27">
        <f>C19*10%</f>
        <v>1638840</v>
      </c>
      <c r="E19" s="23">
        <v>18027240</v>
      </c>
      <c r="G19" s="79"/>
    </row>
    <row r="20" spans="1:8" s="78" customFormat="1" ht="22.5" customHeight="1">
      <c r="A20" s="85">
        <f t="shared" si="2"/>
        <v>14</v>
      </c>
      <c r="B20" s="91" t="s">
        <v>20</v>
      </c>
      <c r="C20" s="22">
        <f>E20/1.1</f>
        <v>0</v>
      </c>
      <c r="D20" s="27">
        <v>0</v>
      </c>
      <c r="E20" s="23">
        <v>0</v>
      </c>
      <c r="G20" s="79"/>
    </row>
    <row r="21" spans="1:8" s="78" customFormat="1" ht="22.5" customHeight="1">
      <c r="A21" s="93">
        <f t="shared" si="2"/>
        <v>15</v>
      </c>
      <c r="B21" s="94" t="s">
        <v>34</v>
      </c>
      <c r="C21" s="82">
        <f>E21</f>
        <v>0</v>
      </c>
      <c r="D21" s="83">
        <v>0</v>
      </c>
      <c r="E21" s="22">
        <v>0</v>
      </c>
      <c r="G21" s="79"/>
    </row>
    <row r="22" spans="1:8" s="78" customFormat="1" ht="22.5" customHeight="1" thickBot="1">
      <c r="A22" s="85">
        <f t="shared" si="2"/>
        <v>16</v>
      </c>
      <c r="B22" s="95" t="s">
        <v>67</v>
      </c>
      <c r="C22" s="64">
        <f>E22</f>
        <v>241705467.90000001</v>
      </c>
      <c r="D22" s="65">
        <v>0</v>
      </c>
      <c r="E22" s="66">
        <v>241705467.90000001</v>
      </c>
      <c r="G22" s="79"/>
    </row>
    <row r="23" spans="1:8" s="78" customFormat="1" ht="37.5" customHeight="1" thickBot="1">
      <c r="A23" s="140" t="s">
        <v>4</v>
      </c>
      <c r="B23" s="141"/>
      <c r="C23" s="24">
        <f>SUM(C5:C22)</f>
        <v>21354620548.850002</v>
      </c>
      <c r="D23" s="25">
        <f>SUM(D5:D22)</f>
        <v>1851035945.0000002</v>
      </c>
      <c r="E23" s="26">
        <f>SUM(E5:E22)</f>
        <v>23205656493.850002</v>
      </c>
      <c r="G23" s="79"/>
      <c r="H23" s="57"/>
    </row>
    <row r="24" spans="1:8" ht="15.75" thickTop="1">
      <c r="C24" s="34"/>
      <c r="D24" s="39"/>
      <c r="E24" s="34"/>
      <c r="G24" s="59"/>
    </row>
  </sheetData>
  <mergeCells count="5">
    <mergeCell ref="A1:E1"/>
    <mergeCell ref="A2:E2"/>
    <mergeCell ref="A6:A7"/>
    <mergeCell ref="A23:B23"/>
    <mergeCell ref="A9:A10"/>
  </mergeCells>
  <pageMargins left="0.18" right="0.13" top="0.47244094488188981" bottom="0.62992125984251968" header="0.35433070866141736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"/>
  <sheetViews>
    <sheetView topLeftCell="A19" zoomScale="80" zoomScaleNormal="80" workbookViewId="0">
      <selection activeCell="C31" sqref="C31:E31"/>
    </sheetView>
  </sheetViews>
  <sheetFormatPr defaultRowHeight="15"/>
  <cols>
    <col min="1" max="1" width="5.28515625" style="86" customWidth="1"/>
    <col min="2" max="2" width="44" style="75" customWidth="1"/>
    <col min="3" max="3" width="24.7109375" style="75" customWidth="1"/>
    <col min="4" max="4" width="22.85546875" style="75" customWidth="1"/>
    <col min="5" max="5" width="22.85546875" style="76" customWidth="1"/>
    <col min="6" max="6" width="9.140625" style="78"/>
    <col min="7" max="7" width="27.7109375" style="78" customWidth="1"/>
    <col min="8" max="16384" width="9.140625" style="78"/>
  </cols>
  <sheetData>
    <row r="1" spans="1:7" ht="20.25">
      <c r="A1" s="136" t="s">
        <v>0</v>
      </c>
      <c r="B1" s="136"/>
      <c r="C1" s="136"/>
      <c r="D1" s="136"/>
      <c r="E1" s="136"/>
    </row>
    <row r="2" spans="1:7" ht="20.25">
      <c r="A2" s="136" t="s">
        <v>69</v>
      </c>
      <c r="B2" s="136"/>
      <c r="C2" s="136"/>
      <c r="D2" s="136"/>
      <c r="E2" s="136"/>
    </row>
    <row r="3" spans="1:7" ht="19.5" customHeight="1" thickBot="1"/>
    <row r="4" spans="1:7" ht="27.75" customHeight="1" thickBot="1">
      <c r="A4" s="87" t="s">
        <v>1</v>
      </c>
      <c r="B4" s="2" t="s">
        <v>2</v>
      </c>
      <c r="C4" s="2" t="s">
        <v>3</v>
      </c>
      <c r="D4" s="2" t="s">
        <v>16</v>
      </c>
      <c r="E4" s="3" t="s">
        <v>4</v>
      </c>
      <c r="G4" s="79"/>
    </row>
    <row r="5" spans="1:7" ht="22.5" customHeight="1">
      <c r="A5" s="98">
        <v>1</v>
      </c>
      <c r="B5" s="77" t="s">
        <v>5</v>
      </c>
      <c r="C5" s="27">
        <f>E5</f>
        <v>124070500</v>
      </c>
      <c r="D5" s="27" t="s">
        <v>10</v>
      </c>
      <c r="E5" s="35">
        <v>124070500</v>
      </c>
      <c r="G5" s="79"/>
    </row>
    <row r="6" spans="1:7" ht="22.5" customHeight="1">
      <c r="A6" s="137">
        <f>A5+1</f>
        <v>2</v>
      </c>
      <c r="B6" s="77" t="s">
        <v>6</v>
      </c>
      <c r="C6" s="20">
        <f>E6/1.1</f>
        <v>82377000</v>
      </c>
      <c r="D6" s="27">
        <f>C6*10%</f>
        <v>8237700</v>
      </c>
      <c r="E6" s="20">
        <v>90614700</v>
      </c>
      <c r="G6" s="79"/>
    </row>
    <row r="7" spans="1:7" ht="22.5" customHeight="1">
      <c r="A7" s="139"/>
      <c r="B7" s="9" t="s">
        <v>7</v>
      </c>
      <c r="C7" s="21">
        <f t="shared" ref="C7:C19" si="0">E7/1.1</f>
        <v>-16374131.818181816</v>
      </c>
      <c r="D7" s="31">
        <f t="shared" ref="D7:D19" si="1">C7*10%</f>
        <v>-1637413.1818181816</v>
      </c>
      <c r="E7" s="21">
        <v>-18011545</v>
      </c>
      <c r="G7" s="79"/>
    </row>
    <row r="8" spans="1:7" ht="22.5" customHeight="1">
      <c r="A8" s="139">
        <f>A6+1</f>
        <v>3</v>
      </c>
      <c r="B8" s="77" t="s">
        <v>8</v>
      </c>
      <c r="C8" s="20">
        <f>E8/1.1</f>
        <v>12396735035.454544</v>
      </c>
      <c r="D8" s="27">
        <f t="shared" si="1"/>
        <v>1239673503.5454545</v>
      </c>
      <c r="E8" s="20">
        <v>13636408539</v>
      </c>
      <c r="G8" s="79"/>
    </row>
    <row r="9" spans="1:7" ht="22.5" customHeight="1">
      <c r="A9" s="138"/>
      <c r="B9" s="9" t="s">
        <v>37</v>
      </c>
      <c r="C9" s="21">
        <f>E9/1.1</f>
        <v>-8991440</v>
      </c>
      <c r="D9" s="31">
        <f t="shared" si="1"/>
        <v>-899144</v>
      </c>
      <c r="E9" s="21">
        <v>-9890584</v>
      </c>
      <c r="G9" s="79"/>
    </row>
    <row r="10" spans="1:7" ht="22.5" customHeight="1">
      <c r="A10" s="137">
        <f>A8+1</f>
        <v>4</v>
      </c>
      <c r="B10" s="77" t="s">
        <v>21</v>
      </c>
      <c r="C10" s="20">
        <f t="shared" si="0"/>
        <v>103140608.18181817</v>
      </c>
      <c r="D10" s="27">
        <f t="shared" si="1"/>
        <v>10314060.818181818</v>
      </c>
      <c r="E10" s="20">
        <f>44391546+59413092+9650031</f>
        <v>113454669</v>
      </c>
      <c r="G10" s="79"/>
    </row>
    <row r="11" spans="1:7" ht="22.5" customHeight="1">
      <c r="A11" s="138"/>
      <c r="B11" s="9" t="s">
        <v>33</v>
      </c>
      <c r="C11" s="21"/>
      <c r="D11" s="31">
        <f>C11*10%</f>
        <v>0</v>
      </c>
      <c r="E11" s="21">
        <v>-664481</v>
      </c>
      <c r="G11" s="79"/>
    </row>
    <row r="12" spans="1:7" ht="22.5" customHeight="1">
      <c r="A12" s="98">
        <f>A10+1</f>
        <v>5</v>
      </c>
      <c r="B12" s="11" t="s">
        <v>9</v>
      </c>
      <c r="C12" s="20">
        <f t="shared" si="0"/>
        <v>7050357.2727272725</v>
      </c>
      <c r="D12" s="27">
        <f t="shared" si="1"/>
        <v>705035.72727272729</v>
      </c>
      <c r="E12" s="61">
        <v>7755393</v>
      </c>
      <c r="G12" s="79"/>
    </row>
    <row r="13" spans="1:7" ht="22.5" customHeight="1">
      <c r="A13" s="98">
        <f t="shared" ref="A13:A19" si="2">A12+1</f>
        <v>6</v>
      </c>
      <c r="B13" s="11" t="s">
        <v>18</v>
      </c>
      <c r="C13" s="20">
        <f t="shared" si="0"/>
        <v>0</v>
      </c>
      <c r="D13" s="27">
        <f t="shared" si="1"/>
        <v>0</v>
      </c>
      <c r="E13" s="22">
        <v>0</v>
      </c>
      <c r="G13" s="79"/>
    </row>
    <row r="14" spans="1:7" ht="22.5" customHeight="1">
      <c r="A14" s="98">
        <f t="shared" si="2"/>
        <v>7</v>
      </c>
      <c r="B14" s="13" t="s">
        <v>11</v>
      </c>
      <c r="C14" s="20">
        <f t="shared" si="0"/>
        <v>0</v>
      </c>
      <c r="D14" s="27">
        <f t="shared" si="1"/>
        <v>0</v>
      </c>
      <c r="E14" s="23">
        <v>0</v>
      </c>
      <c r="G14" s="79"/>
    </row>
    <row r="15" spans="1:7" ht="22.5" customHeight="1">
      <c r="A15" s="98">
        <f t="shared" si="2"/>
        <v>8</v>
      </c>
      <c r="B15" s="13" t="s">
        <v>12</v>
      </c>
      <c r="C15" s="20">
        <f t="shared" si="0"/>
        <v>856923476.45454538</v>
      </c>
      <c r="D15" s="27">
        <f t="shared" si="1"/>
        <v>85692347.645454541</v>
      </c>
      <c r="E15" s="23">
        <v>942615824.10000002</v>
      </c>
      <c r="G15" s="79"/>
    </row>
    <row r="16" spans="1:7" ht="22.5" customHeight="1">
      <c r="A16" s="98">
        <f t="shared" si="2"/>
        <v>9</v>
      </c>
      <c r="B16" s="13" t="s">
        <v>13</v>
      </c>
      <c r="C16" s="20">
        <f t="shared" si="0"/>
        <v>0</v>
      </c>
      <c r="D16" s="27">
        <f t="shared" si="1"/>
        <v>0</v>
      </c>
      <c r="E16" s="23">
        <v>0</v>
      </c>
      <c r="G16" s="79"/>
    </row>
    <row r="17" spans="1:8" ht="22.5" customHeight="1">
      <c r="A17" s="99">
        <f t="shared" si="2"/>
        <v>10</v>
      </c>
      <c r="B17" s="13" t="s">
        <v>19</v>
      </c>
      <c r="C17" s="20">
        <f t="shared" si="0"/>
        <v>0</v>
      </c>
      <c r="D17" s="27">
        <f t="shared" si="1"/>
        <v>0</v>
      </c>
      <c r="E17" s="23">
        <v>0</v>
      </c>
      <c r="G17" s="79"/>
    </row>
    <row r="18" spans="1:8" ht="22.5" customHeight="1">
      <c r="A18" s="99">
        <f t="shared" si="2"/>
        <v>11</v>
      </c>
      <c r="B18" s="11" t="s">
        <v>14</v>
      </c>
      <c r="C18" s="20">
        <f t="shared" si="0"/>
        <v>12599999.999999998</v>
      </c>
      <c r="D18" s="27">
        <f t="shared" si="1"/>
        <v>1260000</v>
      </c>
      <c r="E18" s="23">
        <v>13860000</v>
      </c>
      <c r="G18" s="79"/>
    </row>
    <row r="19" spans="1:8" ht="22.5" customHeight="1" thickBot="1">
      <c r="A19" s="99">
        <f t="shared" si="2"/>
        <v>12</v>
      </c>
      <c r="B19" s="48" t="s">
        <v>20</v>
      </c>
      <c r="C19" s="20">
        <f t="shared" si="0"/>
        <v>0</v>
      </c>
      <c r="D19" s="27">
        <f t="shared" si="1"/>
        <v>0</v>
      </c>
      <c r="E19" s="23">
        <v>0</v>
      </c>
      <c r="G19" s="79"/>
    </row>
    <row r="20" spans="1:8" ht="37.5" customHeight="1" thickBot="1">
      <c r="A20" s="134" t="s">
        <v>4</v>
      </c>
      <c r="B20" s="135"/>
      <c r="C20" s="24">
        <f>SUM(C2:C19)</f>
        <v>13557531405.545454</v>
      </c>
      <c r="D20" s="25">
        <f>SUM(D2:D19)</f>
        <v>1343346090.5545454</v>
      </c>
      <c r="E20" s="26">
        <f>SUM(E2:E19)</f>
        <v>14900213015.1</v>
      </c>
      <c r="G20" s="79"/>
      <c r="H20" s="57"/>
    </row>
    <row r="21" spans="1:8" ht="15.75" thickTop="1">
      <c r="C21" s="78"/>
      <c r="D21" s="79"/>
      <c r="E21" s="78"/>
      <c r="G21" s="59"/>
    </row>
    <row r="23" spans="1:8" ht="20.25">
      <c r="A23" s="136" t="s">
        <v>22</v>
      </c>
      <c r="B23" s="136"/>
      <c r="C23" s="136"/>
      <c r="D23" s="136"/>
      <c r="E23" s="136"/>
    </row>
    <row r="24" spans="1:8" ht="20.25">
      <c r="A24" s="136" t="s">
        <v>77</v>
      </c>
      <c r="B24" s="136"/>
      <c r="C24" s="136"/>
      <c r="D24" s="136"/>
      <c r="E24" s="136"/>
    </row>
    <row r="25" spans="1:8" ht="15.75" thickBot="1"/>
    <row r="26" spans="1:8" ht="26.25" customHeight="1" thickBot="1">
      <c r="A26" s="87" t="s">
        <v>1</v>
      </c>
      <c r="B26" s="2" t="s">
        <v>2</v>
      </c>
      <c r="C26" s="2" t="s">
        <v>3</v>
      </c>
      <c r="D26" s="2" t="s">
        <v>16</v>
      </c>
      <c r="E26" s="3" t="s">
        <v>4</v>
      </c>
    </row>
    <row r="27" spans="1:8" ht="36.75" customHeight="1">
      <c r="A27" s="98">
        <v>1</v>
      </c>
      <c r="B27" s="77" t="s">
        <v>78</v>
      </c>
      <c r="C27" s="124">
        <v>236166.79</v>
      </c>
      <c r="D27" s="125" t="s">
        <v>10</v>
      </c>
      <c r="E27" s="124">
        <f>C27</f>
        <v>236166.79</v>
      </c>
    </row>
    <row r="28" spans="1:8" ht="32.25" customHeight="1">
      <c r="A28" s="98">
        <v>2</v>
      </c>
      <c r="B28" s="81" t="s">
        <v>23</v>
      </c>
      <c r="C28" s="124">
        <v>5630.04</v>
      </c>
      <c r="D28" s="125" t="s">
        <v>10</v>
      </c>
      <c r="E28" s="124">
        <f>C28</f>
        <v>5630.04</v>
      </c>
    </row>
    <row r="29" spans="1:8" ht="32.25" customHeight="1">
      <c r="A29" s="98">
        <v>3</v>
      </c>
      <c r="B29" s="77" t="s">
        <v>28</v>
      </c>
      <c r="C29" s="124">
        <v>0</v>
      </c>
      <c r="D29" s="125" t="s">
        <v>10</v>
      </c>
      <c r="E29" s="124">
        <f>C29</f>
        <v>0</v>
      </c>
    </row>
    <row r="30" spans="1:8" ht="32.25" customHeight="1" thickBot="1">
      <c r="A30" s="98">
        <v>4</v>
      </c>
      <c r="B30" s="77" t="s">
        <v>24</v>
      </c>
      <c r="C30" s="124">
        <v>11767.8</v>
      </c>
      <c r="D30" s="125" t="s">
        <v>10</v>
      </c>
      <c r="E30" s="124">
        <f>C30</f>
        <v>11767.8</v>
      </c>
    </row>
    <row r="31" spans="1:8" ht="32.25" customHeight="1" thickBot="1">
      <c r="A31" s="134" t="s">
        <v>4</v>
      </c>
      <c r="B31" s="135"/>
      <c r="C31" s="126">
        <f>SUM(C27:C30)</f>
        <v>253564.63</v>
      </c>
      <c r="D31" s="127" t="s">
        <v>10</v>
      </c>
      <c r="E31" s="128">
        <f>SUM(E27:E30)</f>
        <v>253564.63</v>
      </c>
    </row>
    <row r="32" spans="1:8" ht="16.5" customHeight="1" thickTop="1" thickBot="1">
      <c r="C32" s="116"/>
      <c r="D32" s="117"/>
      <c r="E32" s="116"/>
    </row>
    <row r="33" spans="1:5" ht="38.25" customHeight="1" thickBot="1">
      <c r="A33" s="110">
        <v>1</v>
      </c>
      <c r="B33" s="80" t="s">
        <v>27</v>
      </c>
      <c r="C33" s="118">
        <f>E33</f>
        <v>0</v>
      </c>
      <c r="D33" s="119" t="s">
        <v>10</v>
      </c>
      <c r="E33" s="120">
        <v>0</v>
      </c>
    </row>
    <row r="34" spans="1:5" ht="40.5" customHeight="1" thickTop="1" thickBot="1">
      <c r="A34" s="134" t="s">
        <v>4</v>
      </c>
      <c r="B34" s="135"/>
      <c r="C34" s="118">
        <f>E34</f>
        <v>0</v>
      </c>
      <c r="D34" s="114" t="s">
        <v>10</v>
      </c>
      <c r="E34" s="118">
        <f>G34</f>
        <v>0</v>
      </c>
    </row>
    <row r="35" spans="1:5" ht="15.75" thickTop="1">
      <c r="C35" s="78"/>
      <c r="D35" s="79"/>
      <c r="E35" s="78"/>
    </row>
    <row r="36" spans="1:5" ht="32.25" customHeight="1"/>
  </sheetData>
  <mergeCells count="10">
    <mergeCell ref="A24:E24"/>
    <mergeCell ref="A31:B31"/>
    <mergeCell ref="A34:B34"/>
    <mergeCell ref="A10:A11"/>
    <mergeCell ref="A1:E1"/>
    <mergeCell ref="A2:E2"/>
    <mergeCell ref="A6:A7"/>
    <mergeCell ref="A8:A9"/>
    <mergeCell ref="A20:B20"/>
    <mergeCell ref="A23:E23"/>
  </mergeCells>
  <pageMargins left="1.49" right="0.19685039370078741" top="0.47244094488188981" bottom="0.62992125984251968" header="0.35433070866141736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48</vt:i4>
      </vt:variant>
    </vt:vector>
  </HeadingPairs>
  <TitlesOfParts>
    <vt:vector size="73" baseType="lpstr">
      <vt:lpstr>jan</vt:lpstr>
      <vt:lpstr>jan (2)</vt:lpstr>
      <vt:lpstr>feb</vt:lpstr>
      <vt:lpstr>feb (2)</vt:lpstr>
      <vt:lpstr>maret</vt:lpstr>
      <vt:lpstr>maret (2)</vt:lpstr>
      <vt:lpstr>april</vt:lpstr>
      <vt:lpstr>april (2)</vt:lpstr>
      <vt:lpstr>mei (1)</vt:lpstr>
      <vt:lpstr>mei (2)</vt:lpstr>
      <vt:lpstr>jun</vt:lpstr>
      <vt:lpstr>Jun(2)</vt:lpstr>
      <vt:lpstr>juli</vt:lpstr>
      <vt:lpstr>JUL(2)</vt:lpstr>
      <vt:lpstr>agust</vt:lpstr>
      <vt:lpstr>Agus(2)</vt:lpstr>
      <vt:lpstr>sept</vt:lpstr>
      <vt:lpstr>sept (2)</vt:lpstr>
      <vt:lpstr>okt</vt:lpstr>
      <vt:lpstr>okt (2)</vt:lpstr>
      <vt:lpstr>nov</vt:lpstr>
      <vt:lpstr>nov (2)</vt:lpstr>
      <vt:lpstr>des</vt:lpstr>
      <vt:lpstr>des (2)</vt:lpstr>
      <vt:lpstr>Sheet1</vt:lpstr>
      <vt:lpstr>'Agus(2)'!Print_Area</vt:lpstr>
      <vt:lpstr>agust!Print_Area</vt:lpstr>
      <vt:lpstr>april!Print_Area</vt:lpstr>
      <vt:lpstr>'april (2)'!Print_Area</vt:lpstr>
      <vt:lpstr>des!Print_Area</vt:lpstr>
      <vt:lpstr>'des (2)'!Print_Area</vt:lpstr>
      <vt:lpstr>feb!Print_Area</vt:lpstr>
      <vt:lpstr>'feb (2)'!Print_Area</vt:lpstr>
      <vt:lpstr>'jan (2)'!Print_Area</vt:lpstr>
      <vt:lpstr>'JUL(2)'!Print_Area</vt:lpstr>
      <vt:lpstr>juli!Print_Area</vt:lpstr>
      <vt:lpstr>jun!Print_Area</vt:lpstr>
      <vt:lpstr>'Jun(2)'!Print_Area</vt:lpstr>
      <vt:lpstr>maret!Print_Area</vt:lpstr>
      <vt:lpstr>'maret (2)'!Print_Area</vt:lpstr>
      <vt:lpstr>'mei (1)'!Print_Area</vt:lpstr>
      <vt:lpstr>'mei (2)'!Print_Area</vt:lpstr>
      <vt:lpstr>nov!Print_Area</vt:lpstr>
      <vt:lpstr>'nov (2)'!Print_Area</vt:lpstr>
      <vt:lpstr>okt!Print_Area</vt:lpstr>
      <vt:lpstr>'okt (2)'!Print_Area</vt:lpstr>
      <vt:lpstr>sept!Print_Area</vt:lpstr>
      <vt:lpstr>'sept (2)'!Print_Area</vt:lpstr>
      <vt:lpstr>Sheet1!Print_Area</vt:lpstr>
      <vt:lpstr>'Agus(2)'!Print_Titles</vt:lpstr>
      <vt:lpstr>agust!Print_Titles</vt:lpstr>
      <vt:lpstr>april!Print_Titles</vt:lpstr>
      <vt:lpstr>'april (2)'!Print_Titles</vt:lpstr>
      <vt:lpstr>des!Print_Titles</vt:lpstr>
      <vt:lpstr>'des (2)'!Print_Titles</vt:lpstr>
      <vt:lpstr>feb!Print_Titles</vt:lpstr>
      <vt:lpstr>'feb (2)'!Print_Titles</vt:lpstr>
      <vt:lpstr>jan!Print_Titles</vt:lpstr>
      <vt:lpstr>'jan (2)'!Print_Titles</vt:lpstr>
      <vt:lpstr>'JUL(2)'!Print_Titles</vt:lpstr>
      <vt:lpstr>juli!Print_Titles</vt:lpstr>
      <vt:lpstr>jun!Print_Titles</vt:lpstr>
      <vt:lpstr>'Jun(2)'!Print_Titles</vt:lpstr>
      <vt:lpstr>maret!Print_Titles</vt:lpstr>
      <vt:lpstr>'maret (2)'!Print_Titles</vt:lpstr>
      <vt:lpstr>'mei (1)'!Print_Titles</vt:lpstr>
      <vt:lpstr>'mei (2)'!Print_Titles</vt:lpstr>
      <vt:lpstr>nov!Print_Titles</vt:lpstr>
      <vt:lpstr>'nov (2)'!Print_Titles</vt:lpstr>
      <vt:lpstr>okt!Print_Titles</vt:lpstr>
      <vt:lpstr>'okt (2)'!Print_Titles</vt:lpstr>
      <vt:lpstr>sept!Print_Titles</vt:lpstr>
      <vt:lpstr>'sept (2)'!Print_Titles</vt:lpstr>
    </vt:vector>
  </TitlesOfParts>
  <Company>TRADING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</cp:lastModifiedBy>
  <cp:lastPrinted>2014-09-19T02:10:28Z</cp:lastPrinted>
  <dcterms:created xsi:type="dcterms:W3CDTF">2011-11-15T10:16:31Z</dcterms:created>
  <dcterms:modified xsi:type="dcterms:W3CDTF">2014-09-19T10:17:40Z</dcterms:modified>
</cp:coreProperties>
</file>