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autoCompressPictures="0"/>
  <xr:revisionPtr revIDLastSave="0" documentId="13_ncr:1_{4C87AA5E-8EAA-4284-96A7-19E9CB696924}" xr6:coauthVersionLast="47" xr6:coauthVersionMax="47" xr10:uidLastSave="{00000000-0000-0000-0000-000000000000}"/>
  <bookViews>
    <workbookView xWindow="-120" yWindow="-120" windowWidth="20730" windowHeight="11760" activeTab="5" xr2:uid="{00000000-000D-0000-FFFF-FFFF00000000}"/>
  </bookViews>
  <sheets>
    <sheet name="Ejercicio1" sheetId="1" r:id="rId1"/>
    <sheet name="Ejercicio2" sheetId="3" r:id="rId2"/>
    <sheet name="Resultados" sheetId="6" r:id="rId3"/>
    <sheet name="Resultados (2)" sheetId="7" r:id="rId4"/>
    <sheet name="Resultados (3)" sheetId="8" r:id="rId5"/>
    <sheet name="resultados(4)" sheetId="9" r:id="rId6"/>
    <sheet name="Ejercicio3" sheetId="2" r:id="rId7"/>
    <sheet name="Ejercicio4" sheetId="4" r:id="rId8"/>
  </sheets>
  <definedNames>
    <definedName name="_xlnm._FilterDatabase" localSheetId="5" hidden="1">'resultados(4)'!$A$1:$G$800</definedName>
    <definedName name="Albertson__Kathy">Ejercicio1!$B$3:$G$3</definedName>
    <definedName name="Allenson__Carol">Ejercicio1!$B$4:$G$4</definedName>
    <definedName name="Altman__Zoey">Ejercicio1!$B$5:$G$5</definedName>
    <definedName name="August">Ejercicio1!$E$3:$E$20</definedName>
    <definedName name="Bittiman__William">Ejercicio1!$B$6:$G$6</definedName>
    <definedName name="Brennan__Michael">Ejercicio1!$B$7:$G$7</definedName>
    <definedName name="Carlson__David">Ejercicio1!$B$8:$G$8</definedName>
    <definedName name="Collman__Harry">Ejercicio1!$B$9:$G$9</definedName>
    <definedName name="Counts__Elizabeth">Ejercicio1!$B$10:$G$10</definedName>
    <definedName name="_xlnm.Criteria" localSheetId="5">'resultados(4)'!$K$3:$Q$4</definedName>
    <definedName name="David__Chloe">Ejercicio1!$B$11:$G$11</definedName>
    <definedName name="Davis__William">Ejercicio1!$B$12:$G$12</definedName>
    <definedName name="Dumlao__Richard">Ejercicio1!$B$13:$G$13</definedName>
    <definedName name="_xlnm.Extract" localSheetId="5">'resultados(4)'!$K$6:$Q$6</definedName>
    <definedName name="Farmer__Kim">Ejercicio1!$B$14:$G$14</definedName>
    <definedName name="Fecha" localSheetId="5">'resultados(4)'!$C$2:$C$800</definedName>
    <definedName name="Fecha">Ejercicio2!$C$2:$C$800</definedName>
    <definedName name="Ferguson__Elizabeth">Ejercicio1!$B$15:$G$15</definedName>
    <definedName name="Flores__Tia">Ejercicio1!$B$16:$G$16</definedName>
    <definedName name="Ford__Victor">Ejercicio1!$B$17:$G$17</definedName>
    <definedName name="Hodges__Melissa">Ejercicio1!$B$18:$G$18</definedName>
    <definedName name="Jameson__Robinson">Ejercicio1!$B$19:$G$19</definedName>
    <definedName name="July">Ejercicio1!$D$3:$D$20</definedName>
    <definedName name="June">Ejercicio1!$C$3:$C$20</definedName>
    <definedName name="Kellerman__Frances">Ejercicio1!$B$20:$G$20</definedName>
    <definedName name="May">Ejercicio1!$B$3:$B$20</definedName>
    <definedName name="Mes">Ejercicio4!$A$2:$A$13</definedName>
    <definedName name="Nro_Orden" localSheetId="5">'resultados(4)'!$D$2:$D$800</definedName>
    <definedName name="Nro_Orden">Ejercicio2!$D$2:$D$800</definedName>
    <definedName name="October">Ejercicio1!$G$3:$G$20</definedName>
    <definedName name="País" localSheetId="5">'resultados(4)'!$A$2:$A$800</definedName>
    <definedName name="País">Ejercicio2!$A$2:$A$800</definedName>
    <definedName name="Salesperson">Ejercicio1!$B$3:$G$20</definedName>
    <definedName name="September">Ejercicio1!$F$3:$F$20</definedName>
    <definedName name="tabla" localSheetId="3">Table1[#All]</definedName>
    <definedName name="tabla" localSheetId="4">Table1[#All]</definedName>
    <definedName name="tabla" localSheetId="5">Table1[#All]</definedName>
    <definedName name="tabla">Table1[#All]</definedName>
    <definedName name="tabla2">Ejercicio1!$A$2:$G$20</definedName>
    <definedName name="Temperatura_Promedio">Ejercicio4!$C$2:$C$13</definedName>
    <definedName name="UK" localSheetId="5">'resultados(4)'!$B$3:$F$3</definedName>
    <definedName name="UK">Ejercicio2!$B$3:$F$3</definedName>
    <definedName name="Unidades" localSheetId="5">'resultados(4)'!$E$2:$E$800</definedName>
    <definedName name="Unidades">Ejercicio2!$E$2:$E$800</definedName>
    <definedName name="Unidades_de_camperas_vendidas">Ejercicio4!$B$2:$B$13</definedName>
    <definedName name="USA" localSheetId="5">'resultados(4)'!$B$2:$F$2</definedName>
    <definedName name="USA">Ejercicio2!$B$2:$F$2</definedName>
    <definedName name="Valor_Unitario" localSheetId="5">'resultados(4)'!$F$2:$F$800</definedName>
    <definedName name="Valor_Unitario">Ejercicio2!$F$2:$F$800</definedName>
    <definedName name="Vendedor" localSheetId="5">'resultados(4)'!$B$2:$B$800</definedName>
    <definedName name="Vendedor">Ejercicio2!$B$2:$B$800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00" i="9" l="1"/>
  <c r="G799" i="9"/>
  <c r="G798" i="9"/>
  <c r="G797" i="9"/>
  <c r="G796" i="9"/>
  <c r="G795" i="9"/>
  <c r="G794" i="9"/>
  <c r="G793" i="9"/>
  <c r="G792" i="9"/>
  <c r="G791" i="9"/>
  <c r="G790" i="9"/>
  <c r="G789" i="9"/>
  <c r="G788" i="9"/>
  <c r="G787" i="9"/>
  <c r="G786" i="9"/>
  <c r="G785" i="9"/>
  <c r="G784" i="9"/>
  <c r="G783" i="9"/>
  <c r="G782" i="9"/>
  <c r="G781" i="9"/>
  <c r="G780" i="9"/>
  <c r="G779" i="9"/>
  <c r="G778" i="9"/>
  <c r="G777" i="9"/>
  <c r="G776" i="9"/>
  <c r="G775" i="9"/>
  <c r="G774" i="9"/>
  <c r="G773" i="9"/>
  <c r="G772" i="9"/>
  <c r="G771" i="9"/>
  <c r="G770" i="9"/>
  <c r="G769" i="9"/>
  <c r="G768" i="9"/>
  <c r="G767" i="9"/>
  <c r="G766" i="9"/>
  <c r="G765" i="9"/>
  <c r="G764" i="9"/>
  <c r="G763" i="9"/>
  <c r="G762" i="9"/>
  <c r="G761" i="9"/>
  <c r="G760" i="9"/>
  <c r="G759" i="9"/>
  <c r="G758" i="9"/>
  <c r="G757" i="9"/>
  <c r="G756" i="9"/>
  <c r="G755" i="9"/>
  <c r="G754" i="9"/>
  <c r="G753" i="9"/>
  <c r="G752" i="9"/>
  <c r="G751" i="9"/>
  <c r="G750" i="9"/>
  <c r="G749" i="9"/>
  <c r="G748" i="9"/>
  <c r="G747" i="9"/>
  <c r="G746" i="9"/>
  <c r="G745" i="9"/>
  <c r="G744" i="9"/>
  <c r="G743" i="9"/>
  <c r="G742" i="9"/>
  <c r="G741" i="9"/>
  <c r="G740" i="9"/>
  <c r="G739" i="9"/>
  <c r="G738" i="9"/>
  <c r="G737" i="9"/>
  <c r="G736" i="9"/>
  <c r="G735" i="9"/>
  <c r="G734" i="9"/>
  <c r="G733" i="9"/>
  <c r="G732" i="9"/>
  <c r="G731" i="9"/>
  <c r="G730" i="9"/>
  <c r="G729" i="9"/>
  <c r="G728" i="9"/>
  <c r="G727" i="9"/>
  <c r="G726" i="9"/>
  <c r="G725" i="9"/>
  <c r="G724" i="9"/>
  <c r="G723" i="9"/>
  <c r="G722" i="9"/>
  <c r="G721" i="9"/>
  <c r="G720" i="9"/>
  <c r="G719" i="9"/>
  <c r="G718" i="9"/>
  <c r="G717" i="9"/>
  <c r="G716" i="9"/>
  <c r="G715" i="9"/>
  <c r="G714" i="9"/>
  <c r="G713" i="9"/>
  <c r="G712" i="9"/>
  <c r="G711" i="9"/>
  <c r="G710" i="9"/>
  <c r="G709" i="9"/>
  <c r="G708" i="9"/>
  <c r="G707" i="9"/>
  <c r="G706" i="9"/>
  <c r="G705" i="9"/>
  <c r="G704" i="9"/>
  <c r="G703" i="9"/>
  <c r="G702" i="9"/>
  <c r="G701" i="9"/>
  <c r="G700" i="9"/>
  <c r="G699" i="9"/>
  <c r="G698" i="9"/>
  <c r="G697" i="9"/>
  <c r="G696" i="9"/>
  <c r="G695" i="9"/>
  <c r="G694" i="9"/>
  <c r="G693" i="9"/>
  <c r="G692" i="9"/>
  <c r="G691" i="9"/>
  <c r="G690" i="9"/>
  <c r="G689" i="9"/>
  <c r="G688" i="9"/>
  <c r="G687" i="9"/>
  <c r="G686" i="9"/>
  <c r="G685" i="9"/>
  <c r="G684" i="9"/>
  <c r="G683" i="9"/>
  <c r="G682" i="9"/>
  <c r="G681" i="9"/>
  <c r="G680" i="9"/>
  <c r="G679" i="9"/>
  <c r="G678" i="9"/>
  <c r="G677" i="9"/>
  <c r="G676" i="9"/>
  <c r="G675" i="9"/>
  <c r="G674" i="9"/>
  <c r="G673" i="9"/>
  <c r="G672" i="9"/>
  <c r="G671" i="9"/>
  <c r="G670" i="9"/>
  <c r="G669" i="9"/>
  <c r="G668" i="9"/>
  <c r="G667" i="9"/>
  <c r="G666" i="9"/>
  <c r="G665" i="9"/>
  <c r="G664" i="9"/>
  <c r="G663" i="9"/>
  <c r="G662" i="9"/>
  <c r="G661" i="9"/>
  <c r="G660" i="9"/>
  <c r="G659" i="9"/>
  <c r="G658" i="9"/>
  <c r="G657" i="9"/>
  <c r="G656" i="9"/>
  <c r="G655" i="9"/>
  <c r="G654" i="9"/>
  <c r="G653" i="9"/>
  <c r="G652" i="9"/>
  <c r="G651" i="9"/>
  <c r="G650" i="9"/>
  <c r="G649" i="9"/>
  <c r="G648" i="9"/>
  <c r="G647" i="9"/>
  <c r="G646" i="9"/>
  <c r="G645" i="9"/>
  <c r="G644" i="9"/>
  <c r="G643" i="9"/>
  <c r="G642" i="9"/>
  <c r="G641" i="9"/>
  <c r="G640" i="9"/>
  <c r="G639" i="9"/>
  <c r="G638" i="9"/>
  <c r="G637" i="9"/>
  <c r="G636" i="9"/>
  <c r="G635" i="9"/>
  <c r="G634" i="9"/>
  <c r="G633" i="9"/>
  <c r="G632" i="9"/>
  <c r="G631" i="9"/>
  <c r="G630" i="9"/>
  <c r="G629" i="9"/>
  <c r="G628" i="9"/>
  <c r="G627" i="9"/>
  <c r="G626" i="9"/>
  <c r="G625" i="9"/>
  <c r="G624" i="9"/>
  <c r="G623" i="9"/>
  <c r="G622" i="9"/>
  <c r="G621" i="9"/>
  <c r="G620" i="9"/>
  <c r="G619" i="9"/>
  <c r="G618" i="9"/>
  <c r="G617" i="9"/>
  <c r="G616" i="9"/>
  <c r="G615" i="9"/>
  <c r="G614" i="9"/>
  <c r="G613" i="9"/>
  <c r="G612" i="9"/>
  <c r="G611" i="9"/>
  <c r="G610" i="9"/>
  <c r="G609" i="9"/>
  <c r="G608" i="9"/>
  <c r="G607" i="9"/>
  <c r="G606" i="9"/>
  <c r="G605" i="9"/>
  <c r="G604" i="9"/>
  <c r="G603" i="9"/>
  <c r="G602" i="9"/>
  <c r="G601" i="9"/>
  <c r="G600" i="9"/>
  <c r="G599" i="9"/>
  <c r="G598" i="9"/>
  <c r="G597" i="9"/>
  <c r="G596" i="9"/>
  <c r="G595" i="9"/>
  <c r="G594" i="9"/>
  <c r="G593" i="9"/>
  <c r="G592" i="9"/>
  <c r="G591" i="9"/>
  <c r="G590" i="9"/>
  <c r="G589" i="9"/>
  <c r="G588" i="9"/>
  <c r="G587" i="9"/>
  <c r="G586" i="9"/>
  <c r="G585" i="9"/>
  <c r="G584" i="9"/>
  <c r="G583" i="9"/>
  <c r="G582" i="9"/>
  <c r="G581" i="9"/>
  <c r="G580" i="9"/>
  <c r="G579" i="9"/>
  <c r="G578" i="9"/>
  <c r="G577" i="9"/>
  <c r="G576" i="9"/>
  <c r="G575" i="9"/>
  <c r="G574" i="9"/>
  <c r="G573" i="9"/>
  <c r="G572" i="9"/>
  <c r="G571" i="9"/>
  <c r="G570" i="9"/>
  <c r="G569" i="9"/>
  <c r="G568" i="9"/>
  <c r="G567" i="9"/>
  <c r="G566" i="9"/>
  <c r="G565" i="9"/>
  <c r="G564" i="9"/>
  <c r="G563" i="9"/>
  <c r="G562" i="9"/>
  <c r="G561" i="9"/>
  <c r="G560" i="9"/>
  <c r="G559" i="9"/>
  <c r="G558" i="9"/>
  <c r="G557" i="9"/>
  <c r="G556" i="9"/>
  <c r="G555" i="9"/>
  <c r="G554" i="9"/>
  <c r="G553" i="9"/>
  <c r="G552" i="9"/>
  <c r="G551" i="9"/>
  <c r="G550" i="9"/>
  <c r="G549" i="9"/>
  <c r="G548" i="9"/>
  <c r="G547" i="9"/>
  <c r="G546" i="9"/>
  <c r="G545" i="9"/>
  <c r="G544" i="9"/>
  <c r="G543" i="9"/>
  <c r="G542" i="9"/>
  <c r="G541" i="9"/>
  <c r="G540" i="9"/>
  <c r="G539" i="9"/>
  <c r="G538" i="9"/>
  <c r="G537" i="9"/>
  <c r="G536" i="9"/>
  <c r="G535" i="9"/>
  <c r="G534" i="9"/>
  <c r="G533" i="9"/>
  <c r="G532" i="9"/>
  <c r="G531" i="9"/>
  <c r="G530" i="9"/>
  <c r="G529" i="9"/>
  <c r="G528" i="9"/>
  <c r="G527" i="9"/>
  <c r="G526" i="9"/>
  <c r="G525" i="9"/>
  <c r="G524" i="9"/>
  <c r="G523" i="9"/>
  <c r="G522" i="9"/>
  <c r="G521" i="9"/>
  <c r="G520" i="9"/>
  <c r="G519" i="9"/>
  <c r="G518" i="9"/>
  <c r="G517" i="9"/>
  <c r="G516" i="9"/>
  <c r="G515" i="9"/>
  <c r="G514" i="9"/>
  <c r="G513" i="9"/>
  <c r="G512" i="9"/>
  <c r="G511" i="9"/>
  <c r="G510" i="9"/>
  <c r="G509" i="9"/>
  <c r="G508" i="9"/>
  <c r="G507" i="9"/>
  <c r="G506" i="9"/>
  <c r="G505" i="9"/>
  <c r="G504" i="9"/>
  <c r="G503" i="9"/>
  <c r="G502" i="9"/>
  <c r="G501" i="9"/>
  <c r="G500" i="9"/>
  <c r="G499" i="9"/>
  <c r="G498" i="9"/>
  <c r="G497" i="9"/>
  <c r="G496" i="9"/>
  <c r="G495" i="9"/>
  <c r="G494" i="9"/>
  <c r="G493" i="9"/>
  <c r="G492" i="9"/>
  <c r="G491" i="9"/>
  <c r="G490" i="9"/>
  <c r="G489" i="9"/>
  <c r="G488" i="9"/>
  <c r="G487" i="9"/>
  <c r="G486" i="9"/>
  <c r="G485" i="9"/>
  <c r="G484" i="9"/>
  <c r="G483" i="9"/>
  <c r="G482" i="9"/>
  <c r="G481" i="9"/>
  <c r="G480" i="9"/>
  <c r="G479" i="9"/>
  <c r="G478" i="9"/>
  <c r="G477" i="9"/>
  <c r="G476" i="9"/>
  <c r="G475" i="9"/>
  <c r="G474" i="9"/>
  <c r="G473" i="9"/>
  <c r="G472" i="9"/>
  <c r="G471" i="9"/>
  <c r="G470" i="9"/>
  <c r="G469" i="9"/>
  <c r="G468" i="9"/>
  <c r="G467" i="9"/>
  <c r="G466" i="9"/>
  <c r="G465" i="9"/>
  <c r="G464" i="9"/>
  <c r="G463" i="9"/>
  <c r="G462" i="9"/>
  <c r="G461" i="9"/>
  <c r="G460" i="9"/>
  <c r="G459" i="9"/>
  <c r="G458" i="9"/>
  <c r="G457" i="9"/>
  <c r="G456" i="9"/>
  <c r="G455" i="9"/>
  <c r="G454" i="9"/>
  <c r="G453" i="9"/>
  <c r="G452" i="9"/>
  <c r="G451" i="9"/>
  <c r="G450" i="9"/>
  <c r="G449" i="9"/>
  <c r="G448" i="9"/>
  <c r="G447" i="9"/>
  <c r="G446" i="9"/>
  <c r="G445" i="9"/>
  <c r="G444" i="9"/>
  <c r="G443" i="9"/>
  <c r="G442" i="9"/>
  <c r="G441" i="9"/>
  <c r="G440" i="9"/>
  <c r="G439" i="9"/>
  <c r="G438" i="9"/>
  <c r="G437" i="9"/>
  <c r="G436" i="9"/>
  <c r="G435" i="9"/>
  <c r="G434" i="9"/>
  <c r="G433" i="9"/>
  <c r="G432" i="9"/>
  <c r="G431" i="9"/>
  <c r="G430" i="9"/>
  <c r="G429" i="9"/>
  <c r="G428" i="9"/>
  <c r="G427" i="9"/>
  <c r="G426" i="9"/>
  <c r="G425" i="9"/>
  <c r="G424" i="9"/>
  <c r="G423" i="9"/>
  <c r="G422" i="9"/>
  <c r="G421" i="9"/>
  <c r="G420" i="9"/>
  <c r="G419" i="9"/>
  <c r="G418" i="9"/>
  <c r="G417" i="9"/>
  <c r="G416" i="9"/>
  <c r="G415" i="9"/>
  <c r="G414" i="9"/>
  <c r="G413" i="9"/>
  <c r="G412" i="9"/>
  <c r="G411" i="9"/>
  <c r="G410" i="9"/>
  <c r="G409" i="9"/>
  <c r="G408" i="9"/>
  <c r="G407" i="9"/>
  <c r="G406" i="9"/>
  <c r="G405" i="9"/>
  <c r="G404" i="9"/>
  <c r="G403" i="9"/>
  <c r="G402" i="9"/>
  <c r="G401" i="9"/>
  <c r="G400" i="9"/>
  <c r="G399" i="9"/>
  <c r="G398" i="9"/>
  <c r="G397" i="9"/>
  <c r="G396" i="9"/>
  <c r="G395" i="9"/>
  <c r="G394" i="9"/>
  <c r="G393" i="9"/>
  <c r="G392" i="9"/>
  <c r="G391" i="9"/>
  <c r="G390" i="9"/>
  <c r="G389" i="9"/>
  <c r="G388" i="9"/>
  <c r="G387" i="9"/>
  <c r="G386" i="9"/>
  <c r="G385" i="9"/>
  <c r="G384" i="9"/>
  <c r="G383" i="9"/>
  <c r="G382" i="9"/>
  <c r="G381" i="9"/>
  <c r="G380" i="9"/>
  <c r="G379" i="9"/>
  <c r="G378" i="9"/>
  <c r="G377" i="9"/>
  <c r="G376" i="9"/>
  <c r="G375" i="9"/>
  <c r="G374" i="9"/>
  <c r="G373" i="9"/>
  <c r="G372" i="9"/>
  <c r="G371" i="9"/>
  <c r="G370" i="9"/>
  <c r="G369" i="9"/>
  <c r="G368" i="9"/>
  <c r="G367" i="9"/>
  <c r="G366" i="9"/>
  <c r="G365" i="9"/>
  <c r="G364" i="9"/>
  <c r="G363" i="9"/>
  <c r="G362" i="9"/>
  <c r="G361" i="9"/>
  <c r="G360" i="9"/>
  <c r="G359" i="9"/>
  <c r="G358" i="9"/>
  <c r="G357" i="9"/>
  <c r="G356" i="9"/>
  <c r="G355" i="9"/>
  <c r="G354" i="9"/>
  <c r="G353" i="9"/>
  <c r="G352" i="9"/>
  <c r="G351" i="9"/>
  <c r="G350" i="9"/>
  <c r="G349" i="9"/>
  <c r="G348" i="9"/>
  <c r="G347" i="9"/>
  <c r="G346" i="9"/>
  <c r="G345" i="9"/>
  <c r="G344" i="9"/>
  <c r="G343" i="9"/>
  <c r="G342" i="9"/>
  <c r="G341" i="9"/>
  <c r="G340" i="9"/>
  <c r="G339" i="9"/>
  <c r="G338" i="9"/>
  <c r="G337" i="9"/>
  <c r="G336" i="9"/>
  <c r="G335" i="9"/>
  <c r="G334" i="9"/>
  <c r="G333" i="9"/>
  <c r="G332" i="9"/>
  <c r="G331" i="9"/>
  <c r="G330" i="9"/>
  <c r="G329" i="9"/>
  <c r="G328" i="9"/>
  <c r="G327" i="9"/>
  <c r="G326" i="9"/>
  <c r="G325" i="9"/>
  <c r="G324" i="9"/>
  <c r="G323" i="9"/>
  <c r="G322" i="9"/>
  <c r="G321" i="9"/>
  <c r="G320" i="9"/>
  <c r="G319" i="9"/>
  <c r="G318" i="9"/>
  <c r="G317" i="9"/>
  <c r="G316" i="9"/>
  <c r="G315" i="9"/>
  <c r="G314" i="9"/>
  <c r="G313" i="9"/>
  <c r="G312" i="9"/>
  <c r="G311" i="9"/>
  <c r="G310" i="9"/>
  <c r="G309" i="9"/>
  <c r="G308" i="9"/>
  <c r="G307" i="9"/>
  <c r="G306" i="9"/>
  <c r="G305" i="9"/>
  <c r="G304" i="9"/>
  <c r="G303" i="9"/>
  <c r="G302" i="9"/>
  <c r="G301" i="9"/>
  <c r="G300" i="9"/>
  <c r="G299" i="9"/>
  <c r="G298" i="9"/>
  <c r="G297" i="9"/>
  <c r="G296" i="9"/>
  <c r="G295" i="9"/>
  <c r="G294" i="9"/>
  <c r="G293" i="9"/>
  <c r="G292" i="9"/>
  <c r="G291" i="9"/>
  <c r="G290" i="9"/>
  <c r="G289" i="9"/>
  <c r="G288" i="9"/>
  <c r="G287" i="9"/>
  <c r="G286" i="9"/>
  <c r="G285" i="9"/>
  <c r="G284" i="9"/>
  <c r="G283" i="9"/>
  <c r="G282" i="9"/>
  <c r="G281" i="9"/>
  <c r="G280" i="9"/>
  <c r="G279" i="9"/>
  <c r="G278" i="9"/>
  <c r="G277" i="9"/>
  <c r="G276" i="9"/>
  <c r="G275" i="9"/>
  <c r="G274" i="9"/>
  <c r="G273" i="9"/>
  <c r="G272" i="9"/>
  <c r="G271" i="9"/>
  <c r="G270" i="9"/>
  <c r="G269" i="9"/>
  <c r="G268" i="9"/>
  <c r="G267" i="9"/>
  <c r="G266" i="9"/>
  <c r="G265" i="9"/>
  <c r="G264" i="9"/>
  <c r="G263" i="9"/>
  <c r="G262" i="9"/>
  <c r="G261" i="9"/>
  <c r="G260" i="9"/>
  <c r="G259" i="9"/>
  <c r="G258" i="9"/>
  <c r="G257" i="9"/>
  <c r="G256" i="9"/>
  <c r="G255" i="9"/>
  <c r="G254" i="9"/>
  <c r="G253" i="9"/>
  <c r="G252" i="9"/>
  <c r="G251" i="9"/>
  <c r="G250" i="9"/>
  <c r="G249" i="9"/>
  <c r="G248" i="9"/>
  <c r="G247" i="9"/>
  <c r="G246" i="9"/>
  <c r="G245" i="9"/>
  <c r="G244" i="9"/>
  <c r="G243" i="9"/>
  <c r="G242" i="9"/>
  <c r="G241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L29" i="3" l="1"/>
  <c r="L30" i="3"/>
  <c r="L31" i="3"/>
  <c r="L32" i="3"/>
  <c r="L33" i="3"/>
  <c r="L34" i="3"/>
  <c r="L35" i="3"/>
  <c r="L36" i="3"/>
  <c r="L28" i="3"/>
  <c r="K28" i="3" a="1"/>
  <c r="K28" i="3" s="1"/>
  <c r="L14" i="3"/>
  <c r="L15" i="3"/>
  <c r="L16" i="3"/>
  <c r="L17" i="3"/>
  <c r="L18" i="3"/>
  <c r="L19" i="3"/>
  <c r="L20" i="3"/>
  <c r="L21" i="3"/>
  <c r="L13" i="3"/>
  <c r="K13" i="3" a="1"/>
  <c r="K13" i="3" s="1"/>
  <c r="J4" i="1"/>
  <c r="J8" i="1"/>
  <c r="J12" i="1"/>
  <c r="J16" i="1"/>
  <c r="J20" i="1"/>
  <c r="J7" i="1"/>
  <c r="J11" i="1"/>
  <c r="J15" i="1"/>
  <c r="J19" i="1"/>
  <c r="J6" i="1"/>
  <c r="J10" i="1"/>
  <c r="J14" i="1"/>
  <c r="J18" i="1"/>
  <c r="J5" i="1"/>
  <c r="J9" i="1"/>
  <c r="J13" i="1"/>
  <c r="J17" i="1"/>
  <c r="J3" i="1"/>
  <c r="I6" i="4" l="1"/>
  <c r="I5" i="4"/>
  <c r="I4" i="4"/>
  <c r="I3" i="4"/>
  <c r="G800" i="8"/>
  <c r="G799" i="8"/>
  <c r="G798" i="8"/>
  <c r="G797" i="8"/>
  <c r="G796" i="8"/>
  <c r="G795" i="8"/>
  <c r="G794" i="8"/>
  <c r="G793" i="8"/>
  <c r="G792" i="8"/>
  <c r="G791" i="8"/>
  <c r="G790" i="8"/>
  <c r="G789" i="8"/>
  <c r="G788" i="8"/>
  <c r="G787" i="8"/>
  <c r="G786" i="8"/>
  <c r="G785" i="8"/>
  <c r="G784" i="8"/>
  <c r="G783" i="8"/>
  <c r="G782" i="8"/>
  <c r="G781" i="8"/>
  <c r="G780" i="8"/>
  <c r="G779" i="8"/>
  <c r="G778" i="8"/>
  <c r="G777" i="8"/>
  <c r="G776" i="8"/>
  <c r="G775" i="8"/>
  <c r="G774" i="8"/>
  <c r="G773" i="8"/>
  <c r="G772" i="8"/>
  <c r="G771" i="8"/>
  <c r="G770" i="8"/>
  <c r="G769" i="8"/>
  <c r="G768" i="8"/>
  <c r="G767" i="8"/>
  <c r="G766" i="8"/>
  <c r="G765" i="8"/>
  <c r="G764" i="8"/>
  <c r="G763" i="8"/>
  <c r="G762" i="8"/>
  <c r="G761" i="8"/>
  <c r="G760" i="8"/>
  <c r="G759" i="8"/>
  <c r="G758" i="8"/>
  <c r="G757" i="8"/>
  <c r="G756" i="8"/>
  <c r="G755" i="8"/>
  <c r="G754" i="8"/>
  <c r="G753" i="8"/>
  <c r="G752" i="8"/>
  <c r="G751" i="8"/>
  <c r="G750" i="8"/>
  <c r="G749" i="8"/>
  <c r="G748" i="8"/>
  <c r="G747" i="8"/>
  <c r="G746" i="8"/>
  <c r="G745" i="8"/>
  <c r="G744" i="8"/>
  <c r="G743" i="8"/>
  <c r="G742" i="8"/>
  <c r="G741" i="8"/>
  <c r="G740" i="8"/>
  <c r="G739" i="8"/>
  <c r="G738" i="8"/>
  <c r="G737" i="8"/>
  <c r="G736" i="8"/>
  <c r="G735" i="8"/>
  <c r="G734" i="8"/>
  <c r="G733" i="8"/>
  <c r="G732" i="8"/>
  <c r="G731" i="8"/>
  <c r="G730" i="8"/>
  <c r="G729" i="8"/>
  <c r="G728" i="8"/>
  <c r="G727" i="8"/>
  <c r="G726" i="8"/>
  <c r="G725" i="8"/>
  <c r="G724" i="8"/>
  <c r="G723" i="8"/>
  <c r="G722" i="8"/>
  <c r="G721" i="8"/>
  <c r="G720" i="8"/>
  <c r="G719" i="8"/>
  <c r="G718" i="8"/>
  <c r="G717" i="8"/>
  <c r="G716" i="8"/>
  <c r="G715" i="8"/>
  <c r="G714" i="8"/>
  <c r="G713" i="8"/>
  <c r="G712" i="8"/>
  <c r="G711" i="8"/>
  <c r="G710" i="8"/>
  <c r="G709" i="8"/>
  <c r="G708" i="8"/>
  <c r="G707" i="8"/>
  <c r="G706" i="8"/>
  <c r="G705" i="8"/>
  <c r="G704" i="8"/>
  <c r="G703" i="8"/>
  <c r="G702" i="8"/>
  <c r="G701" i="8"/>
  <c r="G700" i="8"/>
  <c r="G699" i="8"/>
  <c r="G698" i="8"/>
  <c r="G697" i="8"/>
  <c r="G696" i="8"/>
  <c r="G695" i="8"/>
  <c r="G694" i="8"/>
  <c r="G693" i="8"/>
  <c r="G692" i="8"/>
  <c r="G691" i="8"/>
  <c r="G690" i="8"/>
  <c r="G689" i="8"/>
  <c r="G688" i="8"/>
  <c r="G687" i="8"/>
  <c r="G686" i="8"/>
  <c r="G685" i="8"/>
  <c r="G684" i="8"/>
  <c r="G683" i="8"/>
  <c r="G682" i="8"/>
  <c r="G681" i="8"/>
  <c r="G680" i="8"/>
  <c r="G679" i="8"/>
  <c r="G678" i="8"/>
  <c r="G677" i="8"/>
  <c r="G676" i="8"/>
  <c r="G675" i="8"/>
  <c r="G674" i="8"/>
  <c r="G673" i="8"/>
  <c r="G672" i="8"/>
  <c r="G671" i="8"/>
  <c r="G670" i="8"/>
  <c r="G669" i="8"/>
  <c r="G668" i="8"/>
  <c r="G667" i="8"/>
  <c r="G666" i="8"/>
  <c r="G665" i="8"/>
  <c r="G664" i="8"/>
  <c r="G663" i="8"/>
  <c r="G662" i="8"/>
  <c r="G661" i="8"/>
  <c r="G660" i="8"/>
  <c r="G659" i="8"/>
  <c r="G658" i="8"/>
  <c r="G657" i="8"/>
  <c r="G656" i="8"/>
  <c r="G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G620" i="8"/>
  <c r="G619" i="8"/>
  <c r="G618" i="8"/>
  <c r="G617" i="8"/>
  <c r="G616" i="8"/>
  <c r="G615" i="8"/>
  <c r="G614" i="8"/>
  <c r="G613" i="8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G511" i="8"/>
  <c r="G510" i="8"/>
  <c r="G509" i="8"/>
  <c r="G508" i="8"/>
  <c r="G507" i="8"/>
  <c r="G506" i="8"/>
  <c r="G505" i="8"/>
  <c r="G504" i="8"/>
  <c r="G503" i="8"/>
  <c r="G502" i="8"/>
  <c r="G501" i="8"/>
  <c r="G500" i="8"/>
  <c r="G499" i="8"/>
  <c r="G498" i="8"/>
  <c r="G497" i="8"/>
  <c r="G496" i="8"/>
  <c r="G495" i="8"/>
  <c r="G494" i="8"/>
  <c r="G493" i="8"/>
  <c r="G492" i="8"/>
  <c r="G491" i="8"/>
  <c r="G490" i="8"/>
  <c r="G489" i="8"/>
  <c r="G488" i="8"/>
  <c r="G487" i="8"/>
  <c r="G486" i="8"/>
  <c r="G485" i="8"/>
  <c r="G484" i="8"/>
  <c r="G483" i="8"/>
  <c r="G482" i="8"/>
  <c r="G481" i="8"/>
  <c r="G480" i="8"/>
  <c r="G479" i="8"/>
  <c r="G478" i="8"/>
  <c r="G477" i="8"/>
  <c r="G476" i="8"/>
  <c r="G475" i="8"/>
  <c r="G474" i="8"/>
  <c r="G473" i="8"/>
  <c r="G472" i="8"/>
  <c r="G471" i="8"/>
  <c r="G470" i="8"/>
  <c r="G469" i="8"/>
  <c r="G468" i="8"/>
  <c r="G467" i="8"/>
  <c r="G466" i="8"/>
  <c r="G465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G452" i="8"/>
  <c r="G451" i="8"/>
  <c r="G450" i="8"/>
  <c r="G449" i="8"/>
  <c r="G448" i="8"/>
  <c r="G447" i="8"/>
  <c r="G446" i="8"/>
  <c r="G445" i="8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H3" i="1"/>
  <c r="C18" i="2"/>
  <c r="D18" i="2"/>
  <c r="E18" i="2"/>
  <c r="F18" i="2"/>
  <c r="G18" i="2"/>
  <c r="H18" i="2"/>
  <c r="I18" i="2"/>
  <c r="J18" i="2"/>
  <c r="B18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3" i="2"/>
  <c r="G800" i="6"/>
  <c r="G799" i="6"/>
  <c r="G798" i="6"/>
  <c r="G797" i="6"/>
  <c r="G796" i="6"/>
  <c r="G795" i="6"/>
  <c r="G794" i="6"/>
  <c r="G793" i="6"/>
  <c r="G792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I4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L7" i="1"/>
  <c r="L6" i="1"/>
  <c r="L5" i="1"/>
  <c r="C21" i="1"/>
  <c r="D21" i="1"/>
  <c r="E21" i="1"/>
  <c r="F21" i="1"/>
  <c r="G21" i="1"/>
  <c r="B21" i="1"/>
  <c r="I21" i="1" s="1"/>
  <c r="H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<sst xmlns="http://schemas.openxmlformats.org/spreadsheetml/2006/main" count="8193" uniqueCount="130">
  <si>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</si>
  <si>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</si>
  <si>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</si>
  <si>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</si>
  <si>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</si>
  <si>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</si>
  <si>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</si>
  <si>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</si>
  <si>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</si>
  <si>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</si>
  <si>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</si>
  <si>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</si>
  <si>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</si>
  <si>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</si>
  <si>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</si>
  <si>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</si>
  <si>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</si>
  <si>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</si>
  <si>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</si>
  <si>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May</t>
  </si>
  <si>
    <t>June</t>
  </si>
  <si>
    <t>July</t>
  </si>
  <si>
    <t>August</t>
  </si>
  <si>
    <t>September</t>
  </si>
  <si>
    <t>October</t>
  </si>
  <si>
    <t>Student Name</t>
  </si>
  <si>
    <t>Unit 1 Quiz 1</t>
  </si>
  <si>
    <t>Unit 1 Test</t>
  </si>
  <si>
    <t>Unit 2 Quiz 2</t>
  </si>
  <si>
    <t>Unit 2 Quiz 1</t>
  </si>
  <si>
    <t>Unit 2 Test</t>
  </si>
  <si>
    <t>Midterm</t>
  </si>
  <si>
    <t>Unit 3 Quiz 1</t>
  </si>
  <si>
    <t>Unit 3 Test</t>
  </si>
  <si>
    <t>1st Quarter Project</t>
  </si>
  <si>
    <t>Jackson Love</t>
  </si>
  <si>
    <t>Priya Patel</t>
  </si>
  <si>
    <t>Sharia Clemmons</t>
  </si>
  <si>
    <t>Ming Lu</t>
  </si>
  <si>
    <t>Sadie Carter</t>
  </si>
  <si>
    <t>Jensen Howard</t>
  </si>
  <si>
    <t>Tyriq Hilton</t>
  </si>
  <si>
    <t>Maria Saldana</t>
  </si>
  <si>
    <t>Kyle Jacobs</t>
  </si>
  <si>
    <t>John Feinstein</t>
  </si>
  <si>
    <t>Carter Zhou</t>
  </si>
  <si>
    <t>Jose Marco Hernandez</t>
  </si>
  <si>
    <t>Betsy Michaels</t>
  </si>
  <si>
    <t>Dexter Cooper</t>
  </si>
  <si>
    <t>Quanisha Johnson</t>
  </si>
  <si>
    <t>First Quarter Grades</t>
  </si>
  <si>
    <t>1. Generar la fila de totales para cada columna</t>
  </si>
  <si>
    <t>Promedio de June</t>
  </si>
  <si>
    <t>Maximo de May</t>
  </si>
  <si>
    <t>Minimo de July</t>
  </si>
  <si>
    <t xml:space="preserve">  Queremos poder identificar rapidamente en el gráfico el mejor mes</t>
  </si>
  <si>
    <t>4. Realizar un gráfico que muestre las ventas TOTALES por mes</t>
  </si>
  <si>
    <t>5. Realizar un gráfico que muestre las ventas TOTALES por vendedor</t>
  </si>
  <si>
    <t xml:space="preserve">  Queremos poder identificar rapidamente en el gráfico el vendedor con menores ventas</t>
  </si>
  <si>
    <t>USA</t>
  </si>
  <si>
    <t>Fuller</t>
  </si>
  <si>
    <t>UK</t>
  </si>
  <si>
    <t>Gloucester</t>
  </si>
  <si>
    <t>Bromley</t>
  </si>
  <si>
    <t>Finchley</t>
  </si>
  <si>
    <t>Gillingham</t>
  </si>
  <si>
    <t>Callahan</t>
  </si>
  <si>
    <t>Coghill</t>
  </si>
  <si>
    <t>Rayleigh</t>
  </si>
  <si>
    <t>Farnham</t>
  </si>
  <si>
    <t>1. Generar la tabla que tenga una columna con el valor total de cada orden (unidades x monto unitario)</t>
  </si>
  <si>
    <t>2. Asegurarse que los formatos de cada columna son los correctos (fechas, currency con 2 decimales, los numeros de orden tienen el formato ##-###)</t>
  </si>
  <si>
    <t xml:space="preserve">  a.  Todas las órdenes de Fuller</t>
  </si>
  <si>
    <t xml:space="preserve">  b. Todas las órdenes de USA por valor total &gt;= $ 45000</t>
  </si>
  <si>
    <t xml:space="preserve">  c. Todas las órdenes de Finchley, de más de 10 unidades,  y posteriores a Julio 2013 (inclusive)</t>
  </si>
  <si>
    <t>País</t>
  </si>
  <si>
    <t>Vendedor</t>
  </si>
  <si>
    <t>Fecha</t>
  </si>
  <si>
    <t>Nro Orden</t>
  </si>
  <si>
    <t>Unidades</t>
  </si>
  <si>
    <t>Valor Unitario</t>
  </si>
  <si>
    <t>1. Obtener el promedio de cada alumno, 1 decimal</t>
  </si>
  <si>
    <t>3. Si el promedio es menor que 70, además que la celda del nombre que corresponda aparezca en amarillo</t>
  </si>
  <si>
    <r>
      <t xml:space="preserve">2. Si el promedio es mayor o igual que 70, indicar con verde la celda del promedio y </t>
    </r>
    <r>
      <rPr>
        <b/>
        <sz val="14"/>
        <color theme="1"/>
        <rFont val="Calibri"/>
        <family val="2"/>
        <scheme val="minor"/>
      </rPr>
      <t>la celda del nombre</t>
    </r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</si>
  <si>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</si>
  <si>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</si>
  <si>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</si>
  <si>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</si>
  <si>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</si>
  <si>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</si>
  <si>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</si>
  <si>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</si>
  <si>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</si>
  <si>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</si>
  <si>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</si>
  <si>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Mes</t>
  </si>
  <si>
    <t>Temperatura Promedio</t>
  </si>
  <si>
    <t>1. Obtener los siguientes datos</t>
  </si>
  <si>
    <t xml:space="preserve"> </t>
  </si>
  <si>
    <t>Unidades de camperas vendidas</t>
  </si>
  <si>
    <t>Max unidades camperas vendidas</t>
  </si>
  <si>
    <t>Promedio unidades camperas vendidas</t>
  </si>
  <si>
    <t>Minimo unidades camperas vendidas</t>
  </si>
  <si>
    <t>Cantidad total de camperas vendidas</t>
  </si>
  <si>
    <t xml:space="preserve">  (las unidades de camperas con formato de barras, la temperatura promedio con linea)</t>
  </si>
  <si>
    <t>Antes que nada, convertir en tabla, recordar ponerle nombre</t>
  </si>
  <si>
    <t>2. Completar la siguiente tabla con alguna fórmula/función</t>
  </si>
  <si>
    <t>3. Resaltar los valores mayores al promedio de cada vendedor (dentro de cada vendedor, su promedio y las que son superiores)</t>
  </si>
  <si>
    <t xml:space="preserve">  Si hace falta agregar filas o columnas auxiliares, hacerlo</t>
  </si>
  <si>
    <t>3. En una hoja aparte de Resultados obtener una copia de: (copia la tabla para trabajarla segun los puntos a, b y c)</t>
  </si>
  <si>
    <t>4. Realizar un gráfico distinto para:</t>
  </si>
  <si>
    <r>
      <t xml:space="preserve">  a.  Suma de </t>
    </r>
    <r>
      <rPr>
        <b/>
        <sz val="11"/>
        <color theme="1"/>
        <rFont val="Calibri"/>
        <family val="2"/>
        <scheme val="minor"/>
      </rPr>
      <t>unidades</t>
    </r>
    <r>
      <rPr>
        <sz val="11"/>
        <color theme="1"/>
        <rFont val="Calibri"/>
        <family val="2"/>
        <scheme val="minor"/>
      </rPr>
      <t xml:space="preserve"> por vendedor</t>
    </r>
  </si>
  <si>
    <r>
      <t xml:space="preserve">  b. Cantidad de </t>
    </r>
    <r>
      <rPr>
        <b/>
        <sz val="11"/>
        <color theme="1"/>
        <rFont val="Calibri"/>
        <family val="2"/>
        <scheme val="minor"/>
      </rPr>
      <t>órdenes</t>
    </r>
    <r>
      <rPr>
        <sz val="11"/>
        <color theme="1"/>
        <rFont val="Calibri"/>
        <family val="2"/>
        <scheme val="minor"/>
      </rPr>
      <t xml:space="preserve"> por vendedor (no cantidad de elementos ordenados)</t>
    </r>
  </si>
  <si>
    <t>4. Obtener el promedio de cada tipo de examen</t>
  </si>
  <si>
    <t>2. Graficar la relacion entre camperas vendidas y temperatura promedio, como muestra la imagen</t>
  </si>
  <si>
    <t>totales</t>
  </si>
  <si>
    <t>Promedio</t>
  </si>
  <si>
    <t>Ventas*vendedor</t>
  </si>
  <si>
    <t>COMO HAGO PARA QUE CADA BARRA TENGA SU COLOR?</t>
  </si>
  <si>
    <t>Valor total</t>
  </si>
  <si>
    <t>promedio</t>
  </si>
  <si>
    <t>MAXIMO</t>
  </si>
  <si>
    <t>MINIMO</t>
  </si>
  <si>
    <t>PROMEDIO</t>
  </si>
  <si>
    <t>TOTAL</t>
  </si>
  <si>
    <t xml:space="preserve">  b. Todas las órdenes de USA por valor total &gt;= $ 4500</t>
  </si>
  <si>
    <t>Promedio2</t>
  </si>
  <si>
    <t>promedio de cada examen</t>
  </si>
  <si>
    <t>&gt;10</t>
  </si>
  <si>
    <t>&gt;=1/7/2013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</si>
</sst>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164" formatCode="_(* #,##0.00_);_(* \(#,##0.00\);_(* &quot;-&quot;??_);_(@_)"/>
    <numFmt numFmtId="165" formatCode="&quot;$&quot;#,##0.00"/>
    <numFmt numFmtId="166" formatCode="&quot;$&quot;\ #,##0.00"/>
    <numFmt numFmtId="167" formatCode="##\-###"/>
    <numFmt numFmtId="168" formatCode="0.0"/>
    <numFmt numFmtId="169" formatCode="&quot;$&quot;\ #,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 Light"/>
      <family val="2"/>
      <scheme val="major"/>
    </font>
    <font>
      <sz val="14"/>
      <color theme="1"/>
      <name val="Arial"/>
      <family val="2"/>
    </font>
    <font>
      <b/>
      <sz val="36"/>
      <color theme="3" tint="-0.249977111117893"/>
      <name val="Arial"/>
      <family val="2"/>
    </font>
    <font>
      <b/>
      <sz val="16"/>
      <color theme="0"/>
      <name val="Arial"/>
      <family val="2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ont="1" applyFill="1" applyAlignment="1">
      <alignment horizontal="left"/>
    </xf>
    <xf numFmtId="165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6" xfId="0" applyFill="1" applyBorder="1"/>
    <xf numFmtId="0" fontId="5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 vertical="center"/>
    </xf>
    <xf numFmtId="0" fontId="12" fillId="5" borderId="0" xfId="0" applyFont="1" applyFill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1" applyNumberFormat="1" applyFont="1" applyBorder="1" applyAlignment="1">
      <alignment horizont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9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0" fontId="0" fillId="6" borderId="0" xfId="0" applyFill="1"/>
    <xf numFmtId="0" fontId="2" fillId="0" borderId="0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13" fillId="7" borderId="16" xfId="0" applyFont="1" applyFill="1" applyBorder="1"/>
    <xf numFmtId="0" fontId="13" fillId="7" borderId="17" xfId="0" applyFont="1" applyFill="1" applyBorder="1"/>
    <xf numFmtId="14" fontId="13" fillId="7" borderId="17" xfId="0" applyNumberFormat="1" applyFont="1" applyFill="1" applyBorder="1"/>
    <xf numFmtId="166" fontId="13" fillId="7" borderId="17" xfId="0" applyNumberFormat="1" applyFont="1" applyFill="1" applyBorder="1"/>
    <xf numFmtId="166" fontId="13" fillId="7" borderId="18" xfId="0" applyNumberFormat="1" applyFont="1" applyFill="1" applyBorder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32">
    <dxf>
      <fill>
        <patternFill>
          <bgColor rgb="FF92D050"/>
        </patternFill>
      </fill>
    </dxf>
    <dxf>
      <fill>
        <patternFill>
          <bgColor theme="8"/>
        </patternFill>
      </fill>
    </dxf>
    <dxf>
      <font>
        <b/>
        <i val="0"/>
      </font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6" formatCode="&quot;$&quot;\ #,##0.00"/>
    </dxf>
    <dxf>
      <numFmt numFmtId="166" formatCode="&quot;$&quot;\ #,##0.00"/>
    </dxf>
    <dxf>
      <numFmt numFmtId="167" formatCode="##\-###"/>
    </dxf>
    <dxf>
      <numFmt numFmtId="19" formatCode="d/m/yyyy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</dxf>
    <dxf>
      <numFmt numFmtId="166" formatCode="&quot;$&quot;\ #,##0.00"/>
    </dxf>
    <dxf>
      <numFmt numFmtId="167" formatCode="##\-###"/>
    </dxf>
    <dxf>
      <numFmt numFmtId="19" formatCode="d/m/yyyy"/>
    </dxf>
    <dxf>
      <numFmt numFmtId="0" formatCode="General"/>
    </dxf>
    <dxf>
      <numFmt numFmtId="166" formatCode="&quot;$&quot;\ #,##0.00"/>
    </dxf>
    <dxf>
      <numFmt numFmtId="167" formatCode="##\-###"/>
    </dxf>
    <dxf>
      <numFmt numFmtId="19" formatCode="d/m/yyyy"/>
    </dxf>
    <dxf>
      <numFmt numFmtId="0" formatCode="General"/>
    </dxf>
    <dxf>
      <numFmt numFmtId="166" formatCode="&quot;$&quot;\ #,##0.00"/>
    </dxf>
    <dxf>
      <numFmt numFmtId="167" formatCode="##\-###"/>
    </dxf>
    <dxf>
      <numFmt numFmtId="19" formatCode="d/m/yyyy"/>
    </dxf>
    <dxf>
      <numFmt numFmtId="166" formatCode="&quot;$&quot;\ #,##0.00"/>
    </dxf>
    <dxf>
      <numFmt numFmtId="166" formatCode="&quot;$&quot;\ #,##0.00"/>
    </dxf>
    <dxf>
      <numFmt numFmtId="167" formatCode="##\-###"/>
    </dxf>
    <dxf>
      <numFmt numFmtId="19" formatCode="d/m/yyyy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por 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Ejercicio1!$B$2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Ejercicio1!$B$21</c:f>
              <c:numCache>
                <c:formatCode>General</c:formatCode>
                <c:ptCount val="1"/>
                <c:pt idx="0">
                  <c:v>105902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C-4146-98BF-BBC5968DCF7E}"/>
            </c:ext>
          </c:extLst>
        </c:ser>
        <c:ser>
          <c:idx val="1"/>
          <c:order val="1"/>
          <c:tx>
            <c:strRef>
              <c:f>Ejercicio1!$C$2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Ejercicio1!$C$21</c:f>
              <c:numCache>
                <c:formatCode>General</c:formatCode>
                <c:ptCount val="1"/>
                <c:pt idx="0">
                  <c:v>55456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7C-4146-98BF-BBC5968DCF7E}"/>
            </c:ext>
          </c:extLst>
        </c:ser>
        <c:ser>
          <c:idx val="2"/>
          <c:order val="2"/>
          <c:tx>
            <c:strRef>
              <c:f>Ejercicio1!$D$2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Ejercicio1!$D$21</c:f>
              <c:numCache>
                <c:formatCode>General</c:formatCode>
                <c:ptCount val="1"/>
                <c:pt idx="0">
                  <c:v>108266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7C-4146-98BF-BBC5968DCF7E}"/>
            </c:ext>
          </c:extLst>
        </c:ser>
        <c:ser>
          <c:idx val="3"/>
          <c:order val="3"/>
          <c:tx>
            <c:strRef>
              <c:f>Ejercicio1!$E$2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Ejercicio1!$E$21</c:f>
              <c:numCache>
                <c:formatCode>General</c:formatCode>
                <c:ptCount val="1"/>
                <c:pt idx="0">
                  <c:v>23772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7C-4146-98BF-BBC5968DCF7E}"/>
            </c:ext>
          </c:extLst>
        </c:ser>
        <c:ser>
          <c:idx val="4"/>
          <c:order val="4"/>
          <c:tx>
            <c:strRef>
              <c:f>Ejercicio1!$F$2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Ejercicio1!$F$21</c:f>
              <c:numCache>
                <c:formatCode>General</c:formatCode>
                <c:ptCount val="1"/>
                <c:pt idx="0">
                  <c:v>135479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7C-4146-98BF-BBC5968DCF7E}"/>
            </c:ext>
          </c:extLst>
        </c:ser>
        <c:ser>
          <c:idx val="5"/>
          <c:order val="5"/>
          <c:tx>
            <c:strRef>
              <c:f>Ejercicio1!$G$2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Ejercicio1!$G$21</c:f>
              <c:numCache>
                <c:formatCode>General</c:formatCode>
                <c:ptCount val="1"/>
                <c:pt idx="0">
                  <c:v>219199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7C-4146-98BF-BBC5968DC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914768"/>
        <c:axId val="518915728"/>
      </c:barChart>
      <c:catAx>
        <c:axId val="518914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15728"/>
        <c:crosses val="autoZero"/>
        <c:auto val="1"/>
        <c:lblAlgn val="ctr"/>
        <c:lblOffset val="100"/>
        <c:noMultiLvlLbl val="0"/>
      </c:catAx>
      <c:valAx>
        <c:axId val="51891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1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Ejercicio1!$A$3:$A$20</c:f>
              <c:strCache>
                <c:ptCount val="18"/>
                <c:pt idx="0">
                  <c:v>Albertson, Kathy</c:v>
                </c:pt>
                <c:pt idx="1">
                  <c:v>Allenson, Carol</c:v>
                </c:pt>
                <c:pt idx="2">
                  <c:v>Altman, Zoey</c:v>
                </c:pt>
                <c:pt idx="3">
                  <c:v>Bittiman, William</c:v>
                </c:pt>
                <c:pt idx="4">
                  <c:v>Brennan, Michael</c:v>
                </c:pt>
                <c:pt idx="5">
                  <c:v>Carlson, David</c:v>
                </c:pt>
                <c:pt idx="6">
                  <c:v>Collman, Harry</c:v>
                </c:pt>
                <c:pt idx="7">
                  <c:v>Counts, Elizabeth</c:v>
                </c:pt>
                <c:pt idx="8">
                  <c:v>David, Chloe</c:v>
                </c:pt>
                <c:pt idx="9">
                  <c:v>Davis, William</c:v>
                </c:pt>
                <c:pt idx="10">
                  <c:v>Dumlao, Richard</c:v>
                </c:pt>
                <c:pt idx="11">
                  <c:v>Farmer, Kim</c:v>
                </c:pt>
                <c:pt idx="12">
                  <c:v>Ferguson, Elizabeth</c:v>
                </c:pt>
                <c:pt idx="13">
                  <c:v>Flores, Tia</c:v>
                </c:pt>
                <c:pt idx="14">
                  <c:v>Ford, Victor</c:v>
                </c:pt>
                <c:pt idx="15">
                  <c:v>Hodges, Melissa</c:v>
                </c:pt>
                <c:pt idx="16">
                  <c:v>Jameson, Robinson</c:v>
                </c:pt>
                <c:pt idx="17">
                  <c:v>Kellerman, Frances</c:v>
                </c:pt>
              </c:strCache>
            </c:strRef>
          </c:cat>
          <c:val>
            <c:numRef>
              <c:f>Ejercicio1!$I$3:$I$20</c:f>
              <c:numCache>
                <c:formatCode>General</c:formatCode>
                <c:ptCount val="18"/>
                <c:pt idx="0">
                  <c:v>26263</c:v>
                </c:pt>
                <c:pt idx="1">
                  <c:v>59361</c:v>
                </c:pt>
                <c:pt idx="2">
                  <c:v>31661</c:v>
                </c:pt>
                <c:pt idx="3">
                  <c:v>35121</c:v>
                </c:pt>
                <c:pt idx="4">
                  <c:v>38074</c:v>
                </c:pt>
                <c:pt idx="5">
                  <c:v>40203</c:v>
                </c:pt>
                <c:pt idx="6">
                  <c:v>51406</c:v>
                </c:pt>
                <c:pt idx="7">
                  <c:v>28595</c:v>
                </c:pt>
                <c:pt idx="8">
                  <c:v>34646</c:v>
                </c:pt>
                <c:pt idx="9">
                  <c:v>34343</c:v>
                </c:pt>
                <c:pt idx="10">
                  <c:v>41677</c:v>
                </c:pt>
                <c:pt idx="11">
                  <c:v>37888</c:v>
                </c:pt>
                <c:pt idx="12">
                  <c:v>19471</c:v>
                </c:pt>
                <c:pt idx="13">
                  <c:v>37984</c:v>
                </c:pt>
                <c:pt idx="14">
                  <c:v>30062</c:v>
                </c:pt>
                <c:pt idx="15">
                  <c:v>37199</c:v>
                </c:pt>
                <c:pt idx="16">
                  <c:v>31566</c:v>
                </c:pt>
                <c:pt idx="17">
                  <c:v>32554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9-4D21-BB40-E9F538241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8869072"/>
        <c:axId val="518870032"/>
      </c:barChart>
      <c:catAx>
        <c:axId val="518869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70032"/>
        <c:crosses val="autoZero"/>
        <c:auto val="1"/>
        <c:lblAlgn val="ctr"/>
        <c:lblOffset val="100"/>
        <c:noMultiLvlLbl val="0"/>
      </c:catAx>
      <c:valAx>
        <c:axId val="51887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6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por vendedor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Ejercicio2!$K$13:$K$21</c:f>
              <c:strCache>
                <c:ptCount val="9"/>
                <c:pt idx="0">
                  <c:v>Fuller</c:v>
                </c:pt>
                <c:pt idx="1">
                  <c:v>Gloucester</c:v>
                </c:pt>
                <c:pt idx="2">
                  <c:v>Bromley</c:v>
                </c:pt>
                <c:pt idx="3">
                  <c:v>Finchley</c:v>
                </c:pt>
                <c:pt idx="4">
                  <c:v>Gillingham</c:v>
                </c:pt>
                <c:pt idx="5">
                  <c:v>Callahan</c:v>
                </c:pt>
                <c:pt idx="6">
                  <c:v>Coghill</c:v>
                </c:pt>
                <c:pt idx="7">
                  <c:v>Rayleigh</c:v>
                </c:pt>
                <c:pt idx="8">
                  <c:v>Farnham</c:v>
                </c:pt>
              </c:strCache>
            </c:strRef>
          </c:cat>
          <c:val>
            <c:numRef>
              <c:f>Ejercicio2!$L$13:$L$21</c:f>
              <c:numCache>
                <c:formatCode>General</c:formatCode>
                <c:ptCount val="9"/>
                <c:pt idx="0">
                  <c:v>1182</c:v>
                </c:pt>
                <c:pt idx="1">
                  <c:v>487</c:v>
                </c:pt>
                <c:pt idx="2">
                  <c:v>625</c:v>
                </c:pt>
                <c:pt idx="3">
                  <c:v>1488</c:v>
                </c:pt>
                <c:pt idx="4">
                  <c:v>875</c:v>
                </c:pt>
                <c:pt idx="5">
                  <c:v>1160</c:v>
                </c:pt>
                <c:pt idx="6">
                  <c:v>1930</c:v>
                </c:pt>
                <c:pt idx="7">
                  <c:v>821</c:v>
                </c:pt>
                <c:pt idx="8">
                  <c:v>1653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0-4179-926C-8132C7A78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12760"/>
        <c:axId val="491317240"/>
      </c:barChart>
      <c:catAx>
        <c:axId val="491312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17240"/>
        <c:crosses val="autoZero"/>
        <c:auto val="1"/>
        <c:lblAlgn val="ctr"/>
        <c:lblOffset val="100"/>
        <c:noMultiLvlLbl val="0"/>
      </c:catAx>
      <c:valAx>
        <c:axId val="49131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12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Ordenes por vendedor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Ejercicio2!$K$28:$K$36</c:f>
              <c:strCache>
                <c:ptCount val="9"/>
                <c:pt idx="0">
                  <c:v>Fuller</c:v>
                </c:pt>
                <c:pt idx="1">
                  <c:v>Gloucester</c:v>
                </c:pt>
                <c:pt idx="2">
                  <c:v>Bromley</c:v>
                </c:pt>
                <c:pt idx="3">
                  <c:v>Finchley</c:v>
                </c:pt>
                <c:pt idx="4">
                  <c:v>Gillingham</c:v>
                </c:pt>
                <c:pt idx="5">
                  <c:v>Callahan</c:v>
                </c:pt>
                <c:pt idx="6">
                  <c:v>Coghill</c:v>
                </c:pt>
                <c:pt idx="7">
                  <c:v>Rayleigh</c:v>
                </c:pt>
                <c:pt idx="8">
                  <c:v>Farnham</c:v>
                </c:pt>
              </c:strCache>
            </c:strRef>
          </c:cat>
          <c:val>
            <c:numRef>
              <c:f>Ejercicio2!$L$28:$L$36</c:f>
              <c:numCache>
                <c:formatCode>General</c:formatCode>
                <c:ptCount val="9"/>
                <c:pt idx="0">
                  <c:v>92</c:v>
                </c:pt>
                <c:pt idx="1">
                  <c:v>42</c:v>
                </c:pt>
                <c:pt idx="2">
                  <c:v>49</c:v>
                </c:pt>
                <c:pt idx="3">
                  <c:v>117</c:v>
                </c:pt>
                <c:pt idx="4">
                  <c:v>65</c:v>
                </c:pt>
                <c:pt idx="5">
                  <c:v>91</c:v>
                </c:pt>
                <c:pt idx="6">
                  <c:v>151</c:v>
                </c:pt>
                <c:pt idx="7">
                  <c:v>67</c:v>
                </c:pt>
                <c:pt idx="8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D-4F51-99FF-545EF6AAD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795024"/>
        <c:axId val="552792144"/>
      </c:barChart>
      <c:catAx>
        <c:axId val="55279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92144"/>
        <c:crosses val="autoZero"/>
        <c:auto val="1"/>
        <c:lblAlgn val="ctr"/>
        <c:lblOffset val="100"/>
        <c:noMultiLvlLbl val="0"/>
      </c:catAx>
      <c:valAx>
        <c:axId val="5527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9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Ordenes por vendedor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'resultados(4)'!$K$28:$K$36</c:f>
              <c:numCache>
                <c:formatCode>General</c:formatCode>
                <c:ptCount val="9"/>
              </c:numCache>
            </c:numRef>
          </c:cat>
          <c:val>
            <c:numRef>
              <c:f>'resultados(4)'!$L$28:$L$36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5C4B-44C4-BC67-EF6BE101D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795024"/>
        <c:axId val="552792144"/>
      </c:barChart>
      <c:catAx>
        <c:axId val="55279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92144"/>
        <c:crosses val="autoZero"/>
        <c:auto val="1"/>
        <c:lblAlgn val="ctr"/>
        <c:lblOffset val="100"/>
        <c:noMultiLvlLbl val="0"/>
      </c:catAx>
      <c:valAx>
        <c:axId val="5527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9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Ejercicio4!$B$1</c:f>
              <c:strCache>
                <c:ptCount val="1"/>
                <c:pt idx="0">
                  <c:v>Unidades de camperas vendidas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Ejercicio4!$B$2:$B$13</c:f>
              <c:numCache>
                <c:formatCode>General</c:formatCode>
                <c:ptCount val="12"/>
                <c:pt idx="0">
                  <c:v>1200</c:v>
                </c:pt>
                <c:pt idx="1">
                  <c:v>1985</c:v>
                </c:pt>
                <c:pt idx="2">
                  <c:v>1789</c:v>
                </c:pt>
                <c:pt idx="3">
                  <c:v>2564</c:v>
                </c:pt>
                <c:pt idx="4">
                  <c:v>2311</c:v>
                </c:pt>
                <c:pt idx="5">
                  <c:v>1773</c:v>
                </c:pt>
                <c:pt idx="6">
                  <c:v>4346</c:v>
                </c:pt>
                <c:pt idx="7">
                  <c:v>4356</c:v>
                </c:pt>
                <c:pt idx="8">
                  <c:v>4431</c:v>
                </c:pt>
                <c:pt idx="9">
                  <c:v>2689</c:v>
                </c:pt>
                <c:pt idx="10">
                  <c:v>1526</c:v>
                </c:pt>
                <c:pt idx="11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4-4D38-A904-34AD8131D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38384"/>
        <c:axId val="100738704"/>
      </c:barChart>
      <c:lineChart>
        <c:grouping val="standard"/>
        <c:varyColors val="0"/>
        <c:ser>
          <c:idx val="1"/>
          <c:order val="1"/>
          <c:tx>
            <c:strRef>
              <c:f>Ejercicio4!$C$1</c:f>
              <c:strCache>
                <c:ptCount val="1"/>
                <c:pt idx="0">
                  <c:v>Temperatura 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Ejercicio4!$C$2:$C$13</c:f>
              <c:numCache>
                <c:formatCode>General</c:formatCode>
                <c:ptCount val="12"/>
                <c:pt idx="0">
                  <c:v>29</c:v>
                </c:pt>
                <c:pt idx="1">
                  <c:v>25</c:v>
                </c:pt>
                <c:pt idx="2">
                  <c:v>27</c:v>
                </c:pt>
                <c:pt idx="3">
                  <c:v>28</c:v>
                </c:pt>
                <c:pt idx="4">
                  <c:v>22</c:v>
                </c:pt>
                <c:pt idx="5">
                  <c:v>21</c:v>
                </c:pt>
                <c:pt idx="6">
                  <c:v>16</c:v>
                </c:pt>
                <c:pt idx="7">
                  <c:v>14</c:v>
                </c:pt>
                <c:pt idx="8">
                  <c:v>15</c:v>
                </c:pt>
                <c:pt idx="9">
                  <c:v>12</c:v>
                </c:pt>
                <c:pt idx="10">
                  <c:v>30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F4-4D38-A904-34AD8131D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43504"/>
        <c:axId val="100742224"/>
      </c:lineChart>
      <c:catAx>
        <c:axId val="10073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8704"/>
        <c:crosses val="autoZero"/>
        <c:auto val="1"/>
        <c:lblAlgn val="ctr"/>
        <c:lblOffset val="100"/>
        <c:noMultiLvlLbl val="0"/>
      </c:catAx>
      <c:valAx>
        <c:axId val="100738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8384"/>
        <c:crosses val="autoZero"/>
        <c:crossBetween val="between"/>
      </c:valAx>
      <c:valAx>
        <c:axId val="100742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3504"/>
        <c:crosses val="max"/>
        <c:crossBetween val="between"/>
      </c:valAx>
      <c:catAx>
        <c:axId val="100743504"/>
        <c:scaling>
          <c:orientation val="minMax"/>
        </c:scaling>
        <c:delete val="1"/>
        <c:axPos val="b"/>
        <c:majorTickMark val="out"/>
        <c:minorTickMark val="none"/>
        <c:tickLblPos val="nextTo"/>
        <c:crossAx val="100742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582083</xdr:colOff>
      <xdr:row>22</xdr:row>
      <xdr:rowOff>14816</xdr:rowOff>
    </xdr:from>
    <xdr:to>
      <xdr:col>6</xdr:col>
      <xdr:colOff>687917</xdr:colOff>
      <xdr:row>36</xdr:row>
      <xdr:rowOff>91016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25A14-AFD1-4C5A-9516-E3FA0CDCF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846667</xdr:colOff>
      <xdr:row>22</xdr:row>
      <xdr:rowOff>46564</xdr:rowOff>
    </xdr:from>
    <xdr:to>
      <xdr:col>13</xdr:col>
      <xdr:colOff>31750</xdr:colOff>
      <xdr:row>56</xdr:row>
      <xdr:rowOff>31749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CB6FD4-FBCB-4662-9A61-CC8BB2E90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218515</xdr:colOff>
      <xdr:row>11</xdr:row>
      <xdr:rowOff>146797</xdr:rowOff>
    </xdr:from>
    <xdr:to>
      <xdr:col>19</xdr:col>
      <xdr:colOff>554691</xdr:colOff>
      <xdr:row>26</xdr:row>
      <xdr:rowOff>32497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8C152-C163-4CB6-A4BB-31E42D0DC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229721</xdr:colOff>
      <xdr:row>26</xdr:row>
      <xdr:rowOff>146797</xdr:rowOff>
    </xdr:from>
    <xdr:to>
      <xdr:col>19</xdr:col>
      <xdr:colOff>565897</xdr:colOff>
      <xdr:row>41</xdr:row>
      <xdr:rowOff>32497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D34CE7-88AA-4E26-A3C6-C08780E36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229721</xdr:colOff>
      <xdr:row>26</xdr:row>
      <xdr:rowOff>146797</xdr:rowOff>
    </xdr:from>
    <xdr:to>
      <xdr:col>19</xdr:col>
      <xdr:colOff>565897</xdr:colOff>
      <xdr:row>41</xdr:row>
      <xdr:rowOff>32497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D9F6C9-4BBD-4FF5-8295-48849D5D7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324723</xdr:colOff>
      <xdr:row>10</xdr:row>
      <xdr:rowOff>162611</xdr:rowOff>
    </xdr:from>
    <xdr:to>
      <xdr:col>12</xdr:col>
      <xdr:colOff>43814</xdr:colOff>
      <xdr:row>17</xdr:row>
      <xdr:rowOff>183833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D62D62-CD45-4369-A926-A33BC7299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459198" y="2086661"/>
          <a:ext cx="2157491" cy="135472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100012</xdr:rowOff>
    </xdr:from>
    <xdr:to>
      <xdr:col>3</xdr:col>
      <xdr:colOff>76200</xdr:colOff>
      <xdr:row>27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73ECEB-F986-479F-A2D2-72C6D8C67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47A21-E7A5-4E33-AC62-6366B5D6FB2C}" name="Table1" displayName="Table1" ref="A2:J21" totalsRowShown="0">
  <tableColumns count="10">
    <tableColumn id="1" xr3:uid="{E1053DAE-0D57-4452-B907-692D5EC63261}" name="Salesperson"/>
    <tableColumn id="2" xr3:uid="{06E38079-9EFC-422E-8BB6-BD66F8FC8338}" name="May"/>
    <tableColumn id="3" xr3:uid="{4547FEAC-5F35-4249-9437-0AC6AA5BAD35}" name="June"/>
    <tableColumn id="4" xr3:uid="{B4F90BEA-8625-4C6A-8F0D-7F9DA4A92BF1}" name="July"/>
    <tableColumn id="5" xr3:uid="{7E29C7F7-6FC3-4C46-9C47-9D10F0A13BAF}" name="August"/>
    <tableColumn id="6" xr3:uid="{2485CC0F-54F0-4367-8823-0805E21AFE4D}" name="September"/>
    <tableColumn id="7" xr3:uid="{1436BE99-F42A-4736-AEBA-44985B989927}" name="October"/>
    <tableColumn id="15" xr3:uid="{F968ADB3-AA0C-40C0-AE69-497703209460}" name="Promedio" dataDxfId="31">
      <calculatedColumnFormula>AVERAGE(Albertson__Kathy)</calculatedColumnFormula>
    </tableColumn>
    <tableColumn id="17" xr3:uid="{3442F5A8-005B-4542-AEF4-023E21677579}" name="Ventas*vendedor" dataDxfId="30">
      <calculatedColumnFormula>SUM(B3:G3)</calculatedColumnFormula>
    </tableColumn>
    <tableColumn id="8" xr3:uid="{74A8612E-5E26-4D80-BC82-25293163DA49}" name="Promedio2" dataDxfId="29">
      <calculatedColumnFormula>AVERAGE(INDIRECT( SUBSTITUTE( SUBSTITUTE($A3," ","_"),",","_") )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D01735-223B-4F2B-B9A5-5714AF1AEDF2}" name="tblvendedores" displayName="tblvendedores" ref="A1:G800" totalsRowShown="0">
  <autoFilter ref="A1:G800" xr:uid="{A4D01735-223B-4F2B-B9A5-5714AF1AEDF2}"/>
  <tableColumns count="7">
    <tableColumn id="1" xr3:uid="{FD9E4C1E-0E74-45E7-904A-CA7535CF88E5}" name="País"/>
    <tableColumn id="2" xr3:uid="{F6D84061-AF20-4719-8491-1570195DA9E1}" name="Vendedor"/>
    <tableColumn id="3" xr3:uid="{1C1414DC-09A3-48B6-82CA-7FCAFD064EAD}" name="Fecha" dataDxfId="28"/>
    <tableColumn id="4" xr3:uid="{07617851-15D4-40A3-B2EE-4F18C3AD3F7E}" name="Nro Orden" dataDxfId="27"/>
    <tableColumn id="5" xr3:uid="{D32C00A1-2C23-491E-B4F2-1820C298BF5E}" name="Unidades"/>
    <tableColumn id="6" xr3:uid="{DEBB7446-04C5-4B74-9E9B-93FC4576BC05}" name="Valor Unitario" dataDxfId="26"/>
    <tableColumn id="7" xr3:uid="{37715283-7F71-4243-9913-D90D023865B4}" name="Valor total" dataDxfId="25">
      <calculatedColumnFormula>tblvendedores[[#This Row],[Unidades]]*tblvendedores[[#This Row],[Valor Unitario]]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0CE6A5-4B3D-4BBA-9EFD-F69DF2F22108}" name="Table24" displayName="Table24" ref="A1:G800" totalsRowShown="0">
  <autoFilter ref="A1:G800" xr:uid="{A60CE6A5-4B3D-4BBA-9EFD-F69DF2F22108}">
    <filterColumn colId="1">
      <filters>
        <filter val="Fuller"/>
      </filters>
    </filterColumn>
  </autoFilter>
  <tableColumns count="7">
    <tableColumn id="1" xr3:uid="{6A179AA2-240E-46A6-8411-DD9B2ADF7876}" name="País"/>
    <tableColumn id="2" xr3:uid="{EFCA51FB-2214-43B2-AB1C-6ED5BE524BA9}" name="Vendedor"/>
    <tableColumn id="3" xr3:uid="{92F4D212-EBF2-45AD-9EC8-01008BE22C20}" name="Fecha" dataDxfId="24"/>
    <tableColumn id="4" xr3:uid="{AF3E05BD-33D1-4185-91BB-4BAADA3E76F9}" name="Nro Orden" dataDxfId="23"/>
    <tableColumn id="5" xr3:uid="{1BF55ABB-677F-457E-95F9-5D1815DCFD22}" name="Unidades"/>
    <tableColumn id="6" xr3:uid="{184FA38C-E5DC-4D45-9B64-CA11E7D62E49}" name="Valor Unitario" dataDxfId="22"/>
    <tableColumn id="7" xr3:uid="{EEC09BB4-9995-45B3-89EF-7D61BF96A9DB}" name="Valor total" dataDxfId="21">
      <calculatedColumnFormula>Table24[[#This Row],[Unidades]]*Table24[[#This Row],[Valor Unitario]]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8B8E6D-2495-4D0D-9B29-E3BA2C6F4BB9}" name="Table245" displayName="Table245" ref="A1:G800" totalsRowShown="0">
  <autoFilter ref="A1:G800" xr:uid="{A60CE6A5-4B3D-4BBA-9EFD-F69DF2F22108}">
    <filterColumn colId="0">
      <filters>
        <filter val="USA"/>
      </filters>
    </filterColumn>
    <filterColumn colId="5">
      <customFilters>
        <customFilter operator="greaterThanOrEqual" val="4500"/>
      </customFilters>
    </filterColumn>
  </autoFilter>
  <tableColumns count="7">
    <tableColumn id="1" xr3:uid="{A330C918-834F-4893-942F-41A8065B946C}" name="País"/>
    <tableColumn id="2" xr3:uid="{DBB3AC64-581B-4BE1-995D-ECACE72D7A2C}" name="Vendedor"/>
    <tableColumn id="3" xr3:uid="{DF88AEC7-8AC4-4E44-97DA-217C2748F763}" name="Fecha" dataDxfId="20"/>
    <tableColumn id="4" xr3:uid="{EB51E8A4-90E0-4984-8348-3396121E4E15}" name="Nro Orden" dataDxfId="19"/>
    <tableColumn id="5" xr3:uid="{1B0FE818-763C-4516-A400-5952341A0B46}" name="Unidades"/>
    <tableColumn id="6" xr3:uid="{40AA20C8-7668-4104-97C0-80FEAA1D32AC}" name="Valor Unitario" dataDxfId="18"/>
    <tableColumn id="7" xr3:uid="{7060E4C0-7ABF-48A9-A0BB-73F98238A98D}" name="Valor total" dataDxfId="17">
      <calculatedColumnFormula>Table245[[#This Row],[Unidades]]*Table245[[#This Row],[Valor Unitario]]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11546D-FA5A-4C48-ABDE-2F5BA37DCD4B}" name="Table246" displayName="Table246" ref="A1:G800" totalsRowShown="0">
  <autoFilter ref="A1:G800" xr:uid="{A60CE6A5-4B3D-4BBA-9EFD-F69DF2F22108}">
    <filterColumn colId="1">
      <filters>
        <filter val="Finchley"/>
      </filters>
    </filterColumn>
    <filterColumn colId="2">
      <customFilters>
        <customFilter operator="greaterThanOrEqual" val="41456"/>
      </customFilters>
    </filterColumn>
    <filterColumn colId="4">
      <customFilters>
        <customFilter operator="greaterThan" val="10"/>
      </customFilters>
    </filterColumn>
  </autoFilter>
  <tableColumns count="7">
    <tableColumn id="1" xr3:uid="{9E292C96-0602-4C81-AFC9-E7C11E9E04B8}" name="País"/>
    <tableColumn id="2" xr3:uid="{B78BF197-3F02-4C47-8A9C-BB000BBE6261}" name="Vendedor"/>
    <tableColumn id="3" xr3:uid="{F9A9AC4E-461F-4B42-B738-6507C204E20F}" name="Fecha" dataDxfId="16"/>
    <tableColumn id="4" xr3:uid="{9FB60D58-2096-4FA6-9677-412AFF048D7C}" name="Nro Orden" dataDxfId="15"/>
    <tableColumn id="5" xr3:uid="{D98E812E-23C6-404A-BF74-2921344D63C5}" name="Unidades"/>
    <tableColumn id="6" xr3:uid="{BC63C7BF-0854-4111-8D63-38E21B589694}" name="Valor Unitario" dataDxfId="14"/>
    <tableColumn id="7" xr3:uid="{9AFAA002-7EA0-4540-9ABF-532E7E4AE589}" name="Valor total" dataDxfId="13">
      <calculatedColumnFormula>Table246[[#This Row],[Unidades]]*Table246[[#This Row],[Valor Unitario]]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AC2132-DB61-4DC5-A76C-5B93C9658D2A}" name="tblvendedores8" displayName="tblvendedores8" ref="A1:G800" totalsRowShown="0">
  <tableColumns count="7">
    <tableColumn id="1" xr3:uid="{A86E25EB-7B92-4552-9123-248F1720EB92}" name="País"/>
    <tableColumn id="2" xr3:uid="{8E07E901-393D-4631-80EE-6550A3D08D12}" name="Vendedor"/>
    <tableColumn id="3" xr3:uid="{B81F20BE-0178-428E-9F5F-C625DE6AA283}" name="Fecha" dataDxfId="6"/>
    <tableColumn id="4" xr3:uid="{42D6415B-0364-43FD-B465-CD2335D1CB7C}" name="Nro Orden" dataDxfId="5"/>
    <tableColumn id="5" xr3:uid="{679604E8-1409-48C1-BD2F-5EDD4C4EF806}" name="Unidades"/>
    <tableColumn id="6" xr3:uid="{152CE976-4EC8-4A03-9321-BC7D4D2600B7}" name="Valor Unitario" dataDxfId="4"/>
    <tableColumn id="7" xr3:uid="{D9E4F68A-03C6-4DF3-8911-24F25CCCDDD2}" name="Valor total" dataDxfId="3">
      <calculatedColumnFormula>tblvendedores8[[#This Row],[Unidades]]*tblvendedores8[[#This Row],[Valor Unitario]]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0623E1-284E-4CA8-AB71-B478C9311062}" name="Table6" displayName="Table6" ref="A1:C13" totalsRowShown="0" headerRowBorderDxfId="12" tableBorderDxfId="11" totalsRowBorderDxfId="10">
  <autoFilter ref="A1:C13" xr:uid="{B30623E1-284E-4CA8-AB71-B478C9311062}"/>
  <tableColumns count="3">
    <tableColumn id="1" xr3:uid="{70DCDA16-292B-409F-B39D-5A30CB88EF54}" name="Mes" dataDxfId="9"/>
    <tableColumn id="2" xr3:uid="{939216EC-DF8F-4B7E-BCC2-5B16C3B83E5A}" name="Unidades de camperas vendidas" dataDxfId="8"/>
    <tableColumn id="3" xr3:uid="{5246A439-02E4-4851-8D20-71984FD028DE}" name="Temperatura Promedio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W37"/>
  <sheetViews>
    <sheetView topLeftCell="A10" zoomScale="90" zoomScaleNormal="90" zoomScalePageLayoutView="200" workbookViewId="0">
      <selection activeCell="D4" sqref="D4"/>
    </sheetView>
  </sheetViews>
  <sheetFormatPr defaultColWidth="8.85546875" defaultRowHeight="15" x14ac:dyDescent="0.25"/>
  <cols>
    <col min="1" max="1" width="22.140625" style="3" customWidth="1"/>
    <col min="2" max="2" width="13.28515625" style="3" customWidth="1"/>
    <col min="3" max="3" width="13.28515625" style="2" customWidth="1"/>
    <col min="4" max="4" width="12.7109375" style="2" customWidth="1"/>
    <col min="5" max="6" width="13.85546875" style="2" customWidth="1"/>
    <col min="7" max="7" width="13.28515625" style="2" customWidth="1"/>
    <col min="8" max="8" width="11" style="4" bestFit="1" customWidth="1"/>
    <col min="9" max="9" width="8.85546875" style="4"/>
    <col min="10" max="10" width="15.140625" style="4" customWidth="1"/>
    <col min="11" max="11" width="21" style="4" customWidth="1"/>
    <col min="12" max="16384" width="8.85546875" style="4"/>
  </cols>
  <sheetData>
    <row r="1" spans="1:23" ht="15" customHeight="1" x14ac:dyDescent="0.25">
      <c r="A1" s="39"/>
      <c r="B1" s="39"/>
      <c r="C1" s="39"/>
      <c r="D1" s="39"/>
      <c r="E1" s="39"/>
      <c r="F1" s="39"/>
      <c r="G1" s="39"/>
      <c r="K1" s="4" t="s">
        <v>105</v>
      </c>
    </row>
    <row r="2" spans="1:23" x14ac:dyDescent="0.25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116</v>
      </c>
      <c r="I2" s="4" t="s">
        <v>117</v>
      </c>
      <c r="J2" s="4" t="s">
        <v>126</v>
      </c>
      <c r="K2" t="s">
        <v>51</v>
      </c>
    </row>
    <row r="3" spans="1:23" x14ac:dyDescent="0.25">
      <c r="A3" t="s">
        <v>1</v>
      </c>
      <c r="B3">
        <v>3799</v>
      </c>
      <c r="C3">
        <v>557</v>
      </c>
      <c r="D3">
        <v>3863</v>
      </c>
      <c r="E3">
        <v>1117</v>
      </c>
      <c r="F3">
        <v>8237</v>
      </c>
      <c r="G3">
        <v>8690</v>
      </c>
      <c r="H3" s="37">
        <f>AVERAGE(Albertson__Kathy)</f>
        <v>4377.166666666667</v>
      </c>
      <c r="I3" s="4">
        <f t="shared" ref="I3:I21" si="0">SUM(B3:G3)</f>
        <v>26263</v>
      </c>
      <c r="J3" s="36">
        <f ca="1">AVERAGE(INDIRECT( SUBSTITUTE( SUBSTITUTE($A3," ","_"),",","_") ) )</f>
        <v>4377.166666666667</v>
      </c>
      <c r="K3" t="s">
        <v>106</v>
      </c>
      <c r="L3"/>
      <c r="M3"/>
      <c r="N3"/>
      <c r="O3"/>
      <c r="P3"/>
      <c r="Q3"/>
      <c r="R3"/>
      <c r="S3"/>
      <c r="T3"/>
      <c r="U3"/>
      <c r="V3"/>
      <c r="W3"/>
    </row>
    <row r="4" spans="1:23" ht="15.75" thickBot="1" x14ac:dyDescent="0.3">
      <c r="A4" t="s">
        <v>2</v>
      </c>
      <c r="B4">
        <v>18930</v>
      </c>
      <c r="C4">
        <v>1042</v>
      </c>
      <c r="D4">
        <v>9355</v>
      </c>
      <c r="E4">
        <v>1100</v>
      </c>
      <c r="F4">
        <v>10185</v>
      </c>
      <c r="G4">
        <v>18749</v>
      </c>
      <c r="H4" s="37">
        <f>AVERAGE(Allenson__Carol)</f>
        <v>9893.5</v>
      </c>
      <c r="I4" s="4">
        <f>SUM(B4:G4)</f>
        <v>59361</v>
      </c>
      <c r="J4" s="36">
        <f t="shared" ref="J4:J20" ca="1" si="1">AVERAGE(INDIRECT( SUBSTITUTE( SUBSTITUTE($A4," ","_"),",","_") ) )</f>
        <v>9893.5</v>
      </c>
      <c r="K4"/>
      <c r="L4"/>
      <c r="M4"/>
      <c r="N4"/>
      <c r="O4"/>
      <c r="P4"/>
      <c r="Q4"/>
      <c r="R4"/>
      <c r="S4"/>
      <c r="T4"/>
      <c r="U4"/>
      <c r="V4"/>
      <c r="W4"/>
    </row>
    <row r="5" spans="1:23" x14ac:dyDescent="0.25">
      <c r="A5" t="s">
        <v>3</v>
      </c>
      <c r="B5">
        <v>5725</v>
      </c>
      <c r="C5">
        <v>3072</v>
      </c>
      <c r="D5">
        <v>6702</v>
      </c>
      <c r="E5">
        <v>2116</v>
      </c>
      <c r="F5">
        <v>6000</v>
      </c>
      <c r="G5">
        <v>8046</v>
      </c>
      <c r="H5" s="37">
        <f>AVERAGE(Altman__Zoey)</f>
        <v>5276.833333333333</v>
      </c>
      <c r="I5" s="4">
        <f t="shared" si="0"/>
        <v>31661</v>
      </c>
      <c r="J5" s="36">
        <f t="shared" ca="1" si="1"/>
        <v>5276.833333333333</v>
      </c>
      <c r="K5" s="8" t="s">
        <v>53</v>
      </c>
      <c r="L5" s="9">
        <f>MAX(May)</f>
        <v>18930</v>
      </c>
      <c r="M5"/>
      <c r="N5"/>
      <c r="O5"/>
      <c r="P5"/>
      <c r="Q5"/>
      <c r="R5"/>
      <c r="S5"/>
      <c r="T5"/>
      <c r="U5"/>
      <c r="V5"/>
      <c r="W5"/>
    </row>
    <row r="6" spans="1:23" x14ac:dyDescent="0.25">
      <c r="A6" t="s">
        <v>4</v>
      </c>
      <c r="B6">
        <v>1344</v>
      </c>
      <c r="C6">
        <v>3755</v>
      </c>
      <c r="D6">
        <v>4415</v>
      </c>
      <c r="E6">
        <v>1089</v>
      </c>
      <c r="F6">
        <v>4404</v>
      </c>
      <c r="G6">
        <v>20114</v>
      </c>
      <c r="H6" s="37">
        <f>AVERAGE(Bittiman__William)</f>
        <v>5853.5</v>
      </c>
      <c r="I6" s="4">
        <f t="shared" si="0"/>
        <v>35121</v>
      </c>
      <c r="J6" s="36">
        <f t="shared" ca="1" si="1"/>
        <v>5853.5</v>
      </c>
      <c r="K6" s="10" t="s">
        <v>52</v>
      </c>
      <c r="L6" s="11">
        <f>AVERAGE(June)</f>
        <v>3080.8888888888887</v>
      </c>
      <c r="M6"/>
      <c r="N6"/>
      <c r="O6"/>
      <c r="P6"/>
      <c r="Q6"/>
      <c r="R6"/>
      <c r="S6"/>
      <c r="T6"/>
      <c r="U6"/>
      <c r="V6"/>
      <c r="W6"/>
    </row>
    <row r="7" spans="1:23" ht="15.75" thickBot="1" x14ac:dyDescent="0.3">
      <c r="A7" t="s">
        <v>5</v>
      </c>
      <c r="B7">
        <v>8296</v>
      </c>
      <c r="C7">
        <v>3152</v>
      </c>
      <c r="D7">
        <v>11601</v>
      </c>
      <c r="E7">
        <v>1122</v>
      </c>
      <c r="F7">
        <v>3170</v>
      </c>
      <c r="G7">
        <v>10733</v>
      </c>
      <c r="H7" s="37">
        <f>AVERAGE(Brennan__Michael)</f>
        <v>6345.666666666667</v>
      </c>
      <c r="I7" s="4">
        <f t="shared" si="0"/>
        <v>38074</v>
      </c>
      <c r="J7" s="36">
        <f t="shared" ca="1" si="1"/>
        <v>6345.666666666667</v>
      </c>
      <c r="K7" s="12" t="s">
        <v>54</v>
      </c>
      <c r="L7" s="13">
        <f>MIN(July)</f>
        <v>2142</v>
      </c>
      <c r="M7"/>
      <c r="N7"/>
      <c r="O7"/>
      <c r="P7"/>
      <c r="Q7"/>
      <c r="R7"/>
      <c r="S7"/>
      <c r="T7"/>
      <c r="U7"/>
      <c r="V7"/>
      <c r="W7"/>
    </row>
    <row r="8" spans="1:23" x14ac:dyDescent="0.25">
      <c r="A8" t="s">
        <v>6</v>
      </c>
      <c r="B8">
        <v>3945</v>
      </c>
      <c r="C8">
        <v>4056</v>
      </c>
      <c r="D8">
        <v>3726</v>
      </c>
      <c r="E8">
        <v>1135</v>
      </c>
      <c r="F8">
        <v>8817</v>
      </c>
      <c r="G8">
        <v>18524</v>
      </c>
      <c r="H8" s="37">
        <f>AVERAGE(Carlson__David)</f>
        <v>6700.5</v>
      </c>
      <c r="I8" s="4">
        <f t="shared" si="0"/>
        <v>40203</v>
      </c>
      <c r="J8" s="36">
        <f t="shared" ca="1" si="1"/>
        <v>6700.5</v>
      </c>
      <c r="K8"/>
      <c r="L8"/>
      <c r="M8"/>
      <c r="N8"/>
      <c r="O8"/>
      <c r="P8"/>
      <c r="Q8"/>
      <c r="R8"/>
      <c r="S8"/>
      <c r="T8"/>
      <c r="U8"/>
      <c r="V8"/>
      <c r="W8"/>
    </row>
    <row r="9" spans="1:23" x14ac:dyDescent="0.25">
      <c r="A9" t="s">
        <v>7</v>
      </c>
      <c r="B9">
        <v>8337</v>
      </c>
      <c r="C9">
        <v>4906</v>
      </c>
      <c r="D9">
        <v>9007</v>
      </c>
      <c r="E9">
        <v>2113</v>
      </c>
      <c r="F9">
        <v>13090</v>
      </c>
      <c r="G9">
        <v>13953</v>
      </c>
      <c r="H9" s="37">
        <f>AVERAGE(Collman__Harry)</f>
        <v>8567.6666666666661</v>
      </c>
      <c r="I9" s="4">
        <f t="shared" si="0"/>
        <v>51406</v>
      </c>
      <c r="J9" s="36">
        <f t="shared" ca="1" si="1"/>
        <v>8567.6666666666661</v>
      </c>
      <c r="L9"/>
      <c r="M9"/>
      <c r="N9"/>
      <c r="O9"/>
      <c r="P9"/>
      <c r="Q9"/>
      <c r="R9"/>
      <c r="S9"/>
      <c r="T9"/>
      <c r="U9"/>
      <c r="V9"/>
      <c r="W9"/>
    </row>
    <row r="10" spans="1:23" x14ac:dyDescent="0.25">
      <c r="A10" t="s">
        <v>8</v>
      </c>
      <c r="B10">
        <v>3742</v>
      </c>
      <c r="C10">
        <v>521</v>
      </c>
      <c r="D10">
        <v>4505</v>
      </c>
      <c r="E10">
        <v>1024</v>
      </c>
      <c r="F10">
        <v>3528</v>
      </c>
      <c r="G10">
        <v>15275</v>
      </c>
      <c r="H10" s="37">
        <f>AVERAGE(Counts__Elizabeth)</f>
        <v>4765.833333333333</v>
      </c>
      <c r="I10" s="4">
        <f t="shared" si="0"/>
        <v>28595</v>
      </c>
      <c r="J10" s="36">
        <f t="shared" ca="1" si="1"/>
        <v>4765.833333333333</v>
      </c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25">
      <c r="A11" t="s">
        <v>9</v>
      </c>
      <c r="B11">
        <v>7605</v>
      </c>
      <c r="C11">
        <v>3428</v>
      </c>
      <c r="D11">
        <v>3973</v>
      </c>
      <c r="E11">
        <v>1716</v>
      </c>
      <c r="F11">
        <v>4839</v>
      </c>
      <c r="G11">
        <v>13085</v>
      </c>
      <c r="H11" s="37">
        <f>AVERAGE(David__Chloe)</f>
        <v>5774.333333333333</v>
      </c>
      <c r="I11" s="4">
        <f t="shared" si="0"/>
        <v>34646</v>
      </c>
      <c r="J11" s="36">
        <f t="shared" ca="1" si="1"/>
        <v>5774.333333333333</v>
      </c>
      <c r="K11" t="s">
        <v>107</v>
      </c>
      <c r="L11"/>
      <c r="M11"/>
      <c r="N11"/>
      <c r="O11"/>
      <c r="P11"/>
      <c r="Q11"/>
      <c r="R11"/>
      <c r="S11"/>
      <c r="T11"/>
      <c r="U11"/>
      <c r="V11"/>
      <c r="W11"/>
    </row>
    <row r="12" spans="1:23" x14ac:dyDescent="0.25">
      <c r="A12" t="s">
        <v>10</v>
      </c>
      <c r="B12">
        <v>5304</v>
      </c>
      <c r="C12">
        <v>1562</v>
      </c>
      <c r="D12">
        <v>2945</v>
      </c>
      <c r="E12">
        <v>1176</v>
      </c>
      <c r="F12">
        <v>9642</v>
      </c>
      <c r="G12">
        <v>13714</v>
      </c>
      <c r="H12" s="37">
        <f>AVERAGE(Davis__William)</f>
        <v>5723.833333333333</v>
      </c>
      <c r="I12" s="4">
        <f t="shared" si="0"/>
        <v>34343</v>
      </c>
      <c r="J12" s="36">
        <f t="shared" ca="1" si="1"/>
        <v>5723.833333333333</v>
      </c>
      <c r="K12" t="s">
        <v>108</v>
      </c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25">
      <c r="A13" t="s">
        <v>11</v>
      </c>
      <c r="B13">
        <v>9333</v>
      </c>
      <c r="C13">
        <v>2779</v>
      </c>
      <c r="D13">
        <v>7549</v>
      </c>
      <c r="E13">
        <v>1101</v>
      </c>
      <c r="F13">
        <v>5850</v>
      </c>
      <c r="G13">
        <v>15065</v>
      </c>
      <c r="H13" s="37">
        <f>AVERAGE(Dumlao__Richard)</f>
        <v>6946.166666666667</v>
      </c>
      <c r="I13" s="4">
        <f t="shared" si="0"/>
        <v>41677</v>
      </c>
      <c r="J13" s="36">
        <f t="shared" ca="1" si="1"/>
        <v>6946.166666666667</v>
      </c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25">
      <c r="A14" t="s">
        <v>12</v>
      </c>
      <c r="B14">
        <v>1103</v>
      </c>
      <c r="C14">
        <v>3470</v>
      </c>
      <c r="D14">
        <v>3862</v>
      </c>
      <c r="E14">
        <v>1040</v>
      </c>
      <c r="F14">
        <v>10024</v>
      </c>
      <c r="G14">
        <v>18389</v>
      </c>
      <c r="H14" s="37">
        <f>AVERAGE(Farmer__Kim)</f>
        <v>6314.666666666667</v>
      </c>
      <c r="I14" s="4">
        <f t="shared" si="0"/>
        <v>37888</v>
      </c>
      <c r="J14" s="36">
        <f t="shared" ca="1" si="1"/>
        <v>6314.666666666667</v>
      </c>
      <c r="K14" t="s">
        <v>56</v>
      </c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 t="s">
        <v>13</v>
      </c>
      <c r="B15">
        <v>1333</v>
      </c>
      <c r="C15">
        <v>1913</v>
      </c>
      <c r="D15">
        <v>4596</v>
      </c>
      <c r="E15">
        <v>1126</v>
      </c>
      <c r="F15">
        <v>5503</v>
      </c>
      <c r="G15">
        <v>5000</v>
      </c>
      <c r="H15" s="37">
        <f>AVERAGE(Ferguson__Elizabeth)</f>
        <v>3245.1666666666665</v>
      </c>
      <c r="I15" s="4">
        <f t="shared" si="0"/>
        <v>19471</v>
      </c>
      <c r="J15" s="36">
        <f t="shared" ca="1" si="1"/>
        <v>3245.1666666666665</v>
      </c>
      <c r="K15" s="25" t="s">
        <v>55</v>
      </c>
      <c r="L15" s="25"/>
      <c r="M15" s="25"/>
      <c r="N15" s="25"/>
      <c r="O15" s="25"/>
      <c r="P15" s="25"/>
      <c r="Q15"/>
      <c r="R15"/>
      <c r="S15"/>
      <c r="T15"/>
      <c r="U15"/>
      <c r="V15"/>
      <c r="W15"/>
    </row>
    <row r="16" spans="1:23" x14ac:dyDescent="0.25">
      <c r="A16" t="s">
        <v>14</v>
      </c>
      <c r="B16">
        <v>12398</v>
      </c>
      <c r="C16">
        <v>2883</v>
      </c>
      <c r="D16">
        <v>2142</v>
      </c>
      <c r="E16">
        <v>2014</v>
      </c>
      <c r="F16">
        <v>13547</v>
      </c>
      <c r="G16">
        <v>5000</v>
      </c>
      <c r="H16" s="37">
        <f>AVERAGE(Flores__Tia)</f>
        <v>6330.666666666667</v>
      </c>
      <c r="I16" s="4">
        <f t="shared" si="0"/>
        <v>37984</v>
      </c>
      <c r="J16" s="36">
        <f t="shared" ca="1" si="1"/>
        <v>6330.666666666667</v>
      </c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x14ac:dyDescent="0.25">
      <c r="A17" t="s">
        <v>15</v>
      </c>
      <c r="B17">
        <v>3251</v>
      </c>
      <c r="C17">
        <v>4931</v>
      </c>
      <c r="D17">
        <v>8283</v>
      </c>
      <c r="E17">
        <v>1054</v>
      </c>
      <c r="F17">
        <v>9543</v>
      </c>
      <c r="G17">
        <v>3000</v>
      </c>
      <c r="H17" s="37">
        <f>AVERAGE(Ford__Victor)</f>
        <v>5010.333333333333</v>
      </c>
      <c r="I17" s="4">
        <f t="shared" si="0"/>
        <v>30062</v>
      </c>
      <c r="J17" s="36">
        <f t="shared" ca="1" si="1"/>
        <v>5010.333333333333</v>
      </c>
      <c r="K17" t="s">
        <v>57</v>
      </c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5">
      <c r="A18" t="s">
        <v>16</v>
      </c>
      <c r="B18">
        <v>4624</v>
      </c>
      <c r="C18">
        <v>4798</v>
      </c>
      <c r="D18">
        <v>8420</v>
      </c>
      <c r="E18">
        <v>1389</v>
      </c>
      <c r="F18">
        <v>10468</v>
      </c>
      <c r="G18">
        <v>7500</v>
      </c>
      <c r="H18" s="37">
        <f>AVERAGE(Hodges__Melissa)</f>
        <v>6199.833333333333</v>
      </c>
      <c r="I18" s="4">
        <f t="shared" si="0"/>
        <v>37199</v>
      </c>
      <c r="J18" s="36">
        <f t="shared" ca="1" si="1"/>
        <v>6199.833333333333</v>
      </c>
      <c r="K18" s="25" t="s">
        <v>58</v>
      </c>
      <c r="L18" s="25"/>
      <c r="M18" s="25"/>
      <c r="N18" s="25"/>
      <c r="O18" s="25"/>
      <c r="P18" s="25"/>
      <c r="Q18" s="25"/>
      <c r="R18"/>
      <c r="S18"/>
      <c r="T18"/>
      <c r="U18"/>
      <c r="V18"/>
      <c r="W18"/>
    </row>
    <row r="19" spans="1:23" x14ac:dyDescent="0.25">
      <c r="A19" t="s">
        <v>17</v>
      </c>
      <c r="B19">
        <v>2552</v>
      </c>
      <c r="C19">
        <v>4459</v>
      </c>
      <c r="D19">
        <v>2248</v>
      </c>
      <c r="E19">
        <v>1058</v>
      </c>
      <c r="F19">
        <v>6267</v>
      </c>
      <c r="G19">
        <v>14982</v>
      </c>
      <c r="H19" s="37">
        <f>AVERAGE(Jameson__Robinson)</f>
        <v>5261</v>
      </c>
      <c r="I19" s="4">
        <f t="shared" si="0"/>
        <v>31566</v>
      </c>
      <c r="J19" s="36">
        <f t="shared" ca="1" si="1"/>
        <v>5261</v>
      </c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x14ac:dyDescent="0.25">
      <c r="A20" t="s">
        <v>18</v>
      </c>
      <c r="B20">
        <v>4281</v>
      </c>
      <c r="C20">
        <v>4172</v>
      </c>
      <c r="D20">
        <v>11074</v>
      </c>
      <c r="E20">
        <v>1282</v>
      </c>
      <c r="F20">
        <v>2365</v>
      </c>
      <c r="G20">
        <v>9380</v>
      </c>
      <c r="H20" s="37">
        <f>AVERAGE(Kellerman__Frances)</f>
        <v>5425.666666666667</v>
      </c>
      <c r="I20" s="4">
        <f t="shared" si="0"/>
        <v>32554</v>
      </c>
      <c r="J20" s="36">
        <f t="shared" ca="1" si="1"/>
        <v>5425.666666666667</v>
      </c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25">
      <c r="A21" t="s">
        <v>115</v>
      </c>
      <c r="B21">
        <f>SUM(B3:B20)</f>
        <v>105902</v>
      </c>
      <c r="C21">
        <f t="shared" ref="C21:G21" si="2">SUM(C3:C20)</f>
        <v>55456</v>
      </c>
      <c r="D21">
        <f t="shared" si="2"/>
        <v>108266</v>
      </c>
      <c r="E21">
        <f t="shared" si="2"/>
        <v>23772</v>
      </c>
      <c r="F21">
        <f t="shared" si="2"/>
        <v>135479</v>
      </c>
      <c r="G21">
        <f t="shared" si="2"/>
        <v>219199</v>
      </c>
      <c r="H21">
        <f>AVERAGE(Table1[[#This Row],[May]:[October]])</f>
        <v>108012.33333333333</v>
      </c>
      <c r="I21" s="4">
        <f t="shared" si="0"/>
        <v>648074</v>
      </c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x14ac:dyDescent="0.25">
      <c r="A22"/>
      <c r="B22"/>
      <c r="C22"/>
      <c r="D22"/>
      <c r="E22"/>
      <c r="F22"/>
      <c r="G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x14ac:dyDescent="0.25">
      <c r="A23" s="1"/>
      <c r="B23" s="2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x14ac:dyDescent="0.25">
      <c r="A24" s="1"/>
      <c r="B24" s="2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x14ac:dyDescent="0.25">
      <c r="A25" s="1"/>
      <c r="B25" s="2"/>
      <c r="O25" s="4" t="s">
        <v>118</v>
      </c>
    </row>
    <row r="26" spans="1:23" x14ac:dyDescent="0.25">
      <c r="A26" s="1"/>
      <c r="B26" s="2"/>
    </row>
    <row r="27" spans="1:23" x14ac:dyDescent="0.25">
      <c r="B27" s="2"/>
    </row>
    <row r="28" spans="1:23" x14ac:dyDescent="0.25">
      <c r="A28" s="1"/>
      <c r="B28" s="2"/>
    </row>
    <row r="29" spans="1:23" x14ac:dyDescent="0.25">
      <c r="A29" s="1"/>
      <c r="B29" s="2"/>
    </row>
    <row r="30" spans="1:23" x14ac:dyDescent="0.25">
      <c r="A30" s="1"/>
      <c r="B30" s="2"/>
    </row>
    <row r="31" spans="1:23" x14ac:dyDescent="0.25">
      <c r="A31" s="1"/>
      <c r="B31" s="2"/>
    </row>
    <row r="32" spans="1:23" x14ac:dyDescent="0.25">
      <c r="B32" s="2"/>
    </row>
    <row r="33" spans="1:2" x14ac:dyDescent="0.25">
      <c r="B33" s="2"/>
    </row>
    <row r="34" spans="1:2" x14ac:dyDescent="0.25">
      <c r="A34" s="1"/>
      <c r="B34" s="2"/>
    </row>
    <row r="37" spans="1:2" x14ac:dyDescent="0.25">
      <c r="A37" s="5"/>
      <c r="B37" s="5"/>
    </row>
  </sheetData>
  <mergeCells count="1">
    <mergeCell ref="A1:G1"/>
  </mergeCells>
  <phoneticPr fontId="11" type="noConversion"/>
  <conditionalFormatting sqref="B3:H21">
    <cfRule type="expression" dxfId="2" priority="1">
      <formula>B3&gt;$H3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F85E-D794-4369-8B04-201B6396504F}">
  <sheetPr>
    <tabColor rgb="FFFF0000"/>
  </sheetPr>
  <dimension ref="A1:R800"/>
  <sheetViews>
    <sheetView zoomScale="85" zoomScaleNormal="85" workbookViewId="0">
      <selection activeCell="K43" sqref="K43"/>
    </sheetView>
  </sheetViews>
  <sheetFormatPr defaultRowHeight="15" x14ac:dyDescent="0.25"/>
  <cols>
    <col min="1" max="1" width="9.28515625" bestFit="1" customWidth="1"/>
    <col min="2" max="2" width="12.5703125" bestFit="1" customWidth="1"/>
    <col min="3" max="3" width="12.140625" bestFit="1" customWidth="1"/>
    <col min="4" max="4" width="11.7109375" customWidth="1"/>
    <col min="5" max="5" width="10.85546875" customWidth="1"/>
    <col min="6" max="6" width="15.85546875" bestFit="1" customWidth="1"/>
    <col min="7" max="7" width="15.85546875" customWidth="1"/>
  </cols>
  <sheetData>
    <row r="1" spans="1:18" x14ac:dyDescent="0.25">
      <c r="A1" t="s">
        <v>75</v>
      </c>
      <c r="B1" t="s">
        <v>76</v>
      </c>
      <c r="C1" s="20" t="s">
        <v>77</v>
      </c>
      <c r="D1" t="s">
        <v>78</v>
      </c>
      <c r="E1" t="s">
        <v>79</v>
      </c>
      <c r="F1" s="21" t="s">
        <v>80</v>
      </c>
      <c r="G1" s="21" t="s">
        <v>119</v>
      </c>
      <c r="K1" s="4" t="s">
        <v>105</v>
      </c>
    </row>
    <row r="2" spans="1:18" x14ac:dyDescent="0.25">
      <c r="A2" t="s">
        <v>59</v>
      </c>
      <c r="B2" t="s">
        <v>60</v>
      </c>
      <c r="C2" s="20">
        <v>40544</v>
      </c>
      <c r="D2" s="22">
        <v>10392</v>
      </c>
      <c r="E2">
        <v>13</v>
      </c>
      <c r="F2" s="35">
        <v>1440</v>
      </c>
      <c r="G2" s="21">
        <f>tblvendedores[[#This Row],[Unidades]]*tblvendedores[[#This Row],[Valor Unitario]]</f>
        <v>18720</v>
      </c>
      <c r="K2" t="s">
        <v>70</v>
      </c>
    </row>
    <row r="3" spans="1:18" x14ac:dyDescent="0.25">
      <c r="A3" t="s">
        <v>61</v>
      </c>
      <c r="B3" t="s">
        <v>62</v>
      </c>
      <c r="C3" s="20">
        <v>40545</v>
      </c>
      <c r="D3" s="22">
        <v>10397</v>
      </c>
      <c r="E3">
        <v>17</v>
      </c>
      <c r="F3" s="21">
        <v>716.72</v>
      </c>
      <c r="G3" s="21">
        <f>tblvendedores[[#This Row],[Unidades]]*tblvendedores[[#This Row],[Valor Unitario]]</f>
        <v>12184.24</v>
      </c>
      <c r="K3" t="s">
        <v>71</v>
      </c>
    </row>
    <row r="4" spans="1:18" x14ac:dyDescent="0.25">
      <c r="A4" t="s">
        <v>61</v>
      </c>
      <c r="B4" t="s">
        <v>63</v>
      </c>
      <c r="C4" s="20">
        <v>40545</v>
      </c>
      <c r="D4" s="22">
        <v>10771</v>
      </c>
      <c r="E4">
        <v>18</v>
      </c>
      <c r="F4" s="21">
        <v>344</v>
      </c>
      <c r="G4" s="21">
        <f>tblvendedores[[#This Row],[Unidades]]*tblvendedores[[#This Row],[Valor Unitario]]</f>
        <v>6192</v>
      </c>
      <c r="K4" t="s">
        <v>109</v>
      </c>
    </row>
    <row r="5" spans="1:18" x14ac:dyDescent="0.25">
      <c r="A5" t="s">
        <v>59</v>
      </c>
      <c r="B5" t="s">
        <v>64</v>
      </c>
      <c r="C5" s="20">
        <v>40546</v>
      </c>
      <c r="D5" s="22">
        <v>10393</v>
      </c>
      <c r="E5">
        <v>16</v>
      </c>
      <c r="F5" s="21">
        <v>2556.9499999999998</v>
      </c>
      <c r="G5" s="21">
        <f>tblvendedores[[#This Row],[Unidades]]*tblvendedores[[#This Row],[Valor Unitario]]</f>
        <v>40911.199999999997</v>
      </c>
      <c r="K5" t="s">
        <v>72</v>
      </c>
    </row>
    <row r="6" spans="1:18" x14ac:dyDescent="0.25">
      <c r="A6" t="s">
        <v>59</v>
      </c>
      <c r="B6" t="s">
        <v>64</v>
      </c>
      <c r="C6" s="20">
        <v>40546</v>
      </c>
      <c r="D6" s="22">
        <v>10394</v>
      </c>
      <c r="E6">
        <v>10</v>
      </c>
      <c r="F6" s="21">
        <v>442</v>
      </c>
      <c r="G6" s="21">
        <f>tblvendedores[[#This Row],[Unidades]]*tblvendedores[[#This Row],[Valor Unitario]]</f>
        <v>4420</v>
      </c>
      <c r="K6" t="s">
        <v>73</v>
      </c>
    </row>
    <row r="7" spans="1:18" x14ac:dyDescent="0.25">
      <c r="A7" t="s">
        <v>61</v>
      </c>
      <c r="B7" t="s">
        <v>65</v>
      </c>
      <c r="C7" s="20">
        <v>40546</v>
      </c>
      <c r="D7" s="22">
        <v>10395</v>
      </c>
      <c r="E7">
        <v>9</v>
      </c>
      <c r="F7" s="21">
        <v>2122.92</v>
      </c>
      <c r="G7" s="21">
        <f>tblvendedores[[#This Row],[Unidades]]*tblvendedores[[#This Row],[Valor Unitario]]</f>
        <v>19106.28</v>
      </c>
      <c r="K7" t="s">
        <v>74</v>
      </c>
    </row>
    <row r="8" spans="1:18" x14ac:dyDescent="0.25">
      <c r="A8" t="s">
        <v>59</v>
      </c>
      <c r="B8" t="s">
        <v>64</v>
      </c>
      <c r="C8" s="20">
        <v>40549</v>
      </c>
      <c r="D8" s="22">
        <v>10396</v>
      </c>
      <c r="E8">
        <v>7</v>
      </c>
      <c r="F8" s="21">
        <v>1903.8</v>
      </c>
      <c r="G8" s="21">
        <f>tblvendedores[[#This Row],[Unidades]]*tblvendedores[[#This Row],[Valor Unitario]]</f>
        <v>13326.6</v>
      </c>
      <c r="K8" s="38" t="s">
        <v>110</v>
      </c>
      <c r="L8" s="38"/>
      <c r="M8" s="38"/>
      <c r="N8" s="38"/>
      <c r="O8" s="38"/>
      <c r="P8" s="38"/>
      <c r="Q8" s="38"/>
      <c r="R8" s="38"/>
    </row>
    <row r="9" spans="1:18" x14ac:dyDescent="0.25">
      <c r="A9" t="s">
        <v>59</v>
      </c>
      <c r="B9" t="s">
        <v>66</v>
      </c>
      <c r="C9" s="20">
        <v>40551</v>
      </c>
      <c r="D9" s="22">
        <v>10399</v>
      </c>
      <c r="E9">
        <v>17</v>
      </c>
      <c r="F9" s="21">
        <v>1765.6</v>
      </c>
      <c r="G9" s="21">
        <f>tblvendedores[[#This Row],[Unidades]]*tblvendedores[[#This Row],[Valor Unitario]]</f>
        <v>30015.199999999997</v>
      </c>
      <c r="K9" s="38" t="s">
        <v>111</v>
      </c>
      <c r="L9" s="38"/>
      <c r="M9" s="38"/>
      <c r="N9" s="38"/>
      <c r="O9" s="38"/>
      <c r="P9" s="38"/>
      <c r="Q9" s="38"/>
      <c r="R9" s="38"/>
    </row>
    <row r="10" spans="1:18" x14ac:dyDescent="0.25">
      <c r="A10" t="s">
        <v>59</v>
      </c>
      <c r="B10" t="s">
        <v>60</v>
      </c>
      <c r="C10" s="20">
        <v>40551</v>
      </c>
      <c r="D10" s="22">
        <v>10404</v>
      </c>
      <c r="E10">
        <v>7</v>
      </c>
      <c r="F10" s="21">
        <v>1591.25</v>
      </c>
      <c r="G10" s="21">
        <f>tblvendedores[[#This Row],[Unidades]]*tblvendedores[[#This Row],[Valor Unitario]]</f>
        <v>11138.75</v>
      </c>
      <c r="K10" s="38" t="s">
        <v>112</v>
      </c>
      <c r="L10" s="38"/>
      <c r="M10" s="38"/>
      <c r="N10" s="38"/>
      <c r="O10" s="38"/>
      <c r="P10" s="38"/>
      <c r="Q10" s="38"/>
      <c r="R10" s="38"/>
    </row>
    <row r="11" spans="1:18" x14ac:dyDescent="0.25">
      <c r="A11" t="s">
        <v>59</v>
      </c>
      <c r="B11" t="s">
        <v>60</v>
      </c>
      <c r="C11" s="20">
        <v>40552</v>
      </c>
      <c r="D11" s="22">
        <v>10398</v>
      </c>
      <c r="E11">
        <v>11</v>
      </c>
      <c r="F11" s="21">
        <v>2505.6</v>
      </c>
      <c r="G11" s="21">
        <f>tblvendedores[[#This Row],[Unidades]]*tblvendedores[[#This Row],[Valor Unitario]]</f>
        <v>27561.599999999999</v>
      </c>
      <c r="K11" s="38"/>
      <c r="L11" s="38"/>
      <c r="M11" s="38"/>
      <c r="N11" s="38"/>
      <c r="O11" s="38"/>
      <c r="P11" s="38"/>
      <c r="Q11" s="38"/>
      <c r="R11" s="38"/>
    </row>
    <row r="12" spans="1:18" x14ac:dyDescent="0.25">
      <c r="A12" t="s">
        <v>61</v>
      </c>
      <c r="B12" t="s">
        <v>67</v>
      </c>
      <c r="C12" s="20">
        <v>40552</v>
      </c>
      <c r="D12" s="22">
        <v>10403</v>
      </c>
      <c r="E12">
        <v>18</v>
      </c>
      <c r="F12" s="21">
        <v>855.01</v>
      </c>
      <c r="G12" s="21">
        <f>tblvendedores[[#This Row],[Unidades]]*tblvendedores[[#This Row],[Valor Unitario]]</f>
        <v>15390.18</v>
      </c>
    </row>
    <row r="13" spans="1:18" x14ac:dyDescent="0.25">
      <c r="A13" t="s">
        <v>59</v>
      </c>
      <c r="B13" t="s">
        <v>64</v>
      </c>
      <c r="C13" s="20">
        <v>40553</v>
      </c>
      <c r="D13" s="22">
        <v>10401</v>
      </c>
      <c r="E13">
        <v>7</v>
      </c>
      <c r="F13" s="21">
        <v>3868.6</v>
      </c>
      <c r="G13" s="21">
        <f>tblvendedores[[#This Row],[Unidades]]*tblvendedores[[#This Row],[Valor Unitario]]</f>
        <v>27080.2</v>
      </c>
      <c r="K13" t="str" cm="1">
        <f t="array" ref="K13:K21">_xlfn.UNIQUE(tblvendedores[Vendedor])</f>
        <v>Fuller</v>
      </c>
      <c r="L13">
        <f t="shared" ref="L13:L21" si="0">SUMIF(Vendedor, K13, Unidades)</f>
        <v>1182</v>
      </c>
    </row>
    <row r="14" spans="1:18" x14ac:dyDescent="0.25">
      <c r="A14" t="s">
        <v>59</v>
      </c>
      <c r="B14" t="s">
        <v>63</v>
      </c>
      <c r="C14" s="20">
        <v>40553</v>
      </c>
      <c r="D14" s="22">
        <v>10402</v>
      </c>
      <c r="E14">
        <v>11</v>
      </c>
      <c r="F14" s="21">
        <v>2713.5</v>
      </c>
      <c r="G14" s="21">
        <f>tblvendedores[[#This Row],[Unidades]]*tblvendedores[[#This Row],[Valor Unitario]]</f>
        <v>29848.5</v>
      </c>
      <c r="K14" t="str">
        <v>Gloucester</v>
      </c>
      <c r="L14">
        <f t="shared" si="0"/>
        <v>487</v>
      </c>
    </row>
    <row r="15" spans="1:18" x14ac:dyDescent="0.25">
      <c r="A15" t="s">
        <v>61</v>
      </c>
      <c r="B15" t="s">
        <v>68</v>
      </c>
      <c r="C15" s="20">
        <v>40556</v>
      </c>
      <c r="D15" s="22">
        <v>10406</v>
      </c>
      <c r="E15">
        <v>15</v>
      </c>
      <c r="F15" s="21">
        <v>1830.78</v>
      </c>
      <c r="G15" s="21">
        <f>tblvendedores[[#This Row],[Unidades]]*tblvendedores[[#This Row],[Valor Unitario]]</f>
        <v>27461.7</v>
      </c>
      <c r="K15" t="str">
        <v>Bromley</v>
      </c>
      <c r="L15">
        <f t="shared" si="0"/>
        <v>625</v>
      </c>
    </row>
    <row r="16" spans="1:18" x14ac:dyDescent="0.25">
      <c r="A16" t="s">
        <v>59</v>
      </c>
      <c r="B16" t="s">
        <v>66</v>
      </c>
      <c r="C16" s="20">
        <v>40557</v>
      </c>
      <c r="D16" s="22">
        <v>10408</v>
      </c>
      <c r="E16">
        <v>10</v>
      </c>
      <c r="F16" s="21">
        <v>1622.4</v>
      </c>
      <c r="G16" s="21">
        <f>tblvendedores[[#This Row],[Unidades]]*tblvendedores[[#This Row],[Valor Unitario]]</f>
        <v>16224</v>
      </c>
      <c r="K16" t="str">
        <v>Finchley</v>
      </c>
      <c r="L16">
        <f t="shared" si="0"/>
        <v>1488</v>
      </c>
    </row>
    <row r="17" spans="1:12" x14ac:dyDescent="0.25">
      <c r="A17" t="s">
        <v>61</v>
      </c>
      <c r="B17" t="s">
        <v>69</v>
      </c>
      <c r="C17" s="20">
        <v>40557</v>
      </c>
      <c r="D17" s="22">
        <v>10409</v>
      </c>
      <c r="E17">
        <v>19</v>
      </c>
      <c r="F17" s="21">
        <v>319.2</v>
      </c>
      <c r="G17" s="21">
        <f>tblvendedores[[#This Row],[Unidades]]*tblvendedores[[#This Row],[Valor Unitario]]</f>
        <v>6064.8</v>
      </c>
      <c r="K17" t="str">
        <v>Gillingham</v>
      </c>
      <c r="L17">
        <f t="shared" si="0"/>
        <v>875</v>
      </c>
    </row>
    <row r="18" spans="1:12" x14ac:dyDescent="0.25">
      <c r="A18" t="s">
        <v>59</v>
      </c>
      <c r="B18" t="s">
        <v>69</v>
      </c>
      <c r="C18" s="20">
        <v>40558</v>
      </c>
      <c r="D18" s="22">
        <v>10410</v>
      </c>
      <c r="E18">
        <v>16</v>
      </c>
      <c r="F18" s="21">
        <v>802</v>
      </c>
      <c r="G18" s="21">
        <f>tblvendedores[[#This Row],[Unidades]]*tblvendedores[[#This Row],[Valor Unitario]]</f>
        <v>12832</v>
      </c>
      <c r="K18" t="str">
        <v>Callahan</v>
      </c>
      <c r="L18">
        <f t="shared" si="0"/>
        <v>1160</v>
      </c>
    </row>
    <row r="19" spans="1:12" x14ac:dyDescent="0.25">
      <c r="A19" t="s">
        <v>59</v>
      </c>
      <c r="B19" t="s">
        <v>66</v>
      </c>
      <c r="C19" s="20">
        <v>40558</v>
      </c>
      <c r="D19" s="22">
        <v>10412</v>
      </c>
      <c r="E19">
        <v>8</v>
      </c>
      <c r="F19" s="21">
        <v>334.8</v>
      </c>
      <c r="G19" s="21">
        <f>tblvendedores[[#This Row],[Unidades]]*tblvendedores[[#This Row],[Valor Unitario]]</f>
        <v>2678.4</v>
      </c>
      <c r="K19" t="str">
        <v>Coghill</v>
      </c>
      <c r="L19">
        <f t="shared" si="0"/>
        <v>1930</v>
      </c>
    </row>
    <row r="20" spans="1:12" x14ac:dyDescent="0.25">
      <c r="A20" t="s">
        <v>59</v>
      </c>
      <c r="B20" t="s">
        <v>66</v>
      </c>
      <c r="C20" s="20">
        <v>40559</v>
      </c>
      <c r="D20" s="22">
        <v>10380</v>
      </c>
      <c r="E20">
        <v>8</v>
      </c>
      <c r="F20" s="21">
        <v>1313.82</v>
      </c>
      <c r="G20" s="21">
        <f>tblvendedores[[#This Row],[Unidades]]*tblvendedores[[#This Row],[Valor Unitario]]</f>
        <v>10510.56</v>
      </c>
      <c r="K20" t="str">
        <v>Rayleigh</v>
      </c>
      <c r="L20">
        <f t="shared" si="0"/>
        <v>821</v>
      </c>
    </row>
    <row r="21" spans="1:12" x14ac:dyDescent="0.25">
      <c r="A21" t="s">
        <v>59</v>
      </c>
      <c r="B21" t="s">
        <v>64</v>
      </c>
      <c r="C21" s="20">
        <v>40559</v>
      </c>
      <c r="D21" s="22">
        <v>10400</v>
      </c>
      <c r="E21">
        <v>18</v>
      </c>
      <c r="F21" s="21">
        <v>3063</v>
      </c>
      <c r="G21" s="21">
        <f>tblvendedores[[#This Row],[Unidades]]*tblvendedores[[#This Row],[Valor Unitario]]</f>
        <v>55134</v>
      </c>
      <c r="K21" t="str">
        <v>Farnham</v>
      </c>
      <c r="L21">
        <f t="shared" si="0"/>
        <v>1653</v>
      </c>
    </row>
    <row r="22" spans="1:12" x14ac:dyDescent="0.25">
      <c r="A22" t="s">
        <v>59</v>
      </c>
      <c r="B22" t="s">
        <v>69</v>
      </c>
      <c r="C22" s="20">
        <v>40559</v>
      </c>
      <c r="D22" s="22">
        <v>10413</v>
      </c>
      <c r="E22">
        <v>8</v>
      </c>
      <c r="F22" s="21">
        <v>2123.1999999999998</v>
      </c>
      <c r="G22" s="21">
        <f>tblvendedores[[#This Row],[Unidades]]*tblvendedores[[#This Row],[Valor Unitario]]</f>
        <v>16985.599999999999</v>
      </c>
    </row>
    <row r="23" spans="1:12" x14ac:dyDescent="0.25">
      <c r="A23" t="s">
        <v>59</v>
      </c>
      <c r="B23" t="s">
        <v>60</v>
      </c>
      <c r="C23" s="20">
        <v>40560</v>
      </c>
      <c r="D23" s="22">
        <v>10414</v>
      </c>
      <c r="E23">
        <v>13</v>
      </c>
      <c r="F23" s="21">
        <v>224.83</v>
      </c>
      <c r="G23" s="21">
        <f>tblvendedores[[#This Row],[Unidades]]*tblvendedores[[#This Row],[Valor Unitario]]</f>
        <v>2922.79</v>
      </c>
    </row>
    <row r="24" spans="1:12" x14ac:dyDescent="0.25">
      <c r="A24" t="s">
        <v>61</v>
      </c>
      <c r="B24" t="s">
        <v>63</v>
      </c>
      <c r="C24" s="20">
        <v>40564</v>
      </c>
      <c r="D24" s="22">
        <v>10411</v>
      </c>
      <c r="E24">
        <v>14</v>
      </c>
      <c r="F24" s="21">
        <v>966.8</v>
      </c>
      <c r="G24" s="21">
        <f>tblvendedores[[#This Row],[Unidades]]*tblvendedores[[#This Row],[Valor Unitario]]</f>
        <v>13535.199999999999</v>
      </c>
    </row>
    <row r="25" spans="1:12" x14ac:dyDescent="0.25">
      <c r="A25" t="s">
        <v>59</v>
      </c>
      <c r="B25" t="s">
        <v>64</v>
      </c>
      <c r="C25" s="20">
        <v>40565</v>
      </c>
      <c r="D25" s="22">
        <v>10405</v>
      </c>
      <c r="E25">
        <v>14</v>
      </c>
      <c r="F25" s="21">
        <v>400</v>
      </c>
      <c r="G25" s="21">
        <f>tblvendedores[[#This Row],[Unidades]]*tblvendedores[[#This Row],[Valor Unitario]]</f>
        <v>5600</v>
      </c>
    </row>
    <row r="26" spans="1:12" x14ac:dyDescent="0.25">
      <c r="A26" t="s">
        <v>61</v>
      </c>
      <c r="B26" t="s">
        <v>69</v>
      </c>
      <c r="C26" s="20">
        <v>40567</v>
      </c>
      <c r="D26" s="22">
        <v>10415</v>
      </c>
      <c r="E26">
        <v>18</v>
      </c>
      <c r="F26" s="21">
        <v>102.4</v>
      </c>
      <c r="G26" s="21">
        <f>tblvendedores[[#This Row],[Unidades]]*tblvendedores[[#This Row],[Valor Unitario]]</f>
        <v>1843.2</v>
      </c>
    </row>
    <row r="27" spans="1:12" x14ac:dyDescent="0.25">
      <c r="A27" t="s">
        <v>59</v>
      </c>
      <c r="B27" t="s">
        <v>67</v>
      </c>
      <c r="C27" s="20">
        <v>40567</v>
      </c>
      <c r="D27" s="22">
        <v>10418</v>
      </c>
      <c r="E27">
        <v>14</v>
      </c>
      <c r="F27" s="21">
        <v>1814.8</v>
      </c>
      <c r="G27" s="21">
        <f>tblvendedores[[#This Row],[Unidades]]*tblvendedores[[#This Row],[Valor Unitario]]</f>
        <v>25407.200000000001</v>
      </c>
    </row>
    <row r="28" spans="1:12" x14ac:dyDescent="0.25">
      <c r="A28" t="s">
        <v>59</v>
      </c>
      <c r="B28" t="s">
        <v>66</v>
      </c>
      <c r="C28" s="20">
        <v>40570</v>
      </c>
      <c r="D28" s="22">
        <v>10416</v>
      </c>
      <c r="E28">
        <v>9</v>
      </c>
      <c r="F28" s="21">
        <v>720</v>
      </c>
      <c r="G28" s="21">
        <f>tblvendedores[[#This Row],[Unidades]]*tblvendedores[[#This Row],[Valor Unitario]]</f>
        <v>6480</v>
      </c>
      <c r="K28" t="str" cm="1">
        <f t="array" ref="K28:K36">_xlfn.UNIQUE(tblvendedores[Vendedor])</f>
        <v>Fuller</v>
      </c>
      <c r="L28">
        <f t="shared" ref="L28:L36" si="1">COUNTIF(Vendedor,K28)</f>
        <v>92</v>
      </c>
    </row>
    <row r="29" spans="1:12" x14ac:dyDescent="0.25">
      <c r="A29" t="s">
        <v>59</v>
      </c>
      <c r="B29" t="s">
        <v>69</v>
      </c>
      <c r="C29" s="20">
        <v>40570</v>
      </c>
      <c r="D29" s="22">
        <v>10420</v>
      </c>
      <c r="E29">
        <v>8</v>
      </c>
      <c r="F29" s="21">
        <v>1707.84</v>
      </c>
      <c r="G29" s="21">
        <f>tblvendedores[[#This Row],[Unidades]]*tblvendedores[[#This Row],[Valor Unitario]]</f>
        <v>13662.72</v>
      </c>
      <c r="K29" t="str">
        <v>Gloucester</v>
      </c>
      <c r="L29">
        <f t="shared" si="1"/>
        <v>42</v>
      </c>
    </row>
    <row r="30" spans="1:12" x14ac:dyDescent="0.25">
      <c r="A30" t="s">
        <v>59</v>
      </c>
      <c r="B30" t="s">
        <v>66</v>
      </c>
      <c r="C30" s="20">
        <v>40570</v>
      </c>
      <c r="D30" s="22">
        <v>10421</v>
      </c>
      <c r="E30">
        <v>17</v>
      </c>
      <c r="F30" s="21">
        <v>1194.27</v>
      </c>
      <c r="G30" s="21">
        <f>tblvendedores[[#This Row],[Unidades]]*tblvendedores[[#This Row],[Valor Unitario]]</f>
        <v>20302.59</v>
      </c>
      <c r="K30" t="str">
        <v>Bromley</v>
      </c>
      <c r="L30">
        <f t="shared" si="1"/>
        <v>49</v>
      </c>
    </row>
    <row r="31" spans="1:12" x14ac:dyDescent="0.25">
      <c r="A31" t="s">
        <v>61</v>
      </c>
      <c r="B31" t="s">
        <v>68</v>
      </c>
      <c r="C31" s="20">
        <v>40570</v>
      </c>
      <c r="D31" s="22">
        <v>10424</v>
      </c>
      <c r="E31">
        <v>8</v>
      </c>
      <c r="F31" s="21">
        <v>9194.56</v>
      </c>
      <c r="G31" s="21">
        <f>tblvendedores[[#This Row],[Unidades]]*tblvendedores[[#This Row],[Valor Unitario]]</f>
        <v>73556.479999999996</v>
      </c>
      <c r="K31" t="str">
        <v>Finchley</v>
      </c>
      <c r="L31">
        <f t="shared" si="1"/>
        <v>117</v>
      </c>
    </row>
    <row r="32" spans="1:12" x14ac:dyDescent="0.25">
      <c r="A32" t="s">
        <v>59</v>
      </c>
      <c r="B32" t="s">
        <v>67</v>
      </c>
      <c r="C32" s="20">
        <v>40571</v>
      </c>
      <c r="D32" s="22">
        <v>10417</v>
      </c>
      <c r="E32">
        <v>11</v>
      </c>
      <c r="F32" s="21">
        <v>11188.4</v>
      </c>
      <c r="G32" s="21">
        <f>tblvendedores[[#This Row],[Unidades]]*tblvendedores[[#This Row],[Valor Unitario]]</f>
        <v>123072.4</v>
      </c>
      <c r="K32" t="str">
        <v>Gillingham</v>
      </c>
      <c r="L32">
        <f t="shared" si="1"/>
        <v>65</v>
      </c>
    </row>
    <row r="33" spans="1:12" x14ac:dyDescent="0.25">
      <c r="A33" t="s">
        <v>59</v>
      </c>
      <c r="B33" t="s">
        <v>60</v>
      </c>
      <c r="C33" s="20">
        <v>40573</v>
      </c>
      <c r="D33" s="22">
        <v>10407</v>
      </c>
      <c r="E33">
        <v>14</v>
      </c>
      <c r="F33" s="21">
        <v>1194</v>
      </c>
      <c r="G33" s="21">
        <f>tblvendedores[[#This Row],[Unidades]]*tblvendedores[[#This Row],[Valor Unitario]]</f>
        <v>16716</v>
      </c>
      <c r="K33" t="str">
        <v>Callahan</v>
      </c>
      <c r="L33">
        <f t="shared" si="1"/>
        <v>91</v>
      </c>
    </row>
    <row r="34" spans="1:12" x14ac:dyDescent="0.25">
      <c r="A34" t="s">
        <v>59</v>
      </c>
      <c r="B34" t="s">
        <v>67</v>
      </c>
      <c r="C34" s="20">
        <v>40573</v>
      </c>
      <c r="D34" s="22">
        <v>10419</v>
      </c>
      <c r="E34">
        <v>13</v>
      </c>
      <c r="F34" s="21">
        <v>2097.6</v>
      </c>
      <c r="G34" s="21">
        <f>tblvendedores[[#This Row],[Unidades]]*tblvendedores[[#This Row],[Valor Unitario]]</f>
        <v>27268.799999999999</v>
      </c>
      <c r="K34" t="str">
        <v>Coghill</v>
      </c>
      <c r="L34">
        <f t="shared" si="1"/>
        <v>151</v>
      </c>
    </row>
    <row r="35" spans="1:12" x14ac:dyDescent="0.25">
      <c r="A35" t="s">
        <v>59</v>
      </c>
      <c r="B35" t="s">
        <v>60</v>
      </c>
      <c r="C35" s="20">
        <v>40574</v>
      </c>
      <c r="D35" s="22">
        <v>10422</v>
      </c>
      <c r="E35">
        <v>10</v>
      </c>
      <c r="F35" s="21">
        <v>49.8</v>
      </c>
      <c r="G35" s="21">
        <f>tblvendedores[[#This Row],[Unidades]]*tblvendedores[[#This Row],[Valor Unitario]]</f>
        <v>498</v>
      </c>
      <c r="K35" t="str">
        <v>Rayleigh</v>
      </c>
      <c r="L35">
        <f t="shared" si="1"/>
        <v>67</v>
      </c>
    </row>
    <row r="36" spans="1:12" x14ac:dyDescent="0.25">
      <c r="A36" t="s">
        <v>59</v>
      </c>
      <c r="B36" t="s">
        <v>67</v>
      </c>
      <c r="C36" s="20">
        <v>40577</v>
      </c>
      <c r="D36" s="22">
        <v>10430</v>
      </c>
      <c r="E36">
        <v>13</v>
      </c>
      <c r="F36" s="21">
        <v>4899.2</v>
      </c>
      <c r="G36" s="21">
        <f>tblvendedores[[#This Row],[Unidades]]*tblvendedores[[#This Row],[Valor Unitario]]</f>
        <v>63689.599999999999</v>
      </c>
      <c r="K36" t="str">
        <v>Farnham</v>
      </c>
      <c r="L36">
        <f t="shared" si="1"/>
        <v>125</v>
      </c>
    </row>
    <row r="37" spans="1:12" x14ac:dyDescent="0.25">
      <c r="A37" t="s">
        <v>61</v>
      </c>
      <c r="B37" t="s">
        <v>68</v>
      </c>
      <c r="C37" s="20">
        <v>40578</v>
      </c>
      <c r="D37" s="22">
        <v>10428</v>
      </c>
      <c r="E37">
        <v>11</v>
      </c>
      <c r="F37" s="21">
        <v>192</v>
      </c>
      <c r="G37" s="21">
        <f>tblvendedores[[#This Row],[Unidades]]*tblvendedores[[#This Row],[Valor Unitario]]</f>
        <v>2112</v>
      </c>
    </row>
    <row r="38" spans="1:12" x14ac:dyDescent="0.25">
      <c r="A38" t="s">
        <v>59</v>
      </c>
      <c r="B38" t="s">
        <v>67</v>
      </c>
      <c r="C38" s="20">
        <v>40580</v>
      </c>
      <c r="D38" s="22">
        <v>10426</v>
      </c>
      <c r="E38">
        <v>11</v>
      </c>
      <c r="F38" s="21">
        <v>338.2</v>
      </c>
      <c r="G38" s="21">
        <f>tblvendedores[[#This Row],[Unidades]]*tblvendedores[[#This Row],[Valor Unitario]]</f>
        <v>3720.2</v>
      </c>
    </row>
    <row r="39" spans="1:12" x14ac:dyDescent="0.25">
      <c r="A39" t="s">
        <v>59</v>
      </c>
      <c r="B39" t="s">
        <v>69</v>
      </c>
      <c r="C39" s="20">
        <v>40581</v>
      </c>
      <c r="D39" s="22">
        <v>10429</v>
      </c>
      <c r="E39">
        <v>12</v>
      </c>
      <c r="F39" s="21">
        <v>1441.37</v>
      </c>
      <c r="G39" s="21">
        <f>tblvendedores[[#This Row],[Unidades]]*tblvendedores[[#This Row],[Valor Unitario]]</f>
        <v>17296.439999999999</v>
      </c>
    </row>
    <row r="40" spans="1:12" x14ac:dyDescent="0.25">
      <c r="A40" t="s">
        <v>59</v>
      </c>
      <c r="B40" t="s">
        <v>67</v>
      </c>
      <c r="C40" s="20">
        <v>40581</v>
      </c>
      <c r="D40" s="22">
        <v>10431</v>
      </c>
      <c r="E40">
        <v>13</v>
      </c>
      <c r="F40" s="21">
        <v>1892.25</v>
      </c>
      <c r="G40" s="21">
        <f>tblvendedores[[#This Row],[Unidades]]*tblvendedores[[#This Row],[Valor Unitario]]</f>
        <v>24599.25</v>
      </c>
    </row>
    <row r="41" spans="1:12" x14ac:dyDescent="0.25">
      <c r="A41" t="s">
        <v>59</v>
      </c>
      <c r="B41" t="s">
        <v>69</v>
      </c>
      <c r="C41" s="20">
        <v>40581</v>
      </c>
      <c r="D41" s="22">
        <v>10432</v>
      </c>
      <c r="E41">
        <v>9</v>
      </c>
      <c r="F41" s="21">
        <v>485</v>
      </c>
      <c r="G41" s="21">
        <f>tblvendedores[[#This Row],[Unidades]]*tblvendedores[[#This Row],[Valor Unitario]]</f>
        <v>4365</v>
      </c>
    </row>
    <row r="42" spans="1:12" x14ac:dyDescent="0.25">
      <c r="A42" t="s">
        <v>59</v>
      </c>
      <c r="B42" t="s">
        <v>66</v>
      </c>
      <c r="C42" s="20">
        <v>40581</v>
      </c>
      <c r="D42" s="22">
        <v>10435</v>
      </c>
      <c r="E42">
        <v>9</v>
      </c>
      <c r="F42" s="21">
        <v>631.6</v>
      </c>
      <c r="G42" s="21">
        <f>tblvendedores[[#This Row],[Unidades]]*tblvendedores[[#This Row],[Valor Unitario]]</f>
        <v>5684.4000000000005</v>
      </c>
    </row>
    <row r="43" spans="1:12" x14ac:dyDescent="0.25">
      <c r="A43" t="s">
        <v>61</v>
      </c>
      <c r="B43" t="s">
        <v>65</v>
      </c>
      <c r="C43" s="20">
        <v>40584</v>
      </c>
      <c r="D43" s="22">
        <v>10439</v>
      </c>
      <c r="E43">
        <v>12</v>
      </c>
      <c r="F43" s="21">
        <v>1078</v>
      </c>
      <c r="G43" s="21">
        <f>tblvendedores[[#This Row],[Unidades]]*tblvendedores[[#This Row],[Valor Unitario]]</f>
        <v>12936</v>
      </c>
    </row>
    <row r="44" spans="1:12" x14ac:dyDescent="0.25">
      <c r="A44" t="s">
        <v>61</v>
      </c>
      <c r="B44" t="s">
        <v>69</v>
      </c>
      <c r="C44" s="20">
        <v>40585</v>
      </c>
      <c r="D44" s="22">
        <v>10436</v>
      </c>
      <c r="E44">
        <v>12</v>
      </c>
      <c r="F44" s="21">
        <v>1994.52</v>
      </c>
      <c r="G44" s="21">
        <f>tblvendedores[[#This Row],[Unidades]]*tblvendedores[[#This Row],[Valor Unitario]]</f>
        <v>23934.239999999998</v>
      </c>
    </row>
    <row r="45" spans="1:12" x14ac:dyDescent="0.25">
      <c r="A45" t="s">
        <v>59</v>
      </c>
      <c r="B45" t="s">
        <v>66</v>
      </c>
      <c r="C45" s="20">
        <v>40586</v>
      </c>
      <c r="D45" s="22">
        <v>10437</v>
      </c>
      <c r="E45">
        <v>8</v>
      </c>
      <c r="F45" s="21">
        <v>393</v>
      </c>
      <c r="G45" s="21">
        <f>tblvendedores[[#This Row],[Unidades]]*tblvendedores[[#This Row],[Valor Unitario]]</f>
        <v>3144</v>
      </c>
    </row>
    <row r="46" spans="1:12" x14ac:dyDescent="0.25">
      <c r="A46" t="s">
        <v>59</v>
      </c>
      <c r="B46" t="s">
        <v>69</v>
      </c>
      <c r="C46" s="20">
        <v>40587</v>
      </c>
      <c r="D46" s="22">
        <v>10434</v>
      </c>
      <c r="E46">
        <v>7</v>
      </c>
      <c r="F46" s="21">
        <v>321.12</v>
      </c>
      <c r="G46" s="21">
        <f>tblvendedores[[#This Row],[Unidades]]*tblvendedores[[#This Row],[Valor Unitario]]</f>
        <v>2247.84</v>
      </c>
    </row>
    <row r="47" spans="1:12" x14ac:dyDescent="0.25">
      <c r="A47" t="s">
        <v>61</v>
      </c>
      <c r="B47" t="s">
        <v>65</v>
      </c>
      <c r="C47" s="20">
        <v>40588</v>
      </c>
      <c r="D47" s="22">
        <v>10425</v>
      </c>
      <c r="E47">
        <v>10</v>
      </c>
      <c r="F47" s="21">
        <v>360</v>
      </c>
      <c r="G47" s="21">
        <f>tblvendedores[[#This Row],[Unidades]]*tblvendedores[[#This Row],[Valor Unitario]]</f>
        <v>3600</v>
      </c>
    </row>
    <row r="48" spans="1:12" x14ac:dyDescent="0.25">
      <c r="A48" t="s">
        <v>59</v>
      </c>
      <c r="B48" t="s">
        <v>69</v>
      </c>
      <c r="C48" s="20">
        <v>40588</v>
      </c>
      <c r="D48" s="22">
        <v>10438</v>
      </c>
      <c r="E48">
        <v>18</v>
      </c>
      <c r="F48" s="21">
        <v>454</v>
      </c>
      <c r="G48" s="21">
        <f>tblvendedores[[#This Row],[Unidades]]*tblvendedores[[#This Row],[Valor Unitario]]</f>
        <v>8172</v>
      </c>
    </row>
    <row r="49" spans="1:7" x14ac:dyDescent="0.25">
      <c r="A49" t="s">
        <v>59</v>
      </c>
      <c r="B49" t="s">
        <v>66</v>
      </c>
      <c r="C49" s="20">
        <v>40588</v>
      </c>
      <c r="D49" s="22">
        <v>10443</v>
      </c>
      <c r="E49">
        <v>7</v>
      </c>
      <c r="F49" s="21">
        <v>517.44000000000005</v>
      </c>
      <c r="G49" s="21">
        <f>tblvendedores[[#This Row],[Unidades]]*tblvendedores[[#This Row],[Valor Unitario]]</f>
        <v>3622.0800000000004</v>
      </c>
    </row>
    <row r="50" spans="1:7" x14ac:dyDescent="0.25">
      <c r="A50" t="s">
        <v>59</v>
      </c>
      <c r="B50" t="s">
        <v>69</v>
      </c>
      <c r="C50" s="20">
        <v>40592</v>
      </c>
      <c r="D50" s="22">
        <v>10442</v>
      </c>
      <c r="E50">
        <v>19</v>
      </c>
      <c r="F50" s="21">
        <v>1792</v>
      </c>
      <c r="G50" s="21">
        <f>tblvendedores[[#This Row],[Unidades]]*tblvendedores[[#This Row],[Valor Unitario]]</f>
        <v>34048</v>
      </c>
    </row>
    <row r="51" spans="1:7" x14ac:dyDescent="0.25">
      <c r="A51" t="s">
        <v>61</v>
      </c>
      <c r="B51" t="s">
        <v>65</v>
      </c>
      <c r="C51" s="20">
        <v>40593</v>
      </c>
      <c r="D51" s="22">
        <v>10446</v>
      </c>
      <c r="E51">
        <v>18</v>
      </c>
      <c r="F51" s="21">
        <v>246.24</v>
      </c>
      <c r="G51" s="21">
        <f>tblvendedores[[#This Row],[Unidades]]*tblvendedores[[#This Row],[Valor Unitario]]</f>
        <v>4432.32</v>
      </c>
    </row>
    <row r="52" spans="1:7" x14ac:dyDescent="0.25">
      <c r="A52" t="s">
        <v>61</v>
      </c>
      <c r="B52" t="s">
        <v>69</v>
      </c>
      <c r="C52" s="20">
        <v>40594</v>
      </c>
      <c r="D52" s="22">
        <v>10445</v>
      </c>
      <c r="E52">
        <v>17</v>
      </c>
      <c r="F52" s="21">
        <v>174.9</v>
      </c>
      <c r="G52" s="21">
        <f>tblvendedores[[#This Row],[Unidades]]*tblvendedores[[#This Row],[Valor Unitario]]</f>
        <v>2973.3</v>
      </c>
    </row>
    <row r="53" spans="1:7" x14ac:dyDescent="0.25">
      <c r="A53" t="s">
        <v>59</v>
      </c>
      <c r="B53" t="s">
        <v>69</v>
      </c>
      <c r="C53" s="20">
        <v>40595</v>
      </c>
      <c r="D53" s="22">
        <v>10444</v>
      </c>
      <c r="E53">
        <v>19</v>
      </c>
      <c r="F53" s="21">
        <v>1031.7</v>
      </c>
      <c r="G53" s="21">
        <f>tblvendedores[[#This Row],[Unidades]]*tblvendedores[[#This Row],[Valor Unitario]]</f>
        <v>19602.3</v>
      </c>
    </row>
    <row r="54" spans="1:7" x14ac:dyDescent="0.25">
      <c r="A54" t="s">
        <v>61</v>
      </c>
      <c r="B54" t="s">
        <v>65</v>
      </c>
      <c r="C54" s="20">
        <v>40598</v>
      </c>
      <c r="D54" s="22">
        <v>10423</v>
      </c>
      <c r="E54">
        <v>7</v>
      </c>
      <c r="F54" s="21">
        <v>1020</v>
      </c>
      <c r="G54" s="21">
        <f>tblvendedores[[#This Row],[Unidades]]*tblvendedores[[#This Row],[Valor Unitario]]</f>
        <v>7140</v>
      </c>
    </row>
    <row r="55" spans="1:7" x14ac:dyDescent="0.25">
      <c r="A55" t="s">
        <v>59</v>
      </c>
      <c r="B55" t="s">
        <v>67</v>
      </c>
      <c r="C55" s="20">
        <v>40598</v>
      </c>
      <c r="D55" s="22">
        <v>10448</v>
      </c>
      <c r="E55">
        <v>17</v>
      </c>
      <c r="F55" s="21">
        <v>443.4</v>
      </c>
      <c r="G55" s="21">
        <f>tblvendedores[[#This Row],[Unidades]]*tblvendedores[[#This Row],[Valor Unitario]]</f>
        <v>7537.7999999999993</v>
      </c>
    </row>
    <row r="56" spans="1:7" x14ac:dyDescent="0.25">
      <c r="A56" t="s">
        <v>61</v>
      </c>
      <c r="B56" t="s">
        <v>67</v>
      </c>
      <c r="C56" s="20">
        <v>40599</v>
      </c>
      <c r="D56" s="22">
        <v>10454</v>
      </c>
      <c r="E56">
        <v>19</v>
      </c>
      <c r="F56" s="21">
        <v>331.2</v>
      </c>
      <c r="G56" s="21">
        <f>tblvendedores[[#This Row],[Unidades]]*tblvendedores[[#This Row],[Valor Unitario]]</f>
        <v>6292.8</v>
      </c>
    </row>
    <row r="57" spans="1:7" x14ac:dyDescent="0.25">
      <c r="A57" t="s">
        <v>59</v>
      </c>
      <c r="B57" t="s">
        <v>63</v>
      </c>
      <c r="C57" s="20">
        <v>40600</v>
      </c>
      <c r="D57" s="22">
        <v>10452</v>
      </c>
      <c r="E57">
        <v>16</v>
      </c>
      <c r="F57" s="21">
        <v>2018.5</v>
      </c>
      <c r="G57" s="21">
        <f>tblvendedores[[#This Row],[Unidades]]*tblvendedores[[#This Row],[Valor Unitario]]</f>
        <v>32296</v>
      </c>
    </row>
    <row r="58" spans="1:7" x14ac:dyDescent="0.25">
      <c r="A58" t="s">
        <v>59</v>
      </c>
      <c r="B58" t="s">
        <v>64</v>
      </c>
      <c r="C58" s="20">
        <v>40600</v>
      </c>
      <c r="D58" s="22">
        <v>10453</v>
      </c>
      <c r="E58">
        <v>13</v>
      </c>
      <c r="F58" s="21">
        <v>407.7</v>
      </c>
      <c r="G58" s="21">
        <f>tblvendedores[[#This Row],[Unidades]]*tblvendedores[[#This Row],[Valor Unitario]]</f>
        <v>5300.0999999999995</v>
      </c>
    </row>
    <row r="59" spans="1:7" x14ac:dyDescent="0.25">
      <c r="A59" t="s">
        <v>59</v>
      </c>
      <c r="B59" t="s">
        <v>69</v>
      </c>
      <c r="C59" s="20">
        <v>40601</v>
      </c>
      <c r="D59" s="22">
        <v>10449</v>
      </c>
      <c r="E59">
        <v>17</v>
      </c>
      <c r="F59" s="21">
        <v>1838.2</v>
      </c>
      <c r="G59" s="21">
        <f>tblvendedores[[#This Row],[Unidades]]*tblvendedores[[#This Row],[Valor Unitario]]</f>
        <v>31249.4</v>
      </c>
    </row>
    <row r="60" spans="1:7" x14ac:dyDescent="0.25">
      <c r="A60" t="s">
        <v>59</v>
      </c>
      <c r="B60" t="s">
        <v>67</v>
      </c>
      <c r="C60" s="20">
        <v>40602</v>
      </c>
      <c r="D60" s="22">
        <v>10440</v>
      </c>
      <c r="E60">
        <v>7</v>
      </c>
      <c r="F60" s="21">
        <v>4924.13</v>
      </c>
      <c r="G60" s="21">
        <f>tblvendedores[[#This Row],[Unidades]]*tblvendedores[[#This Row],[Valor Unitario]]</f>
        <v>34468.910000000003</v>
      </c>
    </row>
    <row r="61" spans="1:7" x14ac:dyDescent="0.25">
      <c r="A61" t="s">
        <v>59</v>
      </c>
      <c r="B61" t="s">
        <v>66</v>
      </c>
      <c r="C61" s="20">
        <v>40602</v>
      </c>
      <c r="D61" s="22">
        <v>10456</v>
      </c>
      <c r="E61">
        <v>14</v>
      </c>
      <c r="F61" s="21">
        <v>557.6</v>
      </c>
      <c r="G61" s="21">
        <f>tblvendedores[[#This Row],[Unidades]]*tblvendedores[[#This Row],[Valor Unitario]]</f>
        <v>7806.4000000000005</v>
      </c>
    </row>
    <row r="62" spans="1:7" x14ac:dyDescent="0.25">
      <c r="A62" t="s">
        <v>59</v>
      </c>
      <c r="B62" t="s">
        <v>67</v>
      </c>
      <c r="C62" s="20">
        <v>40602</v>
      </c>
      <c r="D62" s="22">
        <v>10459</v>
      </c>
      <c r="E62">
        <v>11</v>
      </c>
      <c r="F62" s="21">
        <v>1659.2</v>
      </c>
      <c r="G62" s="21">
        <f>tblvendedores[[#This Row],[Unidades]]*tblvendedores[[#This Row],[Valor Unitario]]</f>
        <v>18251.2</v>
      </c>
    </row>
    <row r="63" spans="1:7" x14ac:dyDescent="0.25">
      <c r="A63" t="s">
        <v>59</v>
      </c>
      <c r="B63" t="s">
        <v>67</v>
      </c>
      <c r="C63" s="20">
        <v>40605</v>
      </c>
      <c r="D63" s="22">
        <v>10427</v>
      </c>
      <c r="E63">
        <v>12</v>
      </c>
      <c r="F63" s="21">
        <v>651</v>
      </c>
      <c r="G63" s="21">
        <f>tblvendedores[[#This Row],[Unidades]]*tblvendedores[[#This Row],[Valor Unitario]]</f>
        <v>7812</v>
      </c>
    </row>
    <row r="64" spans="1:7" x14ac:dyDescent="0.25">
      <c r="A64" t="s">
        <v>59</v>
      </c>
      <c r="B64" t="s">
        <v>66</v>
      </c>
      <c r="C64" s="20">
        <v>40605</v>
      </c>
      <c r="D64" s="22">
        <v>10455</v>
      </c>
      <c r="E64">
        <v>16</v>
      </c>
      <c r="F64" s="21">
        <v>2684</v>
      </c>
      <c r="G64" s="21">
        <f>tblvendedores[[#This Row],[Unidades]]*tblvendedores[[#This Row],[Valor Unitario]]</f>
        <v>42944</v>
      </c>
    </row>
    <row r="65" spans="1:7" x14ac:dyDescent="0.25">
      <c r="A65" t="s">
        <v>59</v>
      </c>
      <c r="B65" t="s">
        <v>60</v>
      </c>
      <c r="C65" s="20">
        <v>40605</v>
      </c>
      <c r="D65" s="22">
        <v>10457</v>
      </c>
      <c r="E65">
        <v>13</v>
      </c>
      <c r="F65" s="21">
        <v>1584</v>
      </c>
      <c r="G65" s="21">
        <f>tblvendedores[[#This Row],[Unidades]]*tblvendedores[[#This Row],[Valor Unitario]]</f>
        <v>20592</v>
      </c>
    </row>
    <row r="66" spans="1:7" x14ac:dyDescent="0.25">
      <c r="A66" t="s">
        <v>59</v>
      </c>
      <c r="B66" t="s">
        <v>66</v>
      </c>
      <c r="C66" s="20">
        <v>40605</v>
      </c>
      <c r="D66" s="22">
        <v>10460</v>
      </c>
      <c r="E66">
        <v>13</v>
      </c>
      <c r="F66" s="21">
        <v>176.1</v>
      </c>
      <c r="G66" s="21">
        <f>tblvendedores[[#This Row],[Unidades]]*tblvendedores[[#This Row],[Valor Unitario]]</f>
        <v>2289.2999999999997</v>
      </c>
    </row>
    <row r="67" spans="1:7" x14ac:dyDescent="0.25">
      <c r="A67" t="s">
        <v>59</v>
      </c>
      <c r="B67" t="s">
        <v>69</v>
      </c>
      <c r="C67" s="20">
        <v>40606</v>
      </c>
      <c r="D67" s="22">
        <v>10433</v>
      </c>
      <c r="E67">
        <v>10</v>
      </c>
      <c r="F67" s="21">
        <v>851.2</v>
      </c>
      <c r="G67" s="21">
        <f>tblvendedores[[#This Row],[Unidades]]*tblvendedores[[#This Row],[Valor Unitario]]</f>
        <v>8512</v>
      </c>
    </row>
    <row r="68" spans="1:7" x14ac:dyDescent="0.25">
      <c r="A68" t="s">
        <v>61</v>
      </c>
      <c r="B68" t="s">
        <v>68</v>
      </c>
      <c r="C68" s="20">
        <v>40606</v>
      </c>
      <c r="D68" s="22">
        <v>10458</v>
      </c>
      <c r="E68">
        <v>12</v>
      </c>
      <c r="F68" s="21">
        <v>3891</v>
      </c>
      <c r="G68" s="21">
        <f>tblvendedores[[#This Row],[Unidades]]*tblvendedores[[#This Row],[Valor Unitario]]</f>
        <v>46692</v>
      </c>
    </row>
    <row r="69" spans="1:7" x14ac:dyDescent="0.25">
      <c r="A69" t="s">
        <v>59</v>
      </c>
      <c r="B69" t="s">
        <v>64</v>
      </c>
      <c r="C69" s="20">
        <v>40607</v>
      </c>
      <c r="D69" s="22">
        <v>10461</v>
      </c>
      <c r="E69">
        <v>12</v>
      </c>
      <c r="F69" s="21">
        <v>1538.7</v>
      </c>
      <c r="G69" s="21">
        <f>tblvendedores[[#This Row],[Unidades]]*tblvendedores[[#This Row],[Valor Unitario]]</f>
        <v>18464.400000000001</v>
      </c>
    </row>
    <row r="70" spans="1:7" x14ac:dyDescent="0.25">
      <c r="A70" t="s">
        <v>61</v>
      </c>
      <c r="B70" t="s">
        <v>62</v>
      </c>
      <c r="C70" s="20">
        <v>40608</v>
      </c>
      <c r="D70" s="22">
        <v>10463</v>
      </c>
      <c r="E70">
        <v>9</v>
      </c>
      <c r="F70" s="21">
        <v>713.3</v>
      </c>
      <c r="G70" s="21">
        <f>tblvendedores[[#This Row],[Unidades]]*tblvendedores[[#This Row],[Valor Unitario]]</f>
        <v>6419.7</v>
      </c>
    </row>
    <row r="71" spans="1:7" x14ac:dyDescent="0.25">
      <c r="A71" t="s">
        <v>59</v>
      </c>
      <c r="B71" t="s">
        <v>67</v>
      </c>
      <c r="C71" s="20">
        <v>40609</v>
      </c>
      <c r="D71" s="22">
        <v>10447</v>
      </c>
      <c r="E71">
        <v>9</v>
      </c>
      <c r="F71" s="21">
        <v>914.4</v>
      </c>
      <c r="G71" s="21">
        <f>tblvendedores[[#This Row],[Unidades]]*tblvendedores[[#This Row],[Valor Unitario]]</f>
        <v>8229.6</v>
      </c>
    </row>
    <row r="72" spans="1:7" x14ac:dyDescent="0.25">
      <c r="A72" t="s">
        <v>59</v>
      </c>
      <c r="B72" t="s">
        <v>66</v>
      </c>
      <c r="C72" s="20">
        <v>40613</v>
      </c>
      <c r="D72" s="22">
        <v>10450</v>
      </c>
      <c r="E72">
        <v>12</v>
      </c>
      <c r="F72" s="21">
        <v>425.12</v>
      </c>
      <c r="G72" s="21">
        <f>tblvendedores[[#This Row],[Unidades]]*tblvendedores[[#This Row],[Valor Unitario]]</f>
        <v>5101.4400000000005</v>
      </c>
    </row>
    <row r="73" spans="1:7" x14ac:dyDescent="0.25">
      <c r="A73" t="s">
        <v>59</v>
      </c>
      <c r="B73" t="s">
        <v>66</v>
      </c>
      <c r="C73" s="20">
        <v>40613</v>
      </c>
      <c r="D73" s="22">
        <v>10467</v>
      </c>
      <c r="E73">
        <v>14</v>
      </c>
      <c r="F73" s="21">
        <v>235.2</v>
      </c>
      <c r="G73" s="21">
        <f>tblvendedores[[#This Row],[Unidades]]*tblvendedores[[#This Row],[Valor Unitario]]</f>
        <v>3292.7999999999997</v>
      </c>
    </row>
    <row r="74" spans="1:7" x14ac:dyDescent="0.25">
      <c r="A74" t="s">
        <v>59</v>
      </c>
      <c r="B74" t="s">
        <v>67</v>
      </c>
      <c r="C74" s="20">
        <v>40614</v>
      </c>
      <c r="D74" s="22">
        <v>10451</v>
      </c>
      <c r="E74">
        <v>8</v>
      </c>
      <c r="F74" s="21">
        <v>3849.66</v>
      </c>
      <c r="G74" s="21">
        <f>tblvendedores[[#This Row],[Unidades]]*tblvendedores[[#This Row],[Valor Unitario]]</f>
        <v>30797.279999999999</v>
      </c>
    </row>
    <row r="75" spans="1:7" x14ac:dyDescent="0.25">
      <c r="A75" t="s">
        <v>61</v>
      </c>
      <c r="B75" t="s">
        <v>69</v>
      </c>
      <c r="C75" s="20">
        <v>40614</v>
      </c>
      <c r="D75" s="22">
        <v>10468</v>
      </c>
      <c r="E75">
        <v>13</v>
      </c>
      <c r="F75" s="21">
        <v>717.6</v>
      </c>
      <c r="G75" s="21">
        <f>tblvendedores[[#This Row],[Unidades]]*tblvendedores[[#This Row],[Valor Unitario]]</f>
        <v>9328.8000000000011</v>
      </c>
    </row>
    <row r="76" spans="1:7" x14ac:dyDescent="0.25">
      <c r="A76" t="s">
        <v>59</v>
      </c>
      <c r="B76" t="s">
        <v>67</v>
      </c>
      <c r="C76" s="20">
        <v>40615</v>
      </c>
      <c r="D76" s="22">
        <v>10466</v>
      </c>
      <c r="E76">
        <v>12</v>
      </c>
      <c r="F76" s="21">
        <v>216</v>
      </c>
      <c r="G76" s="21">
        <f>tblvendedores[[#This Row],[Unidades]]*tblvendedores[[#This Row],[Valor Unitario]]</f>
        <v>2592</v>
      </c>
    </row>
    <row r="77" spans="1:7" x14ac:dyDescent="0.25">
      <c r="A77" t="s">
        <v>59</v>
      </c>
      <c r="B77" t="s">
        <v>69</v>
      </c>
      <c r="C77" s="20">
        <v>40616</v>
      </c>
      <c r="D77" s="22">
        <v>10441</v>
      </c>
      <c r="E77">
        <v>17</v>
      </c>
      <c r="F77" s="21">
        <v>1755</v>
      </c>
      <c r="G77" s="21">
        <f>tblvendedores[[#This Row],[Unidades]]*tblvendedores[[#This Row],[Valor Unitario]]</f>
        <v>29835</v>
      </c>
    </row>
    <row r="78" spans="1:7" x14ac:dyDescent="0.25">
      <c r="A78" t="s">
        <v>59</v>
      </c>
      <c r="B78" t="s">
        <v>67</v>
      </c>
      <c r="C78" s="20">
        <v>40616</v>
      </c>
      <c r="D78" s="22">
        <v>10464</v>
      </c>
      <c r="E78">
        <v>11</v>
      </c>
      <c r="F78" s="21">
        <v>1609.28</v>
      </c>
      <c r="G78" s="21">
        <f>tblvendedores[[#This Row],[Unidades]]*tblvendedores[[#This Row],[Valor Unitario]]</f>
        <v>17702.079999999998</v>
      </c>
    </row>
    <row r="79" spans="1:7" x14ac:dyDescent="0.25">
      <c r="A79" t="s">
        <v>59</v>
      </c>
      <c r="B79" t="s">
        <v>64</v>
      </c>
      <c r="C79" s="20">
        <v>40616</v>
      </c>
      <c r="D79" s="22">
        <v>10465</v>
      </c>
      <c r="E79">
        <v>7</v>
      </c>
      <c r="F79" s="21">
        <v>2518</v>
      </c>
      <c r="G79" s="21">
        <f>tblvendedores[[#This Row],[Unidades]]*tblvendedores[[#This Row],[Valor Unitario]]</f>
        <v>17626</v>
      </c>
    </row>
    <row r="80" spans="1:7" x14ac:dyDescent="0.25">
      <c r="A80" t="s">
        <v>59</v>
      </c>
      <c r="B80" t="s">
        <v>64</v>
      </c>
      <c r="C80" s="20">
        <v>40616</v>
      </c>
      <c r="D80" s="22">
        <v>10469</v>
      </c>
      <c r="E80">
        <v>11</v>
      </c>
      <c r="F80" s="21">
        <v>956.67</v>
      </c>
      <c r="G80" s="21">
        <f>tblvendedores[[#This Row],[Unidades]]*tblvendedores[[#This Row],[Valor Unitario]]</f>
        <v>10523.369999999999</v>
      </c>
    </row>
    <row r="81" spans="1:7" x14ac:dyDescent="0.25">
      <c r="A81" t="s">
        <v>59</v>
      </c>
      <c r="B81" t="s">
        <v>67</v>
      </c>
      <c r="C81" s="20">
        <v>40616</v>
      </c>
      <c r="D81" s="22">
        <v>10470</v>
      </c>
      <c r="E81">
        <v>19</v>
      </c>
      <c r="F81" s="21">
        <v>1820.8</v>
      </c>
      <c r="G81" s="21">
        <f>tblvendedores[[#This Row],[Unidades]]*tblvendedores[[#This Row],[Valor Unitario]]</f>
        <v>34595.199999999997</v>
      </c>
    </row>
    <row r="82" spans="1:7" x14ac:dyDescent="0.25">
      <c r="A82" t="s">
        <v>59</v>
      </c>
      <c r="B82" t="s">
        <v>60</v>
      </c>
      <c r="C82" s="20">
        <v>40620</v>
      </c>
      <c r="D82" s="22">
        <v>10462</v>
      </c>
      <c r="E82">
        <v>11</v>
      </c>
      <c r="F82" s="21">
        <v>156</v>
      </c>
      <c r="G82" s="21">
        <f>tblvendedores[[#This Row],[Unidades]]*tblvendedores[[#This Row],[Valor Unitario]]</f>
        <v>1716</v>
      </c>
    </row>
    <row r="83" spans="1:7" x14ac:dyDescent="0.25">
      <c r="A83" t="s">
        <v>59</v>
      </c>
      <c r="B83" t="s">
        <v>60</v>
      </c>
      <c r="C83" s="20">
        <v>40620</v>
      </c>
      <c r="D83" s="22">
        <v>10471</v>
      </c>
      <c r="E83">
        <v>13</v>
      </c>
      <c r="F83" s="21">
        <v>1328</v>
      </c>
      <c r="G83" s="21">
        <f>tblvendedores[[#This Row],[Unidades]]*tblvendedores[[#This Row],[Valor Unitario]]</f>
        <v>17264</v>
      </c>
    </row>
    <row r="84" spans="1:7" x14ac:dyDescent="0.25">
      <c r="A84" t="s">
        <v>59</v>
      </c>
      <c r="B84" t="s">
        <v>66</v>
      </c>
      <c r="C84" s="20">
        <v>40621</v>
      </c>
      <c r="D84" s="22">
        <v>10472</v>
      </c>
      <c r="E84">
        <v>7</v>
      </c>
      <c r="F84" s="21">
        <v>1036.8</v>
      </c>
      <c r="G84" s="21">
        <f>tblvendedores[[#This Row],[Unidades]]*tblvendedores[[#This Row],[Valor Unitario]]</f>
        <v>7257.5999999999995</v>
      </c>
    </row>
    <row r="85" spans="1:7" x14ac:dyDescent="0.25">
      <c r="A85" t="s">
        <v>59</v>
      </c>
      <c r="B85" t="s">
        <v>64</v>
      </c>
      <c r="C85" s="20">
        <v>40623</v>
      </c>
      <c r="D85" s="22">
        <v>10473</v>
      </c>
      <c r="E85">
        <v>9</v>
      </c>
      <c r="F85" s="21">
        <v>230.4</v>
      </c>
      <c r="G85" s="21">
        <f>tblvendedores[[#This Row],[Unidades]]*tblvendedores[[#This Row],[Valor Unitario]]</f>
        <v>2073.6</v>
      </c>
    </row>
    <row r="86" spans="1:7" x14ac:dyDescent="0.25">
      <c r="A86" t="s">
        <v>61</v>
      </c>
      <c r="B86" t="s">
        <v>62</v>
      </c>
      <c r="C86" s="20">
        <v>40623</v>
      </c>
      <c r="D86" s="22">
        <v>10474</v>
      </c>
      <c r="E86">
        <v>7</v>
      </c>
      <c r="F86" s="21">
        <v>1249.0999999999999</v>
      </c>
      <c r="G86" s="21">
        <f>tblvendedores[[#This Row],[Unidades]]*tblvendedores[[#This Row],[Valor Unitario]]</f>
        <v>8743.6999999999989</v>
      </c>
    </row>
    <row r="87" spans="1:7" x14ac:dyDescent="0.25">
      <c r="A87" t="s">
        <v>59</v>
      </c>
      <c r="B87" t="s">
        <v>69</v>
      </c>
      <c r="C87" s="20">
        <v>40623</v>
      </c>
      <c r="D87" s="22">
        <v>10479</v>
      </c>
      <c r="E87">
        <v>9</v>
      </c>
      <c r="F87" s="21">
        <v>10495.6</v>
      </c>
      <c r="G87" s="21">
        <f>tblvendedores[[#This Row],[Unidades]]*tblvendedores[[#This Row],[Valor Unitario]]</f>
        <v>94460.400000000009</v>
      </c>
    </row>
    <row r="88" spans="1:7" x14ac:dyDescent="0.25">
      <c r="A88" t="s">
        <v>59</v>
      </c>
      <c r="B88" t="s">
        <v>66</v>
      </c>
      <c r="C88" s="20">
        <v>40626</v>
      </c>
      <c r="D88" s="22">
        <v>10476</v>
      </c>
      <c r="E88">
        <v>11</v>
      </c>
      <c r="F88" s="21">
        <v>180.48</v>
      </c>
      <c r="G88" s="21">
        <f>tblvendedores[[#This Row],[Unidades]]*tblvendedores[[#This Row],[Valor Unitario]]</f>
        <v>1985.28</v>
      </c>
    </row>
    <row r="89" spans="1:7" x14ac:dyDescent="0.25">
      <c r="A89" t="s">
        <v>61</v>
      </c>
      <c r="B89" t="s">
        <v>65</v>
      </c>
      <c r="C89" s="20">
        <v>40626</v>
      </c>
      <c r="D89" s="22">
        <v>10480</v>
      </c>
      <c r="E89">
        <v>14</v>
      </c>
      <c r="F89" s="21">
        <v>756</v>
      </c>
      <c r="G89" s="21">
        <f>tblvendedores[[#This Row],[Unidades]]*tblvendedores[[#This Row],[Valor Unitario]]</f>
        <v>10584</v>
      </c>
    </row>
    <row r="90" spans="1:7" x14ac:dyDescent="0.25">
      <c r="A90" t="s">
        <v>61</v>
      </c>
      <c r="B90" t="s">
        <v>62</v>
      </c>
      <c r="C90" s="20">
        <v>40627</v>
      </c>
      <c r="D90" s="22">
        <v>10477</v>
      </c>
      <c r="E90">
        <v>7</v>
      </c>
      <c r="F90" s="21">
        <v>558</v>
      </c>
      <c r="G90" s="21">
        <f>tblvendedores[[#This Row],[Unidades]]*tblvendedores[[#This Row],[Valor Unitario]]</f>
        <v>3906</v>
      </c>
    </row>
    <row r="91" spans="1:7" x14ac:dyDescent="0.25">
      <c r="A91" t="s">
        <v>59</v>
      </c>
      <c r="B91" t="s">
        <v>66</v>
      </c>
      <c r="C91" s="20">
        <v>40627</v>
      </c>
      <c r="D91" s="22">
        <v>10481</v>
      </c>
      <c r="E91">
        <v>16</v>
      </c>
      <c r="F91" s="21">
        <v>1472</v>
      </c>
      <c r="G91" s="21">
        <f>tblvendedores[[#This Row],[Unidades]]*tblvendedores[[#This Row],[Valor Unitario]]</f>
        <v>23552</v>
      </c>
    </row>
    <row r="92" spans="1:7" x14ac:dyDescent="0.25">
      <c r="A92" t="s">
        <v>59</v>
      </c>
      <c r="B92" t="s">
        <v>60</v>
      </c>
      <c r="C92" s="20">
        <v>40628</v>
      </c>
      <c r="D92" s="22">
        <v>10478</v>
      </c>
      <c r="E92">
        <v>18</v>
      </c>
      <c r="F92" s="21">
        <v>471.2</v>
      </c>
      <c r="G92" s="21">
        <f>tblvendedores[[#This Row],[Unidades]]*tblvendedores[[#This Row],[Valor Unitario]]</f>
        <v>8481.6</v>
      </c>
    </row>
    <row r="93" spans="1:7" x14ac:dyDescent="0.25">
      <c r="A93" t="s">
        <v>59</v>
      </c>
      <c r="B93" t="s">
        <v>60</v>
      </c>
      <c r="C93" s="20">
        <v>40630</v>
      </c>
      <c r="D93" s="22">
        <v>10487</v>
      </c>
      <c r="E93">
        <v>9</v>
      </c>
      <c r="F93" s="21">
        <v>889.7</v>
      </c>
      <c r="G93" s="21">
        <f>tblvendedores[[#This Row],[Unidades]]*tblvendedores[[#This Row],[Valor Unitario]]</f>
        <v>8007.3</v>
      </c>
    </row>
    <row r="94" spans="1:7" x14ac:dyDescent="0.25">
      <c r="A94" t="s">
        <v>59</v>
      </c>
      <c r="B94" t="s">
        <v>67</v>
      </c>
      <c r="C94" s="20">
        <v>40633</v>
      </c>
      <c r="D94" s="22">
        <v>10485</v>
      </c>
      <c r="E94">
        <v>10</v>
      </c>
      <c r="F94" s="21">
        <v>1584</v>
      </c>
      <c r="G94" s="21">
        <f>tblvendedores[[#This Row],[Unidades]]*tblvendedores[[#This Row],[Valor Unitario]]</f>
        <v>15840</v>
      </c>
    </row>
    <row r="95" spans="1:7" x14ac:dyDescent="0.25">
      <c r="A95" t="s">
        <v>59</v>
      </c>
      <c r="B95" t="s">
        <v>69</v>
      </c>
      <c r="C95" s="20">
        <v>40634</v>
      </c>
      <c r="D95" s="22">
        <v>10484</v>
      </c>
      <c r="E95">
        <v>7</v>
      </c>
      <c r="F95" s="21">
        <v>386.2</v>
      </c>
      <c r="G95" s="21">
        <f>tblvendedores[[#This Row],[Unidades]]*tblvendedores[[#This Row],[Valor Unitario]]</f>
        <v>2703.4</v>
      </c>
    </row>
    <row r="96" spans="1:7" x14ac:dyDescent="0.25">
      <c r="A96" t="s">
        <v>59</v>
      </c>
      <c r="B96" t="s">
        <v>64</v>
      </c>
      <c r="C96" s="20">
        <v>40635</v>
      </c>
      <c r="D96" s="22">
        <v>10486</v>
      </c>
      <c r="E96">
        <v>12</v>
      </c>
      <c r="F96" s="21">
        <v>1272</v>
      </c>
      <c r="G96" s="21">
        <f>tblvendedores[[#This Row],[Unidades]]*tblvendedores[[#This Row],[Valor Unitario]]</f>
        <v>15264</v>
      </c>
    </row>
    <row r="97" spans="1:7" x14ac:dyDescent="0.25">
      <c r="A97" t="s">
        <v>59</v>
      </c>
      <c r="B97" t="s">
        <v>63</v>
      </c>
      <c r="C97" s="20">
        <v>40635</v>
      </c>
      <c r="D97" s="22">
        <v>10488</v>
      </c>
      <c r="E97">
        <v>13</v>
      </c>
      <c r="F97" s="21">
        <v>1512</v>
      </c>
      <c r="G97" s="21">
        <f>tblvendedores[[#This Row],[Unidades]]*tblvendedores[[#This Row],[Valor Unitario]]</f>
        <v>19656</v>
      </c>
    </row>
    <row r="98" spans="1:7" x14ac:dyDescent="0.25">
      <c r="A98" t="s">
        <v>61</v>
      </c>
      <c r="B98" t="s">
        <v>68</v>
      </c>
      <c r="C98" s="20">
        <v>40636</v>
      </c>
      <c r="D98" s="22">
        <v>10490</v>
      </c>
      <c r="E98">
        <v>11</v>
      </c>
      <c r="F98" s="21">
        <v>3163.2</v>
      </c>
      <c r="G98" s="21">
        <f>tblvendedores[[#This Row],[Unidades]]*tblvendedores[[#This Row],[Valor Unitario]]</f>
        <v>34795.199999999997</v>
      </c>
    </row>
    <row r="99" spans="1:7" x14ac:dyDescent="0.25">
      <c r="A99" t="s">
        <v>61</v>
      </c>
      <c r="B99" t="s">
        <v>63</v>
      </c>
      <c r="C99" s="20">
        <v>40637</v>
      </c>
      <c r="D99" s="22">
        <v>10475</v>
      </c>
      <c r="E99">
        <v>13</v>
      </c>
      <c r="F99" s="21">
        <v>1505.18</v>
      </c>
      <c r="G99" s="21">
        <f>tblvendedores[[#This Row],[Unidades]]*tblvendedores[[#This Row],[Valor Unitario]]</f>
        <v>19567.34</v>
      </c>
    </row>
    <row r="100" spans="1:7" x14ac:dyDescent="0.25">
      <c r="A100" t="s">
        <v>61</v>
      </c>
      <c r="B100" t="s">
        <v>68</v>
      </c>
      <c r="C100" s="20">
        <v>40640</v>
      </c>
      <c r="D100" s="22">
        <v>10496</v>
      </c>
      <c r="E100">
        <v>14</v>
      </c>
      <c r="F100" s="21">
        <v>190</v>
      </c>
      <c r="G100" s="21">
        <f>tblvendedores[[#This Row],[Unidades]]*tblvendedores[[#This Row],[Valor Unitario]]</f>
        <v>2660</v>
      </c>
    </row>
    <row r="101" spans="1:7" x14ac:dyDescent="0.25">
      <c r="A101" t="s">
        <v>61</v>
      </c>
      <c r="B101" t="s">
        <v>68</v>
      </c>
      <c r="C101" s="20">
        <v>40640</v>
      </c>
      <c r="D101" s="22">
        <v>10497</v>
      </c>
      <c r="E101">
        <v>15</v>
      </c>
      <c r="F101" s="21">
        <v>1380.6</v>
      </c>
      <c r="G101" s="21">
        <f>tblvendedores[[#This Row],[Unidades]]*tblvendedores[[#This Row],[Valor Unitario]]</f>
        <v>20709</v>
      </c>
    </row>
    <row r="102" spans="1:7" x14ac:dyDescent="0.25">
      <c r="A102" t="s">
        <v>59</v>
      </c>
      <c r="B102" t="s">
        <v>66</v>
      </c>
      <c r="C102" s="20">
        <v>40641</v>
      </c>
      <c r="D102" s="22">
        <v>10491</v>
      </c>
      <c r="E102">
        <v>19</v>
      </c>
      <c r="F102" s="21">
        <v>259.5</v>
      </c>
      <c r="G102" s="21">
        <f>tblvendedores[[#This Row],[Unidades]]*tblvendedores[[#This Row],[Valor Unitario]]</f>
        <v>4930.5</v>
      </c>
    </row>
    <row r="103" spans="1:7" x14ac:dyDescent="0.25">
      <c r="A103" t="s">
        <v>61</v>
      </c>
      <c r="B103" t="s">
        <v>65</v>
      </c>
      <c r="C103" s="20">
        <v>40642</v>
      </c>
      <c r="D103" s="22">
        <v>10489</v>
      </c>
      <c r="E103">
        <v>17</v>
      </c>
      <c r="F103" s="21">
        <v>439.2</v>
      </c>
      <c r="G103" s="21">
        <f>tblvendedores[[#This Row],[Unidades]]*tblvendedores[[#This Row],[Valor Unitario]]</f>
        <v>7466.4</v>
      </c>
    </row>
    <row r="104" spans="1:7" x14ac:dyDescent="0.25">
      <c r="A104" t="s">
        <v>59</v>
      </c>
      <c r="B104" t="s">
        <v>67</v>
      </c>
      <c r="C104" s="20">
        <v>40642</v>
      </c>
      <c r="D104" s="22">
        <v>10494</v>
      </c>
      <c r="E104">
        <v>16</v>
      </c>
      <c r="F104" s="21">
        <v>912</v>
      </c>
      <c r="G104" s="21">
        <f>tblvendedores[[#This Row],[Unidades]]*tblvendedores[[#This Row],[Valor Unitario]]</f>
        <v>14592</v>
      </c>
    </row>
    <row r="105" spans="1:7" x14ac:dyDescent="0.25">
      <c r="A105" t="s">
        <v>59</v>
      </c>
      <c r="B105" t="s">
        <v>64</v>
      </c>
      <c r="C105" s="20">
        <v>40643</v>
      </c>
      <c r="D105" s="22">
        <v>10482</v>
      </c>
      <c r="E105">
        <v>13</v>
      </c>
      <c r="F105" s="21">
        <v>147</v>
      </c>
      <c r="G105" s="21">
        <f>tblvendedores[[#This Row],[Unidades]]*tblvendedores[[#This Row],[Valor Unitario]]</f>
        <v>1911</v>
      </c>
    </row>
    <row r="106" spans="1:7" x14ac:dyDescent="0.25">
      <c r="A106" t="s">
        <v>59</v>
      </c>
      <c r="B106" t="s">
        <v>67</v>
      </c>
      <c r="C106" s="20">
        <v>40643</v>
      </c>
      <c r="D106" s="22">
        <v>10493</v>
      </c>
      <c r="E106">
        <v>18</v>
      </c>
      <c r="F106" s="21">
        <v>608.4</v>
      </c>
      <c r="G106" s="21">
        <f>tblvendedores[[#This Row],[Unidades]]*tblvendedores[[#This Row],[Valor Unitario]]</f>
        <v>10951.199999999999</v>
      </c>
    </row>
    <row r="107" spans="1:7" x14ac:dyDescent="0.25">
      <c r="A107" t="s">
        <v>61</v>
      </c>
      <c r="B107" t="s">
        <v>69</v>
      </c>
      <c r="C107" s="20">
        <v>40644</v>
      </c>
      <c r="D107" s="22">
        <v>10492</v>
      </c>
      <c r="E107">
        <v>10</v>
      </c>
      <c r="F107" s="21">
        <v>851.2</v>
      </c>
      <c r="G107" s="21">
        <f>tblvendedores[[#This Row],[Unidades]]*tblvendedores[[#This Row],[Valor Unitario]]</f>
        <v>8512</v>
      </c>
    </row>
    <row r="108" spans="1:7" x14ac:dyDescent="0.25">
      <c r="A108" t="s">
        <v>59</v>
      </c>
      <c r="B108" t="s">
        <v>69</v>
      </c>
      <c r="C108" s="20">
        <v>40644</v>
      </c>
      <c r="D108" s="22">
        <v>10495</v>
      </c>
      <c r="E108">
        <v>19</v>
      </c>
      <c r="F108" s="21">
        <v>278</v>
      </c>
      <c r="G108" s="21">
        <f>tblvendedores[[#This Row],[Unidades]]*tblvendedores[[#This Row],[Valor Unitario]]</f>
        <v>5282</v>
      </c>
    </row>
    <row r="109" spans="1:7" x14ac:dyDescent="0.25">
      <c r="A109" t="s">
        <v>59</v>
      </c>
      <c r="B109" t="s">
        <v>66</v>
      </c>
      <c r="C109" s="20">
        <v>40644</v>
      </c>
      <c r="D109" s="22">
        <v>10498</v>
      </c>
      <c r="E109">
        <v>12</v>
      </c>
      <c r="F109" s="21">
        <v>575</v>
      </c>
      <c r="G109" s="21">
        <f>tblvendedores[[#This Row],[Unidades]]*tblvendedores[[#This Row],[Valor Unitario]]</f>
        <v>6900</v>
      </c>
    </row>
    <row r="110" spans="1:7" x14ac:dyDescent="0.25">
      <c r="A110" t="s">
        <v>59</v>
      </c>
      <c r="B110" t="s">
        <v>67</v>
      </c>
      <c r="C110" s="20">
        <v>40649</v>
      </c>
      <c r="D110" s="22">
        <v>10499</v>
      </c>
      <c r="E110">
        <v>7</v>
      </c>
      <c r="F110" s="21">
        <v>1412</v>
      </c>
      <c r="G110" s="21">
        <f>tblvendedores[[#This Row],[Unidades]]*tblvendedores[[#This Row],[Valor Unitario]]</f>
        <v>9884</v>
      </c>
    </row>
    <row r="111" spans="1:7" x14ac:dyDescent="0.25">
      <c r="A111" t="s">
        <v>61</v>
      </c>
      <c r="B111" t="s">
        <v>63</v>
      </c>
      <c r="C111" s="20">
        <v>40649</v>
      </c>
      <c r="D111" s="22">
        <v>10501</v>
      </c>
      <c r="E111">
        <v>19</v>
      </c>
      <c r="F111" s="21">
        <v>149</v>
      </c>
      <c r="G111" s="21">
        <f>tblvendedores[[#This Row],[Unidades]]*tblvendedores[[#This Row],[Valor Unitario]]</f>
        <v>2831</v>
      </c>
    </row>
    <row r="112" spans="1:7" x14ac:dyDescent="0.25">
      <c r="A112" t="s">
        <v>61</v>
      </c>
      <c r="B112" t="s">
        <v>65</v>
      </c>
      <c r="C112" s="20">
        <v>40649</v>
      </c>
      <c r="D112" s="22">
        <v>10503</v>
      </c>
      <c r="E112">
        <v>9</v>
      </c>
      <c r="F112" s="21">
        <v>2048.5</v>
      </c>
      <c r="G112" s="21">
        <f>tblvendedores[[#This Row],[Unidades]]*tblvendedores[[#This Row],[Valor Unitario]]</f>
        <v>18436.5</v>
      </c>
    </row>
    <row r="113" spans="1:7" x14ac:dyDescent="0.25">
      <c r="A113" t="s">
        <v>61</v>
      </c>
      <c r="B113" t="s">
        <v>65</v>
      </c>
      <c r="C113" s="20">
        <v>40650</v>
      </c>
      <c r="D113" s="22">
        <v>10500</v>
      </c>
      <c r="E113">
        <v>14</v>
      </c>
      <c r="F113" s="21">
        <v>523.26</v>
      </c>
      <c r="G113" s="21">
        <f>tblvendedores[[#This Row],[Unidades]]*tblvendedores[[#This Row],[Valor Unitario]]</f>
        <v>7325.6399999999994</v>
      </c>
    </row>
    <row r="114" spans="1:7" x14ac:dyDescent="0.25">
      <c r="A114" t="s">
        <v>59</v>
      </c>
      <c r="B114" t="s">
        <v>67</v>
      </c>
      <c r="C114" s="20">
        <v>40651</v>
      </c>
      <c r="D114" s="22">
        <v>10504</v>
      </c>
      <c r="E114">
        <v>15</v>
      </c>
      <c r="F114" s="21">
        <v>1388.5</v>
      </c>
      <c r="G114" s="21">
        <f>tblvendedores[[#This Row],[Unidades]]*tblvendedores[[#This Row],[Valor Unitario]]</f>
        <v>20827.5</v>
      </c>
    </row>
    <row r="115" spans="1:7" x14ac:dyDescent="0.25">
      <c r="A115" t="s">
        <v>59</v>
      </c>
      <c r="B115" t="s">
        <v>69</v>
      </c>
      <c r="C115" s="20">
        <v>40654</v>
      </c>
      <c r="D115" s="22">
        <v>10505</v>
      </c>
      <c r="E115">
        <v>8</v>
      </c>
      <c r="F115" s="21">
        <v>147.9</v>
      </c>
      <c r="G115" s="21">
        <f>tblvendedores[[#This Row],[Unidades]]*tblvendedores[[#This Row],[Valor Unitario]]</f>
        <v>1183.2</v>
      </c>
    </row>
    <row r="116" spans="1:7" x14ac:dyDescent="0.25">
      <c r="A116" t="s">
        <v>59</v>
      </c>
      <c r="B116" t="s">
        <v>67</v>
      </c>
      <c r="C116" s="20">
        <v>40654</v>
      </c>
      <c r="D116" s="22">
        <v>10511</v>
      </c>
      <c r="E116">
        <v>15</v>
      </c>
      <c r="F116" s="21">
        <v>2550</v>
      </c>
      <c r="G116" s="21">
        <f>tblvendedores[[#This Row],[Unidades]]*tblvendedores[[#This Row],[Valor Unitario]]</f>
        <v>38250</v>
      </c>
    </row>
    <row r="117" spans="1:7" x14ac:dyDescent="0.25">
      <c r="A117" t="s">
        <v>61</v>
      </c>
      <c r="B117" t="s">
        <v>68</v>
      </c>
      <c r="C117" s="20">
        <v>40655</v>
      </c>
      <c r="D117" s="22">
        <v>10507</v>
      </c>
      <c r="E117">
        <v>13</v>
      </c>
      <c r="F117" s="21">
        <v>749.06</v>
      </c>
      <c r="G117" s="21">
        <f>tblvendedores[[#This Row],[Unidades]]*tblvendedores[[#This Row],[Valor Unitario]]</f>
        <v>9737.7799999999988</v>
      </c>
    </row>
    <row r="118" spans="1:7" x14ac:dyDescent="0.25">
      <c r="A118" t="s">
        <v>61</v>
      </c>
      <c r="B118" t="s">
        <v>68</v>
      </c>
      <c r="C118" s="20">
        <v>40657</v>
      </c>
      <c r="D118" s="22">
        <v>10512</v>
      </c>
      <c r="E118">
        <v>10</v>
      </c>
      <c r="F118" s="21">
        <v>525.29999999999995</v>
      </c>
      <c r="G118" s="21">
        <f>tblvendedores[[#This Row],[Unidades]]*tblvendedores[[#This Row],[Valor Unitario]]</f>
        <v>5253</v>
      </c>
    </row>
    <row r="119" spans="1:7" x14ac:dyDescent="0.25">
      <c r="A119" t="s">
        <v>61</v>
      </c>
      <c r="B119" t="s">
        <v>68</v>
      </c>
      <c r="C119" s="20">
        <v>40658</v>
      </c>
      <c r="D119" s="22">
        <v>10483</v>
      </c>
      <c r="E119">
        <v>7</v>
      </c>
      <c r="F119" s="21">
        <v>668.8</v>
      </c>
      <c r="G119" s="21">
        <f>tblvendedores[[#This Row],[Unidades]]*tblvendedores[[#This Row],[Valor Unitario]]</f>
        <v>4681.5999999999995</v>
      </c>
    </row>
    <row r="120" spans="1:7" x14ac:dyDescent="0.25">
      <c r="A120" t="s">
        <v>61</v>
      </c>
      <c r="B120" t="s">
        <v>65</v>
      </c>
      <c r="C120" s="20">
        <v>40661</v>
      </c>
      <c r="D120" s="22">
        <v>10510</v>
      </c>
      <c r="E120">
        <v>7</v>
      </c>
      <c r="F120" s="21">
        <v>4707.54</v>
      </c>
      <c r="G120" s="21">
        <f>tblvendedores[[#This Row],[Unidades]]*tblvendedores[[#This Row],[Valor Unitario]]</f>
        <v>32952.78</v>
      </c>
    </row>
    <row r="121" spans="1:7" x14ac:dyDescent="0.25">
      <c r="A121" t="s">
        <v>61</v>
      </c>
      <c r="B121" t="s">
        <v>68</v>
      </c>
      <c r="C121" s="20">
        <v>40661</v>
      </c>
      <c r="D121" s="22">
        <v>10513</v>
      </c>
      <c r="E121">
        <v>7</v>
      </c>
      <c r="F121" s="21">
        <v>1942</v>
      </c>
      <c r="G121" s="21">
        <f>tblvendedores[[#This Row],[Unidades]]*tblvendedores[[#This Row],[Valor Unitario]]</f>
        <v>13594</v>
      </c>
    </row>
    <row r="122" spans="1:7" x14ac:dyDescent="0.25">
      <c r="A122" t="s">
        <v>59</v>
      </c>
      <c r="B122" t="s">
        <v>60</v>
      </c>
      <c r="C122" s="20">
        <v>40662</v>
      </c>
      <c r="D122" s="22">
        <v>10502</v>
      </c>
      <c r="E122">
        <v>17</v>
      </c>
      <c r="F122" s="21">
        <v>816.3</v>
      </c>
      <c r="G122" s="21">
        <f>tblvendedores[[#This Row],[Unidades]]*tblvendedores[[#This Row],[Valor Unitario]]</f>
        <v>13877.099999999999</v>
      </c>
    </row>
    <row r="123" spans="1:7" x14ac:dyDescent="0.25">
      <c r="A123" t="s">
        <v>59</v>
      </c>
      <c r="B123" t="s">
        <v>67</v>
      </c>
      <c r="C123" s="20">
        <v>40662</v>
      </c>
      <c r="D123" s="22">
        <v>10509</v>
      </c>
      <c r="E123">
        <v>19</v>
      </c>
      <c r="F123" s="21">
        <v>136.80000000000001</v>
      </c>
      <c r="G123" s="21">
        <f>tblvendedores[[#This Row],[Unidades]]*tblvendedores[[#This Row],[Valor Unitario]]</f>
        <v>2599.2000000000003</v>
      </c>
    </row>
    <row r="124" spans="1:7" x14ac:dyDescent="0.25">
      <c r="A124" t="s">
        <v>59</v>
      </c>
      <c r="B124" t="s">
        <v>69</v>
      </c>
      <c r="C124" s="20">
        <v>40662</v>
      </c>
      <c r="D124" s="22">
        <v>10517</v>
      </c>
      <c r="E124">
        <v>12</v>
      </c>
      <c r="F124" s="21">
        <v>352</v>
      </c>
      <c r="G124" s="21">
        <f>tblvendedores[[#This Row],[Unidades]]*tblvendedores[[#This Row],[Valor Unitario]]</f>
        <v>4224</v>
      </c>
    </row>
    <row r="125" spans="1:7" x14ac:dyDescent="0.25">
      <c r="A125" t="s">
        <v>59</v>
      </c>
      <c r="B125" t="s">
        <v>60</v>
      </c>
      <c r="C125" s="20">
        <v>40664</v>
      </c>
      <c r="D125" s="22">
        <v>10516</v>
      </c>
      <c r="E125">
        <v>14</v>
      </c>
      <c r="F125" s="21">
        <v>2381.0500000000002</v>
      </c>
      <c r="G125" s="21">
        <f>tblvendedores[[#This Row],[Unidades]]*tblvendedores[[#This Row],[Valor Unitario]]</f>
        <v>33334.700000000004</v>
      </c>
    </row>
    <row r="126" spans="1:7" x14ac:dyDescent="0.25">
      <c r="A126" t="s">
        <v>61</v>
      </c>
      <c r="B126" t="s">
        <v>65</v>
      </c>
      <c r="C126" s="20">
        <v>40664</v>
      </c>
      <c r="D126" s="22">
        <v>10519</v>
      </c>
      <c r="E126">
        <v>13</v>
      </c>
      <c r="F126" s="21">
        <v>2314.1999999999998</v>
      </c>
      <c r="G126" s="21">
        <f>tblvendedores[[#This Row],[Unidades]]*tblvendedores[[#This Row],[Valor Unitario]]</f>
        <v>30084.6</v>
      </c>
    </row>
    <row r="127" spans="1:7" x14ac:dyDescent="0.25">
      <c r="A127" t="s">
        <v>61</v>
      </c>
      <c r="B127" t="s">
        <v>68</v>
      </c>
      <c r="C127" s="20">
        <v>40664</v>
      </c>
      <c r="D127" s="22">
        <v>10520</v>
      </c>
      <c r="E127">
        <v>13</v>
      </c>
      <c r="F127" s="21">
        <v>200</v>
      </c>
      <c r="G127" s="21">
        <f>tblvendedores[[#This Row],[Unidades]]*tblvendedores[[#This Row],[Valor Unitario]]</f>
        <v>2600</v>
      </c>
    </row>
    <row r="128" spans="1:7" x14ac:dyDescent="0.25">
      <c r="A128" t="s">
        <v>61</v>
      </c>
      <c r="B128" t="s">
        <v>63</v>
      </c>
      <c r="C128" s="20">
        <v>40665</v>
      </c>
      <c r="D128" s="22">
        <v>10506</v>
      </c>
      <c r="E128">
        <v>15</v>
      </c>
      <c r="F128" s="21">
        <v>415.8</v>
      </c>
      <c r="G128" s="21">
        <f>tblvendedores[[#This Row],[Unidades]]*tblvendedores[[#This Row],[Valor Unitario]]</f>
        <v>6237</v>
      </c>
    </row>
    <row r="129" spans="1:7" x14ac:dyDescent="0.25">
      <c r="A129" t="s">
        <v>59</v>
      </c>
      <c r="B129" t="s">
        <v>66</v>
      </c>
      <c r="C129" s="20">
        <v>40665</v>
      </c>
      <c r="D129" s="22">
        <v>10521</v>
      </c>
      <c r="E129">
        <v>10</v>
      </c>
      <c r="F129" s="21">
        <v>225.5</v>
      </c>
      <c r="G129" s="21">
        <f>tblvendedores[[#This Row],[Unidades]]*tblvendedores[[#This Row],[Valor Unitario]]</f>
        <v>2255</v>
      </c>
    </row>
    <row r="130" spans="1:7" x14ac:dyDescent="0.25">
      <c r="A130" t="s">
        <v>59</v>
      </c>
      <c r="B130" t="s">
        <v>67</v>
      </c>
      <c r="C130" s="20">
        <v>40668</v>
      </c>
      <c r="D130" s="22">
        <v>10518</v>
      </c>
      <c r="E130">
        <v>10</v>
      </c>
      <c r="F130" s="21">
        <v>4150.05</v>
      </c>
      <c r="G130" s="21">
        <f>tblvendedores[[#This Row],[Unidades]]*tblvendedores[[#This Row],[Valor Unitario]]</f>
        <v>41500.5</v>
      </c>
    </row>
    <row r="131" spans="1:7" x14ac:dyDescent="0.25">
      <c r="A131" t="s">
        <v>61</v>
      </c>
      <c r="B131" t="s">
        <v>67</v>
      </c>
      <c r="C131" s="20">
        <v>40669</v>
      </c>
      <c r="D131" s="22">
        <v>10522</v>
      </c>
      <c r="E131">
        <v>8</v>
      </c>
      <c r="F131" s="21">
        <v>2318.2399999999998</v>
      </c>
      <c r="G131" s="21">
        <f>tblvendedores[[#This Row],[Unidades]]*tblvendedores[[#This Row],[Valor Unitario]]</f>
        <v>18545.919999999998</v>
      </c>
    </row>
    <row r="132" spans="1:7" x14ac:dyDescent="0.25">
      <c r="A132" t="s">
        <v>59</v>
      </c>
      <c r="B132" t="s">
        <v>64</v>
      </c>
      <c r="C132" s="20">
        <v>40670</v>
      </c>
      <c r="D132" s="22">
        <v>10524</v>
      </c>
      <c r="E132">
        <v>12</v>
      </c>
      <c r="F132" s="21">
        <v>3192.65</v>
      </c>
      <c r="G132" s="21">
        <f>tblvendedores[[#This Row],[Unidades]]*tblvendedores[[#This Row],[Valor Unitario]]</f>
        <v>38311.800000000003</v>
      </c>
    </row>
    <row r="133" spans="1:7" x14ac:dyDescent="0.25">
      <c r="A133" t="s">
        <v>61</v>
      </c>
      <c r="B133" t="s">
        <v>68</v>
      </c>
      <c r="C133" s="20">
        <v>40670</v>
      </c>
      <c r="D133" s="22">
        <v>10527</v>
      </c>
      <c r="E133">
        <v>14</v>
      </c>
      <c r="F133" s="21">
        <v>1503</v>
      </c>
      <c r="G133" s="21">
        <f>tblvendedores[[#This Row],[Unidades]]*tblvendedores[[#This Row],[Valor Unitario]]</f>
        <v>21042</v>
      </c>
    </row>
    <row r="134" spans="1:7" x14ac:dyDescent="0.25">
      <c r="A134" t="s">
        <v>61</v>
      </c>
      <c r="B134" t="s">
        <v>65</v>
      </c>
      <c r="C134" s="20">
        <v>40672</v>
      </c>
      <c r="D134" s="22">
        <v>10528</v>
      </c>
      <c r="E134">
        <v>16</v>
      </c>
      <c r="F134" s="21">
        <v>392.2</v>
      </c>
      <c r="G134" s="21">
        <f>tblvendedores[[#This Row],[Unidades]]*tblvendedores[[#This Row],[Valor Unitario]]</f>
        <v>6275.2</v>
      </c>
    </row>
    <row r="135" spans="1:7" x14ac:dyDescent="0.25">
      <c r="A135" t="s">
        <v>61</v>
      </c>
      <c r="B135" t="s">
        <v>62</v>
      </c>
      <c r="C135" s="20">
        <v>40672</v>
      </c>
      <c r="D135" s="22">
        <v>10529</v>
      </c>
      <c r="E135">
        <v>15</v>
      </c>
      <c r="F135" s="21">
        <v>946</v>
      </c>
      <c r="G135" s="21">
        <f>tblvendedores[[#This Row],[Unidades]]*tblvendedores[[#This Row],[Valor Unitario]]</f>
        <v>14190</v>
      </c>
    </row>
    <row r="136" spans="1:7" x14ac:dyDescent="0.25">
      <c r="A136" t="s">
        <v>61</v>
      </c>
      <c r="B136" t="s">
        <v>69</v>
      </c>
      <c r="C136" s="20">
        <v>40675</v>
      </c>
      <c r="D136" s="22">
        <v>10530</v>
      </c>
      <c r="E136">
        <v>16</v>
      </c>
      <c r="F136" s="21">
        <v>4180</v>
      </c>
      <c r="G136" s="21">
        <f>tblvendedores[[#This Row],[Unidades]]*tblvendedores[[#This Row],[Valor Unitario]]</f>
        <v>66880</v>
      </c>
    </row>
    <row r="137" spans="1:7" x14ac:dyDescent="0.25">
      <c r="A137" t="s">
        <v>61</v>
      </c>
      <c r="B137" t="s">
        <v>68</v>
      </c>
      <c r="C137" s="20">
        <v>40675</v>
      </c>
      <c r="D137" s="22">
        <v>10532</v>
      </c>
      <c r="E137">
        <v>16</v>
      </c>
      <c r="F137" s="21">
        <v>796.35</v>
      </c>
      <c r="G137" s="21">
        <f>tblvendedores[[#This Row],[Unidades]]*tblvendedores[[#This Row],[Valor Unitario]]</f>
        <v>12741.6</v>
      </c>
    </row>
    <row r="138" spans="1:7" x14ac:dyDescent="0.25">
      <c r="A138" t="s">
        <v>59</v>
      </c>
      <c r="B138" t="s">
        <v>64</v>
      </c>
      <c r="C138" s="20">
        <v>40676</v>
      </c>
      <c r="D138" s="22">
        <v>10508</v>
      </c>
      <c r="E138">
        <v>14</v>
      </c>
      <c r="F138" s="21">
        <v>240</v>
      </c>
      <c r="G138" s="21">
        <f>tblvendedores[[#This Row],[Unidades]]*tblvendedores[[#This Row],[Valor Unitario]]</f>
        <v>3360</v>
      </c>
    </row>
    <row r="139" spans="1:7" x14ac:dyDescent="0.25">
      <c r="A139" t="s">
        <v>59</v>
      </c>
      <c r="B139" t="s">
        <v>63</v>
      </c>
      <c r="C139" s="20">
        <v>40677</v>
      </c>
      <c r="D139" s="22">
        <v>10534</v>
      </c>
      <c r="E139">
        <v>11</v>
      </c>
      <c r="F139" s="21">
        <v>465.7</v>
      </c>
      <c r="G139" s="21">
        <f>tblvendedores[[#This Row],[Unidades]]*tblvendedores[[#This Row],[Valor Unitario]]</f>
        <v>5122.7</v>
      </c>
    </row>
    <row r="140" spans="1:7" x14ac:dyDescent="0.25">
      <c r="A140" t="s">
        <v>59</v>
      </c>
      <c r="B140" t="s">
        <v>67</v>
      </c>
      <c r="C140" s="20">
        <v>40678</v>
      </c>
      <c r="D140" s="22">
        <v>10526</v>
      </c>
      <c r="E140">
        <v>8</v>
      </c>
      <c r="F140" s="21">
        <v>1151.4000000000001</v>
      </c>
      <c r="G140" s="21">
        <f>tblvendedores[[#This Row],[Unidades]]*tblvendedores[[#This Row],[Valor Unitario]]</f>
        <v>9211.2000000000007</v>
      </c>
    </row>
    <row r="141" spans="1:7" x14ac:dyDescent="0.25">
      <c r="A141" t="s">
        <v>59</v>
      </c>
      <c r="B141" t="s">
        <v>69</v>
      </c>
      <c r="C141" s="20">
        <v>40679</v>
      </c>
      <c r="D141" s="22">
        <v>10514</v>
      </c>
      <c r="E141">
        <v>19</v>
      </c>
      <c r="F141" s="21">
        <v>8623.4500000000007</v>
      </c>
      <c r="G141" s="21">
        <f>tblvendedores[[#This Row],[Unidades]]*tblvendedores[[#This Row],[Valor Unitario]]</f>
        <v>163845.55000000002</v>
      </c>
    </row>
    <row r="142" spans="1:7" x14ac:dyDescent="0.25">
      <c r="A142" t="s">
        <v>61</v>
      </c>
      <c r="B142" t="s">
        <v>63</v>
      </c>
      <c r="C142" s="20">
        <v>40679</v>
      </c>
      <c r="D142" s="22">
        <v>10538</v>
      </c>
      <c r="E142">
        <v>17</v>
      </c>
      <c r="F142" s="21">
        <v>139.80000000000001</v>
      </c>
      <c r="G142" s="21">
        <f>tblvendedores[[#This Row],[Unidades]]*tblvendedores[[#This Row],[Valor Unitario]]</f>
        <v>2376.6000000000004</v>
      </c>
    </row>
    <row r="143" spans="1:7" x14ac:dyDescent="0.25">
      <c r="A143" t="s">
        <v>61</v>
      </c>
      <c r="B143" t="s">
        <v>68</v>
      </c>
      <c r="C143" s="20">
        <v>40682</v>
      </c>
      <c r="D143" s="22">
        <v>10531</v>
      </c>
      <c r="E143">
        <v>10</v>
      </c>
      <c r="F143" s="21">
        <v>110</v>
      </c>
      <c r="G143" s="21">
        <f>tblvendedores[[#This Row],[Unidades]]*tblvendedores[[#This Row],[Valor Unitario]]</f>
        <v>1100</v>
      </c>
    </row>
    <row r="144" spans="1:7" x14ac:dyDescent="0.25">
      <c r="A144" t="s">
        <v>59</v>
      </c>
      <c r="B144" t="s">
        <v>64</v>
      </c>
      <c r="C144" s="20">
        <v>40682</v>
      </c>
      <c r="D144" s="22">
        <v>10537</v>
      </c>
      <c r="E144">
        <v>9</v>
      </c>
      <c r="F144" s="21">
        <v>1823.8</v>
      </c>
      <c r="G144" s="21">
        <f>tblvendedores[[#This Row],[Unidades]]*tblvendedores[[#This Row],[Valor Unitario]]</f>
        <v>16414.2</v>
      </c>
    </row>
    <row r="145" spans="1:7" x14ac:dyDescent="0.25">
      <c r="A145" t="s">
        <v>59</v>
      </c>
      <c r="B145" t="s">
        <v>67</v>
      </c>
      <c r="C145" s="20">
        <v>40684</v>
      </c>
      <c r="D145" s="22">
        <v>10535</v>
      </c>
      <c r="E145">
        <v>12</v>
      </c>
      <c r="F145" s="21">
        <v>1940.85</v>
      </c>
      <c r="G145" s="21">
        <f>tblvendedores[[#This Row],[Unidades]]*tblvendedores[[#This Row],[Valor Unitario]]</f>
        <v>23290.199999999997</v>
      </c>
    </row>
    <row r="146" spans="1:7" x14ac:dyDescent="0.25">
      <c r="A146" t="s">
        <v>59</v>
      </c>
      <c r="B146" t="s">
        <v>66</v>
      </c>
      <c r="C146" s="20">
        <v>40685</v>
      </c>
      <c r="D146" s="22">
        <v>10533</v>
      </c>
      <c r="E146">
        <v>19</v>
      </c>
      <c r="F146" s="21">
        <v>2222.1999999999998</v>
      </c>
      <c r="G146" s="21">
        <f>tblvendedores[[#This Row],[Unidades]]*tblvendedores[[#This Row],[Valor Unitario]]</f>
        <v>42221.799999999996</v>
      </c>
    </row>
    <row r="147" spans="1:7" x14ac:dyDescent="0.25">
      <c r="A147" t="s">
        <v>59</v>
      </c>
      <c r="B147" t="s">
        <v>60</v>
      </c>
      <c r="C147" s="20">
        <v>40686</v>
      </c>
      <c r="D147" s="22">
        <v>10515</v>
      </c>
      <c r="E147">
        <v>7</v>
      </c>
      <c r="F147" s="21">
        <v>9921.2999999999993</v>
      </c>
      <c r="G147" s="21">
        <f>tblvendedores[[#This Row],[Unidades]]*tblvendedores[[#This Row],[Valor Unitario]]</f>
        <v>69449.099999999991</v>
      </c>
    </row>
    <row r="148" spans="1:7" x14ac:dyDescent="0.25">
      <c r="A148" t="s">
        <v>59</v>
      </c>
      <c r="B148" t="s">
        <v>64</v>
      </c>
      <c r="C148" s="20">
        <v>40686</v>
      </c>
      <c r="D148" s="22">
        <v>10525</v>
      </c>
      <c r="E148">
        <v>11</v>
      </c>
      <c r="F148" s="21">
        <v>818.4</v>
      </c>
      <c r="G148" s="21">
        <f>tblvendedores[[#This Row],[Unidades]]*tblvendedores[[#This Row],[Valor Unitario]]</f>
        <v>9002.4</v>
      </c>
    </row>
    <row r="149" spans="1:7" x14ac:dyDescent="0.25">
      <c r="A149" t="s">
        <v>61</v>
      </c>
      <c r="B149" t="s">
        <v>65</v>
      </c>
      <c r="C149" s="20">
        <v>40686</v>
      </c>
      <c r="D149" s="22">
        <v>10539</v>
      </c>
      <c r="E149">
        <v>12</v>
      </c>
      <c r="F149" s="21">
        <v>355.5</v>
      </c>
      <c r="G149" s="21">
        <f>tblvendedores[[#This Row],[Unidades]]*tblvendedores[[#This Row],[Valor Unitario]]</f>
        <v>4266</v>
      </c>
    </row>
    <row r="150" spans="1:7" x14ac:dyDescent="0.25">
      <c r="A150" t="s">
        <v>59</v>
      </c>
      <c r="B150" t="s">
        <v>66</v>
      </c>
      <c r="C150" s="20">
        <v>40686</v>
      </c>
      <c r="D150" s="22">
        <v>10543</v>
      </c>
      <c r="E150">
        <v>13</v>
      </c>
      <c r="F150" s="21">
        <v>1504.5</v>
      </c>
      <c r="G150" s="21">
        <f>tblvendedores[[#This Row],[Unidades]]*tblvendedores[[#This Row],[Valor Unitario]]</f>
        <v>19558.5</v>
      </c>
    </row>
    <row r="151" spans="1:7" x14ac:dyDescent="0.25">
      <c r="A151" t="s">
        <v>59</v>
      </c>
      <c r="B151" t="s">
        <v>64</v>
      </c>
      <c r="C151" s="20">
        <v>40689</v>
      </c>
      <c r="D151" s="22">
        <v>10542</v>
      </c>
      <c r="E151">
        <v>10</v>
      </c>
      <c r="F151" s="21">
        <v>469.11</v>
      </c>
      <c r="G151" s="21">
        <f>tblvendedores[[#This Row],[Unidades]]*tblvendedores[[#This Row],[Valor Unitario]]</f>
        <v>4691.1000000000004</v>
      </c>
    </row>
    <row r="152" spans="1:7" x14ac:dyDescent="0.25">
      <c r="A152" t="s">
        <v>59</v>
      </c>
      <c r="B152" t="s">
        <v>64</v>
      </c>
      <c r="C152" s="20">
        <v>40690</v>
      </c>
      <c r="D152" s="22">
        <v>10546</v>
      </c>
      <c r="E152">
        <v>13</v>
      </c>
      <c r="F152" s="21">
        <v>2812</v>
      </c>
      <c r="G152" s="21">
        <f>tblvendedores[[#This Row],[Unidades]]*tblvendedores[[#This Row],[Valor Unitario]]</f>
        <v>36556</v>
      </c>
    </row>
    <row r="153" spans="1:7" x14ac:dyDescent="0.25">
      <c r="A153" t="s">
        <v>59</v>
      </c>
      <c r="B153" t="s">
        <v>60</v>
      </c>
      <c r="C153" s="20">
        <v>40692</v>
      </c>
      <c r="D153" s="22">
        <v>10541</v>
      </c>
      <c r="E153">
        <v>8</v>
      </c>
      <c r="F153" s="21">
        <v>1946.52</v>
      </c>
      <c r="G153" s="21">
        <f>tblvendedores[[#This Row],[Unidades]]*tblvendedores[[#This Row],[Valor Unitario]]</f>
        <v>15572.16</v>
      </c>
    </row>
    <row r="154" spans="1:7" x14ac:dyDescent="0.25">
      <c r="A154" t="s">
        <v>61</v>
      </c>
      <c r="B154" t="s">
        <v>68</v>
      </c>
      <c r="C154" s="20">
        <v>40693</v>
      </c>
      <c r="D154" s="22">
        <v>10523</v>
      </c>
      <c r="E154">
        <v>16</v>
      </c>
      <c r="F154" s="21">
        <v>2444.31</v>
      </c>
      <c r="G154" s="21">
        <f>tblvendedores[[#This Row],[Unidades]]*tblvendedores[[#This Row],[Valor Unitario]]</f>
        <v>39108.959999999999</v>
      </c>
    </row>
    <row r="155" spans="1:7" x14ac:dyDescent="0.25">
      <c r="A155" t="s">
        <v>59</v>
      </c>
      <c r="B155" t="s">
        <v>67</v>
      </c>
      <c r="C155" s="20">
        <v>40693</v>
      </c>
      <c r="D155" s="22">
        <v>10544</v>
      </c>
      <c r="E155">
        <v>11</v>
      </c>
      <c r="F155" s="21">
        <v>417.2</v>
      </c>
      <c r="G155" s="21">
        <f>tblvendedores[[#This Row],[Unidades]]*tblvendedores[[#This Row],[Valor Unitario]]</f>
        <v>4589.2</v>
      </c>
    </row>
    <row r="156" spans="1:7" x14ac:dyDescent="0.25">
      <c r="A156" t="s">
        <v>61</v>
      </c>
      <c r="B156" t="s">
        <v>62</v>
      </c>
      <c r="C156" s="20">
        <v>40693</v>
      </c>
      <c r="D156" s="22">
        <v>10549</v>
      </c>
      <c r="E156">
        <v>17</v>
      </c>
      <c r="F156" s="21">
        <v>3554.27</v>
      </c>
      <c r="G156" s="21">
        <f>tblvendedores[[#This Row],[Unidades]]*tblvendedores[[#This Row],[Valor Unitario]]</f>
        <v>60422.59</v>
      </c>
    </row>
    <row r="157" spans="1:7" x14ac:dyDescent="0.25">
      <c r="A157" t="s">
        <v>59</v>
      </c>
      <c r="B157" t="s">
        <v>69</v>
      </c>
      <c r="C157" s="20">
        <v>40696</v>
      </c>
      <c r="D157" s="22">
        <v>10547</v>
      </c>
      <c r="E157">
        <v>16</v>
      </c>
      <c r="F157" s="21">
        <v>1792.8</v>
      </c>
      <c r="G157" s="21">
        <f>tblvendedores[[#This Row],[Unidades]]*tblvendedores[[#This Row],[Valor Unitario]]</f>
        <v>28684.799999999999</v>
      </c>
    </row>
    <row r="158" spans="1:7" x14ac:dyDescent="0.25">
      <c r="A158" t="s">
        <v>59</v>
      </c>
      <c r="B158" t="s">
        <v>69</v>
      </c>
      <c r="C158" s="20">
        <v>40696</v>
      </c>
      <c r="D158" s="22">
        <v>10548</v>
      </c>
      <c r="E158">
        <v>15</v>
      </c>
      <c r="F158" s="21">
        <v>240.1</v>
      </c>
      <c r="G158" s="21">
        <f>tblvendedores[[#This Row],[Unidades]]*tblvendedores[[#This Row],[Valor Unitario]]</f>
        <v>3601.5</v>
      </c>
    </row>
    <row r="159" spans="1:7" x14ac:dyDescent="0.25">
      <c r="A159" t="s">
        <v>59</v>
      </c>
      <c r="B159" t="s">
        <v>60</v>
      </c>
      <c r="C159" s="20">
        <v>40697</v>
      </c>
      <c r="D159" s="22">
        <v>10553</v>
      </c>
      <c r="E159">
        <v>16</v>
      </c>
      <c r="F159" s="21">
        <v>1546.3</v>
      </c>
      <c r="G159" s="21">
        <f>tblvendedores[[#This Row],[Unidades]]*tblvendedores[[#This Row],[Valor Unitario]]</f>
        <v>24740.799999999999</v>
      </c>
    </row>
    <row r="160" spans="1:7" x14ac:dyDescent="0.25">
      <c r="A160" t="s">
        <v>61</v>
      </c>
      <c r="B160" t="s">
        <v>65</v>
      </c>
      <c r="C160" s="20">
        <v>40698</v>
      </c>
      <c r="D160" s="22">
        <v>10555</v>
      </c>
      <c r="E160">
        <v>18</v>
      </c>
      <c r="F160" s="21">
        <v>2944.4</v>
      </c>
      <c r="G160" s="21">
        <f>tblvendedores[[#This Row],[Unidades]]*tblvendedores[[#This Row],[Valor Unitario]]</f>
        <v>52999.200000000004</v>
      </c>
    </row>
    <row r="161" spans="1:7" x14ac:dyDescent="0.25">
      <c r="A161" t="s">
        <v>59</v>
      </c>
      <c r="B161" t="s">
        <v>60</v>
      </c>
      <c r="C161" s="20">
        <v>40699</v>
      </c>
      <c r="D161" s="22">
        <v>10552</v>
      </c>
      <c r="E161">
        <v>14</v>
      </c>
      <c r="F161" s="21">
        <v>880.5</v>
      </c>
      <c r="G161" s="21">
        <f>tblvendedores[[#This Row],[Unidades]]*tblvendedores[[#This Row],[Valor Unitario]]</f>
        <v>12327</v>
      </c>
    </row>
    <row r="162" spans="1:7" x14ac:dyDescent="0.25">
      <c r="A162" t="s">
        <v>59</v>
      </c>
      <c r="B162" t="s">
        <v>67</v>
      </c>
      <c r="C162" s="20">
        <v>40699</v>
      </c>
      <c r="D162" s="22">
        <v>10554</v>
      </c>
      <c r="E162">
        <v>8</v>
      </c>
      <c r="F162" s="21">
        <v>1728.52</v>
      </c>
      <c r="G162" s="21">
        <f>tblvendedores[[#This Row],[Unidades]]*tblvendedores[[#This Row],[Valor Unitario]]</f>
        <v>13828.16</v>
      </c>
    </row>
    <row r="163" spans="1:7" x14ac:dyDescent="0.25">
      <c r="A163" t="s">
        <v>61</v>
      </c>
      <c r="B163" t="s">
        <v>69</v>
      </c>
      <c r="C163" s="20">
        <v>40700</v>
      </c>
      <c r="D163" s="22">
        <v>10536</v>
      </c>
      <c r="E163">
        <v>8</v>
      </c>
      <c r="F163" s="21">
        <v>1645</v>
      </c>
      <c r="G163" s="21">
        <f>tblvendedores[[#This Row],[Unidades]]*tblvendedores[[#This Row],[Valor Unitario]]</f>
        <v>13160</v>
      </c>
    </row>
    <row r="164" spans="1:7" x14ac:dyDescent="0.25">
      <c r="A164" t="s">
        <v>61</v>
      </c>
      <c r="B164" t="s">
        <v>68</v>
      </c>
      <c r="C164" s="20">
        <v>40700</v>
      </c>
      <c r="D164" s="22">
        <v>10550</v>
      </c>
      <c r="E164">
        <v>13</v>
      </c>
      <c r="F164" s="21">
        <v>683.3</v>
      </c>
      <c r="G164" s="21">
        <f>tblvendedores[[#This Row],[Unidades]]*tblvendedores[[#This Row],[Valor Unitario]]</f>
        <v>8882.9</v>
      </c>
    </row>
    <row r="165" spans="1:7" x14ac:dyDescent="0.25">
      <c r="A165" t="s">
        <v>59</v>
      </c>
      <c r="B165" t="s">
        <v>67</v>
      </c>
      <c r="C165" s="20">
        <v>40700</v>
      </c>
      <c r="D165" s="22">
        <v>10551</v>
      </c>
      <c r="E165">
        <v>10</v>
      </c>
      <c r="F165" s="21">
        <v>1677.3</v>
      </c>
      <c r="G165" s="21">
        <f>tblvendedores[[#This Row],[Unidades]]*tblvendedores[[#This Row],[Valor Unitario]]</f>
        <v>16773</v>
      </c>
    </row>
    <row r="166" spans="1:7" x14ac:dyDescent="0.25">
      <c r="A166" t="s">
        <v>61</v>
      </c>
      <c r="B166" t="s">
        <v>63</v>
      </c>
      <c r="C166" s="20">
        <v>40700</v>
      </c>
      <c r="D166" s="22">
        <v>10557</v>
      </c>
      <c r="E166">
        <v>10</v>
      </c>
      <c r="F166" s="21">
        <v>1152.5</v>
      </c>
      <c r="G166" s="21">
        <f>tblvendedores[[#This Row],[Unidades]]*tblvendedores[[#This Row],[Valor Unitario]]</f>
        <v>11525</v>
      </c>
    </row>
    <row r="167" spans="1:7" x14ac:dyDescent="0.25">
      <c r="A167" t="s">
        <v>59</v>
      </c>
      <c r="B167" t="s">
        <v>66</v>
      </c>
      <c r="C167" s="20">
        <v>40703</v>
      </c>
      <c r="D167" s="22">
        <v>10560</v>
      </c>
      <c r="E167">
        <v>8</v>
      </c>
      <c r="F167" s="21">
        <v>1072.42</v>
      </c>
      <c r="G167" s="21">
        <f>tblvendedores[[#This Row],[Unidades]]*tblvendedores[[#This Row],[Valor Unitario]]</f>
        <v>8579.36</v>
      </c>
    </row>
    <row r="168" spans="1:7" x14ac:dyDescent="0.25">
      <c r="A168" t="s">
        <v>59</v>
      </c>
      <c r="B168" t="s">
        <v>60</v>
      </c>
      <c r="C168" s="20">
        <v>40703</v>
      </c>
      <c r="D168" s="22">
        <v>10561</v>
      </c>
      <c r="E168">
        <v>15</v>
      </c>
      <c r="F168" s="21">
        <v>2844.5</v>
      </c>
      <c r="G168" s="21">
        <f>tblvendedores[[#This Row],[Unidades]]*tblvendedores[[#This Row],[Valor Unitario]]</f>
        <v>42667.5</v>
      </c>
    </row>
    <row r="169" spans="1:7" x14ac:dyDescent="0.25">
      <c r="A169" t="s">
        <v>59</v>
      </c>
      <c r="B169" t="s">
        <v>64</v>
      </c>
      <c r="C169" s="20">
        <v>40704</v>
      </c>
      <c r="D169" s="22">
        <v>10558</v>
      </c>
      <c r="E169">
        <v>17</v>
      </c>
      <c r="F169" s="21">
        <v>2142.9</v>
      </c>
      <c r="G169" s="21">
        <f>tblvendedores[[#This Row],[Unidades]]*tblvendedores[[#This Row],[Valor Unitario]]</f>
        <v>36429.300000000003</v>
      </c>
    </row>
    <row r="170" spans="1:7" x14ac:dyDescent="0.25">
      <c r="A170" t="s">
        <v>59</v>
      </c>
      <c r="B170" t="s">
        <v>64</v>
      </c>
      <c r="C170" s="20">
        <v>40706</v>
      </c>
      <c r="D170" s="22">
        <v>10562</v>
      </c>
      <c r="E170">
        <v>11</v>
      </c>
      <c r="F170" s="21">
        <v>488.7</v>
      </c>
      <c r="G170" s="21">
        <f>tblvendedores[[#This Row],[Unidades]]*tblvendedores[[#This Row],[Valor Unitario]]</f>
        <v>5375.7</v>
      </c>
    </row>
    <row r="171" spans="1:7" x14ac:dyDescent="0.25">
      <c r="A171" t="s">
        <v>59</v>
      </c>
      <c r="B171" t="s">
        <v>69</v>
      </c>
      <c r="C171" s="20">
        <v>40707</v>
      </c>
      <c r="D171" s="22">
        <v>10540</v>
      </c>
      <c r="E171">
        <v>17</v>
      </c>
      <c r="F171" s="21">
        <v>10191.700000000001</v>
      </c>
      <c r="G171" s="21">
        <f>tblvendedores[[#This Row],[Unidades]]*tblvendedores[[#This Row],[Valor Unitario]]</f>
        <v>173258.90000000002</v>
      </c>
    </row>
    <row r="172" spans="1:7" x14ac:dyDescent="0.25">
      <c r="A172" t="s">
        <v>59</v>
      </c>
      <c r="B172" t="s">
        <v>60</v>
      </c>
      <c r="C172" s="20">
        <v>40707</v>
      </c>
      <c r="D172" s="22">
        <v>10556</v>
      </c>
      <c r="E172">
        <v>11</v>
      </c>
      <c r="F172" s="21">
        <v>835.2</v>
      </c>
      <c r="G172" s="21">
        <f>tblvendedores[[#This Row],[Unidades]]*tblvendedores[[#This Row],[Valor Unitario]]</f>
        <v>9187.2000000000007</v>
      </c>
    </row>
    <row r="173" spans="1:7" x14ac:dyDescent="0.25">
      <c r="A173" t="s">
        <v>61</v>
      </c>
      <c r="B173" t="s">
        <v>65</v>
      </c>
      <c r="C173" s="20">
        <v>40707</v>
      </c>
      <c r="D173" s="22">
        <v>10559</v>
      </c>
      <c r="E173">
        <v>12</v>
      </c>
      <c r="F173" s="21">
        <v>520.41</v>
      </c>
      <c r="G173" s="21">
        <f>tblvendedores[[#This Row],[Unidades]]*tblvendedores[[#This Row],[Valor Unitario]]</f>
        <v>6244.92</v>
      </c>
    </row>
    <row r="174" spans="1:7" x14ac:dyDescent="0.25">
      <c r="A174" t="s">
        <v>59</v>
      </c>
      <c r="B174" t="s">
        <v>67</v>
      </c>
      <c r="C174" s="20">
        <v>40710</v>
      </c>
      <c r="D174" s="22">
        <v>10564</v>
      </c>
      <c r="E174">
        <v>13</v>
      </c>
      <c r="F174" s="21">
        <v>1234.05</v>
      </c>
      <c r="G174" s="21">
        <f>tblvendedores[[#This Row],[Unidades]]*tblvendedores[[#This Row],[Valor Unitario]]</f>
        <v>16042.65</v>
      </c>
    </row>
    <row r="175" spans="1:7" x14ac:dyDescent="0.25">
      <c r="A175" t="s">
        <v>59</v>
      </c>
      <c r="B175" t="s">
        <v>64</v>
      </c>
      <c r="C175" s="20">
        <v>40711</v>
      </c>
      <c r="D175" s="22">
        <v>10567</v>
      </c>
      <c r="E175">
        <v>14</v>
      </c>
      <c r="F175" s="21">
        <v>2519</v>
      </c>
      <c r="G175" s="21">
        <f>tblvendedores[[#This Row],[Unidades]]*tblvendedores[[#This Row],[Valor Unitario]]</f>
        <v>35266</v>
      </c>
    </row>
    <row r="176" spans="1:7" x14ac:dyDescent="0.25">
      <c r="A176" t="s">
        <v>59</v>
      </c>
      <c r="B176" t="s">
        <v>66</v>
      </c>
      <c r="C176" s="20">
        <v>40712</v>
      </c>
      <c r="D176" s="22">
        <v>10565</v>
      </c>
      <c r="E176">
        <v>14</v>
      </c>
      <c r="F176" s="21">
        <v>639.9</v>
      </c>
      <c r="G176" s="21">
        <f>tblvendedores[[#This Row],[Unidades]]*tblvendedores[[#This Row],[Valor Unitario]]</f>
        <v>8958.6</v>
      </c>
    </row>
    <row r="177" spans="1:7" x14ac:dyDescent="0.25">
      <c r="A177" t="s">
        <v>61</v>
      </c>
      <c r="B177" t="s">
        <v>63</v>
      </c>
      <c r="C177" s="20">
        <v>40712</v>
      </c>
      <c r="D177" s="22">
        <v>10566</v>
      </c>
      <c r="E177">
        <v>8</v>
      </c>
      <c r="F177" s="21">
        <v>1761</v>
      </c>
      <c r="G177" s="21">
        <f>tblvendedores[[#This Row],[Unidades]]*tblvendedores[[#This Row],[Valor Unitario]]</f>
        <v>14088</v>
      </c>
    </row>
    <row r="178" spans="1:7" x14ac:dyDescent="0.25">
      <c r="A178" t="s">
        <v>59</v>
      </c>
      <c r="B178" t="s">
        <v>69</v>
      </c>
      <c r="C178" s="20">
        <v>40713</v>
      </c>
      <c r="D178" s="22">
        <v>10570</v>
      </c>
      <c r="E178">
        <v>12</v>
      </c>
      <c r="F178" s="21">
        <v>2465.25</v>
      </c>
      <c r="G178" s="21">
        <f>tblvendedores[[#This Row],[Unidades]]*tblvendedores[[#This Row],[Valor Unitario]]</f>
        <v>29583</v>
      </c>
    </row>
    <row r="179" spans="1:7" x14ac:dyDescent="0.25">
      <c r="A179" t="s">
        <v>61</v>
      </c>
      <c r="B179" t="s">
        <v>68</v>
      </c>
      <c r="C179" s="20">
        <v>40714</v>
      </c>
      <c r="D179" s="22">
        <v>10573</v>
      </c>
      <c r="E179">
        <v>18</v>
      </c>
      <c r="F179" s="21">
        <v>2082</v>
      </c>
      <c r="G179" s="21">
        <f>tblvendedores[[#This Row],[Unidades]]*tblvendedores[[#This Row],[Valor Unitario]]</f>
        <v>37476</v>
      </c>
    </row>
    <row r="180" spans="1:7" x14ac:dyDescent="0.25">
      <c r="A180" t="s">
        <v>59</v>
      </c>
      <c r="B180" t="s">
        <v>60</v>
      </c>
      <c r="C180" s="20">
        <v>40718</v>
      </c>
      <c r="D180" s="22">
        <v>10563</v>
      </c>
      <c r="E180">
        <v>16</v>
      </c>
      <c r="F180" s="21">
        <v>965</v>
      </c>
      <c r="G180" s="21">
        <f>tblvendedores[[#This Row],[Unidades]]*tblvendedores[[#This Row],[Valor Unitario]]</f>
        <v>15440</v>
      </c>
    </row>
    <row r="181" spans="1:7" x14ac:dyDescent="0.25">
      <c r="A181" t="s">
        <v>59</v>
      </c>
      <c r="B181" t="s">
        <v>69</v>
      </c>
      <c r="C181" s="20">
        <v>40719</v>
      </c>
      <c r="D181" s="22">
        <v>10572</v>
      </c>
      <c r="E181">
        <v>11</v>
      </c>
      <c r="F181" s="21">
        <v>1501.08</v>
      </c>
      <c r="G181" s="21">
        <f>tblvendedores[[#This Row],[Unidades]]*tblvendedores[[#This Row],[Valor Unitario]]</f>
        <v>16511.879999999997</v>
      </c>
    </row>
    <row r="182" spans="1:7" x14ac:dyDescent="0.25">
      <c r="A182" t="s">
        <v>59</v>
      </c>
      <c r="B182" t="s">
        <v>66</v>
      </c>
      <c r="C182" s="20">
        <v>40720</v>
      </c>
      <c r="D182" s="22">
        <v>10545</v>
      </c>
      <c r="E182">
        <v>7</v>
      </c>
      <c r="F182" s="21">
        <v>210</v>
      </c>
      <c r="G182" s="21">
        <f>tblvendedores[[#This Row],[Unidades]]*tblvendedores[[#This Row],[Valor Unitario]]</f>
        <v>1470</v>
      </c>
    </row>
    <row r="183" spans="1:7" x14ac:dyDescent="0.25">
      <c r="A183" t="s">
        <v>59</v>
      </c>
      <c r="B183" t="s">
        <v>67</v>
      </c>
      <c r="C183" s="20">
        <v>40724</v>
      </c>
      <c r="D183" s="22">
        <v>10574</v>
      </c>
      <c r="E183">
        <v>18</v>
      </c>
      <c r="F183" s="21">
        <v>764.3</v>
      </c>
      <c r="G183" s="21">
        <f>tblvendedores[[#This Row],[Unidades]]*tblvendedores[[#This Row],[Valor Unitario]]</f>
        <v>13757.4</v>
      </c>
    </row>
    <row r="184" spans="1:7" x14ac:dyDescent="0.25">
      <c r="A184" t="s">
        <v>61</v>
      </c>
      <c r="B184" t="s">
        <v>62</v>
      </c>
      <c r="C184" s="20">
        <v>40724</v>
      </c>
      <c r="D184" s="22">
        <v>10575</v>
      </c>
      <c r="E184">
        <v>8</v>
      </c>
      <c r="F184" s="21">
        <v>2147.4</v>
      </c>
      <c r="G184" s="21">
        <f>tblvendedores[[#This Row],[Unidades]]*tblvendedores[[#This Row],[Valor Unitario]]</f>
        <v>17179.2</v>
      </c>
    </row>
    <row r="185" spans="1:7" x14ac:dyDescent="0.25">
      <c r="A185" t="s">
        <v>61</v>
      </c>
      <c r="B185" t="s">
        <v>69</v>
      </c>
      <c r="C185" s="20">
        <v>40724</v>
      </c>
      <c r="D185" s="22">
        <v>10576</v>
      </c>
      <c r="E185">
        <v>12</v>
      </c>
      <c r="F185" s="21">
        <v>838.45</v>
      </c>
      <c r="G185" s="21">
        <f>tblvendedores[[#This Row],[Unidades]]*tblvendedores[[#This Row],[Valor Unitario]]</f>
        <v>10061.400000000001</v>
      </c>
    </row>
    <row r="186" spans="1:7" x14ac:dyDescent="0.25">
      <c r="A186" t="s">
        <v>61</v>
      </c>
      <c r="B186" t="s">
        <v>63</v>
      </c>
      <c r="C186" s="20">
        <v>40724</v>
      </c>
      <c r="D186" s="22">
        <v>10577</v>
      </c>
      <c r="E186">
        <v>17</v>
      </c>
      <c r="F186" s="21">
        <v>569</v>
      </c>
      <c r="G186" s="21">
        <f>tblvendedores[[#This Row],[Unidades]]*tblvendedores[[#This Row],[Valor Unitario]]</f>
        <v>9673</v>
      </c>
    </row>
    <row r="187" spans="1:7" x14ac:dyDescent="0.25">
      <c r="A187" t="s">
        <v>59</v>
      </c>
      <c r="B187" t="s">
        <v>67</v>
      </c>
      <c r="C187" s="20">
        <v>40725</v>
      </c>
      <c r="D187" s="22">
        <v>10580</v>
      </c>
      <c r="E187">
        <v>7</v>
      </c>
      <c r="F187" s="21">
        <v>1013.74</v>
      </c>
      <c r="G187" s="21">
        <f>tblvendedores[[#This Row],[Unidades]]*tblvendedores[[#This Row],[Valor Unitario]]</f>
        <v>7096.18</v>
      </c>
    </row>
    <row r="188" spans="1:7" x14ac:dyDescent="0.25">
      <c r="A188" t="s">
        <v>59</v>
      </c>
      <c r="B188" t="s">
        <v>69</v>
      </c>
      <c r="C188" s="20">
        <v>40726</v>
      </c>
      <c r="D188" s="22">
        <v>10581</v>
      </c>
      <c r="E188">
        <v>9</v>
      </c>
      <c r="F188" s="21">
        <v>310</v>
      </c>
      <c r="G188" s="21">
        <f>tblvendedores[[#This Row],[Unidades]]*tblvendedores[[#This Row],[Valor Unitario]]</f>
        <v>2790</v>
      </c>
    </row>
    <row r="189" spans="1:7" x14ac:dyDescent="0.25">
      <c r="A189" t="s">
        <v>59</v>
      </c>
      <c r="B189" t="s">
        <v>66</v>
      </c>
      <c r="C189" s="20">
        <v>40728</v>
      </c>
      <c r="D189" s="22">
        <v>10571</v>
      </c>
      <c r="E189">
        <v>18</v>
      </c>
      <c r="F189" s="21">
        <v>550.59</v>
      </c>
      <c r="G189" s="21">
        <f>tblvendedores[[#This Row],[Unidades]]*tblvendedores[[#This Row],[Valor Unitario]]</f>
        <v>9910.6200000000008</v>
      </c>
    </row>
    <row r="190" spans="1:7" x14ac:dyDescent="0.25">
      <c r="A190" t="s">
        <v>59</v>
      </c>
      <c r="B190" t="s">
        <v>64</v>
      </c>
      <c r="C190" s="20">
        <v>40728</v>
      </c>
      <c r="D190" s="22">
        <v>10579</v>
      </c>
      <c r="E190">
        <v>12</v>
      </c>
      <c r="F190" s="21">
        <v>317.75</v>
      </c>
      <c r="G190" s="21">
        <f>tblvendedores[[#This Row],[Unidades]]*tblvendedores[[#This Row],[Valor Unitario]]</f>
        <v>3813</v>
      </c>
    </row>
    <row r="191" spans="1:7" x14ac:dyDescent="0.25">
      <c r="A191" t="s">
        <v>59</v>
      </c>
      <c r="B191" t="s">
        <v>60</v>
      </c>
      <c r="C191" s="20">
        <v>40728</v>
      </c>
      <c r="D191" s="22">
        <v>10583</v>
      </c>
      <c r="E191">
        <v>18</v>
      </c>
      <c r="F191" s="21">
        <v>2237.5</v>
      </c>
      <c r="G191" s="21">
        <f>tblvendedores[[#This Row],[Unidades]]*tblvendedores[[#This Row],[Valor Unitario]]</f>
        <v>40275</v>
      </c>
    </row>
    <row r="192" spans="1:7" x14ac:dyDescent="0.25">
      <c r="A192" t="s">
        <v>59</v>
      </c>
      <c r="B192" t="s">
        <v>67</v>
      </c>
      <c r="C192" s="20">
        <v>40728</v>
      </c>
      <c r="D192" s="22">
        <v>10584</v>
      </c>
      <c r="E192">
        <v>9</v>
      </c>
      <c r="F192" s="21">
        <v>593.75</v>
      </c>
      <c r="G192" s="21">
        <f>tblvendedores[[#This Row],[Unidades]]*tblvendedores[[#This Row],[Valor Unitario]]</f>
        <v>5343.75</v>
      </c>
    </row>
    <row r="193" spans="1:7" x14ac:dyDescent="0.25">
      <c r="A193" t="s">
        <v>59</v>
      </c>
      <c r="B193" t="s">
        <v>69</v>
      </c>
      <c r="C193" s="20">
        <v>40733</v>
      </c>
      <c r="D193" s="22">
        <v>10568</v>
      </c>
      <c r="E193">
        <v>17</v>
      </c>
      <c r="F193" s="21">
        <v>155</v>
      </c>
      <c r="G193" s="21">
        <f>tblvendedores[[#This Row],[Unidades]]*tblvendedores[[#This Row],[Valor Unitario]]</f>
        <v>2635</v>
      </c>
    </row>
    <row r="194" spans="1:7" x14ac:dyDescent="0.25">
      <c r="A194" t="s">
        <v>61</v>
      </c>
      <c r="B194" t="s">
        <v>63</v>
      </c>
      <c r="C194" s="20">
        <v>40733</v>
      </c>
      <c r="D194" s="22">
        <v>10586</v>
      </c>
      <c r="E194">
        <v>11</v>
      </c>
      <c r="F194" s="21">
        <v>23.8</v>
      </c>
      <c r="G194" s="21">
        <f>tblvendedores[[#This Row],[Unidades]]*tblvendedores[[#This Row],[Valor Unitario]]</f>
        <v>261.8</v>
      </c>
    </row>
    <row r="195" spans="1:7" x14ac:dyDescent="0.25">
      <c r="A195" t="s">
        <v>59</v>
      </c>
      <c r="B195" t="s">
        <v>64</v>
      </c>
      <c r="C195" s="20">
        <v>40733</v>
      </c>
      <c r="D195" s="22">
        <v>10587</v>
      </c>
      <c r="E195">
        <v>7</v>
      </c>
      <c r="F195" s="21">
        <v>807.38</v>
      </c>
      <c r="G195" s="21">
        <f>tblvendedores[[#This Row],[Unidades]]*tblvendedores[[#This Row],[Valor Unitario]]</f>
        <v>5651.66</v>
      </c>
    </row>
    <row r="196" spans="1:7" x14ac:dyDescent="0.25">
      <c r="A196" t="s">
        <v>61</v>
      </c>
      <c r="B196" t="s">
        <v>68</v>
      </c>
      <c r="C196" s="20">
        <v>40734</v>
      </c>
      <c r="D196" s="22">
        <v>10585</v>
      </c>
      <c r="E196">
        <v>18</v>
      </c>
      <c r="F196" s="21">
        <v>142.5</v>
      </c>
      <c r="G196" s="21">
        <f>tblvendedores[[#This Row],[Unidades]]*tblvendedores[[#This Row],[Valor Unitario]]</f>
        <v>2565</v>
      </c>
    </row>
    <row r="197" spans="1:7" x14ac:dyDescent="0.25">
      <c r="A197" t="s">
        <v>59</v>
      </c>
      <c r="B197" t="s">
        <v>60</v>
      </c>
      <c r="C197" s="20">
        <v>40734</v>
      </c>
      <c r="D197" s="22">
        <v>10588</v>
      </c>
      <c r="E197">
        <v>16</v>
      </c>
      <c r="F197" s="21">
        <v>3120</v>
      </c>
      <c r="G197" s="21">
        <f>tblvendedores[[#This Row],[Unidades]]*tblvendedores[[#This Row],[Valor Unitario]]</f>
        <v>49920</v>
      </c>
    </row>
    <row r="198" spans="1:7" x14ac:dyDescent="0.25">
      <c r="A198" t="s">
        <v>61</v>
      </c>
      <c r="B198" t="s">
        <v>62</v>
      </c>
      <c r="C198" s="20">
        <v>40735</v>
      </c>
      <c r="D198" s="22">
        <v>10569</v>
      </c>
      <c r="E198">
        <v>7</v>
      </c>
      <c r="F198" s="21">
        <v>890</v>
      </c>
      <c r="G198" s="21">
        <f>tblvendedores[[#This Row],[Unidades]]*tblvendedores[[#This Row],[Valor Unitario]]</f>
        <v>6230</v>
      </c>
    </row>
    <row r="199" spans="1:7" x14ac:dyDescent="0.25">
      <c r="A199" t="s">
        <v>59</v>
      </c>
      <c r="B199" t="s">
        <v>69</v>
      </c>
      <c r="C199" s="20">
        <v>40738</v>
      </c>
      <c r="D199" s="22">
        <v>10582</v>
      </c>
      <c r="E199">
        <v>19</v>
      </c>
      <c r="F199" s="21">
        <v>330</v>
      </c>
      <c r="G199" s="21">
        <f>tblvendedores[[#This Row],[Unidades]]*tblvendedores[[#This Row],[Valor Unitario]]</f>
        <v>6270</v>
      </c>
    </row>
    <row r="200" spans="1:7" x14ac:dyDescent="0.25">
      <c r="A200" t="s">
        <v>59</v>
      </c>
      <c r="B200" t="s">
        <v>66</v>
      </c>
      <c r="C200" s="20">
        <v>40738</v>
      </c>
      <c r="D200" s="22">
        <v>10589</v>
      </c>
      <c r="E200">
        <v>14</v>
      </c>
      <c r="F200" s="21">
        <v>72</v>
      </c>
      <c r="G200" s="21">
        <f>tblvendedores[[#This Row],[Unidades]]*tblvendedores[[#This Row],[Valor Unitario]]</f>
        <v>1008</v>
      </c>
    </row>
    <row r="201" spans="1:7" x14ac:dyDescent="0.25">
      <c r="A201" t="s">
        <v>59</v>
      </c>
      <c r="B201" t="s">
        <v>67</v>
      </c>
      <c r="C201" s="20">
        <v>40738</v>
      </c>
      <c r="D201" s="22">
        <v>10590</v>
      </c>
      <c r="E201">
        <v>7</v>
      </c>
      <c r="F201" s="21">
        <v>1101</v>
      </c>
      <c r="G201" s="21">
        <f>tblvendedores[[#This Row],[Unidades]]*tblvendedores[[#This Row],[Valor Unitario]]</f>
        <v>7707</v>
      </c>
    </row>
    <row r="202" spans="1:7" x14ac:dyDescent="0.25">
      <c r="A202" t="s">
        <v>59</v>
      </c>
      <c r="B202" t="s">
        <v>60</v>
      </c>
      <c r="C202" s="20">
        <v>40738</v>
      </c>
      <c r="D202" s="22">
        <v>10595</v>
      </c>
      <c r="E202">
        <v>8</v>
      </c>
      <c r="F202" s="21">
        <v>4725</v>
      </c>
      <c r="G202" s="21">
        <f>tblvendedores[[#This Row],[Unidades]]*tblvendedores[[#This Row],[Valor Unitario]]</f>
        <v>37800</v>
      </c>
    </row>
    <row r="203" spans="1:7" x14ac:dyDescent="0.25">
      <c r="A203" t="s">
        <v>59</v>
      </c>
      <c r="B203" t="s">
        <v>64</v>
      </c>
      <c r="C203" s="20">
        <v>40740</v>
      </c>
      <c r="D203" s="22">
        <v>10591</v>
      </c>
      <c r="E203">
        <v>16</v>
      </c>
      <c r="F203" s="21">
        <v>812.5</v>
      </c>
      <c r="G203" s="21">
        <f>tblvendedores[[#This Row],[Unidades]]*tblvendedores[[#This Row],[Valor Unitario]]</f>
        <v>13000</v>
      </c>
    </row>
    <row r="204" spans="1:7" x14ac:dyDescent="0.25">
      <c r="A204" t="s">
        <v>59</v>
      </c>
      <c r="B204" t="s">
        <v>69</v>
      </c>
      <c r="C204" s="20">
        <v>40740</v>
      </c>
      <c r="D204" s="22">
        <v>10592</v>
      </c>
      <c r="E204">
        <v>12</v>
      </c>
      <c r="F204" s="21">
        <v>516.46</v>
      </c>
      <c r="G204" s="21">
        <f>tblvendedores[[#This Row],[Unidades]]*tblvendedores[[#This Row],[Valor Unitario]]</f>
        <v>6197.52</v>
      </c>
    </row>
    <row r="205" spans="1:7" x14ac:dyDescent="0.25">
      <c r="A205" t="s">
        <v>59</v>
      </c>
      <c r="B205" t="s">
        <v>69</v>
      </c>
      <c r="C205" s="20">
        <v>40740</v>
      </c>
      <c r="D205" s="22">
        <v>10594</v>
      </c>
      <c r="E205">
        <v>12</v>
      </c>
      <c r="F205" s="21">
        <v>565.5</v>
      </c>
      <c r="G205" s="21">
        <f>tblvendedores[[#This Row],[Unidades]]*tblvendedores[[#This Row],[Valor Unitario]]</f>
        <v>6786</v>
      </c>
    </row>
    <row r="206" spans="1:7" x14ac:dyDescent="0.25">
      <c r="A206" t="s">
        <v>61</v>
      </c>
      <c r="B206" t="s">
        <v>68</v>
      </c>
      <c r="C206" s="20">
        <v>40742</v>
      </c>
      <c r="D206" s="22">
        <v>10597</v>
      </c>
      <c r="E206">
        <v>10</v>
      </c>
      <c r="F206" s="21">
        <v>718.08</v>
      </c>
      <c r="G206" s="21">
        <f>tblvendedores[[#This Row],[Unidades]]*tblvendedores[[#This Row],[Valor Unitario]]</f>
        <v>7180.8</v>
      </c>
    </row>
    <row r="207" spans="1:7" x14ac:dyDescent="0.25">
      <c r="A207" t="s">
        <v>59</v>
      </c>
      <c r="B207" t="s">
        <v>64</v>
      </c>
      <c r="C207" s="20">
        <v>40742</v>
      </c>
      <c r="D207" s="22">
        <v>10598</v>
      </c>
      <c r="E207">
        <v>19</v>
      </c>
      <c r="F207" s="21">
        <v>2388.5</v>
      </c>
      <c r="G207" s="21">
        <f>tblvendedores[[#This Row],[Unidades]]*tblvendedores[[#This Row],[Valor Unitario]]</f>
        <v>45381.5</v>
      </c>
    </row>
    <row r="208" spans="1:7" x14ac:dyDescent="0.25">
      <c r="A208" t="s">
        <v>61</v>
      </c>
      <c r="B208" t="s">
        <v>65</v>
      </c>
      <c r="C208" s="20">
        <v>40745</v>
      </c>
      <c r="D208" s="22">
        <v>10599</v>
      </c>
      <c r="E208">
        <v>15</v>
      </c>
      <c r="F208" s="21">
        <v>493</v>
      </c>
      <c r="G208" s="21">
        <f>tblvendedores[[#This Row],[Unidades]]*tblvendedores[[#This Row],[Valor Unitario]]</f>
        <v>7395</v>
      </c>
    </row>
    <row r="209" spans="1:7" x14ac:dyDescent="0.25">
      <c r="A209" t="s">
        <v>61</v>
      </c>
      <c r="B209" t="s">
        <v>67</v>
      </c>
      <c r="C209" s="20">
        <v>40745</v>
      </c>
      <c r="D209" s="22">
        <v>10600</v>
      </c>
      <c r="E209">
        <v>17</v>
      </c>
      <c r="F209" s="21">
        <v>479.8</v>
      </c>
      <c r="G209" s="21">
        <f>tblvendedores[[#This Row],[Unidades]]*tblvendedores[[#This Row],[Valor Unitario]]</f>
        <v>8156.6</v>
      </c>
    </row>
    <row r="210" spans="1:7" x14ac:dyDescent="0.25">
      <c r="A210" t="s">
        <v>61</v>
      </c>
      <c r="B210" t="s">
        <v>68</v>
      </c>
      <c r="C210" s="20">
        <v>40746</v>
      </c>
      <c r="D210" s="22">
        <v>10601</v>
      </c>
      <c r="E210">
        <v>8</v>
      </c>
      <c r="F210" s="21">
        <v>2285</v>
      </c>
      <c r="G210" s="21">
        <f>tblvendedores[[#This Row],[Unidades]]*tblvendedores[[#This Row],[Valor Unitario]]</f>
        <v>18280</v>
      </c>
    </row>
    <row r="211" spans="1:7" x14ac:dyDescent="0.25">
      <c r="A211" t="s">
        <v>59</v>
      </c>
      <c r="B211" t="s">
        <v>66</v>
      </c>
      <c r="C211" s="20">
        <v>40746</v>
      </c>
      <c r="D211" s="22">
        <v>10602</v>
      </c>
      <c r="E211">
        <v>13</v>
      </c>
      <c r="F211" s="21">
        <v>48.75</v>
      </c>
      <c r="G211" s="21">
        <f>tblvendedores[[#This Row],[Unidades]]*tblvendedores[[#This Row],[Valor Unitario]]</f>
        <v>633.75</v>
      </c>
    </row>
    <row r="212" spans="1:7" x14ac:dyDescent="0.25">
      <c r="A212" t="s">
        <v>59</v>
      </c>
      <c r="B212" t="s">
        <v>67</v>
      </c>
      <c r="C212" s="20">
        <v>40749</v>
      </c>
      <c r="D212" s="22">
        <v>10578</v>
      </c>
      <c r="E212">
        <v>11</v>
      </c>
      <c r="F212" s="21">
        <v>477</v>
      </c>
      <c r="G212" s="21">
        <f>tblvendedores[[#This Row],[Unidades]]*tblvendedores[[#This Row],[Valor Unitario]]</f>
        <v>5247</v>
      </c>
    </row>
    <row r="213" spans="1:7" x14ac:dyDescent="0.25">
      <c r="A213" t="s">
        <v>61</v>
      </c>
      <c r="B213" t="s">
        <v>62</v>
      </c>
      <c r="C213" s="20">
        <v>40749</v>
      </c>
      <c r="D213" s="22">
        <v>10607</v>
      </c>
      <c r="E213">
        <v>10</v>
      </c>
      <c r="F213" s="21">
        <v>6475.4</v>
      </c>
      <c r="G213" s="21">
        <f>tblvendedores[[#This Row],[Unidades]]*tblvendedores[[#This Row],[Valor Unitario]]</f>
        <v>64754</v>
      </c>
    </row>
    <row r="214" spans="1:7" x14ac:dyDescent="0.25">
      <c r="A214" t="s">
        <v>59</v>
      </c>
      <c r="B214" t="s">
        <v>64</v>
      </c>
      <c r="C214" s="20">
        <v>40753</v>
      </c>
      <c r="D214" s="22">
        <v>10604</v>
      </c>
      <c r="E214">
        <v>14</v>
      </c>
      <c r="F214" s="21">
        <v>230.85</v>
      </c>
      <c r="G214" s="21">
        <f>tblvendedores[[#This Row],[Unidades]]*tblvendedores[[#This Row],[Valor Unitario]]</f>
        <v>3231.9</v>
      </c>
    </row>
    <row r="215" spans="1:7" x14ac:dyDescent="0.25">
      <c r="A215" t="s">
        <v>59</v>
      </c>
      <c r="B215" t="s">
        <v>64</v>
      </c>
      <c r="C215" s="20">
        <v>40753</v>
      </c>
      <c r="D215" s="22">
        <v>10605</v>
      </c>
      <c r="E215">
        <v>7</v>
      </c>
      <c r="F215" s="21">
        <v>4109.6899999999996</v>
      </c>
      <c r="G215" s="21">
        <f>tblvendedores[[#This Row],[Unidades]]*tblvendedores[[#This Row],[Valor Unitario]]</f>
        <v>28767.829999999998</v>
      </c>
    </row>
    <row r="216" spans="1:7" x14ac:dyDescent="0.25">
      <c r="A216" t="s">
        <v>61</v>
      </c>
      <c r="B216" t="s">
        <v>68</v>
      </c>
      <c r="C216" s="20">
        <v>40754</v>
      </c>
      <c r="D216" s="22">
        <v>10609</v>
      </c>
      <c r="E216">
        <v>17</v>
      </c>
      <c r="F216" s="21">
        <v>424</v>
      </c>
      <c r="G216" s="21">
        <f>tblvendedores[[#This Row],[Unidades]]*tblvendedores[[#This Row],[Valor Unitario]]</f>
        <v>7208</v>
      </c>
    </row>
    <row r="217" spans="1:7" x14ac:dyDescent="0.25">
      <c r="A217" t="s">
        <v>59</v>
      </c>
      <c r="B217" t="s">
        <v>67</v>
      </c>
      <c r="C217" s="20">
        <v>40755</v>
      </c>
      <c r="D217" s="22">
        <v>10606</v>
      </c>
      <c r="E217">
        <v>7</v>
      </c>
      <c r="F217" s="21">
        <v>1130.4000000000001</v>
      </c>
      <c r="G217" s="21">
        <f>tblvendedores[[#This Row],[Unidades]]*tblvendedores[[#This Row],[Valor Unitario]]</f>
        <v>7912.8000000000011</v>
      </c>
    </row>
    <row r="218" spans="1:7" x14ac:dyDescent="0.25">
      <c r="A218" t="s">
        <v>59</v>
      </c>
      <c r="B218" t="s">
        <v>67</v>
      </c>
      <c r="C218" s="20">
        <v>40756</v>
      </c>
      <c r="D218" s="22">
        <v>10608</v>
      </c>
      <c r="E218">
        <v>15</v>
      </c>
      <c r="F218" s="21">
        <v>1064</v>
      </c>
      <c r="G218" s="21">
        <f>tblvendedores[[#This Row],[Unidades]]*tblvendedores[[#This Row],[Valor Unitario]]</f>
        <v>15960</v>
      </c>
    </row>
    <row r="219" spans="1:7" x14ac:dyDescent="0.25">
      <c r="A219" t="s">
        <v>61</v>
      </c>
      <c r="B219" t="s">
        <v>65</v>
      </c>
      <c r="C219" s="20">
        <v>40756</v>
      </c>
      <c r="D219" s="22">
        <v>10611</v>
      </c>
      <c r="E219">
        <v>14</v>
      </c>
      <c r="F219" s="21">
        <v>808</v>
      </c>
      <c r="G219" s="21">
        <f>tblvendedores[[#This Row],[Unidades]]*tblvendedores[[#This Row],[Valor Unitario]]</f>
        <v>11312</v>
      </c>
    </row>
    <row r="220" spans="1:7" x14ac:dyDescent="0.25">
      <c r="A220" t="s">
        <v>59</v>
      </c>
      <c r="B220" t="s">
        <v>64</v>
      </c>
      <c r="C220" s="20">
        <v>40756</v>
      </c>
      <c r="D220" s="22">
        <v>10612</v>
      </c>
      <c r="E220">
        <v>18</v>
      </c>
      <c r="F220" s="21">
        <v>6375</v>
      </c>
      <c r="G220" s="21">
        <f>tblvendedores[[#This Row],[Unidades]]*tblvendedores[[#This Row],[Valor Unitario]]</f>
        <v>114750</v>
      </c>
    </row>
    <row r="221" spans="1:7" x14ac:dyDescent="0.25">
      <c r="A221" t="s">
        <v>59</v>
      </c>
      <c r="B221" t="s">
        <v>67</v>
      </c>
      <c r="C221" s="20">
        <v>40756</v>
      </c>
      <c r="D221" s="22">
        <v>10613</v>
      </c>
      <c r="E221">
        <v>10</v>
      </c>
      <c r="F221" s="21">
        <v>353.2</v>
      </c>
      <c r="G221" s="21">
        <f>tblvendedores[[#This Row],[Unidades]]*tblvendedores[[#This Row],[Valor Unitario]]</f>
        <v>3532</v>
      </c>
    </row>
    <row r="222" spans="1:7" x14ac:dyDescent="0.25">
      <c r="A222" t="s">
        <v>59</v>
      </c>
      <c r="B222" t="s">
        <v>66</v>
      </c>
      <c r="C222" s="20">
        <v>40756</v>
      </c>
      <c r="D222" s="22">
        <v>10614</v>
      </c>
      <c r="E222">
        <v>12</v>
      </c>
      <c r="F222" s="21">
        <v>464</v>
      </c>
      <c r="G222" s="21">
        <f>tblvendedores[[#This Row],[Unidades]]*tblvendedores[[#This Row],[Valor Unitario]]</f>
        <v>5568</v>
      </c>
    </row>
    <row r="223" spans="1:7" x14ac:dyDescent="0.25">
      <c r="A223" t="s">
        <v>59</v>
      </c>
      <c r="B223" t="s">
        <v>67</v>
      </c>
      <c r="C223" s="20">
        <v>40759</v>
      </c>
      <c r="D223" s="22">
        <v>10617</v>
      </c>
      <c r="E223">
        <v>15</v>
      </c>
      <c r="F223" s="21">
        <v>1402.5</v>
      </c>
      <c r="G223" s="21">
        <f>tblvendedores[[#This Row],[Unidades]]*tblvendedores[[#This Row],[Valor Unitario]]</f>
        <v>21037.5</v>
      </c>
    </row>
    <row r="224" spans="1:7" x14ac:dyDescent="0.25">
      <c r="A224" t="s">
        <v>59</v>
      </c>
      <c r="B224" t="s">
        <v>64</v>
      </c>
      <c r="C224" s="20">
        <v>40760</v>
      </c>
      <c r="D224" s="22">
        <v>10616</v>
      </c>
      <c r="E224">
        <v>13</v>
      </c>
      <c r="F224" s="21">
        <v>4806.99</v>
      </c>
      <c r="G224" s="21">
        <f>tblvendedores[[#This Row],[Unidades]]*tblvendedores[[#This Row],[Valor Unitario]]</f>
        <v>62490.869999999995</v>
      </c>
    </row>
    <row r="225" spans="1:7" x14ac:dyDescent="0.25">
      <c r="A225" t="s">
        <v>59</v>
      </c>
      <c r="B225" t="s">
        <v>66</v>
      </c>
      <c r="C225" s="20">
        <v>40761</v>
      </c>
      <c r="D225" s="22">
        <v>10610</v>
      </c>
      <c r="E225">
        <v>9</v>
      </c>
      <c r="F225" s="21">
        <v>299.25</v>
      </c>
      <c r="G225" s="21">
        <f>tblvendedores[[#This Row],[Unidades]]*tblvendedores[[#This Row],[Valor Unitario]]</f>
        <v>2693.25</v>
      </c>
    </row>
    <row r="226" spans="1:7" x14ac:dyDescent="0.25">
      <c r="A226" t="s">
        <v>59</v>
      </c>
      <c r="B226" t="s">
        <v>60</v>
      </c>
      <c r="C226" s="20">
        <v>40761</v>
      </c>
      <c r="D226" s="22">
        <v>10615</v>
      </c>
      <c r="E226">
        <v>19</v>
      </c>
      <c r="F226" s="21">
        <v>120</v>
      </c>
      <c r="G226" s="21">
        <f>tblvendedores[[#This Row],[Unidades]]*tblvendedores[[#This Row],[Valor Unitario]]</f>
        <v>2280</v>
      </c>
    </row>
    <row r="227" spans="1:7" x14ac:dyDescent="0.25">
      <c r="A227" t="s">
        <v>61</v>
      </c>
      <c r="B227" t="s">
        <v>69</v>
      </c>
      <c r="C227" s="20">
        <v>40762</v>
      </c>
      <c r="D227" s="22">
        <v>10619</v>
      </c>
      <c r="E227">
        <v>17</v>
      </c>
      <c r="F227" s="21">
        <v>1260</v>
      </c>
      <c r="G227" s="21">
        <f>tblvendedores[[#This Row],[Unidades]]*tblvendedores[[#This Row],[Valor Unitario]]</f>
        <v>21420</v>
      </c>
    </row>
    <row r="228" spans="1:7" x14ac:dyDescent="0.25">
      <c r="A228" t="s">
        <v>59</v>
      </c>
      <c r="B228" t="s">
        <v>66</v>
      </c>
      <c r="C228" s="20">
        <v>40763</v>
      </c>
      <c r="D228" s="22">
        <v>10603</v>
      </c>
      <c r="E228">
        <v>8</v>
      </c>
      <c r="F228" s="21">
        <v>1483</v>
      </c>
      <c r="G228" s="21">
        <f>tblvendedores[[#This Row],[Unidades]]*tblvendedores[[#This Row],[Valor Unitario]]</f>
        <v>11864</v>
      </c>
    </row>
    <row r="229" spans="1:7" x14ac:dyDescent="0.25">
      <c r="A229" t="s">
        <v>59</v>
      </c>
      <c r="B229" t="s">
        <v>64</v>
      </c>
      <c r="C229" s="20">
        <v>40763</v>
      </c>
      <c r="D229" s="22">
        <v>10618</v>
      </c>
      <c r="E229">
        <v>19</v>
      </c>
      <c r="F229" s="21">
        <v>2697.5</v>
      </c>
      <c r="G229" s="21">
        <f>tblvendedores[[#This Row],[Unidades]]*tblvendedores[[#This Row],[Valor Unitario]]</f>
        <v>51252.5</v>
      </c>
    </row>
    <row r="230" spans="1:7" x14ac:dyDescent="0.25">
      <c r="A230" t="s">
        <v>59</v>
      </c>
      <c r="B230" t="s">
        <v>67</v>
      </c>
      <c r="C230" s="20">
        <v>40766</v>
      </c>
      <c r="D230" s="22">
        <v>10621</v>
      </c>
      <c r="E230">
        <v>9</v>
      </c>
      <c r="F230" s="21">
        <v>758.5</v>
      </c>
      <c r="G230" s="21">
        <f>tblvendedores[[#This Row],[Unidades]]*tblvendedores[[#This Row],[Valor Unitario]]</f>
        <v>6826.5</v>
      </c>
    </row>
    <row r="231" spans="1:7" x14ac:dyDescent="0.25">
      <c r="A231" t="s">
        <v>59</v>
      </c>
      <c r="B231" t="s">
        <v>67</v>
      </c>
      <c r="C231" s="20">
        <v>40766</v>
      </c>
      <c r="D231" s="22">
        <v>10622</v>
      </c>
      <c r="E231">
        <v>12</v>
      </c>
      <c r="F231" s="21">
        <v>560</v>
      </c>
      <c r="G231" s="21">
        <f>tblvendedores[[#This Row],[Unidades]]*tblvendedores[[#This Row],[Valor Unitario]]</f>
        <v>6720</v>
      </c>
    </row>
    <row r="232" spans="1:7" x14ac:dyDescent="0.25">
      <c r="A232" t="s">
        <v>59</v>
      </c>
      <c r="B232" t="s">
        <v>66</v>
      </c>
      <c r="C232" s="20">
        <v>40767</v>
      </c>
      <c r="D232" s="22">
        <v>10596</v>
      </c>
      <c r="E232">
        <v>10</v>
      </c>
      <c r="F232" s="21">
        <v>1180.8800000000001</v>
      </c>
      <c r="G232" s="21">
        <f>tblvendedores[[#This Row],[Unidades]]*tblvendedores[[#This Row],[Valor Unitario]]</f>
        <v>11808.800000000001</v>
      </c>
    </row>
    <row r="233" spans="1:7" x14ac:dyDescent="0.25">
      <c r="A233" t="s">
        <v>59</v>
      </c>
      <c r="B233" t="s">
        <v>66</v>
      </c>
      <c r="C233" s="20">
        <v>40767</v>
      </c>
      <c r="D233" s="22">
        <v>10623</v>
      </c>
      <c r="E233">
        <v>11</v>
      </c>
      <c r="F233" s="21">
        <v>1336.95</v>
      </c>
      <c r="G233" s="21">
        <f>tblvendedores[[#This Row],[Unidades]]*tblvendedores[[#This Row],[Valor Unitario]]</f>
        <v>14706.45</v>
      </c>
    </row>
    <row r="234" spans="1:7" x14ac:dyDescent="0.25">
      <c r="A234" t="s">
        <v>61</v>
      </c>
      <c r="B234" t="s">
        <v>68</v>
      </c>
      <c r="C234" s="20">
        <v>40768</v>
      </c>
      <c r="D234" s="22">
        <v>10593</v>
      </c>
      <c r="E234">
        <v>14</v>
      </c>
      <c r="F234" s="21">
        <v>1994.4</v>
      </c>
      <c r="G234" s="21">
        <f>tblvendedores[[#This Row],[Unidades]]*tblvendedores[[#This Row],[Valor Unitario]]</f>
        <v>27921.600000000002</v>
      </c>
    </row>
    <row r="235" spans="1:7" x14ac:dyDescent="0.25">
      <c r="A235" t="s">
        <v>59</v>
      </c>
      <c r="B235" t="s">
        <v>60</v>
      </c>
      <c r="C235" s="20">
        <v>40769</v>
      </c>
      <c r="D235" s="22">
        <v>10620</v>
      </c>
      <c r="E235">
        <v>13</v>
      </c>
      <c r="F235" s="21">
        <v>57.5</v>
      </c>
      <c r="G235" s="21">
        <f>tblvendedores[[#This Row],[Unidades]]*tblvendedores[[#This Row],[Valor Unitario]]</f>
        <v>747.5</v>
      </c>
    </row>
    <row r="236" spans="1:7" x14ac:dyDescent="0.25">
      <c r="A236" t="s">
        <v>59</v>
      </c>
      <c r="B236" t="s">
        <v>69</v>
      </c>
      <c r="C236" s="20">
        <v>40769</v>
      </c>
      <c r="D236" s="22">
        <v>10625</v>
      </c>
      <c r="E236">
        <v>12</v>
      </c>
      <c r="F236" s="21">
        <v>479.75</v>
      </c>
      <c r="G236" s="21">
        <f>tblvendedores[[#This Row],[Unidades]]*tblvendedores[[#This Row],[Valor Unitario]]</f>
        <v>5757</v>
      </c>
    </row>
    <row r="237" spans="1:7" x14ac:dyDescent="0.25">
      <c r="A237" t="s">
        <v>59</v>
      </c>
      <c r="B237" t="s">
        <v>66</v>
      </c>
      <c r="C237" s="20">
        <v>40770</v>
      </c>
      <c r="D237" s="22">
        <v>10631</v>
      </c>
      <c r="E237">
        <v>15</v>
      </c>
      <c r="F237" s="21">
        <v>55.8</v>
      </c>
      <c r="G237" s="21">
        <f>tblvendedores[[#This Row],[Unidades]]*tblvendedores[[#This Row],[Valor Unitario]]</f>
        <v>837</v>
      </c>
    </row>
    <row r="238" spans="1:7" x14ac:dyDescent="0.25">
      <c r="A238" t="s">
        <v>61</v>
      </c>
      <c r="B238" t="s">
        <v>68</v>
      </c>
      <c r="C238" s="20">
        <v>40773</v>
      </c>
      <c r="D238" s="22">
        <v>10633</v>
      </c>
      <c r="E238">
        <v>17</v>
      </c>
      <c r="F238" s="21">
        <v>5510.59</v>
      </c>
      <c r="G238" s="21">
        <f>tblvendedores[[#This Row],[Unidades]]*tblvendedores[[#This Row],[Valor Unitario]]</f>
        <v>93680.03</v>
      </c>
    </row>
    <row r="239" spans="1:7" x14ac:dyDescent="0.25">
      <c r="A239" t="s">
        <v>59</v>
      </c>
      <c r="B239" t="s">
        <v>67</v>
      </c>
      <c r="C239" s="20">
        <v>40774</v>
      </c>
      <c r="D239" s="22">
        <v>10624</v>
      </c>
      <c r="E239">
        <v>10</v>
      </c>
      <c r="F239" s="21">
        <v>1393.24</v>
      </c>
      <c r="G239" s="21">
        <f>tblvendedores[[#This Row],[Unidades]]*tblvendedores[[#This Row],[Valor Unitario]]</f>
        <v>13932.4</v>
      </c>
    </row>
    <row r="240" spans="1:7" x14ac:dyDescent="0.25">
      <c r="A240" t="s">
        <v>59</v>
      </c>
      <c r="B240" t="s">
        <v>64</v>
      </c>
      <c r="C240" s="20">
        <v>40774</v>
      </c>
      <c r="D240" s="22">
        <v>10630</v>
      </c>
      <c r="E240">
        <v>7</v>
      </c>
      <c r="F240" s="21">
        <v>903.6</v>
      </c>
      <c r="G240" s="21">
        <f>tblvendedores[[#This Row],[Unidades]]*tblvendedores[[#This Row],[Valor Unitario]]</f>
        <v>6325.2</v>
      </c>
    </row>
    <row r="241" spans="1:7" x14ac:dyDescent="0.25">
      <c r="A241" t="s">
        <v>59</v>
      </c>
      <c r="B241" t="s">
        <v>66</v>
      </c>
      <c r="C241" s="20">
        <v>40774</v>
      </c>
      <c r="D241" s="22">
        <v>10632</v>
      </c>
      <c r="E241">
        <v>15</v>
      </c>
      <c r="F241" s="21">
        <v>589</v>
      </c>
      <c r="G241" s="21">
        <f>tblvendedores[[#This Row],[Unidades]]*tblvendedores[[#This Row],[Valor Unitario]]</f>
        <v>8835</v>
      </c>
    </row>
    <row r="242" spans="1:7" x14ac:dyDescent="0.25">
      <c r="A242" t="s">
        <v>59</v>
      </c>
      <c r="B242" t="s">
        <v>64</v>
      </c>
      <c r="C242" s="20">
        <v>40775</v>
      </c>
      <c r="D242" s="22">
        <v>10626</v>
      </c>
      <c r="E242">
        <v>16</v>
      </c>
      <c r="F242" s="21">
        <v>1503.6</v>
      </c>
      <c r="G242" s="21">
        <f>tblvendedores[[#This Row],[Unidades]]*tblvendedores[[#This Row],[Valor Unitario]]</f>
        <v>24057.599999999999</v>
      </c>
    </row>
    <row r="243" spans="1:7" x14ac:dyDescent="0.25">
      <c r="A243" t="s">
        <v>59</v>
      </c>
      <c r="B243" t="s">
        <v>67</v>
      </c>
      <c r="C243" s="20">
        <v>40775</v>
      </c>
      <c r="D243" s="22">
        <v>10628</v>
      </c>
      <c r="E243">
        <v>7</v>
      </c>
      <c r="F243" s="21">
        <v>450</v>
      </c>
      <c r="G243" s="21">
        <f>tblvendedores[[#This Row],[Unidades]]*tblvendedores[[#This Row],[Valor Unitario]]</f>
        <v>3150</v>
      </c>
    </row>
    <row r="244" spans="1:7" x14ac:dyDescent="0.25">
      <c r="A244" t="s">
        <v>59</v>
      </c>
      <c r="B244" t="s">
        <v>67</v>
      </c>
      <c r="C244" s="20">
        <v>40775</v>
      </c>
      <c r="D244" s="22">
        <v>10629</v>
      </c>
      <c r="E244">
        <v>7</v>
      </c>
      <c r="F244" s="21">
        <v>2775.05</v>
      </c>
      <c r="G244" s="21">
        <f>tblvendedores[[#This Row],[Unidades]]*tblvendedores[[#This Row],[Valor Unitario]]</f>
        <v>19425.350000000002</v>
      </c>
    </row>
    <row r="245" spans="1:7" x14ac:dyDescent="0.25">
      <c r="A245" t="s">
        <v>59</v>
      </c>
      <c r="B245" t="s">
        <v>66</v>
      </c>
      <c r="C245" s="20">
        <v>40776</v>
      </c>
      <c r="D245" s="22">
        <v>10627</v>
      </c>
      <c r="E245">
        <v>15</v>
      </c>
      <c r="F245" s="21">
        <v>1185.75</v>
      </c>
      <c r="G245" s="21">
        <f>tblvendedores[[#This Row],[Unidades]]*tblvendedores[[#This Row],[Valor Unitario]]</f>
        <v>17786.25</v>
      </c>
    </row>
    <row r="246" spans="1:7" x14ac:dyDescent="0.25">
      <c r="A246" t="s">
        <v>59</v>
      </c>
      <c r="B246" t="s">
        <v>67</v>
      </c>
      <c r="C246" s="20">
        <v>40776</v>
      </c>
      <c r="D246" s="22">
        <v>10634</v>
      </c>
      <c r="E246">
        <v>7</v>
      </c>
      <c r="F246" s="21">
        <v>4985.5</v>
      </c>
      <c r="G246" s="21">
        <f>tblvendedores[[#This Row],[Unidades]]*tblvendedores[[#This Row],[Valor Unitario]]</f>
        <v>34898.5</v>
      </c>
    </row>
    <row r="247" spans="1:7" x14ac:dyDescent="0.25">
      <c r="A247" t="s">
        <v>59</v>
      </c>
      <c r="B247" t="s">
        <v>66</v>
      </c>
      <c r="C247" s="20">
        <v>40776</v>
      </c>
      <c r="D247" s="22">
        <v>10635</v>
      </c>
      <c r="E247">
        <v>10</v>
      </c>
      <c r="F247" s="21">
        <v>1326.22</v>
      </c>
      <c r="G247" s="21">
        <f>tblvendedores[[#This Row],[Unidades]]*tblvendedores[[#This Row],[Valor Unitario]]</f>
        <v>13262.2</v>
      </c>
    </row>
    <row r="248" spans="1:7" x14ac:dyDescent="0.25">
      <c r="A248" t="s">
        <v>59</v>
      </c>
      <c r="B248" t="s">
        <v>67</v>
      </c>
      <c r="C248" s="20">
        <v>40781</v>
      </c>
      <c r="D248" s="22">
        <v>10636</v>
      </c>
      <c r="E248">
        <v>8</v>
      </c>
      <c r="F248" s="21">
        <v>629.5</v>
      </c>
      <c r="G248" s="21">
        <f>tblvendedores[[#This Row],[Unidades]]*tblvendedores[[#This Row],[Valor Unitario]]</f>
        <v>5036</v>
      </c>
    </row>
    <row r="249" spans="1:7" x14ac:dyDescent="0.25">
      <c r="A249" t="s">
        <v>61</v>
      </c>
      <c r="B249" t="s">
        <v>65</v>
      </c>
      <c r="C249" s="20">
        <v>40781</v>
      </c>
      <c r="D249" s="22">
        <v>10637</v>
      </c>
      <c r="E249">
        <v>16</v>
      </c>
      <c r="F249" s="21">
        <v>2761.94</v>
      </c>
      <c r="G249" s="21">
        <f>tblvendedores[[#This Row],[Unidades]]*tblvendedores[[#This Row],[Valor Unitario]]</f>
        <v>44191.040000000001</v>
      </c>
    </row>
    <row r="250" spans="1:7" x14ac:dyDescent="0.25">
      <c r="A250" t="s">
        <v>59</v>
      </c>
      <c r="B250" t="s">
        <v>67</v>
      </c>
      <c r="C250" s="20">
        <v>40781</v>
      </c>
      <c r="D250" s="22">
        <v>10641</v>
      </c>
      <c r="E250">
        <v>7</v>
      </c>
      <c r="F250" s="21">
        <v>2054</v>
      </c>
      <c r="G250" s="21">
        <f>tblvendedores[[#This Row],[Unidades]]*tblvendedores[[#This Row],[Valor Unitario]]</f>
        <v>14378</v>
      </c>
    </row>
    <row r="251" spans="1:7" x14ac:dyDescent="0.25">
      <c r="A251" t="s">
        <v>61</v>
      </c>
      <c r="B251" t="s">
        <v>68</v>
      </c>
      <c r="C251" s="20">
        <v>40782</v>
      </c>
      <c r="D251" s="22">
        <v>10639</v>
      </c>
      <c r="E251">
        <v>11</v>
      </c>
      <c r="F251" s="21">
        <v>500</v>
      </c>
      <c r="G251" s="21">
        <f>tblvendedores[[#This Row],[Unidades]]*tblvendedores[[#This Row],[Valor Unitario]]</f>
        <v>5500</v>
      </c>
    </row>
    <row r="252" spans="1:7" x14ac:dyDescent="0.25">
      <c r="A252" t="s">
        <v>59</v>
      </c>
      <c r="B252" t="s">
        <v>67</v>
      </c>
      <c r="C252" s="20">
        <v>40783</v>
      </c>
      <c r="D252" s="22">
        <v>10640</v>
      </c>
      <c r="E252">
        <v>12</v>
      </c>
      <c r="F252" s="21">
        <v>708.75</v>
      </c>
      <c r="G252" s="21">
        <f>tblvendedores[[#This Row],[Unidades]]*tblvendedores[[#This Row],[Valor Unitario]]</f>
        <v>8505</v>
      </c>
    </row>
    <row r="253" spans="1:7" x14ac:dyDescent="0.25">
      <c r="A253" t="s">
        <v>61</v>
      </c>
      <c r="B253" t="s">
        <v>62</v>
      </c>
      <c r="C253" s="20">
        <v>40784</v>
      </c>
      <c r="D253" s="22">
        <v>10649</v>
      </c>
      <c r="E253">
        <v>7</v>
      </c>
      <c r="F253" s="21">
        <v>1434</v>
      </c>
      <c r="G253" s="21">
        <f>tblvendedores[[#This Row],[Unidades]]*tblvendedores[[#This Row],[Valor Unitario]]</f>
        <v>10038</v>
      </c>
    </row>
    <row r="254" spans="1:7" x14ac:dyDescent="0.25">
      <c r="A254" t="s">
        <v>59</v>
      </c>
      <c r="B254" t="s">
        <v>69</v>
      </c>
      <c r="C254" s="20">
        <v>40787</v>
      </c>
      <c r="D254" s="22">
        <v>10638</v>
      </c>
      <c r="E254">
        <v>18</v>
      </c>
      <c r="F254" s="21">
        <v>2720.05</v>
      </c>
      <c r="G254" s="21">
        <f>tblvendedores[[#This Row],[Unidades]]*tblvendedores[[#This Row],[Valor Unitario]]</f>
        <v>48960.9</v>
      </c>
    </row>
    <row r="255" spans="1:7" x14ac:dyDescent="0.25">
      <c r="A255" t="s">
        <v>59</v>
      </c>
      <c r="B255" t="s">
        <v>69</v>
      </c>
      <c r="C255" s="20">
        <v>40787</v>
      </c>
      <c r="D255" s="22">
        <v>10644</v>
      </c>
      <c r="E255">
        <v>9</v>
      </c>
      <c r="F255" s="21">
        <v>1371.8</v>
      </c>
      <c r="G255" s="21">
        <f>tblvendedores[[#This Row],[Unidades]]*tblvendedores[[#This Row],[Valor Unitario]]</f>
        <v>12346.199999999999</v>
      </c>
    </row>
    <row r="256" spans="1:7" x14ac:dyDescent="0.25">
      <c r="A256" t="s">
        <v>61</v>
      </c>
      <c r="B256" t="s">
        <v>65</v>
      </c>
      <c r="C256" s="20">
        <v>40788</v>
      </c>
      <c r="D256" s="22">
        <v>10643</v>
      </c>
      <c r="E256">
        <v>12</v>
      </c>
      <c r="F256" s="21">
        <v>814.5</v>
      </c>
      <c r="G256" s="21">
        <f>tblvendedores[[#This Row],[Unidades]]*tblvendedores[[#This Row],[Valor Unitario]]</f>
        <v>9774</v>
      </c>
    </row>
    <row r="257" spans="1:7" x14ac:dyDescent="0.25">
      <c r="A257" t="s">
        <v>59</v>
      </c>
      <c r="B257" t="s">
        <v>67</v>
      </c>
      <c r="C257" s="20">
        <v>40788</v>
      </c>
      <c r="D257" s="22">
        <v>10645</v>
      </c>
      <c r="E257">
        <v>17</v>
      </c>
      <c r="F257" s="21">
        <v>1535</v>
      </c>
      <c r="G257" s="21">
        <f>tblvendedores[[#This Row],[Unidades]]*tblvendedores[[#This Row],[Valor Unitario]]</f>
        <v>26095</v>
      </c>
    </row>
    <row r="258" spans="1:7" x14ac:dyDescent="0.25">
      <c r="A258" t="s">
        <v>61</v>
      </c>
      <c r="B258" t="s">
        <v>63</v>
      </c>
      <c r="C258" s="20">
        <v>40789</v>
      </c>
      <c r="D258" s="22">
        <v>10646</v>
      </c>
      <c r="E258">
        <v>8</v>
      </c>
      <c r="F258" s="21">
        <v>1446</v>
      </c>
      <c r="G258" s="21">
        <f>tblvendedores[[#This Row],[Unidades]]*tblvendedores[[#This Row],[Valor Unitario]]</f>
        <v>11568</v>
      </c>
    </row>
    <row r="259" spans="1:7" x14ac:dyDescent="0.25">
      <c r="A259" t="s">
        <v>59</v>
      </c>
      <c r="B259" t="s">
        <v>67</v>
      </c>
      <c r="C259" s="20">
        <v>40789</v>
      </c>
      <c r="D259" s="22">
        <v>10647</v>
      </c>
      <c r="E259">
        <v>13</v>
      </c>
      <c r="F259" s="21">
        <v>636</v>
      </c>
      <c r="G259" s="21">
        <f>tblvendedores[[#This Row],[Unidades]]*tblvendedores[[#This Row],[Valor Unitario]]</f>
        <v>8268</v>
      </c>
    </row>
    <row r="260" spans="1:7" x14ac:dyDescent="0.25">
      <c r="A260" t="s">
        <v>61</v>
      </c>
      <c r="B260" t="s">
        <v>62</v>
      </c>
      <c r="C260" s="20">
        <v>40789</v>
      </c>
      <c r="D260" s="22">
        <v>10650</v>
      </c>
      <c r="E260">
        <v>12</v>
      </c>
      <c r="F260" s="21">
        <v>1779.2</v>
      </c>
      <c r="G260" s="21">
        <f>tblvendedores[[#This Row],[Unidades]]*tblvendedores[[#This Row],[Valor Unitario]]</f>
        <v>21350.400000000001</v>
      </c>
    </row>
    <row r="261" spans="1:7" x14ac:dyDescent="0.25">
      <c r="A261" t="s">
        <v>61</v>
      </c>
      <c r="B261" t="s">
        <v>68</v>
      </c>
      <c r="C261" s="20">
        <v>40791</v>
      </c>
      <c r="D261" s="22">
        <v>10642</v>
      </c>
      <c r="E261">
        <v>12</v>
      </c>
      <c r="F261" s="21">
        <v>696</v>
      </c>
      <c r="G261" s="21">
        <f>tblvendedores[[#This Row],[Unidades]]*tblvendedores[[#This Row],[Valor Unitario]]</f>
        <v>8352</v>
      </c>
    </row>
    <row r="262" spans="1:7" x14ac:dyDescent="0.25">
      <c r="A262" t="s">
        <v>59</v>
      </c>
      <c r="B262" t="s">
        <v>67</v>
      </c>
      <c r="C262" s="20">
        <v>40794</v>
      </c>
      <c r="D262" s="22">
        <v>10652</v>
      </c>
      <c r="E262">
        <v>15</v>
      </c>
      <c r="F262" s="21">
        <v>318.83999999999997</v>
      </c>
      <c r="G262" s="21">
        <f>tblvendedores[[#This Row],[Unidades]]*tblvendedores[[#This Row],[Valor Unitario]]</f>
        <v>4782.5999999999995</v>
      </c>
    </row>
    <row r="263" spans="1:7" x14ac:dyDescent="0.25">
      <c r="A263" t="s">
        <v>59</v>
      </c>
      <c r="B263" t="s">
        <v>67</v>
      </c>
      <c r="C263" s="20">
        <v>40794</v>
      </c>
      <c r="D263" s="22">
        <v>10658</v>
      </c>
      <c r="E263">
        <v>7</v>
      </c>
      <c r="F263" s="21">
        <v>4464.6000000000004</v>
      </c>
      <c r="G263" s="21">
        <f>tblvendedores[[#This Row],[Unidades]]*tblvendedores[[#This Row],[Valor Unitario]]</f>
        <v>31252.200000000004</v>
      </c>
    </row>
    <row r="264" spans="1:7" x14ac:dyDescent="0.25">
      <c r="A264" t="s">
        <v>61</v>
      </c>
      <c r="B264" t="s">
        <v>62</v>
      </c>
      <c r="C264" s="20">
        <v>40795</v>
      </c>
      <c r="D264" s="22">
        <v>10648</v>
      </c>
      <c r="E264">
        <v>13</v>
      </c>
      <c r="F264" s="21">
        <v>372.37</v>
      </c>
      <c r="G264" s="21">
        <f>tblvendedores[[#This Row],[Unidades]]*tblvendedores[[#This Row],[Valor Unitario]]</f>
        <v>4840.8100000000004</v>
      </c>
    </row>
    <row r="265" spans="1:7" x14ac:dyDescent="0.25">
      <c r="A265" t="s">
        <v>61</v>
      </c>
      <c r="B265" t="s">
        <v>65</v>
      </c>
      <c r="C265" s="20">
        <v>40796</v>
      </c>
      <c r="D265" s="22">
        <v>10656</v>
      </c>
      <c r="E265">
        <v>19</v>
      </c>
      <c r="F265" s="21">
        <v>604.21</v>
      </c>
      <c r="G265" s="21">
        <f>tblvendedores[[#This Row],[Unidades]]*tblvendedores[[#This Row],[Valor Unitario]]</f>
        <v>11479.990000000002</v>
      </c>
    </row>
    <row r="266" spans="1:7" x14ac:dyDescent="0.25">
      <c r="A266" t="s">
        <v>61</v>
      </c>
      <c r="B266" t="s">
        <v>68</v>
      </c>
      <c r="C266" s="20">
        <v>40796</v>
      </c>
      <c r="D266" s="22">
        <v>10659</v>
      </c>
      <c r="E266">
        <v>12</v>
      </c>
      <c r="F266" s="21">
        <v>1227.02</v>
      </c>
      <c r="G266" s="21">
        <f>tblvendedores[[#This Row],[Unidades]]*tblvendedores[[#This Row],[Valor Unitario]]</f>
        <v>14724.24</v>
      </c>
    </row>
    <row r="267" spans="1:7" x14ac:dyDescent="0.25">
      <c r="A267" t="s">
        <v>59</v>
      </c>
      <c r="B267" t="s">
        <v>66</v>
      </c>
      <c r="C267" s="20">
        <v>40797</v>
      </c>
      <c r="D267" s="22">
        <v>10651</v>
      </c>
      <c r="E267">
        <v>7</v>
      </c>
      <c r="F267" s="21">
        <v>397.8</v>
      </c>
      <c r="G267" s="21">
        <f>tblvendedores[[#This Row],[Unidades]]*tblvendedores[[#This Row],[Valor Unitario]]</f>
        <v>2784.6</v>
      </c>
    </row>
    <row r="268" spans="1:7" x14ac:dyDescent="0.25">
      <c r="A268" t="s">
        <v>61</v>
      </c>
      <c r="B268" t="s">
        <v>62</v>
      </c>
      <c r="C268" s="20">
        <v>40797</v>
      </c>
      <c r="D268" s="22">
        <v>10654</v>
      </c>
      <c r="E268">
        <v>7</v>
      </c>
      <c r="F268" s="21">
        <v>601.83000000000004</v>
      </c>
      <c r="G268" s="21">
        <f>tblvendedores[[#This Row],[Unidades]]*tblvendedores[[#This Row],[Valor Unitario]]</f>
        <v>4212.8100000000004</v>
      </c>
    </row>
    <row r="269" spans="1:7" x14ac:dyDescent="0.25">
      <c r="A269" t="s">
        <v>59</v>
      </c>
      <c r="B269" t="s">
        <v>64</v>
      </c>
      <c r="C269" s="20">
        <v>40797</v>
      </c>
      <c r="D269" s="22">
        <v>10655</v>
      </c>
      <c r="E269">
        <v>12</v>
      </c>
      <c r="F269" s="21">
        <v>154.4</v>
      </c>
      <c r="G269" s="21">
        <f>tblvendedores[[#This Row],[Unidades]]*tblvendedores[[#This Row],[Valor Unitario]]</f>
        <v>1852.8000000000002</v>
      </c>
    </row>
    <row r="270" spans="1:7" x14ac:dyDescent="0.25">
      <c r="A270" t="s">
        <v>59</v>
      </c>
      <c r="B270" t="s">
        <v>60</v>
      </c>
      <c r="C270" s="20">
        <v>40801</v>
      </c>
      <c r="D270" s="22">
        <v>10657</v>
      </c>
      <c r="E270">
        <v>12</v>
      </c>
      <c r="F270" s="21">
        <v>4371.6000000000004</v>
      </c>
      <c r="G270" s="21">
        <f>tblvendedores[[#This Row],[Unidades]]*tblvendedores[[#This Row],[Valor Unitario]]</f>
        <v>52459.200000000004</v>
      </c>
    </row>
    <row r="271" spans="1:7" x14ac:dyDescent="0.25">
      <c r="A271" t="s">
        <v>61</v>
      </c>
      <c r="B271" t="s">
        <v>68</v>
      </c>
      <c r="C271" s="20">
        <v>40801</v>
      </c>
      <c r="D271" s="22">
        <v>10661</v>
      </c>
      <c r="E271">
        <v>9</v>
      </c>
      <c r="F271" s="21">
        <v>562.6</v>
      </c>
      <c r="G271" s="21">
        <f>tblvendedores[[#This Row],[Unidades]]*tblvendedores[[#This Row],[Valor Unitario]]</f>
        <v>5063.4000000000005</v>
      </c>
    </row>
    <row r="272" spans="1:7" x14ac:dyDescent="0.25">
      <c r="A272" t="s">
        <v>59</v>
      </c>
      <c r="B272" t="s">
        <v>64</v>
      </c>
      <c r="C272" s="20">
        <v>40803</v>
      </c>
      <c r="D272" s="22">
        <v>10665</v>
      </c>
      <c r="E272">
        <v>11</v>
      </c>
      <c r="F272" s="21">
        <v>1295</v>
      </c>
      <c r="G272" s="21">
        <f>tblvendedores[[#This Row],[Unidades]]*tblvendedores[[#This Row],[Valor Unitario]]</f>
        <v>14245</v>
      </c>
    </row>
    <row r="273" spans="1:7" x14ac:dyDescent="0.25">
      <c r="A273" t="s">
        <v>59</v>
      </c>
      <c r="B273" t="s">
        <v>69</v>
      </c>
      <c r="C273" s="20">
        <v>40804</v>
      </c>
      <c r="D273" s="22">
        <v>10662</v>
      </c>
      <c r="E273">
        <v>9</v>
      </c>
      <c r="F273" s="21">
        <v>125</v>
      </c>
      <c r="G273" s="21">
        <f>tblvendedores[[#This Row],[Unidades]]*tblvendedores[[#This Row],[Valor Unitario]]</f>
        <v>1125</v>
      </c>
    </row>
    <row r="274" spans="1:7" x14ac:dyDescent="0.25">
      <c r="A274" t="s">
        <v>59</v>
      </c>
      <c r="B274" t="s">
        <v>67</v>
      </c>
      <c r="C274" s="20">
        <v>40804</v>
      </c>
      <c r="D274" s="22">
        <v>10670</v>
      </c>
      <c r="E274">
        <v>17</v>
      </c>
      <c r="F274" s="21">
        <v>2301.75</v>
      </c>
      <c r="G274" s="21">
        <f>tblvendedores[[#This Row],[Unidades]]*tblvendedores[[#This Row],[Valor Unitario]]</f>
        <v>39129.75</v>
      </c>
    </row>
    <row r="275" spans="1:7" x14ac:dyDescent="0.25">
      <c r="A275" t="s">
        <v>59</v>
      </c>
      <c r="B275" t="s">
        <v>64</v>
      </c>
      <c r="C275" s="20">
        <v>40805</v>
      </c>
      <c r="D275" s="22">
        <v>10653</v>
      </c>
      <c r="E275">
        <v>13</v>
      </c>
      <c r="F275" s="21">
        <v>1083.1500000000001</v>
      </c>
      <c r="G275" s="21">
        <f>tblvendedores[[#This Row],[Unidades]]*tblvendedores[[#This Row],[Valor Unitario]]</f>
        <v>14080.95</v>
      </c>
    </row>
    <row r="276" spans="1:7" x14ac:dyDescent="0.25">
      <c r="A276" t="s">
        <v>59</v>
      </c>
      <c r="B276" t="s">
        <v>64</v>
      </c>
      <c r="C276" s="20">
        <v>40805</v>
      </c>
      <c r="D276" s="22">
        <v>10664</v>
      </c>
      <c r="E276">
        <v>9</v>
      </c>
      <c r="F276" s="21">
        <v>1288.3900000000001</v>
      </c>
      <c r="G276" s="21">
        <f>tblvendedores[[#This Row],[Unidades]]*tblvendedores[[#This Row],[Valor Unitario]]</f>
        <v>11595.51</v>
      </c>
    </row>
    <row r="277" spans="1:7" x14ac:dyDescent="0.25">
      <c r="A277" t="s">
        <v>61</v>
      </c>
      <c r="B277" t="s">
        <v>68</v>
      </c>
      <c r="C277" s="20">
        <v>40805</v>
      </c>
      <c r="D277" s="22">
        <v>10667</v>
      </c>
      <c r="E277">
        <v>19</v>
      </c>
      <c r="F277" s="21">
        <v>1536.8</v>
      </c>
      <c r="G277" s="21">
        <f>tblvendedores[[#This Row],[Unidades]]*tblvendedores[[#This Row],[Valor Unitario]]</f>
        <v>29199.200000000001</v>
      </c>
    </row>
    <row r="278" spans="1:7" x14ac:dyDescent="0.25">
      <c r="A278" t="s">
        <v>59</v>
      </c>
      <c r="B278" t="s">
        <v>60</v>
      </c>
      <c r="C278" s="20">
        <v>40805</v>
      </c>
      <c r="D278" s="22">
        <v>10673</v>
      </c>
      <c r="E278">
        <v>16</v>
      </c>
      <c r="F278" s="21">
        <v>412.35</v>
      </c>
      <c r="G278" s="21">
        <f>tblvendedores[[#This Row],[Unidades]]*tblvendedores[[#This Row],[Valor Unitario]]</f>
        <v>6597.6</v>
      </c>
    </row>
    <row r="279" spans="1:7" x14ac:dyDescent="0.25">
      <c r="A279" t="s">
        <v>61</v>
      </c>
      <c r="B279" t="s">
        <v>68</v>
      </c>
      <c r="C279" s="20">
        <v>40808</v>
      </c>
      <c r="D279" s="22">
        <v>10666</v>
      </c>
      <c r="E279">
        <v>17</v>
      </c>
      <c r="F279" s="21">
        <v>4666.9399999999996</v>
      </c>
      <c r="G279" s="21">
        <f>tblvendedores[[#This Row],[Unidades]]*tblvendedores[[#This Row],[Valor Unitario]]</f>
        <v>79337.98</v>
      </c>
    </row>
    <row r="280" spans="1:7" x14ac:dyDescent="0.25">
      <c r="A280" t="s">
        <v>59</v>
      </c>
      <c r="B280" t="s">
        <v>60</v>
      </c>
      <c r="C280" s="20">
        <v>40808</v>
      </c>
      <c r="D280" s="22">
        <v>10669</v>
      </c>
      <c r="E280">
        <v>17</v>
      </c>
      <c r="F280" s="21">
        <v>570</v>
      </c>
      <c r="G280" s="21">
        <f>tblvendedores[[#This Row],[Unidades]]*tblvendedores[[#This Row],[Valor Unitario]]</f>
        <v>9690</v>
      </c>
    </row>
    <row r="281" spans="1:7" x14ac:dyDescent="0.25">
      <c r="A281" t="s">
        <v>59</v>
      </c>
      <c r="B281" t="s">
        <v>64</v>
      </c>
      <c r="C281" s="20">
        <v>40809</v>
      </c>
      <c r="D281" s="22">
        <v>10668</v>
      </c>
      <c r="E281">
        <v>19</v>
      </c>
      <c r="F281" s="21">
        <v>625.27</v>
      </c>
      <c r="G281" s="21">
        <f>tblvendedores[[#This Row],[Unidades]]*tblvendedores[[#This Row],[Valor Unitario]]</f>
        <v>11880.13</v>
      </c>
    </row>
    <row r="282" spans="1:7" x14ac:dyDescent="0.25">
      <c r="A282" t="s">
        <v>61</v>
      </c>
      <c r="B282" t="s">
        <v>62</v>
      </c>
      <c r="C282" s="20">
        <v>40809</v>
      </c>
      <c r="D282" s="22">
        <v>10675</v>
      </c>
      <c r="E282">
        <v>15</v>
      </c>
      <c r="F282" s="21">
        <v>1423</v>
      </c>
      <c r="G282" s="21">
        <f>tblvendedores[[#This Row],[Unidades]]*tblvendedores[[#This Row],[Valor Unitario]]</f>
        <v>21345</v>
      </c>
    </row>
    <row r="283" spans="1:7" x14ac:dyDescent="0.25">
      <c r="A283" t="s">
        <v>59</v>
      </c>
      <c r="B283" t="s">
        <v>64</v>
      </c>
      <c r="C283" s="20">
        <v>40810</v>
      </c>
      <c r="D283" s="22">
        <v>10671</v>
      </c>
      <c r="E283">
        <v>15</v>
      </c>
      <c r="F283" s="21">
        <v>920.1</v>
      </c>
      <c r="G283" s="21">
        <f>tblvendedores[[#This Row],[Unidades]]*tblvendedores[[#This Row],[Valor Unitario]]</f>
        <v>13801.5</v>
      </c>
    </row>
    <row r="284" spans="1:7" x14ac:dyDescent="0.25">
      <c r="A284" t="s">
        <v>61</v>
      </c>
      <c r="B284" t="s">
        <v>63</v>
      </c>
      <c r="C284" s="20">
        <v>40812</v>
      </c>
      <c r="D284" s="22">
        <v>10672</v>
      </c>
      <c r="E284">
        <v>8</v>
      </c>
      <c r="F284" s="21">
        <v>3815.25</v>
      </c>
      <c r="G284" s="21">
        <f>tblvendedores[[#This Row],[Unidades]]*tblvendedores[[#This Row],[Valor Unitario]]</f>
        <v>30522</v>
      </c>
    </row>
    <row r="285" spans="1:7" x14ac:dyDescent="0.25">
      <c r="A285" t="s">
        <v>59</v>
      </c>
      <c r="B285" t="s">
        <v>64</v>
      </c>
      <c r="C285" s="20">
        <v>40812</v>
      </c>
      <c r="D285" s="22">
        <v>10677</v>
      </c>
      <c r="E285">
        <v>16</v>
      </c>
      <c r="F285" s="21">
        <v>813.36</v>
      </c>
      <c r="G285" s="21">
        <f>tblvendedores[[#This Row],[Unidades]]*tblvendedores[[#This Row],[Valor Unitario]]</f>
        <v>13013.76</v>
      </c>
    </row>
    <row r="286" spans="1:7" x14ac:dyDescent="0.25">
      <c r="A286" t="s">
        <v>59</v>
      </c>
      <c r="B286" t="s">
        <v>64</v>
      </c>
      <c r="C286" s="20">
        <v>40812</v>
      </c>
      <c r="D286" s="22">
        <v>10680</v>
      </c>
      <c r="E286">
        <v>9</v>
      </c>
      <c r="F286" s="21">
        <v>1261.8800000000001</v>
      </c>
      <c r="G286" s="21">
        <f>tblvendedores[[#This Row],[Unidades]]*tblvendedores[[#This Row],[Valor Unitario]]</f>
        <v>11356.920000000002</v>
      </c>
    </row>
    <row r="287" spans="1:7" x14ac:dyDescent="0.25">
      <c r="A287" t="s">
        <v>59</v>
      </c>
      <c r="B287" t="s">
        <v>60</v>
      </c>
      <c r="C287" s="20">
        <v>40815</v>
      </c>
      <c r="D287" s="22">
        <v>10676</v>
      </c>
      <c r="E287">
        <v>17</v>
      </c>
      <c r="F287" s="21">
        <v>534.85</v>
      </c>
      <c r="G287" s="21">
        <f>tblvendedores[[#This Row],[Unidades]]*tblvendedores[[#This Row],[Valor Unitario]]</f>
        <v>9092.4500000000007</v>
      </c>
    </row>
    <row r="288" spans="1:7" x14ac:dyDescent="0.25">
      <c r="A288" t="s">
        <v>61</v>
      </c>
      <c r="B288" t="s">
        <v>67</v>
      </c>
      <c r="C288" s="20">
        <v>40816</v>
      </c>
      <c r="D288" s="22">
        <v>10674</v>
      </c>
      <c r="E288">
        <v>19</v>
      </c>
      <c r="F288" s="21">
        <v>45</v>
      </c>
      <c r="G288" s="21">
        <f>tblvendedores[[#This Row],[Unidades]]*tblvendedores[[#This Row],[Valor Unitario]]</f>
        <v>855</v>
      </c>
    </row>
    <row r="289" spans="1:7" x14ac:dyDescent="0.25">
      <c r="A289" t="s">
        <v>59</v>
      </c>
      <c r="B289" t="s">
        <v>66</v>
      </c>
      <c r="C289" s="20">
        <v>40816</v>
      </c>
      <c r="D289" s="22">
        <v>10679</v>
      </c>
      <c r="E289">
        <v>18</v>
      </c>
      <c r="F289" s="21">
        <v>660</v>
      </c>
      <c r="G289" s="21">
        <f>tblvendedores[[#This Row],[Unidades]]*tblvendedores[[#This Row],[Valor Unitario]]</f>
        <v>11880</v>
      </c>
    </row>
    <row r="290" spans="1:7" x14ac:dyDescent="0.25">
      <c r="A290" t="s">
        <v>59</v>
      </c>
      <c r="B290" t="s">
        <v>69</v>
      </c>
      <c r="C290" s="20">
        <v>40816</v>
      </c>
      <c r="D290" s="22">
        <v>10681</v>
      </c>
      <c r="E290">
        <v>14</v>
      </c>
      <c r="F290" s="21">
        <v>1287.4000000000001</v>
      </c>
      <c r="G290" s="21">
        <f>tblvendedores[[#This Row],[Unidades]]*tblvendedores[[#This Row],[Valor Unitario]]</f>
        <v>18023.600000000002</v>
      </c>
    </row>
    <row r="291" spans="1:7" x14ac:dyDescent="0.25">
      <c r="A291" t="s">
        <v>59</v>
      </c>
      <c r="B291" t="s">
        <v>69</v>
      </c>
      <c r="C291" s="20">
        <v>40816</v>
      </c>
      <c r="D291" s="22">
        <v>10684</v>
      </c>
      <c r="E291">
        <v>18</v>
      </c>
      <c r="F291" s="21">
        <v>1768</v>
      </c>
      <c r="G291" s="21">
        <f>tblvendedores[[#This Row],[Unidades]]*tblvendedores[[#This Row],[Valor Unitario]]</f>
        <v>31824</v>
      </c>
    </row>
    <row r="292" spans="1:7" x14ac:dyDescent="0.25">
      <c r="A292" t="s">
        <v>59</v>
      </c>
      <c r="B292" t="s">
        <v>69</v>
      </c>
      <c r="C292" s="20">
        <v>40817</v>
      </c>
      <c r="D292" s="22">
        <v>10682</v>
      </c>
      <c r="E292">
        <v>11</v>
      </c>
      <c r="F292" s="21">
        <v>375.5</v>
      </c>
      <c r="G292" s="21">
        <f>tblvendedores[[#This Row],[Unidades]]*tblvendedores[[#This Row],[Valor Unitario]]</f>
        <v>4130.5</v>
      </c>
    </row>
    <row r="293" spans="1:7" x14ac:dyDescent="0.25">
      <c r="A293" t="s">
        <v>59</v>
      </c>
      <c r="B293" t="s">
        <v>60</v>
      </c>
      <c r="C293" s="20">
        <v>40817</v>
      </c>
      <c r="D293" s="22">
        <v>10683</v>
      </c>
      <c r="E293">
        <v>17</v>
      </c>
      <c r="F293" s="21">
        <v>63</v>
      </c>
      <c r="G293" s="21">
        <f>tblvendedores[[#This Row],[Unidades]]*tblvendedores[[#This Row],[Valor Unitario]]</f>
        <v>1071</v>
      </c>
    </row>
    <row r="294" spans="1:7" x14ac:dyDescent="0.25">
      <c r="A294" t="s">
        <v>59</v>
      </c>
      <c r="B294" t="s">
        <v>60</v>
      </c>
      <c r="C294" s="20">
        <v>40819</v>
      </c>
      <c r="D294" s="22">
        <v>10663</v>
      </c>
      <c r="E294">
        <v>8</v>
      </c>
      <c r="F294" s="21">
        <v>1930.4</v>
      </c>
      <c r="G294" s="21">
        <f>tblvendedores[[#This Row],[Unidades]]*tblvendedores[[#This Row],[Valor Unitario]]</f>
        <v>15443.2</v>
      </c>
    </row>
    <row r="295" spans="1:7" x14ac:dyDescent="0.25">
      <c r="A295" t="s">
        <v>59</v>
      </c>
      <c r="B295" t="s">
        <v>67</v>
      </c>
      <c r="C295" s="20">
        <v>40819</v>
      </c>
      <c r="D295" s="22">
        <v>10685</v>
      </c>
      <c r="E295">
        <v>17</v>
      </c>
      <c r="F295" s="21">
        <v>801.1</v>
      </c>
      <c r="G295" s="21">
        <f>tblvendedores[[#This Row],[Unidades]]*tblvendedores[[#This Row],[Valor Unitario]]</f>
        <v>13618.7</v>
      </c>
    </row>
    <row r="296" spans="1:7" x14ac:dyDescent="0.25">
      <c r="A296" t="s">
        <v>59</v>
      </c>
      <c r="B296" t="s">
        <v>64</v>
      </c>
      <c r="C296" s="20">
        <v>40819</v>
      </c>
      <c r="D296" s="22">
        <v>10690</v>
      </c>
      <c r="E296">
        <v>8</v>
      </c>
      <c r="F296" s="21">
        <v>862.5</v>
      </c>
      <c r="G296" s="21">
        <f>tblvendedores[[#This Row],[Unidades]]*tblvendedores[[#This Row],[Valor Unitario]]</f>
        <v>6900</v>
      </c>
    </row>
    <row r="297" spans="1:7" x14ac:dyDescent="0.25">
      <c r="A297" t="s">
        <v>59</v>
      </c>
      <c r="B297" t="s">
        <v>67</v>
      </c>
      <c r="C297" s="20">
        <v>40823</v>
      </c>
      <c r="D297" s="22">
        <v>10688</v>
      </c>
      <c r="E297">
        <v>14</v>
      </c>
      <c r="F297" s="21">
        <v>3160.6</v>
      </c>
      <c r="G297" s="21">
        <f>tblvendedores[[#This Row],[Unidades]]*tblvendedores[[#This Row],[Valor Unitario]]</f>
        <v>44248.4</v>
      </c>
    </row>
    <row r="298" spans="1:7" x14ac:dyDescent="0.25">
      <c r="A298" t="s">
        <v>59</v>
      </c>
      <c r="B298" t="s">
        <v>64</v>
      </c>
      <c r="C298" s="20">
        <v>40823</v>
      </c>
      <c r="D298" s="22">
        <v>10689</v>
      </c>
      <c r="E298">
        <v>14</v>
      </c>
      <c r="F298" s="21">
        <v>472.5</v>
      </c>
      <c r="G298" s="21">
        <f>tblvendedores[[#This Row],[Unidades]]*tblvendedores[[#This Row],[Valor Unitario]]</f>
        <v>6615</v>
      </c>
    </row>
    <row r="299" spans="1:7" x14ac:dyDescent="0.25">
      <c r="A299" t="s">
        <v>59</v>
      </c>
      <c r="B299" t="s">
        <v>60</v>
      </c>
      <c r="C299" s="20">
        <v>40824</v>
      </c>
      <c r="D299" s="22">
        <v>10686</v>
      </c>
      <c r="E299">
        <v>12</v>
      </c>
      <c r="F299" s="21">
        <v>1404.45</v>
      </c>
      <c r="G299" s="21">
        <f>tblvendedores[[#This Row],[Unidades]]*tblvendedores[[#This Row],[Valor Unitario]]</f>
        <v>16853.400000000001</v>
      </c>
    </row>
    <row r="300" spans="1:7" x14ac:dyDescent="0.25">
      <c r="A300" t="s">
        <v>59</v>
      </c>
      <c r="B300" t="s">
        <v>66</v>
      </c>
      <c r="C300" s="20">
        <v>40825</v>
      </c>
      <c r="D300" s="22">
        <v>10694</v>
      </c>
      <c r="E300">
        <v>9</v>
      </c>
      <c r="F300" s="21">
        <v>4825</v>
      </c>
      <c r="G300" s="21">
        <f>tblvendedores[[#This Row],[Unidades]]*tblvendedores[[#This Row],[Valor Unitario]]</f>
        <v>43425</v>
      </c>
    </row>
    <row r="301" spans="1:7" x14ac:dyDescent="0.25">
      <c r="A301" t="s">
        <v>59</v>
      </c>
      <c r="B301" t="s">
        <v>69</v>
      </c>
      <c r="C301" s="20">
        <v>40826</v>
      </c>
      <c r="D301" s="22">
        <v>10693</v>
      </c>
      <c r="E301">
        <v>19</v>
      </c>
      <c r="F301" s="21">
        <v>2071.1999999999998</v>
      </c>
      <c r="G301" s="21">
        <f>tblvendedores[[#This Row],[Unidades]]*tblvendedores[[#This Row],[Valor Unitario]]</f>
        <v>39352.799999999996</v>
      </c>
    </row>
    <row r="302" spans="1:7" x14ac:dyDescent="0.25">
      <c r="A302" t="s">
        <v>59</v>
      </c>
      <c r="B302" t="s">
        <v>67</v>
      </c>
      <c r="C302" s="20">
        <v>40829</v>
      </c>
      <c r="D302" s="22">
        <v>10692</v>
      </c>
      <c r="E302">
        <v>11</v>
      </c>
      <c r="F302" s="21">
        <v>878</v>
      </c>
      <c r="G302" s="21">
        <f>tblvendedores[[#This Row],[Unidades]]*tblvendedores[[#This Row],[Valor Unitario]]</f>
        <v>9658</v>
      </c>
    </row>
    <row r="303" spans="1:7" x14ac:dyDescent="0.25">
      <c r="A303" t="s">
        <v>59</v>
      </c>
      <c r="B303" t="s">
        <v>69</v>
      </c>
      <c r="C303" s="20">
        <v>40829</v>
      </c>
      <c r="D303" s="22">
        <v>10699</v>
      </c>
      <c r="E303">
        <v>17</v>
      </c>
      <c r="F303" s="21">
        <v>114</v>
      </c>
      <c r="G303" s="21">
        <f>tblvendedores[[#This Row],[Unidades]]*tblvendedores[[#This Row],[Valor Unitario]]</f>
        <v>1938</v>
      </c>
    </row>
    <row r="304" spans="1:7" x14ac:dyDescent="0.25">
      <c r="A304" t="s">
        <v>61</v>
      </c>
      <c r="B304" t="s">
        <v>68</v>
      </c>
      <c r="C304" s="20">
        <v>40830</v>
      </c>
      <c r="D304" s="22">
        <v>10695</v>
      </c>
      <c r="E304">
        <v>8</v>
      </c>
      <c r="F304" s="21">
        <v>642</v>
      </c>
      <c r="G304" s="21">
        <f>tblvendedores[[#This Row],[Unidades]]*tblvendedores[[#This Row],[Valor Unitario]]</f>
        <v>5136</v>
      </c>
    </row>
    <row r="305" spans="1:7" x14ac:dyDescent="0.25">
      <c r="A305" t="s">
        <v>59</v>
      </c>
      <c r="B305" t="s">
        <v>66</v>
      </c>
      <c r="C305" s="20">
        <v>40830</v>
      </c>
      <c r="D305" s="22">
        <v>10696</v>
      </c>
      <c r="E305">
        <v>13</v>
      </c>
      <c r="F305" s="21">
        <v>996</v>
      </c>
      <c r="G305" s="21">
        <f>tblvendedores[[#This Row],[Unidades]]*tblvendedores[[#This Row],[Valor Unitario]]</f>
        <v>12948</v>
      </c>
    </row>
    <row r="306" spans="1:7" x14ac:dyDescent="0.25">
      <c r="A306" t="s">
        <v>59</v>
      </c>
      <c r="B306" t="s">
        <v>69</v>
      </c>
      <c r="C306" s="20">
        <v>40830</v>
      </c>
      <c r="D306" s="22">
        <v>10697</v>
      </c>
      <c r="E306">
        <v>16</v>
      </c>
      <c r="F306" s="21">
        <v>805.43</v>
      </c>
      <c r="G306" s="21">
        <f>tblvendedores[[#This Row],[Unidades]]*tblvendedores[[#This Row],[Valor Unitario]]</f>
        <v>12886.88</v>
      </c>
    </row>
    <row r="307" spans="1:7" x14ac:dyDescent="0.25">
      <c r="A307" t="s">
        <v>59</v>
      </c>
      <c r="B307" t="s">
        <v>66</v>
      </c>
      <c r="C307" s="20">
        <v>40831</v>
      </c>
      <c r="D307" s="22">
        <v>10660</v>
      </c>
      <c r="E307">
        <v>13</v>
      </c>
      <c r="F307" s="21">
        <v>1701</v>
      </c>
      <c r="G307" s="21">
        <f>tblvendedores[[#This Row],[Unidades]]*tblvendedores[[#This Row],[Valor Unitario]]</f>
        <v>22113</v>
      </c>
    </row>
    <row r="308" spans="1:7" x14ac:dyDescent="0.25">
      <c r="A308" t="s">
        <v>61</v>
      </c>
      <c r="B308" t="s">
        <v>65</v>
      </c>
      <c r="C308" s="20">
        <v>40831</v>
      </c>
      <c r="D308" s="22">
        <v>10701</v>
      </c>
      <c r="E308">
        <v>18</v>
      </c>
      <c r="F308" s="21">
        <v>2864.5</v>
      </c>
      <c r="G308" s="21">
        <f>tblvendedores[[#This Row],[Unidades]]*tblvendedores[[#This Row],[Valor Unitario]]</f>
        <v>51561</v>
      </c>
    </row>
    <row r="309" spans="1:7" x14ac:dyDescent="0.25">
      <c r="A309" t="s">
        <v>61</v>
      </c>
      <c r="B309" t="s">
        <v>68</v>
      </c>
      <c r="C309" s="20">
        <v>40832</v>
      </c>
      <c r="D309" s="22">
        <v>10678</v>
      </c>
      <c r="E309">
        <v>9</v>
      </c>
      <c r="F309" s="21">
        <v>5256.5</v>
      </c>
      <c r="G309" s="21">
        <f>tblvendedores[[#This Row],[Unidades]]*tblvendedores[[#This Row],[Valor Unitario]]</f>
        <v>47308.5</v>
      </c>
    </row>
    <row r="310" spans="1:7" x14ac:dyDescent="0.25">
      <c r="A310" t="s">
        <v>59</v>
      </c>
      <c r="B310" t="s">
        <v>69</v>
      </c>
      <c r="C310" s="20">
        <v>40832</v>
      </c>
      <c r="D310" s="22">
        <v>10700</v>
      </c>
      <c r="E310">
        <v>7</v>
      </c>
      <c r="F310" s="21">
        <v>1638.4</v>
      </c>
      <c r="G310" s="21">
        <f>tblvendedores[[#This Row],[Unidades]]*tblvendedores[[#This Row],[Valor Unitario]]</f>
        <v>11468.800000000001</v>
      </c>
    </row>
    <row r="311" spans="1:7" x14ac:dyDescent="0.25">
      <c r="A311" t="s">
        <v>59</v>
      </c>
      <c r="B311" t="s">
        <v>67</v>
      </c>
      <c r="C311" s="20">
        <v>40833</v>
      </c>
      <c r="D311" s="22">
        <v>10698</v>
      </c>
      <c r="E311">
        <v>18</v>
      </c>
      <c r="F311" s="21">
        <v>3436.45</v>
      </c>
      <c r="G311" s="21">
        <f>tblvendedores[[#This Row],[Unidades]]*tblvendedores[[#This Row],[Valor Unitario]]</f>
        <v>61856.1</v>
      </c>
    </row>
    <row r="312" spans="1:7" x14ac:dyDescent="0.25">
      <c r="A312" t="s">
        <v>61</v>
      </c>
      <c r="B312" t="s">
        <v>65</v>
      </c>
      <c r="C312" s="20">
        <v>40836</v>
      </c>
      <c r="D312" s="22">
        <v>10703</v>
      </c>
      <c r="E312">
        <v>10</v>
      </c>
      <c r="F312" s="21">
        <v>2545</v>
      </c>
      <c r="G312" s="21">
        <f>tblvendedores[[#This Row],[Unidades]]*tblvendedores[[#This Row],[Valor Unitario]]</f>
        <v>25450</v>
      </c>
    </row>
    <row r="313" spans="1:7" x14ac:dyDescent="0.25">
      <c r="A313" t="s">
        <v>59</v>
      </c>
      <c r="B313" t="s">
        <v>67</v>
      </c>
      <c r="C313" s="20">
        <v>40837</v>
      </c>
      <c r="D313" s="22">
        <v>10702</v>
      </c>
      <c r="E313">
        <v>17</v>
      </c>
      <c r="F313" s="21">
        <v>330</v>
      </c>
      <c r="G313" s="21">
        <f>tblvendedores[[#This Row],[Unidades]]*tblvendedores[[#This Row],[Valor Unitario]]</f>
        <v>5610</v>
      </c>
    </row>
    <row r="314" spans="1:7" x14ac:dyDescent="0.25">
      <c r="A314" t="s">
        <v>59</v>
      </c>
      <c r="B314" t="s">
        <v>66</v>
      </c>
      <c r="C314" s="20">
        <v>40837</v>
      </c>
      <c r="D314" s="22">
        <v>10706</v>
      </c>
      <c r="E314">
        <v>17</v>
      </c>
      <c r="F314" s="21">
        <v>1893</v>
      </c>
      <c r="G314" s="21">
        <f>tblvendedores[[#This Row],[Unidades]]*tblvendedores[[#This Row],[Valor Unitario]]</f>
        <v>32181</v>
      </c>
    </row>
    <row r="315" spans="1:7" x14ac:dyDescent="0.25">
      <c r="A315" t="s">
        <v>59</v>
      </c>
      <c r="B315" t="s">
        <v>60</v>
      </c>
      <c r="C315" s="20">
        <v>40838</v>
      </c>
      <c r="D315" s="22">
        <v>10691</v>
      </c>
      <c r="E315">
        <v>12</v>
      </c>
      <c r="F315" s="21">
        <v>10164.799999999999</v>
      </c>
      <c r="G315" s="21">
        <f>tblvendedores[[#This Row],[Unidades]]*tblvendedores[[#This Row],[Valor Unitario]]</f>
        <v>121977.59999999999</v>
      </c>
    </row>
    <row r="316" spans="1:7" x14ac:dyDescent="0.25">
      <c r="A316" t="s">
        <v>59</v>
      </c>
      <c r="B316" t="s">
        <v>67</v>
      </c>
      <c r="C316" s="20">
        <v>40839</v>
      </c>
      <c r="D316" s="22">
        <v>10707</v>
      </c>
      <c r="E316">
        <v>11</v>
      </c>
      <c r="F316" s="21">
        <v>1641</v>
      </c>
      <c r="G316" s="21">
        <f>tblvendedores[[#This Row],[Unidades]]*tblvendedores[[#This Row],[Valor Unitario]]</f>
        <v>18051</v>
      </c>
    </row>
    <row r="317" spans="1:7" x14ac:dyDescent="0.25">
      <c r="A317" t="s">
        <v>59</v>
      </c>
      <c r="B317" t="s">
        <v>64</v>
      </c>
      <c r="C317" s="20">
        <v>40839</v>
      </c>
      <c r="D317" s="22">
        <v>10710</v>
      </c>
      <c r="E317">
        <v>16</v>
      </c>
      <c r="F317" s="21">
        <v>93.5</v>
      </c>
      <c r="G317" s="21">
        <f>tblvendedores[[#This Row],[Unidades]]*tblvendedores[[#This Row],[Valor Unitario]]</f>
        <v>1496</v>
      </c>
    </row>
    <row r="318" spans="1:7" x14ac:dyDescent="0.25">
      <c r="A318" t="s">
        <v>59</v>
      </c>
      <c r="B318" t="s">
        <v>64</v>
      </c>
      <c r="C318" s="20">
        <v>40840</v>
      </c>
      <c r="D318" s="22">
        <v>10713</v>
      </c>
      <c r="E318">
        <v>9</v>
      </c>
      <c r="F318" s="21">
        <v>2827.9</v>
      </c>
      <c r="G318" s="21">
        <f>tblvendedores[[#This Row],[Unidades]]*tblvendedores[[#This Row],[Valor Unitario]]</f>
        <v>25451.100000000002</v>
      </c>
    </row>
    <row r="319" spans="1:7" x14ac:dyDescent="0.25">
      <c r="A319" t="s">
        <v>61</v>
      </c>
      <c r="B319" t="s">
        <v>62</v>
      </c>
      <c r="C319" s="20">
        <v>40843</v>
      </c>
      <c r="D319" s="22">
        <v>10714</v>
      </c>
      <c r="E319">
        <v>8</v>
      </c>
      <c r="F319" s="21">
        <v>2205.75</v>
      </c>
      <c r="G319" s="21">
        <f>tblvendedores[[#This Row],[Unidades]]*tblvendedores[[#This Row],[Valor Unitario]]</f>
        <v>17646</v>
      </c>
    </row>
    <row r="320" spans="1:7" x14ac:dyDescent="0.25">
      <c r="A320" t="s">
        <v>59</v>
      </c>
      <c r="B320" t="s">
        <v>67</v>
      </c>
      <c r="C320" s="20">
        <v>40843</v>
      </c>
      <c r="D320" s="22">
        <v>10716</v>
      </c>
      <c r="E320">
        <v>17</v>
      </c>
      <c r="F320" s="21">
        <v>706</v>
      </c>
      <c r="G320" s="21">
        <f>tblvendedores[[#This Row],[Unidades]]*tblvendedores[[#This Row],[Valor Unitario]]</f>
        <v>12002</v>
      </c>
    </row>
    <row r="321" spans="1:7" x14ac:dyDescent="0.25">
      <c r="A321" t="s">
        <v>61</v>
      </c>
      <c r="B321" t="s">
        <v>62</v>
      </c>
      <c r="C321" s="20">
        <v>40845</v>
      </c>
      <c r="D321" s="22">
        <v>10711</v>
      </c>
      <c r="E321">
        <v>11</v>
      </c>
      <c r="F321" s="21">
        <v>4451.7</v>
      </c>
      <c r="G321" s="21">
        <f>tblvendedores[[#This Row],[Unidades]]*tblvendedores[[#This Row],[Valor Unitario]]</f>
        <v>48968.7</v>
      </c>
    </row>
    <row r="322" spans="1:7" x14ac:dyDescent="0.25">
      <c r="A322" t="s">
        <v>59</v>
      </c>
      <c r="B322" t="s">
        <v>69</v>
      </c>
      <c r="C322" s="20">
        <v>40845</v>
      </c>
      <c r="D322" s="22">
        <v>10715</v>
      </c>
      <c r="E322">
        <v>10</v>
      </c>
      <c r="F322" s="21">
        <v>1296</v>
      </c>
      <c r="G322" s="21">
        <f>tblvendedores[[#This Row],[Unidades]]*tblvendedores[[#This Row],[Valor Unitario]]</f>
        <v>12960</v>
      </c>
    </row>
    <row r="323" spans="1:7" x14ac:dyDescent="0.25">
      <c r="A323" t="s">
        <v>59</v>
      </c>
      <c r="B323" t="s">
        <v>64</v>
      </c>
      <c r="C323" s="20">
        <v>40845</v>
      </c>
      <c r="D323" s="22">
        <v>10717</v>
      </c>
      <c r="E323">
        <v>12</v>
      </c>
      <c r="F323" s="21">
        <v>1270.75</v>
      </c>
      <c r="G323" s="21">
        <f>tblvendedores[[#This Row],[Unidades]]*tblvendedores[[#This Row],[Valor Unitario]]</f>
        <v>15249</v>
      </c>
    </row>
    <row r="324" spans="1:7" x14ac:dyDescent="0.25">
      <c r="A324" t="s">
        <v>59</v>
      </c>
      <c r="B324" t="s">
        <v>64</v>
      </c>
      <c r="C324" s="20">
        <v>40845</v>
      </c>
      <c r="D324" s="22">
        <v>10718</v>
      </c>
      <c r="E324">
        <v>16</v>
      </c>
      <c r="F324" s="21">
        <v>3463</v>
      </c>
      <c r="G324" s="21">
        <f>tblvendedores[[#This Row],[Unidades]]*tblvendedores[[#This Row],[Valor Unitario]]</f>
        <v>55408</v>
      </c>
    </row>
    <row r="325" spans="1:7" x14ac:dyDescent="0.25">
      <c r="A325" t="s">
        <v>61</v>
      </c>
      <c r="B325" t="s">
        <v>63</v>
      </c>
      <c r="C325" s="20">
        <v>40846</v>
      </c>
      <c r="D325" s="22">
        <v>10687</v>
      </c>
      <c r="E325">
        <v>14</v>
      </c>
      <c r="F325" s="21">
        <v>4960.8999999999996</v>
      </c>
      <c r="G325" s="21">
        <f>tblvendedores[[#This Row],[Unidades]]*tblvendedores[[#This Row],[Valor Unitario]]</f>
        <v>69452.599999999991</v>
      </c>
    </row>
    <row r="326" spans="1:7" x14ac:dyDescent="0.25">
      <c r="A326" t="s">
        <v>59</v>
      </c>
      <c r="B326" t="s">
        <v>69</v>
      </c>
      <c r="C326" s="20">
        <v>40847</v>
      </c>
      <c r="D326" s="22">
        <v>10712</v>
      </c>
      <c r="E326">
        <v>15</v>
      </c>
      <c r="F326" s="21">
        <v>1233.48</v>
      </c>
      <c r="G326" s="21">
        <f>tblvendedores[[#This Row],[Unidades]]*tblvendedores[[#This Row],[Valor Unitario]]</f>
        <v>18502.2</v>
      </c>
    </row>
    <row r="327" spans="1:7" x14ac:dyDescent="0.25">
      <c r="A327" t="s">
        <v>61</v>
      </c>
      <c r="B327" t="s">
        <v>62</v>
      </c>
      <c r="C327" s="20">
        <v>40847</v>
      </c>
      <c r="D327" s="22">
        <v>10721</v>
      </c>
      <c r="E327">
        <v>12</v>
      </c>
      <c r="F327" s="21">
        <v>923.87</v>
      </c>
      <c r="G327" s="21">
        <f>tblvendedores[[#This Row],[Unidades]]*tblvendedores[[#This Row],[Valor Unitario]]</f>
        <v>11086.44</v>
      </c>
    </row>
    <row r="328" spans="1:7" x14ac:dyDescent="0.25">
      <c r="A328" t="s">
        <v>59</v>
      </c>
      <c r="B328" t="s">
        <v>66</v>
      </c>
      <c r="C328" s="20">
        <v>40851</v>
      </c>
      <c r="D328" s="22">
        <v>10722</v>
      </c>
      <c r="E328">
        <v>15</v>
      </c>
      <c r="F328" s="21">
        <v>1570</v>
      </c>
      <c r="G328" s="21">
        <f>tblvendedores[[#This Row],[Unidades]]*tblvendedores[[#This Row],[Valor Unitario]]</f>
        <v>23550</v>
      </c>
    </row>
    <row r="329" spans="1:7" x14ac:dyDescent="0.25">
      <c r="A329" t="s">
        <v>61</v>
      </c>
      <c r="B329" t="s">
        <v>65</v>
      </c>
      <c r="C329" s="20">
        <v>40852</v>
      </c>
      <c r="D329" s="22">
        <v>10708</v>
      </c>
      <c r="E329">
        <v>13</v>
      </c>
      <c r="F329" s="21">
        <v>180.4</v>
      </c>
      <c r="G329" s="21">
        <f>tblvendedores[[#This Row],[Unidades]]*tblvendedores[[#This Row],[Valor Unitario]]</f>
        <v>2345.2000000000003</v>
      </c>
    </row>
    <row r="330" spans="1:7" x14ac:dyDescent="0.25">
      <c r="A330" t="s">
        <v>59</v>
      </c>
      <c r="B330" t="s">
        <v>63</v>
      </c>
      <c r="C330" s="20">
        <v>40852</v>
      </c>
      <c r="D330" s="22">
        <v>10719</v>
      </c>
      <c r="E330">
        <v>7</v>
      </c>
      <c r="F330" s="21">
        <v>844.25</v>
      </c>
      <c r="G330" s="21">
        <f>tblvendedores[[#This Row],[Unidades]]*tblvendedores[[#This Row],[Valor Unitario]]</f>
        <v>5909.75</v>
      </c>
    </row>
    <row r="331" spans="1:7" x14ac:dyDescent="0.25">
      <c r="A331" t="s">
        <v>59</v>
      </c>
      <c r="B331" t="s">
        <v>66</v>
      </c>
      <c r="C331" s="20">
        <v>40852</v>
      </c>
      <c r="D331" s="22">
        <v>10720</v>
      </c>
      <c r="E331">
        <v>10</v>
      </c>
      <c r="F331" s="21">
        <v>550</v>
      </c>
      <c r="G331" s="21">
        <f>tblvendedores[[#This Row],[Unidades]]*tblvendedores[[#This Row],[Valor Unitario]]</f>
        <v>5500</v>
      </c>
    </row>
    <row r="332" spans="1:7" x14ac:dyDescent="0.25">
      <c r="A332" t="s">
        <v>59</v>
      </c>
      <c r="B332" t="s">
        <v>66</v>
      </c>
      <c r="C332" s="20">
        <v>40852</v>
      </c>
      <c r="D332" s="22">
        <v>10724</v>
      </c>
      <c r="E332">
        <v>15</v>
      </c>
      <c r="F332" s="21">
        <v>638.5</v>
      </c>
      <c r="G332" s="21">
        <f>tblvendedores[[#This Row],[Unidades]]*tblvendedores[[#This Row],[Valor Unitario]]</f>
        <v>9577.5</v>
      </c>
    </row>
    <row r="333" spans="1:7" x14ac:dyDescent="0.25">
      <c r="A333" t="s">
        <v>59</v>
      </c>
      <c r="B333" t="s">
        <v>67</v>
      </c>
      <c r="C333" s="20">
        <v>40852</v>
      </c>
      <c r="D333" s="22">
        <v>10725</v>
      </c>
      <c r="E333">
        <v>11</v>
      </c>
      <c r="F333" s="21">
        <v>287.8</v>
      </c>
      <c r="G333" s="21">
        <f>tblvendedores[[#This Row],[Unidades]]*tblvendedores[[#This Row],[Valor Unitario]]</f>
        <v>3165.8</v>
      </c>
    </row>
    <row r="334" spans="1:7" x14ac:dyDescent="0.25">
      <c r="A334" t="s">
        <v>61</v>
      </c>
      <c r="B334" t="s">
        <v>65</v>
      </c>
      <c r="C334" s="20">
        <v>40854</v>
      </c>
      <c r="D334" s="22">
        <v>10704</v>
      </c>
      <c r="E334">
        <v>8</v>
      </c>
      <c r="F334" s="21">
        <v>595.5</v>
      </c>
      <c r="G334" s="21">
        <f>tblvendedores[[#This Row],[Unidades]]*tblvendedores[[#This Row],[Valor Unitario]]</f>
        <v>4764</v>
      </c>
    </row>
    <row r="335" spans="1:7" x14ac:dyDescent="0.25">
      <c r="A335" t="s">
        <v>59</v>
      </c>
      <c r="B335" t="s">
        <v>69</v>
      </c>
      <c r="C335" s="20">
        <v>40854</v>
      </c>
      <c r="D335" s="22">
        <v>10732</v>
      </c>
      <c r="E335">
        <v>14</v>
      </c>
      <c r="F335" s="21">
        <v>360</v>
      </c>
      <c r="G335" s="21">
        <f>tblvendedores[[#This Row],[Unidades]]*tblvendedores[[#This Row],[Valor Unitario]]</f>
        <v>5040</v>
      </c>
    </row>
    <row r="336" spans="1:7" x14ac:dyDescent="0.25">
      <c r="A336" t="s">
        <v>59</v>
      </c>
      <c r="B336" t="s">
        <v>64</v>
      </c>
      <c r="C336" s="20">
        <v>40857</v>
      </c>
      <c r="D336" s="22">
        <v>10733</v>
      </c>
      <c r="E336">
        <v>7</v>
      </c>
      <c r="F336" s="21">
        <v>1459</v>
      </c>
      <c r="G336" s="21">
        <f>tblvendedores[[#This Row],[Unidades]]*tblvendedores[[#This Row],[Valor Unitario]]</f>
        <v>10213</v>
      </c>
    </row>
    <row r="337" spans="1:7" x14ac:dyDescent="0.25">
      <c r="A337" t="s">
        <v>59</v>
      </c>
      <c r="B337" t="s">
        <v>67</v>
      </c>
      <c r="C337" s="20">
        <v>40858</v>
      </c>
      <c r="D337" s="22">
        <v>10728</v>
      </c>
      <c r="E337">
        <v>14</v>
      </c>
      <c r="F337" s="21">
        <v>1296.75</v>
      </c>
      <c r="G337" s="21">
        <f>tblvendedores[[#This Row],[Unidades]]*tblvendedores[[#This Row],[Valor Unitario]]</f>
        <v>18154.5</v>
      </c>
    </row>
    <row r="338" spans="1:7" x14ac:dyDescent="0.25">
      <c r="A338" t="s">
        <v>59</v>
      </c>
      <c r="B338" t="s">
        <v>60</v>
      </c>
      <c r="C338" s="20">
        <v>40859</v>
      </c>
      <c r="D338" s="22">
        <v>10734</v>
      </c>
      <c r="E338">
        <v>9</v>
      </c>
      <c r="F338" s="21">
        <v>1498.35</v>
      </c>
      <c r="G338" s="21">
        <f>tblvendedores[[#This Row],[Unidades]]*tblvendedores[[#This Row],[Valor Unitario]]</f>
        <v>13485.15</v>
      </c>
    </row>
    <row r="339" spans="1:7" x14ac:dyDescent="0.25">
      <c r="A339" t="s">
        <v>59</v>
      </c>
      <c r="B339" t="s">
        <v>66</v>
      </c>
      <c r="C339" s="20">
        <v>40861</v>
      </c>
      <c r="D339" s="22">
        <v>10729</v>
      </c>
      <c r="E339">
        <v>18</v>
      </c>
      <c r="F339" s="21">
        <v>1850</v>
      </c>
      <c r="G339" s="21">
        <f>tblvendedores[[#This Row],[Unidades]]*tblvendedores[[#This Row],[Valor Unitario]]</f>
        <v>33300</v>
      </c>
    </row>
    <row r="340" spans="1:7" x14ac:dyDescent="0.25">
      <c r="A340" t="s">
        <v>61</v>
      </c>
      <c r="B340" t="s">
        <v>62</v>
      </c>
      <c r="C340" s="20">
        <v>40861</v>
      </c>
      <c r="D340" s="22">
        <v>10730</v>
      </c>
      <c r="E340">
        <v>11</v>
      </c>
      <c r="F340" s="21">
        <v>484.25</v>
      </c>
      <c r="G340" s="21">
        <f>tblvendedores[[#This Row],[Unidades]]*tblvendedores[[#This Row],[Valor Unitario]]</f>
        <v>5326.75</v>
      </c>
    </row>
    <row r="341" spans="1:7" x14ac:dyDescent="0.25">
      <c r="A341" t="s">
        <v>61</v>
      </c>
      <c r="B341" t="s">
        <v>68</v>
      </c>
      <c r="C341" s="20">
        <v>40861</v>
      </c>
      <c r="D341" s="22">
        <v>10731</v>
      </c>
      <c r="E341">
        <v>8</v>
      </c>
      <c r="F341" s="21">
        <v>1890.5</v>
      </c>
      <c r="G341" s="21">
        <f>tblvendedores[[#This Row],[Unidades]]*tblvendedores[[#This Row],[Valor Unitario]]</f>
        <v>15124</v>
      </c>
    </row>
    <row r="342" spans="1:7" x14ac:dyDescent="0.25">
      <c r="A342" t="s">
        <v>61</v>
      </c>
      <c r="B342" t="s">
        <v>69</v>
      </c>
      <c r="C342" s="20">
        <v>40864</v>
      </c>
      <c r="D342" s="22">
        <v>10739</v>
      </c>
      <c r="E342">
        <v>12</v>
      </c>
      <c r="F342" s="21">
        <v>240</v>
      </c>
      <c r="G342" s="21">
        <f>tblvendedores[[#This Row],[Unidades]]*tblvendedores[[#This Row],[Valor Unitario]]</f>
        <v>2880</v>
      </c>
    </row>
    <row r="343" spans="1:7" x14ac:dyDescent="0.25">
      <c r="A343" t="s">
        <v>61</v>
      </c>
      <c r="B343" t="s">
        <v>63</v>
      </c>
      <c r="C343" s="20">
        <v>40865</v>
      </c>
      <c r="D343" s="22">
        <v>10705</v>
      </c>
      <c r="E343">
        <v>9</v>
      </c>
      <c r="F343" s="21">
        <v>378</v>
      </c>
      <c r="G343" s="21">
        <f>tblvendedores[[#This Row],[Unidades]]*tblvendedores[[#This Row],[Valor Unitario]]</f>
        <v>3402</v>
      </c>
    </row>
    <row r="344" spans="1:7" x14ac:dyDescent="0.25">
      <c r="A344" t="s">
        <v>59</v>
      </c>
      <c r="B344" t="s">
        <v>60</v>
      </c>
      <c r="C344" s="20">
        <v>40865</v>
      </c>
      <c r="D344" s="22">
        <v>10737</v>
      </c>
      <c r="E344">
        <v>19</v>
      </c>
      <c r="F344" s="21">
        <v>139.80000000000001</v>
      </c>
      <c r="G344" s="21">
        <f>tblvendedores[[#This Row],[Unidades]]*tblvendedores[[#This Row],[Valor Unitario]]</f>
        <v>2656.2000000000003</v>
      </c>
    </row>
    <row r="345" spans="1:7" x14ac:dyDescent="0.25">
      <c r="A345" t="s">
        <v>59</v>
      </c>
      <c r="B345" t="s">
        <v>60</v>
      </c>
      <c r="C345" s="20">
        <v>40865</v>
      </c>
      <c r="D345" s="22">
        <v>10738</v>
      </c>
      <c r="E345">
        <v>9</v>
      </c>
      <c r="F345" s="21">
        <v>52.35</v>
      </c>
      <c r="G345" s="21">
        <f>tblvendedores[[#This Row],[Unidades]]*tblvendedores[[#This Row],[Valor Unitario]]</f>
        <v>471.15000000000003</v>
      </c>
    </row>
    <row r="346" spans="1:7" x14ac:dyDescent="0.25">
      <c r="A346" t="s">
        <v>59</v>
      </c>
      <c r="B346" t="s">
        <v>67</v>
      </c>
      <c r="C346" s="20">
        <v>40865</v>
      </c>
      <c r="D346" s="22">
        <v>10741</v>
      </c>
      <c r="E346">
        <v>14</v>
      </c>
      <c r="F346" s="21">
        <v>228</v>
      </c>
      <c r="G346" s="21">
        <f>tblvendedores[[#This Row],[Unidades]]*tblvendedores[[#This Row],[Valor Unitario]]</f>
        <v>3192</v>
      </c>
    </row>
    <row r="347" spans="1:7" x14ac:dyDescent="0.25">
      <c r="A347" t="s">
        <v>59</v>
      </c>
      <c r="B347" t="s">
        <v>69</v>
      </c>
      <c r="C347" s="20">
        <v>40865</v>
      </c>
      <c r="D347" s="22">
        <v>10742</v>
      </c>
      <c r="E347">
        <v>8</v>
      </c>
      <c r="F347" s="21">
        <v>3118</v>
      </c>
      <c r="G347" s="21">
        <f>tblvendedores[[#This Row],[Unidades]]*tblvendedores[[#This Row],[Valor Unitario]]</f>
        <v>24944</v>
      </c>
    </row>
    <row r="348" spans="1:7" x14ac:dyDescent="0.25">
      <c r="A348" t="s">
        <v>59</v>
      </c>
      <c r="B348" t="s">
        <v>64</v>
      </c>
      <c r="C348" s="20">
        <v>40867</v>
      </c>
      <c r="D348" s="22">
        <v>10709</v>
      </c>
      <c r="E348">
        <v>8</v>
      </c>
      <c r="F348" s="21">
        <v>3424</v>
      </c>
      <c r="G348" s="21">
        <f>tblvendedores[[#This Row],[Unidades]]*tblvendedores[[#This Row],[Valor Unitario]]</f>
        <v>27392</v>
      </c>
    </row>
    <row r="349" spans="1:7" x14ac:dyDescent="0.25">
      <c r="A349" t="s">
        <v>61</v>
      </c>
      <c r="B349" t="s">
        <v>65</v>
      </c>
      <c r="C349" s="20">
        <v>40868</v>
      </c>
      <c r="D349" s="22">
        <v>10735</v>
      </c>
      <c r="E349">
        <v>10</v>
      </c>
      <c r="F349" s="21">
        <v>536.4</v>
      </c>
      <c r="G349" s="21">
        <f>tblvendedores[[#This Row],[Unidades]]*tblvendedores[[#This Row],[Valor Unitario]]</f>
        <v>5364</v>
      </c>
    </row>
    <row r="350" spans="1:7" x14ac:dyDescent="0.25">
      <c r="A350" t="s">
        <v>61</v>
      </c>
      <c r="B350" t="s">
        <v>63</v>
      </c>
      <c r="C350" s="20">
        <v>40868</v>
      </c>
      <c r="D350" s="22">
        <v>10736</v>
      </c>
      <c r="E350">
        <v>13</v>
      </c>
      <c r="F350" s="21">
        <v>997</v>
      </c>
      <c r="G350" s="21">
        <f>tblvendedores[[#This Row],[Unidades]]*tblvendedores[[#This Row],[Valor Unitario]]</f>
        <v>12961</v>
      </c>
    </row>
    <row r="351" spans="1:7" x14ac:dyDescent="0.25">
      <c r="A351" t="s">
        <v>59</v>
      </c>
      <c r="B351" t="s">
        <v>64</v>
      </c>
      <c r="C351" s="20">
        <v>40868</v>
      </c>
      <c r="D351" s="22">
        <v>10743</v>
      </c>
      <c r="E351">
        <v>19</v>
      </c>
      <c r="F351" s="21">
        <v>319.2</v>
      </c>
      <c r="G351" s="21">
        <f>tblvendedores[[#This Row],[Unidades]]*tblvendedores[[#This Row],[Valor Unitario]]</f>
        <v>6064.8</v>
      </c>
    </row>
    <row r="352" spans="1:7" x14ac:dyDescent="0.25">
      <c r="A352" t="s">
        <v>59</v>
      </c>
      <c r="B352" t="s">
        <v>64</v>
      </c>
      <c r="C352" s="20">
        <v>40868</v>
      </c>
      <c r="D352" s="22">
        <v>10746</v>
      </c>
      <c r="E352">
        <v>17</v>
      </c>
      <c r="F352" s="21">
        <v>2311.6999999999998</v>
      </c>
      <c r="G352" s="21">
        <f>tblvendedores[[#This Row],[Unidades]]*tblvendedores[[#This Row],[Valor Unitario]]</f>
        <v>39298.899999999994</v>
      </c>
    </row>
    <row r="353" spans="1:7" x14ac:dyDescent="0.25">
      <c r="A353" t="s">
        <v>61</v>
      </c>
      <c r="B353" t="s">
        <v>65</v>
      </c>
      <c r="C353" s="20">
        <v>40871</v>
      </c>
      <c r="D353" s="22">
        <v>10744</v>
      </c>
      <c r="E353">
        <v>10</v>
      </c>
      <c r="F353" s="21">
        <v>736</v>
      </c>
      <c r="G353" s="21">
        <f>tblvendedores[[#This Row],[Unidades]]*tblvendedores[[#This Row],[Valor Unitario]]</f>
        <v>7360</v>
      </c>
    </row>
    <row r="354" spans="1:7" x14ac:dyDescent="0.25">
      <c r="A354" t="s">
        <v>61</v>
      </c>
      <c r="B354" t="s">
        <v>63</v>
      </c>
      <c r="C354" s="20">
        <v>40871</v>
      </c>
      <c r="D354" s="22">
        <v>10750</v>
      </c>
      <c r="E354">
        <v>12</v>
      </c>
      <c r="F354" s="21">
        <v>1590.56</v>
      </c>
      <c r="G354" s="21">
        <f>tblvendedores[[#This Row],[Unidades]]*tblvendedores[[#This Row],[Valor Unitario]]</f>
        <v>19086.72</v>
      </c>
    </row>
    <row r="355" spans="1:7" x14ac:dyDescent="0.25">
      <c r="A355" t="s">
        <v>59</v>
      </c>
      <c r="B355" t="s">
        <v>69</v>
      </c>
      <c r="C355" s="20">
        <v>40872</v>
      </c>
      <c r="D355" s="22">
        <v>10723</v>
      </c>
      <c r="E355">
        <v>10</v>
      </c>
      <c r="F355" s="21">
        <v>468.45</v>
      </c>
      <c r="G355" s="21">
        <f>tblvendedores[[#This Row],[Unidades]]*tblvendedores[[#This Row],[Valor Unitario]]</f>
        <v>4684.5</v>
      </c>
    </row>
    <row r="356" spans="1:7" x14ac:dyDescent="0.25">
      <c r="A356" t="s">
        <v>59</v>
      </c>
      <c r="B356" t="s">
        <v>67</v>
      </c>
      <c r="C356" s="20">
        <v>40872</v>
      </c>
      <c r="D356" s="22">
        <v>10740</v>
      </c>
      <c r="E356">
        <v>11</v>
      </c>
      <c r="F356" s="21">
        <v>1416</v>
      </c>
      <c r="G356" s="21">
        <f>tblvendedores[[#This Row],[Unidades]]*tblvendedores[[#This Row],[Valor Unitario]]</f>
        <v>15576</v>
      </c>
    </row>
    <row r="357" spans="1:7" x14ac:dyDescent="0.25">
      <c r="A357" t="s">
        <v>61</v>
      </c>
      <c r="B357" t="s">
        <v>65</v>
      </c>
      <c r="C357" s="20">
        <v>40873</v>
      </c>
      <c r="D357" s="22">
        <v>10747</v>
      </c>
      <c r="E357">
        <v>16</v>
      </c>
      <c r="F357" s="21">
        <v>1912.85</v>
      </c>
      <c r="G357" s="21">
        <f>tblvendedores[[#This Row],[Unidades]]*tblvendedores[[#This Row],[Valor Unitario]]</f>
        <v>30605.599999999999</v>
      </c>
    </row>
    <row r="358" spans="1:7" x14ac:dyDescent="0.25">
      <c r="A358" t="s">
        <v>61</v>
      </c>
      <c r="B358" t="s">
        <v>63</v>
      </c>
      <c r="C358" s="20">
        <v>40874</v>
      </c>
      <c r="D358" s="22">
        <v>10745</v>
      </c>
      <c r="E358">
        <v>19</v>
      </c>
      <c r="F358" s="21">
        <v>4529.8</v>
      </c>
      <c r="G358" s="21">
        <f>tblvendedores[[#This Row],[Unidades]]*tblvendedores[[#This Row],[Valor Unitario]]</f>
        <v>86066.2</v>
      </c>
    </row>
    <row r="359" spans="1:7" x14ac:dyDescent="0.25">
      <c r="A359" t="s">
        <v>61</v>
      </c>
      <c r="B359" t="s">
        <v>69</v>
      </c>
      <c r="C359" s="20">
        <v>40874</v>
      </c>
      <c r="D359" s="22">
        <v>10753</v>
      </c>
      <c r="E359">
        <v>8</v>
      </c>
      <c r="F359" s="21">
        <v>88</v>
      </c>
      <c r="G359" s="21">
        <f>tblvendedores[[#This Row],[Unidades]]*tblvendedores[[#This Row],[Valor Unitario]]</f>
        <v>704</v>
      </c>
    </row>
    <row r="360" spans="1:7" x14ac:dyDescent="0.25">
      <c r="A360" t="s">
        <v>61</v>
      </c>
      <c r="B360" t="s">
        <v>65</v>
      </c>
      <c r="C360" s="20">
        <v>40874</v>
      </c>
      <c r="D360" s="22">
        <v>10754</v>
      </c>
      <c r="E360">
        <v>15</v>
      </c>
      <c r="F360" s="21">
        <v>55.2</v>
      </c>
      <c r="G360" s="21">
        <f>tblvendedores[[#This Row],[Unidades]]*tblvendedores[[#This Row],[Valor Unitario]]</f>
        <v>828</v>
      </c>
    </row>
    <row r="361" spans="1:7" x14ac:dyDescent="0.25">
      <c r="A361" t="s">
        <v>59</v>
      </c>
      <c r="B361" t="s">
        <v>69</v>
      </c>
      <c r="C361" s="20">
        <v>40875</v>
      </c>
      <c r="D361" s="22">
        <v>10748</v>
      </c>
      <c r="E361">
        <v>10</v>
      </c>
      <c r="F361" s="21">
        <v>2196</v>
      </c>
      <c r="G361" s="21">
        <f>tblvendedores[[#This Row],[Unidades]]*tblvendedores[[#This Row],[Valor Unitario]]</f>
        <v>21960</v>
      </c>
    </row>
    <row r="362" spans="1:7" x14ac:dyDescent="0.25">
      <c r="A362" t="s">
        <v>59</v>
      </c>
      <c r="B362" t="s">
        <v>60</v>
      </c>
      <c r="C362" s="20">
        <v>40875</v>
      </c>
      <c r="D362" s="22">
        <v>10752</v>
      </c>
      <c r="E362">
        <v>17</v>
      </c>
      <c r="F362" s="21">
        <v>252</v>
      </c>
      <c r="G362" s="21">
        <f>tblvendedores[[#This Row],[Unidades]]*tblvendedores[[#This Row],[Valor Unitario]]</f>
        <v>4284</v>
      </c>
    </row>
    <row r="363" spans="1:7" x14ac:dyDescent="0.25">
      <c r="A363" t="s">
        <v>59</v>
      </c>
      <c r="B363" t="s">
        <v>67</v>
      </c>
      <c r="C363" s="20">
        <v>40875</v>
      </c>
      <c r="D363" s="22">
        <v>10755</v>
      </c>
      <c r="E363">
        <v>12</v>
      </c>
      <c r="F363" s="21">
        <v>1948.5</v>
      </c>
      <c r="G363" s="21">
        <f>tblvendedores[[#This Row],[Unidades]]*tblvendedores[[#This Row],[Valor Unitario]]</f>
        <v>23382</v>
      </c>
    </row>
    <row r="364" spans="1:7" x14ac:dyDescent="0.25">
      <c r="A364" t="s">
        <v>59</v>
      </c>
      <c r="B364" t="s">
        <v>66</v>
      </c>
      <c r="C364" s="20">
        <v>40879</v>
      </c>
      <c r="D364" s="22">
        <v>10756</v>
      </c>
      <c r="E364">
        <v>9</v>
      </c>
      <c r="F364" s="21">
        <v>1990</v>
      </c>
      <c r="G364" s="21">
        <f>tblvendedores[[#This Row],[Unidades]]*tblvendedores[[#This Row],[Valor Unitario]]</f>
        <v>17910</v>
      </c>
    </row>
    <row r="365" spans="1:7" x14ac:dyDescent="0.25">
      <c r="A365" t="s">
        <v>59</v>
      </c>
      <c r="B365" t="s">
        <v>69</v>
      </c>
      <c r="C365" s="20">
        <v>40880</v>
      </c>
      <c r="D365" s="22">
        <v>10751</v>
      </c>
      <c r="E365">
        <v>10</v>
      </c>
      <c r="F365" s="21">
        <v>1631.48</v>
      </c>
      <c r="G365" s="21">
        <f>tblvendedores[[#This Row],[Unidades]]*tblvendedores[[#This Row],[Valor Unitario]]</f>
        <v>16314.8</v>
      </c>
    </row>
    <row r="366" spans="1:7" x14ac:dyDescent="0.25">
      <c r="A366" t="s">
        <v>61</v>
      </c>
      <c r="B366" t="s">
        <v>69</v>
      </c>
      <c r="C366" s="20">
        <v>40881</v>
      </c>
      <c r="D366" s="22">
        <v>10758</v>
      </c>
      <c r="E366">
        <v>8</v>
      </c>
      <c r="F366" s="21">
        <v>1644.6</v>
      </c>
      <c r="G366" s="21">
        <f>tblvendedores[[#This Row],[Unidades]]*tblvendedores[[#This Row],[Valor Unitario]]</f>
        <v>13156.8</v>
      </c>
    </row>
    <row r="367" spans="1:7" x14ac:dyDescent="0.25">
      <c r="A367" t="s">
        <v>59</v>
      </c>
      <c r="B367" t="s">
        <v>67</v>
      </c>
      <c r="C367" s="20">
        <v>40882</v>
      </c>
      <c r="D367" s="22">
        <v>10726</v>
      </c>
      <c r="E367">
        <v>15</v>
      </c>
      <c r="F367" s="21">
        <v>655</v>
      </c>
      <c r="G367" s="21">
        <f>tblvendedores[[#This Row],[Unidades]]*tblvendedores[[#This Row],[Valor Unitario]]</f>
        <v>9825</v>
      </c>
    </row>
    <row r="368" spans="1:7" x14ac:dyDescent="0.25">
      <c r="A368" t="s">
        <v>59</v>
      </c>
      <c r="B368" t="s">
        <v>60</v>
      </c>
      <c r="C368" s="20">
        <v>40882</v>
      </c>
      <c r="D368" s="22">
        <v>10727</v>
      </c>
      <c r="E368">
        <v>10</v>
      </c>
      <c r="F368" s="21">
        <v>1624.5</v>
      </c>
      <c r="G368" s="21">
        <f>tblvendedores[[#This Row],[Unidades]]*tblvendedores[[#This Row],[Valor Unitario]]</f>
        <v>16245</v>
      </c>
    </row>
    <row r="369" spans="1:7" x14ac:dyDescent="0.25">
      <c r="A369" t="s">
        <v>61</v>
      </c>
      <c r="B369" t="s">
        <v>62</v>
      </c>
      <c r="C369" s="20">
        <v>40885</v>
      </c>
      <c r="D369" s="22">
        <v>10761</v>
      </c>
      <c r="E369">
        <v>16</v>
      </c>
      <c r="F369" s="21">
        <v>507</v>
      </c>
      <c r="G369" s="21">
        <f>tblvendedores[[#This Row],[Unidades]]*tblvendedores[[#This Row],[Valor Unitario]]</f>
        <v>8112</v>
      </c>
    </row>
    <row r="370" spans="1:7" x14ac:dyDescent="0.25">
      <c r="A370" t="s">
        <v>59</v>
      </c>
      <c r="B370" t="s">
        <v>69</v>
      </c>
      <c r="C370" s="20">
        <v>40885</v>
      </c>
      <c r="D370" s="22">
        <v>10763</v>
      </c>
      <c r="E370">
        <v>17</v>
      </c>
      <c r="F370" s="21">
        <v>616</v>
      </c>
      <c r="G370" s="21">
        <f>tblvendedores[[#This Row],[Unidades]]*tblvendedores[[#This Row],[Valor Unitario]]</f>
        <v>10472</v>
      </c>
    </row>
    <row r="371" spans="1:7" x14ac:dyDescent="0.25">
      <c r="A371" t="s">
        <v>61</v>
      </c>
      <c r="B371" t="s">
        <v>65</v>
      </c>
      <c r="C371" s="20">
        <v>40885</v>
      </c>
      <c r="D371" s="22">
        <v>10764</v>
      </c>
      <c r="E371">
        <v>7</v>
      </c>
      <c r="F371" s="21">
        <v>2286</v>
      </c>
      <c r="G371" s="21">
        <f>tblvendedores[[#This Row],[Unidades]]*tblvendedores[[#This Row],[Valor Unitario]]</f>
        <v>16002</v>
      </c>
    </row>
    <row r="372" spans="1:7" x14ac:dyDescent="0.25">
      <c r="A372" t="s">
        <v>59</v>
      </c>
      <c r="B372" t="s">
        <v>69</v>
      </c>
      <c r="C372" s="20">
        <v>40886</v>
      </c>
      <c r="D372" s="22">
        <v>10762</v>
      </c>
      <c r="E372">
        <v>8</v>
      </c>
      <c r="F372" s="21">
        <v>4337</v>
      </c>
      <c r="G372" s="21">
        <f>tblvendedores[[#This Row],[Unidades]]*tblvendedores[[#This Row],[Valor Unitario]]</f>
        <v>34696</v>
      </c>
    </row>
    <row r="373" spans="1:7" x14ac:dyDescent="0.25">
      <c r="A373" t="s">
        <v>59</v>
      </c>
      <c r="B373" t="s">
        <v>69</v>
      </c>
      <c r="C373" s="20">
        <v>40886</v>
      </c>
      <c r="D373" s="22">
        <v>10765</v>
      </c>
      <c r="E373">
        <v>12</v>
      </c>
      <c r="F373" s="21">
        <v>1515.6</v>
      </c>
      <c r="G373" s="21">
        <f>tblvendedores[[#This Row],[Unidades]]*tblvendedores[[#This Row],[Valor Unitario]]</f>
        <v>18187.199999999997</v>
      </c>
    </row>
    <row r="374" spans="1:7" x14ac:dyDescent="0.25">
      <c r="A374" t="s">
        <v>59</v>
      </c>
      <c r="B374" t="s">
        <v>67</v>
      </c>
      <c r="C374" s="20">
        <v>40886</v>
      </c>
      <c r="D374" s="22">
        <v>10766</v>
      </c>
      <c r="E374">
        <v>8</v>
      </c>
      <c r="F374" s="21">
        <v>2310</v>
      </c>
      <c r="G374" s="21">
        <f>tblvendedores[[#This Row],[Unidades]]*tblvendedores[[#This Row],[Valor Unitario]]</f>
        <v>18480</v>
      </c>
    </row>
    <row r="375" spans="1:7" x14ac:dyDescent="0.25">
      <c r="A375" t="s">
        <v>59</v>
      </c>
      <c r="B375" t="s">
        <v>67</v>
      </c>
      <c r="C375" s="20">
        <v>40887</v>
      </c>
      <c r="D375" s="22">
        <v>10760</v>
      </c>
      <c r="E375">
        <v>15</v>
      </c>
      <c r="F375" s="21">
        <v>2917</v>
      </c>
      <c r="G375" s="21">
        <f>tblvendedores[[#This Row],[Unidades]]*tblvendedores[[#This Row],[Valor Unitario]]</f>
        <v>43755</v>
      </c>
    </row>
    <row r="376" spans="1:7" x14ac:dyDescent="0.25">
      <c r="A376" t="s">
        <v>59</v>
      </c>
      <c r="B376" t="s">
        <v>69</v>
      </c>
      <c r="C376" s="20">
        <v>40889</v>
      </c>
      <c r="D376" s="22">
        <v>10759</v>
      </c>
      <c r="E376">
        <v>15</v>
      </c>
      <c r="F376" s="21">
        <v>320</v>
      </c>
      <c r="G376" s="21">
        <f>tblvendedores[[#This Row],[Unidades]]*tblvendedores[[#This Row],[Valor Unitario]]</f>
        <v>4800</v>
      </c>
    </row>
    <row r="377" spans="1:7" x14ac:dyDescent="0.25">
      <c r="A377" t="s">
        <v>59</v>
      </c>
      <c r="B377" t="s">
        <v>69</v>
      </c>
      <c r="C377" s="20">
        <v>40889</v>
      </c>
      <c r="D377" s="22">
        <v>10769</v>
      </c>
      <c r="E377">
        <v>9</v>
      </c>
      <c r="F377" s="21">
        <v>1684.27</v>
      </c>
      <c r="G377" s="21">
        <f>tblvendedores[[#This Row],[Unidades]]*tblvendedores[[#This Row],[Valor Unitario]]</f>
        <v>15158.43</v>
      </c>
    </row>
    <row r="378" spans="1:7" x14ac:dyDescent="0.25">
      <c r="A378" t="s">
        <v>59</v>
      </c>
      <c r="B378" t="s">
        <v>67</v>
      </c>
      <c r="C378" s="20">
        <v>40889</v>
      </c>
      <c r="D378" s="22">
        <v>10774</v>
      </c>
      <c r="E378">
        <v>12</v>
      </c>
      <c r="F378" s="21">
        <v>868.75</v>
      </c>
      <c r="G378" s="21">
        <f>tblvendedores[[#This Row],[Unidades]]*tblvendedores[[#This Row],[Valor Unitario]]</f>
        <v>10425</v>
      </c>
    </row>
    <row r="379" spans="1:7" x14ac:dyDescent="0.25">
      <c r="A379" t="s">
        <v>61</v>
      </c>
      <c r="B379" t="s">
        <v>65</v>
      </c>
      <c r="C379" s="20">
        <v>40892</v>
      </c>
      <c r="D379" s="22">
        <v>10757</v>
      </c>
      <c r="E379">
        <v>11</v>
      </c>
      <c r="F379" s="21">
        <v>3082</v>
      </c>
      <c r="G379" s="21">
        <f>tblvendedores[[#This Row],[Unidades]]*tblvendedores[[#This Row],[Valor Unitario]]</f>
        <v>33902</v>
      </c>
    </row>
    <row r="380" spans="1:7" x14ac:dyDescent="0.25">
      <c r="A380" t="s">
        <v>59</v>
      </c>
      <c r="B380" t="s">
        <v>67</v>
      </c>
      <c r="C380" s="20">
        <v>40892</v>
      </c>
      <c r="D380" s="22">
        <v>10767</v>
      </c>
      <c r="E380">
        <v>8</v>
      </c>
      <c r="F380" s="21">
        <v>28</v>
      </c>
      <c r="G380" s="21">
        <f>tblvendedores[[#This Row],[Unidades]]*tblvendedores[[#This Row],[Valor Unitario]]</f>
        <v>224</v>
      </c>
    </row>
    <row r="381" spans="1:7" x14ac:dyDescent="0.25">
      <c r="A381" t="s">
        <v>59</v>
      </c>
      <c r="B381" t="s">
        <v>69</v>
      </c>
      <c r="C381" s="20">
        <v>40892</v>
      </c>
      <c r="D381" s="22">
        <v>10768</v>
      </c>
      <c r="E381">
        <v>11</v>
      </c>
      <c r="F381" s="21">
        <v>1477</v>
      </c>
      <c r="G381" s="21">
        <f>tblvendedores[[#This Row],[Unidades]]*tblvendedores[[#This Row],[Valor Unitario]]</f>
        <v>16247</v>
      </c>
    </row>
    <row r="382" spans="1:7" x14ac:dyDescent="0.25">
      <c r="A382" t="s">
        <v>59</v>
      </c>
      <c r="B382" t="s">
        <v>64</v>
      </c>
      <c r="C382" s="20">
        <v>40893</v>
      </c>
      <c r="D382" s="22">
        <v>10773</v>
      </c>
      <c r="E382">
        <v>16</v>
      </c>
      <c r="F382" s="21">
        <v>2030.4</v>
      </c>
      <c r="G382" s="21">
        <f>tblvendedores[[#This Row],[Unidades]]*tblvendedores[[#This Row],[Valor Unitario]]</f>
        <v>32486.400000000001</v>
      </c>
    </row>
    <row r="383" spans="1:7" x14ac:dyDescent="0.25">
      <c r="A383" t="s">
        <v>59</v>
      </c>
      <c r="B383" t="s">
        <v>66</v>
      </c>
      <c r="C383" s="20">
        <v>40894</v>
      </c>
      <c r="D383" s="22">
        <v>10770</v>
      </c>
      <c r="E383">
        <v>13</v>
      </c>
      <c r="F383" s="21">
        <v>236.25</v>
      </c>
      <c r="G383" s="21">
        <f>tblvendedores[[#This Row],[Unidades]]*tblvendedores[[#This Row],[Valor Unitario]]</f>
        <v>3071.25</v>
      </c>
    </row>
    <row r="384" spans="1:7" x14ac:dyDescent="0.25">
      <c r="A384" t="s">
        <v>59</v>
      </c>
      <c r="B384" t="s">
        <v>64</v>
      </c>
      <c r="C384" s="20">
        <v>40895</v>
      </c>
      <c r="D384" s="22">
        <v>10776</v>
      </c>
      <c r="E384">
        <v>13</v>
      </c>
      <c r="F384" s="21">
        <v>6635.27</v>
      </c>
      <c r="G384" s="21">
        <f>tblvendedores[[#This Row],[Unidades]]*tblvendedores[[#This Row],[Valor Unitario]]</f>
        <v>86258.510000000009</v>
      </c>
    </row>
    <row r="385" spans="1:7" x14ac:dyDescent="0.25">
      <c r="A385" t="s">
        <v>59</v>
      </c>
      <c r="B385" t="s">
        <v>67</v>
      </c>
      <c r="C385" s="20">
        <v>40896</v>
      </c>
      <c r="D385" s="22">
        <v>10749</v>
      </c>
      <c r="E385">
        <v>19</v>
      </c>
      <c r="F385" s="21">
        <v>1080</v>
      </c>
      <c r="G385" s="21">
        <f>tblvendedores[[#This Row],[Unidades]]*tblvendedores[[#This Row],[Valor Unitario]]</f>
        <v>20520</v>
      </c>
    </row>
    <row r="386" spans="1:7" x14ac:dyDescent="0.25">
      <c r="A386" t="s">
        <v>59</v>
      </c>
      <c r="B386" t="s">
        <v>69</v>
      </c>
      <c r="C386" s="20">
        <v>40896</v>
      </c>
      <c r="D386" s="22">
        <v>10772</v>
      </c>
      <c r="E386">
        <v>8</v>
      </c>
      <c r="F386" s="21">
        <v>3603.22</v>
      </c>
      <c r="G386" s="21">
        <f>tblvendedores[[#This Row],[Unidades]]*tblvendedores[[#This Row],[Valor Unitario]]</f>
        <v>28825.759999999998</v>
      </c>
    </row>
    <row r="387" spans="1:7" x14ac:dyDescent="0.25">
      <c r="A387" t="s">
        <v>59</v>
      </c>
      <c r="B387" t="s">
        <v>60</v>
      </c>
      <c r="C387" s="20">
        <v>40896</v>
      </c>
      <c r="D387" s="22">
        <v>10781</v>
      </c>
      <c r="E387">
        <v>10</v>
      </c>
      <c r="F387" s="21">
        <v>975.88</v>
      </c>
      <c r="G387" s="21">
        <f>tblvendedores[[#This Row],[Unidades]]*tblvendedores[[#This Row],[Valor Unitario]]</f>
        <v>9758.7999999999993</v>
      </c>
    </row>
    <row r="388" spans="1:7" x14ac:dyDescent="0.25">
      <c r="A388" t="s">
        <v>59</v>
      </c>
      <c r="B388" t="s">
        <v>67</v>
      </c>
      <c r="C388" s="20">
        <v>40896</v>
      </c>
      <c r="D388" s="22">
        <v>10783</v>
      </c>
      <c r="E388">
        <v>14</v>
      </c>
      <c r="F388" s="21">
        <v>1442.5</v>
      </c>
      <c r="G388" s="21">
        <f>tblvendedores[[#This Row],[Unidades]]*tblvendedores[[#This Row],[Valor Unitario]]</f>
        <v>20195</v>
      </c>
    </row>
    <row r="389" spans="1:7" x14ac:dyDescent="0.25">
      <c r="A389" t="s">
        <v>61</v>
      </c>
      <c r="B389" t="s">
        <v>63</v>
      </c>
      <c r="C389" s="20">
        <v>40899</v>
      </c>
      <c r="D389" s="22">
        <v>10782</v>
      </c>
      <c r="E389">
        <v>7</v>
      </c>
      <c r="F389" s="21">
        <v>12.5</v>
      </c>
      <c r="G389" s="21">
        <f>tblvendedores[[#This Row],[Unidades]]*tblvendedores[[#This Row],[Valor Unitario]]</f>
        <v>87.5</v>
      </c>
    </row>
    <row r="390" spans="1:7" x14ac:dyDescent="0.25">
      <c r="A390" t="s">
        <v>59</v>
      </c>
      <c r="B390" t="s">
        <v>67</v>
      </c>
      <c r="C390" s="20">
        <v>40899</v>
      </c>
      <c r="D390" s="22">
        <v>10784</v>
      </c>
      <c r="E390">
        <v>13</v>
      </c>
      <c r="F390" s="21">
        <v>1488</v>
      </c>
      <c r="G390" s="21">
        <f>tblvendedores[[#This Row],[Unidades]]*tblvendedores[[#This Row],[Valor Unitario]]</f>
        <v>19344</v>
      </c>
    </row>
    <row r="391" spans="1:7" x14ac:dyDescent="0.25">
      <c r="A391" t="s">
        <v>59</v>
      </c>
      <c r="B391" t="s">
        <v>66</v>
      </c>
      <c r="C391" s="20">
        <v>40900</v>
      </c>
      <c r="D391" s="22">
        <v>10786</v>
      </c>
      <c r="E391">
        <v>18</v>
      </c>
      <c r="F391" s="21">
        <v>1531.08</v>
      </c>
      <c r="G391" s="21">
        <f>tblvendedores[[#This Row],[Unidades]]*tblvendedores[[#This Row],[Valor Unitario]]</f>
        <v>27559.439999999999</v>
      </c>
    </row>
    <row r="392" spans="1:7" x14ac:dyDescent="0.25">
      <c r="A392" t="s">
        <v>59</v>
      </c>
      <c r="B392" t="s">
        <v>69</v>
      </c>
      <c r="C392" s="20">
        <v>40901</v>
      </c>
      <c r="D392" s="22">
        <v>10778</v>
      </c>
      <c r="E392">
        <v>18</v>
      </c>
      <c r="F392" s="21">
        <v>96.5</v>
      </c>
      <c r="G392" s="21">
        <f>tblvendedores[[#This Row],[Unidades]]*tblvendedores[[#This Row],[Valor Unitario]]</f>
        <v>1737</v>
      </c>
    </row>
    <row r="393" spans="1:7" x14ac:dyDescent="0.25">
      <c r="A393" t="s">
        <v>59</v>
      </c>
      <c r="B393" t="s">
        <v>64</v>
      </c>
      <c r="C393" s="20">
        <v>40901</v>
      </c>
      <c r="D393" s="22">
        <v>10785</v>
      </c>
      <c r="E393">
        <v>7</v>
      </c>
      <c r="F393" s="21">
        <v>387.5</v>
      </c>
      <c r="G393" s="21">
        <f>tblvendedores[[#This Row],[Unidades]]*tblvendedores[[#This Row],[Valor Unitario]]</f>
        <v>2712.5</v>
      </c>
    </row>
    <row r="394" spans="1:7" x14ac:dyDescent="0.25">
      <c r="A394" t="s">
        <v>59</v>
      </c>
      <c r="B394" t="s">
        <v>60</v>
      </c>
      <c r="C394" s="20">
        <v>40902</v>
      </c>
      <c r="D394" s="22">
        <v>10780</v>
      </c>
      <c r="E394">
        <v>14</v>
      </c>
      <c r="F394" s="21">
        <v>720</v>
      </c>
      <c r="G394" s="21">
        <f>tblvendedores[[#This Row],[Unidades]]*tblvendedores[[#This Row],[Valor Unitario]]</f>
        <v>10080</v>
      </c>
    </row>
    <row r="395" spans="1:7" x14ac:dyDescent="0.25">
      <c r="A395" t="s">
        <v>61</v>
      </c>
      <c r="B395" t="s">
        <v>68</v>
      </c>
      <c r="C395" s="20">
        <v>40903</v>
      </c>
      <c r="D395" s="22">
        <v>10775</v>
      </c>
      <c r="E395">
        <v>10</v>
      </c>
      <c r="F395" s="21">
        <v>228</v>
      </c>
      <c r="G395" s="21">
        <f>tblvendedores[[#This Row],[Unidades]]*tblvendedores[[#This Row],[Valor Unitario]]</f>
        <v>2280</v>
      </c>
    </row>
    <row r="396" spans="1:7" x14ac:dyDescent="0.25">
      <c r="A396" t="s">
        <v>59</v>
      </c>
      <c r="B396" t="s">
        <v>60</v>
      </c>
      <c r="C396" s="20">
        <v>40903</v>
      </c>
      <c r="D396" s="22">
        <v>10787</v>
      </c>
      <c r="E396">
        <v>16</v>
      </c>
      <c r="F396" s="21">
        <v>2622.76</v>
      </c>
      <c r="G396" s="21">
        <f>tblvendedores[[#This Row],[Unidades]]*tblvendedores[[#This Row],[Valor Unitario]]</f>
        <v>41964.160000000003</v>
      </c>
    </row>
    <row r="397" spans="1:7" x14ac:dyDescent="0.25">
      <c r="A397" t="s">
        <v>61</v>
      </c>
      <c r="B397" t="s">
        <v>65</v>
      </c>
      <c r="C397" s="20">
        <v>40903</v>
      </c>
      <c r="D397" s="22">
        <v>10790</v>
      </c>
      <c r="E397">
        <v>15</v>
      </c>
      <c r="F397" s="21">
        <v>722.5</v>
      </c>
      <c r="G397" s="21">
        <f>tblvendedores[[#This Row],[Unidades]]*tblvendedores[[#This Row],[Valor Unitario]]</f>
        <v>10837.5</v>
      </c>
    </row>
    <row r="398" spans="1:7" x14ac:dyDescent="0.25">
      <c r="A398" t="s">
        <v>59</v>
      </c>
      <c r="B398" t="s">
        <v>64</v>
      </c>
      <c r="C398" s="20">
        <v>40908</v>
      </c>
      <c r="D398" s="22">
        <v>10789</v>
      </c>
      <c r="E398">
        <v>15</v>
      </c>
      <c r="F398" s="21">
        <v>3687</v>
      </c>
      <c r="G398" s="21">
        <f>tblvendedores[[#This Row],[Unidades]]*tblvendedores[[#This Row],[Valor Unitario]]</f>
        <v>55305</v>
      </c>
    </row>
    <row r="399" spans="1:7" x14ac:dyDescent="0.25">
      <c r="A399" t="s">
        <v>59</v>
      </c>
      <c r="B399" t="s">
        <v>64</v>
      </c>
      <c r="C399" s="20">
        <v>40908</v>
      </c>
      <c r="D399" s="22">
        <v>10792</v>
      </c>
      <c r="E399">
        <v>10</v>
      </c>
      <c r="F399" s="21">
        <v>399.85</v>
      </c>
      <c r="G399" s="21">
        <f>tblvendedores[[#This Row],[Unidades]]*tblvendedores[[#This Row],[Valor Unitario]]</f>
        <v>3998.5</v>
      </c>
    </row>
    <row r="400" spans="1:7" x14ac:dyDescent="0.25">
      <c r="A400" t="s">
        <v>59</v>
      </c>
      <c r="B400" t="s">
        <v>67</v>
      </c>
      <c r="C400" s="20">
        <v>40908</v>
      </c>
      <c r="D400" s="22">
        <v>10801</v>
      </c>
      <c r="E400">
        <v>14</v>
      </c>
      <c r="F400" s="21">
        <v>3026.85</v>
      </c>
      <c r="G400" s="21">
        <f>tblvendedores[[#This Row],[Unidades]]*tblvendedores[[#This Row],[Valor Unitario]]</f>
        <v>42375.9</v>
      </c>
    </row>
    <row r="401" spans="1:7" x14ac:dyDescent="0.25">
      <c r="A401" t="s">
        <v>61</v>
      </c>
      <c r="B401" t="s">
        <v>65</v>
      </c>
      <c r="C401" s="20">
        <v>40909</v>
      </c>
      <c r="D401" s="22">
        <v>10791</v>
      </c>
      <c r="E401">
        <v>15</v>
      </c>
      <c r="F401" s="21">
        <v>1829.76</v>
      </c>
      <c r="G401" s="21">
        <f>tblvendedores[[#This Row],[Unidades]]*tblvendedores[[#This Row],[Valor Unitario]]</f>
        <v>27446.400000000001</v>
      </c>
    </row>
    <row r="402" spans="1:7" x14ac:dyDescent="0.25">
      <c r="A402" t="s">
        <v>61</v>
      </c>
      <c r="B402" t="s">
        <v>65</v>
      </c>
      <c r="C402" s="20">
        <v>40910</v>
      </c>
      <c r="D402" s="22">
        <v>10794</v>
      </c>
      <c r="E402">
        <v>19</v>
      </c>
      <c r="F402" s="21">
        <v>314.76</v>
      </c>
      <c r="G402" s="21">
        <f>tblvendedores[[#This Row],[Unidades]]*tblvendedores[[#This Row],[Valor Unitario]]</f>
        <v>5980.44</v>
      </c>
    </row>
    <row r="403" spans="1:7" x14ac:dyDescent="0.25">
      <c r="A403" t="s">
        <v>61</v>
      </c>
      <c r="B403" t="s">
        <v>67</v>
      </c>
      <c r="C403" s="20">
        <v>40910</v>
      </c>
      <c r="D403" s="22">
        <v>10802</v>
      </c>
      <c r="E403">
        <v>11</v>
      </c>
      <c r="F403" s="21">
        <v>2942.81</v>
      </c>
      <c r="G403" s="21">
        <f>tblvendedores[[#This Row],[Unidades]]*tblvendedores[[#This Row],[Valor Unitario]]</f>
        <v>32370.91</v>
      </c>
    </row>
    <row r="404" spans="1:7" x14ac:dyDescent="0.25">
      <c r="A404" t="s">
        <v>61</v>
      </c>
      <c r="B404" t="s">
        <v>68</v>
      </c>
      <c r="C404" s="20">
        <v>40913</v>
      </c>
      <c r="D404" s="22">
        <v>10797</v>
      </c>
      <c r="E404">
        <v>7</v>
      </c>
      <c r="F404" s="21">
        <v>420</v>
      </c>
      <c r="G404" s="21">
        <f>tblvendedores[[#This Row],[Unidades]]*tblvendedores[[#This Row],[Valor Unitario]]</f>
        <v>2940</v>
      </c>
    </row>
    <row r="405" spans="1:7" x14ac:dyDescent="0.25">
      <c r="A405" t="s">
        <v>59</v>
      </c>
      <c r="B405" t="s">
        <v>60</v>
      </c>
      <c r="C405" s="20">
        <v>40913</v>
      </c>
      <c r="D405" s="22">
        <v>10798</v>
      </c>
      <c r="E405">
        <v>14</v>
      </c>
      <c r="F405" s="21">
        <v>446.6</v>
      </c>
      <c r="G405" s="21">
        <f>tblvendedores[[#This Row],[Unidades]]*tblvendedores[[#This Row],[Valor Unitario]]</f>
        <v>6252.4000000000005</v>
      </c>
    </row>
    <row r="406" spans="1:7" x14ac:dyDescent="0.25">
      <c r="A406" t="s">
        <v>61</v>
      </c>
      <c r="B406" t="s">
        <v>63</v>
      </c>
      <c r="C406" s="20">
        <v>40913</v>
      </c>
      <c r="D406" s="22">
        <v>10799</v>
      </c>
      <c r="E406">
        <v>10</v>
      </c>
      <c r="F406" s="21">
        <v>1553.5</v>
      </c>
      <c r="G406" s="21">
        <f>tblvendedores[[#This Row],[Unidades]]*tblvendedores[[#This Row],[Valor Unitario]]</f>
        <v>15535</v>
      </c>
    </row>
    <row r="407" spans="1:7" x14ac:dyDescent="0.25">
      <c r="A407" t="s">
        <v>59</v>
      </c>
      <c r="B407" t="s">
        <v>64</v>
      </c>
      <c r="C407" s="20">
        <v>40913</v>
      </c>
      <c r="D407" s="22">
        <v>10800</v>
      </c>
      <c r="E407">
        <v>17</v>
      </c>
      <c r="F407" s="21">
        <v>1468.93</v>
      </c>
      <c r="G407" s="21">
        <f>tblvendedores[[#This Row],[Unidades]]*tblvendedores[[#This Row],[Valor Unitario]]</f>
        <v>24971.81</v>
      </c>
    </row>
    <row r="408" spans="1:7" x14ac:dyDescent="0.25">
      <c r="A408" t="s">
        <v>59</v>
      </c>
      <c r="B408" t="s">
        <v>69</v>
      </c>
      <c r="C408" s="20">
        <v>40913</v>
      </c>
      <c r="D408" s="22">
        <v>10806</v>
      </c>
      <c r="E408">
        <v>14</v>
      </c>
      <c r="F408" s="21">
        <v>439.6</v>
      </c>
      <c r="G408" s="21">
        <f>tblvendedores[[#This Row],[Unidades]]*tblvendedores[[#This Row],[Valor Unitario]]</f>
        <v>6154.4000000000005</v>
      </c>
    </row>
    <row r="409" spans="1:7" x14ac:dyDescent="0.25">
      <c r="A409" t="s">
        <v>59</v>
      </c>
      <c r="B409" t="s">
        <v>67</v>
      </c>
      <c r="C409" s="20">
        <v>40914</v>
      </c>
      <c r="D409" s="22">
        <v>10803</v>
      </c>
      <c r="E409">
        <v>8</v>
      </c>
      <c r="F409" s="21">
        <v>1193.01</v>
      </c>
      <c r="G409" s="21">
        <f>tblvendedores[[#This Row],[Unidades]]*tblvendedores[[#This Row],[Valor Unitario]]</f>
        <v>9544.08</v>
      </c>
    </row>
    <row r="410" spans="1:7" x14ac:dyDescent="0.25">
      <c r="A410" t="s">
        <v>61</v>
      </c>
      <c r="B410" t="s">
        <v>65</v>
      </c>
      <c r="C410" s="20">
        <v>40915</v>
      </c>
      <c r="D410" s="22">
        <v>10804</v>
      </c>
      <c r="E410">
        <v>17</v>
      </c>
      <c r="F410" s="21">
        <v>2278.4</v>
      </c>
      <c r="G410" s="21">
        <f>tblvendedores[[#This Row],[Unidades]]*tblvendedores[[#This Row],[Valor Unitario]]</f>
        <v>38732.800000000003</v>
      </c>
    </row>
    <row r="411" spans="1:7" x14ac:dyDescent="0.25">
      <c r="A411" t="s">
        <v>61</v>
      </c>
      <c r="B411" t="s">
        <v>68</v>
      </c>
      <c r="C411" s="20">
        <v>40915</v>
      </c>
      <c r="D411" s="22">
        <v>10809</v>
      </c>
      <c r="E411">
        <v>12</v>
      </c>
      <c r="F411" s="21">
        <v>140</v>
      </c>
      <c r="G411" s="21">
        <f>tblvendedores[[#This Row],[Unidades]]*tblvendedores[[#This Row],[Valor Unitario]]</f>
        <v>1680</v>
      </c>
    </row>
    <row r="412" spans="1:7" x14ac:dyDescent="0.25">
      <c r="A412" t="s">
        <v>59</v>
      </c>
      <c r="B412" t="s">
        <v>60</v>
      </c>
      <c r="C412" s="20">
        <v>40915</v>
      </c>
      <c r="D412" s="22">
        <v>10810</v>
      </c>
      <c r="E412">
        <v>9</v>
      </c>
      <c r="F412" s="21">
        <v>187</v>
      </c>
      <c r="G412" s="21">
        <f>tblvendedores[[#This Row],[Unidades]]*tblvendedores[[#This Row],[Valor Unitario]]</f>
        <v>1683</v>
      </c>
    </row>
    <row r="413" spans="1:7" x14ac:dyDescent="0.25">
      <c r="A413" t="s">
        <v>59</v>
      </c>
      <c r="B413" t="s">
        <v>69</v>
      </c>
      <c r="C413" s="20">
        <v>40916</v>
      </c>
      <c r="D413" s="22">
        <v>10793</v>
      </c>
      <c r="E413">
        <v>11</v>
      </c>
      <c r="F413" s="21">
        <v>191.1</v>
      </c>
      <c r="G413" s="21">
        <f>tblvendedores[[#This Row],[Unidades]]*tblvendedores[[#This Row],[Valor Unitario]]</f>
        <v>2102.1</v>
      </c>
    </row>
    <row r="414" spans="1:7" x14ac:dyDescent="0.25">
      <c r="A414" t="s">
        <v>59</v>
      </c>
      <c r="B414" t="s">
        <v>66</v>
      </c>
      <c r="C414" s="20">
        <v>40916</v>
      </c>
      <c r="D414" s="22">
        <v>10811</v>
      </c>
      <c r="E414">
        <v>10</v>
      </c>
      <c r="F414" s="21">
        <v>852</v>
      </c>
      <c r="G414" s="21">
        <f>tblvendedores[[#This Row],[Unidades]]*tblvendedores[[#This Row],[Valor Unitario]]</f>
        <v>8520</v>
      </c>
    </row>
    <row r="415" spans="1:7" x14ac:dyDescent="0.25">
      <c r="A415" t="s">
        <v>59</v>
      </c>
      <c r="B415" t="s">
        <v>60</v>
      </c>
      <c r="C415" s="20">
        <v>40917</v>
      </c>
      <c r="D415" s="22">
        <v>10805</v>
      </c>
      <c r="E415">
        <v>10</v>
      </c>
      <c r="F415" s="21">
        <v>2775</v>
      </c>
      <c r="G415" s="21">
        <f>tblvendedores[[#This Row],[Unidades]]*tblvendedores[[#This Row],[Valor Unitario]]</f>
        <v>27750</v>
      </c>
    </row>
    <row r="416" spans="1:7" x14ac:dyDescent="0.25">
      <c r="A416" t="s">
        <v>59</v>
      </c>
      <c r="B416" t="s">
        <v>60</v>
      </c>
      <c r="C416" s="20">
        <v>40917</v>
      </c>
      <c r="D416" s="22">
        <v>10808</v>
      </c>
      <c r="E416">
        <v>16</v>
      </c>
      <c r="F416" s="21">
        <v>1411</v>
      </c>
      <c r="G416" s="21">
        <f>tblvendedores[[#This Row],[Unidades]]*tblvendedores[[#This Row],[Valor Unitario]]</f>
        <v>22576</v>
      </c>
    </row>
    <row r="417" spans="1:7" x14ac:dyDescent="0.25">
      <c r="A417" t="s">
        <v>59</v>
      </c>
      <c r="B417" t="s">
        <v>64</v>
      </c>
      <c r="C417" s="20">
        <v>40917</v>
      </c>
      <c r="D417" s="22">
        <v>10813</v>
      </c>
      <c r="E417">
        <v>14</v>
      </c>
      <c r="F417" s="21">
        <v>602.4</v>
      </c>
      <c r="G417" s="21">
        <f>tblvendedores[[#This Row],[Unidades]]*tblvendedores[[#This Row],[Valor Unitario]]</f>
        <v>8433.6</v>
      </c>
    </row>
    <row r="418" spans="1:7" x14ac:dyDescent="0.25">
      <c r="A418" t="s">
        <v>61</v>
      </c>
      <c r="B418" t="s">
        <v>62</v>
      </c>
      <c r="C418" s="20">
        <v>40920</v>
      </c>
      <c r="D418" s="22">
        <v>10812</v>
      </c>
      <c r="E418">
        <v>16</v>
      </c>
      <c r="F418" s="21">
        <v>1692.8</v>
      </c>
      <c r="G418" s="21">
        <f>tblvendedores[[#This Row],[Unidades]]*tblvendedores[[#This Row],[Valor Unitario]]</f>
        <v>27084.799999999999</v>
      </c>
    </row>
    <row r="419" spans="1:7" x14ac:dyDescent="0.25">
      <c r="A419" t="s">
        <v>61</v>
      </c>
      <c r="B419" t="s">
        <v>68</v>
      </c>
      <c r="C419" s="20">
        <v>40920</v>
      </c>
      <c r="D419" s="22">
        <v>10818</v>
      </c>
      <c r="E419">
        <v>12</v>
      </c>
      <c r="F419" s="21">
        <v>833</v>
      </c>
      <c r="G419" s="21">
        <f>tblvendedores[[#This Row],[Unidades]]*tblvendedores[[#This Row],[Valor Unitario]]</f>
        <v>9996</v>
      </c>
    </row>
    <row r="420" spans="1:7" x14ac:dyDescent="0.25">
      <c r="A420" t="s">
        <v>59</v>
      </c>
      <c r="B420" t="s">
        <v>69</v>
      </c>
      <c r="C420" s="20">
        <v>40921</v>
      </c>
      <c r="D420" s="22">
        <v>10817</v>
      </c>
      <c r="E420">
        <v>8</v>
      </c>
      <c r="F420" s="21">
        <v>10952.84</v>
      </c>
      <c r="G420" s="21">
        <f>tblvendedores[[#This Row],[Unidades]]*tblvendedores[[#This Row],[Valor Unitario]]</f>
        <v>87622.720000000001</v>
      </c>
    </row>
    <row r="421" spans="1:7" x14ac:dyDescent="0.25">
      <c r="A421" t="s">
        <v>59</v>
      </c>
      <c r="B421" t="s">
        <v>69</v>
      </c>
      <c r="C421" s="20">
        <v>40921</v>
      </c>
      <c r="D421" s="22">
        <v>10820</v>
      </c>
      <c r="E421">
        <v>7</v>
      </c>
      <c r="F421" s="21">
        <v>1140</v>
      </c>
      <c r="G421" s="21">
        <f>tblvendedores[[#This Row],[Unidades]]*tblvendedores[[#This Row],[Valor Unitario]]</f>
        <v>7980</v>
      </c>
    </row>
    <row r="422" spans="1:7" x14ac:dyDescent="0.25">
      <c r="A422" t="s">
        <v>61</v>
      </c>
      <c r="B422" t="s">
        <v>62</v>
      </c>
      <c r="C422" s="20">
        <v>40921</v>
      </c>
      <c r="D422" s="22">
        <v>10823</v>
      </c>
      <c r="E422">
        <v>7</v>
      </c>
      <c r="F422" s="21">
        <v>2826</v>
      </c>
      <c r="G422" s="21">
        <f>tblvendedores[[#This Row],[Unidades]]*tblvendedores[[#This Row],[Valor Unitario]]</f>
        <v>19782</v>
      </c>
    </row>
    <row r="423" spans="1:7" x14ac:dyDescent="0.25">
      <c r="A423" t="s">
        <v>59</v>
      </c>
      <c r="B423" t="s">
        <v>69</v>
      </c>
      <c r="C423" s="20">
        <v>40922</v>
      </c>
      <c r="D423" s="22">
        <v>10779</v>
      </c>
      <c r="E423">
        <v>16</v>
      </c>
      <c r="F423" s="21">
        <v>1335</v>
      </c>
      <c r="G423" s="21">
        <f>tblvendedores[[#This Row],[Unidades]]*tblvendedores[[#This Row],[Valor Unitario]]</f>
        <v>21360</v>
      </c>
    </row>
    <row r="424" spans="1:7" x14ac:dyDescent="0.25">
      <c r="A424" t="s">
        <v>59</v>
      </c>
      <c r="B424" t="s">
        <v>69</v>
      </c>
      <c r="C424" s="20">
        <v>40922</v>
      </c>
      <c r="D424" s="22">
        <v>10796</v>
      </c>
      <c r="E424">
        <v>19</v>
      </c>
      <c r="F424" s="21">
        <v>2341.36</v>
      </c>
      <c r="G424" s="21">
        <f>tblvendedores[[#This Row],[Unidades]]*tblvendedores[[#This Row],[Valor Unitario]]</f>
        <v>44485.840000000004</v>
      </c>
    </row>
    <row r="425" spans="1:7" x14ac:dyDescent="0.25">
      <c r="A425" t="s">
        <v>59</v>
      </c>
      <c r="B425" t="s">
        <v>69</v>
      </c>
      <c r="C425" s="20">
        <v>40922</v>
      </c>
      <c r="D425" s="22">
        <v>10814</v>
      </c>
      <c r="E425">
        <v>14</v>
      </c>
      <c r="F425" s="21">
        <v>1788.45</v>
      </c>
      <c r="G425" s="21">
        <f>tblvendedores[[#This Row],[Unidades]]*tblvendedores[[#This Row],[Valor Unitario]]</f>
        <v>25038.3</v>
      </c>
    </row>
    <row r="426" spans="1:7" x14ac:dyDescent="0.25">
      <c r="A426" t="s">
        <v>59</v>
      </c>
      <c r="B426" t="s">
        <v>60</v>
      </c>
      <c r="C426" s="20">
        <v>40922</v>
      </c>
      <c r="D426" s="22">
        <v>10815</v>
      </c>
      <c r="E426">
        <v>15</v>
      </c>
      <c r="F426" s="21">
        <v>40</v>
      </c>
      <c r="G426" s="21">
        <f>tblvendedores[[#This Row],[Unidades]]*tblvendedores[[#This Row],[Valor Unitario]]</f>
        <v>600</v>
      </c>
    </row>
    <row r="427" spans="1:7" x14ac:dyDescent="0.25">
      <c r="A427" t="s">
        <v>59</v>
      </c>
      <c r="B427" t="s">
        <v>64</v>
      </c>
      <c r="C427" s="20">
        <v>40922</v>
      </c>
      <c r="D427" s="22">
        <v>10825</v>
      </c>
      <c r="E427">
        <v>14</v>
      </c>
      <c r="F427" s="21">
        <v>1030.76</v>
      </c>
      <c r="G427" s="21">
        <f>tblvendedores[[#This Row],[Unidades]]*tblvendedores[[#This Row],[Valor Unitario]]</f>
        <v>14430.64</v>
      </c>
    </row>
    <row r="428" spans="1:7" x14ac:dyDescent="0.25">
      <c r="A428" t="s">
        <v>59</v>
      </c>
      <c r="B428" t="s">
        <v>64</v>
      </c>
      <c r="C428" s="20">
        <v>40923</v>
      </c>
      <c r="D428" s="22">
        <v>10821</v>
      </c>
      <c r="E428">
        <v>12</v>
      </c>
      <c r="F428" s="21">
        <v>678</v>
      </c>
      <c r="G428" s="21">
        <f>tblvendedores[[#This Row],[Unidades]]*tblvendedores[[#This Row],[Valor Unitario]]</f>
        <v>8136</v>
      </c>
    </row>
    <row r="429" spans="1:7" x14ac:dyDescent="0.25">
      <c r="A429" t="s">
        <v>59</v>
      </c>
      <c r="B429" t="s">
        <v>60</v>
      </c>
      <c r="C429" s="20">
        <v>40924</v>
      </c>
      <c r="D429" s="22">
        <v>10819</v>
      </c>
      <c r="E429">
        <v>9</v>
      </c>
      <c r="F429" s="21">
        <v>477</v>
      </c>
      <c r="G429" s="21">
        <f>tblvendedores[[#This Row],[Unidades]]*tblvendedores[[#This Row],[Valor Unitario]]</f>
        <v>4293</v>
      </c>
    </row>
    <row r="430" spans="1:7" x14ac:dyDescent="0.25">
      <c r="A430" t="s">
        <v>61</v>
      </c>
      <c r="B430" t="s">
        <v>65</v>
      </c>
      <c r="C430" s="20">
        <v>40924</v>
      </c>
      <c r="D430" s="22">
        <v>10822</v>
      </c>
      <c r="E430">
        <v>10</v>
      </c>
      <c r="F430" s="21">
        <v>237.9</v>
      </c>
      <c r="G430" s="21">
        <f>tblvendedores[[#This Row],[Unidades]]*tblvendedores[[#This Row],[Valor Unitario]]</f>
        <v>2379</v>
      </c>
    </row>
    <row r="431" spans="1:7" x14ac:dyDescent="0.25">
      <c r="A431" t="s">
        <v>59</v>
      </c>
      <c r="B431" t="s">
        <v>64</v>
      </c>
      <c r="C431" s="20">
        <v>40927</v>
      </c>
      <c r="D431" s="22">
        <v>10788</v>
      </c>
      <c r="E431">
        <v>8</v>
      </c>
      <c r="F431" s="21">
        <v>731.5</v>
      </c>
      <c r="G431" s="21">
        <f>tblvendedores[[#This Row],[Unidades]]*tblvendedores[[#This Row],[Valor Unitario]]</f>
        <v>5852</v>
      </c>
    </row>
    <row r="432" spans="1:7" x14ac:dyDescent="0.25">
      <c r="A432" t="s">
        <v>59</v>
      </c>
      <c r="B432" t="s">
        <v>60</v>
      </c>
      <c r="C432" s="20">
        <v>40927</v>
      </c>
      <c r="D432" s="22">
        <v>10832</v>
      </c>
      <c r="E432">
        <v>12</v>
      </c>
      <c r="F432" s="21">
        <v>475.11</v>
      </c>
      <c r="G432" s="21">
        <f>tblvendedores[[#This Row],[Unidades]]*tblvendedores[[#This Row],[Valor Unitario]]</f>
        <v>5701.32</v>
      </c>
    </row>
    <row r="433" spans="1:7" x14ac:dyDescent="0.25">
      <c r="A433" t="s">
        <v>59</v>
      </c>
      <c r="B433" t="s">
        <v>64</v>
      </c>
      <c r="C433" s="20">
        <v>40927</v>
      </c>
      <c r="D433" s="22">
        <v>10834</v>
      </c>
      <c r="E433">
        <v>19</v>
      </c>
      <c r="F433" s="21">
        <v>1432.71</v>
      </c>
      <c r="G433" s="21">
        <f>tblvendedores[[#This Row],[Unidades]]*tblvendedores[[#This Row],[Valor Unitario]]</f>
        <v>27221.49</v>
      </c>
    </row>
    <row r="434" spans="1:7" x14ac:dyDescent="0.25">
      <c r="A434" t="s">
        <v>59</v>
      </c>
      <c r="B434" t="s">
        <v>66</v>
      </c>
      <c r="C434" s="20">
        <v>40928</v>
      </c>
      <c r="D434" s="22">
        <v>10795</v>
      </c>
      <c r="E434">
        <v>18</v>
      </c>
      <c r="F434" s="21">
        <v>2158</v>
      </c>
      <c r="G434" s="21">
        <f>tblvendedores[[#This Row],[Unidades]]*tblvendedores[[#This Row],[Valor Unitario]]</f>
        <v>38844</v>
      </c>
    </row>
    <row r="435" spans="1:7" x14ac:dyDescent="0.25">
      <c r="A435" t="s">
        <v>61</v>
      </c>
      <c r="B435" t="s">
        <v>68</v>
      </c>
      <c r="C435" s="20">
        <v>40929</v>
      </c>
      <c r="D435" s="22">
        <v>10777</v>
      </c>
      <c r="E435">
        <v>9</v>
      </c>
      <c r="F435" s="21">
        <v>224</v>
      </c>
      <c r="G435" s="21">
        <f>tblvendedores[[#This Row],[Unidades]]*tblvendedores[[#This Row],[Valor Unitario]]</f>
        <v>2016</v>
      </c>
    </row>
    <row r="436" spans="1:7" x14ac:dyDescent="0.25">
      <c r="A436" t="s">
        <v>59</v>
      </c>
      <c r="B436" t="s">
        <v>67</v>
      </c>
      <c r="C436" s="20">
        <v>40929</v>
      </c>
      <c r="D436" s="22">
        <v>10830</v>
      </c>
      <c r="E436">
        <v>15</v>
      </c>
      <c r="F436" s="21">
        <v>1974</v>
      </c>
      <c r="G436" s="21">
        <f>tblvendedores[[#This Row],[Unidades]]*tblvendedores[[#This Row],[Valor Unitario]]</f>
        <v>29610</v>
      </c>
    </row>
    <row r="437" spans="1:7" x14ac:dyDescent="0.25">
      <c r="A437" t="s">
        <v>59</v>
      </c>
      <c r="B437" t="s">
        <v>64</v>
      </c>
      <c r="C437" s="20">
        <v>40929</v>
      </c>
      <c r="D437" s="22">
        <v>10835</v>
      </c>
      <c r="E437">
        <v>18</v>
      </c>
      <c r="F437" s="21">
        <v>845.8</v>
      </c>
      <c r="G437" s="21">
        <f>tblvendedores[[#This Row],[Unidades]]*tblvendedores[[#This Row],[Valor Unitario]]</f>
        <v>15224.4</v>
      </c>
    </row>
    <row r="438" spans="1:7" x14ac:dyDescent="0.25">
      <c r="A438" t="s">
        <v>61</v>
      </c>
      <c r="B438" t="s">
        <v>68</v>
      </c>
      <c r="C438" s="20">
        <v>40929</v>
      </c>
      <c r="D438" s="22">
        <v>10836</v>
      </c>
      <c r="E438">
        <v>17</v>
      </c>
      <c r="F438" s="21">
        <v>4705.5</v>
      </c>
      <c r="G438" s="21">
        <f>tblvendedores[[#This Row],[Unidades]]*tblvendedores[[#This Row],[Valor Unitario]]</f>
        <v>79993.5</v>
      </c>
    </row>
    <row r="439" spans="1:7" x14ac:dyDescent="0.25">
      <c r="A439" t="s">
        <v>59</v>
      </c>
      <c r="B439" t="s">
        <v>69</v>
      </c>
      <c r="C439" s="20">
        <v>40930</v>
      </c>
      <c r="D439" s="22">
        <v>10839</v>
      </c>
      <c r="E439">
        <v>12</v>
      </c>
      <c r="F439" s="21">
        <v>827.55</v>
      </c>
      <c r="G439" s="21">
        <f>tblvendedores[[#This Row],[Unidades]]*tblvendedores[[#This Row],[Valor Unitario]]</f>
        <v>9930.5999999999985</v>
      </c>
    </row>
    <row r="440" spans="1:7" x14ac:dyDescent="0.25">
      <c r="A440" t="s">
        <v>61</v>
      </c>
      <c r="B440" t="s">
        <v>63</v>
      </c>
      <c r="C440" s="20">
        <v>40931</v>
      </c>
      <c r="D440" s="22">
        <v>10829</v>
      </c>
      <c r="E440">
        <v>15</v>
      </c>
      <c r="F440" s="21">
        <v>1764</v>
      </c>
      <c r="G440" s="21">
        <f>tblvendedores[[#This Row],[Unidades]]*tblvendedores[[#This Row],[Valor Unitario]]</f>
        <v>26460</v>
      </c>
    </row>
    <row r="441" spans="1:7" x14ac:dyDescent="0.25">
      <c r="A441" t="s">
        <v>59</v>
      </c>
      <c r="B441" t="s">
        <v>69</v>
      </c>
      <c r="C441" s="20">
        <v>40931</v>
      </c>
      <c r="D441" s="22">
        <v>10831</v>
      </c>
      <c r="E441">
        <v>10</v>
      </c>
      <c r="F441" s="21">
        <v>2684.4</v>
      </c>
      <c r="G441" s="21">
        <f>tblvendedores[[#This Row],[Unidades]]*tblvendedores[[#This Row],[Valor Unitario]]</f>
        <v>26844</v>
      </c>
    </row>
    <row r="442" spans="1:7" x14ac:dyDescent="0.25">
      <c r="A442" t="s">
        <v>61</v>
      </c>
      <c r="B442" t="s">
        <v>65</v>
      </c>
      <c r="C442" s="20">
        <v>40931</v>
      </c>
      <c r="D442" s="22">
        <v>10833</v>
      </c>
      <c r="E442">
        <v>14</v>
      </c>
      <c r="F442" s="21">
        <v>906.93</v>
      </c>
      <c r="G442" s="21">
        <f>tblvendedores[[#This Row],[Unidades]]*tblvendedores[[#This Row],[Valor Unitario]]</f>
        <v>12697.019999999999</v>
      </c>
    </row>
    <row r="443" spans="1:7" x14ac:dyDescent="0.25">
      <c r="A443" t="s">
        <v>61</v>
      </c>
      <c r="B443" t="s">
        <v>63</v>
      </c>
      <c r="C443" s="20">
        <v>40931</v>
      </c>
      <c r="D443" s="22">
        <v>10837</v>
      </c>
      <c r="E443">
        <v>9</v>
      </c>
      <c r="F443" s="21">
        <v>1064.5</v>
      </c>
      <c r="G443" s="21">
        <f>tblvendedores[[#This Row],[Unidades]]*tblvendedores[[#This Row],[Valor Unitario]]</f>
        <v>9580.5</v>
      </c>
    </row>
    <row r="444" spans="1:7" x14ac:dyDescent="0.25">
      <c r="A444" t="s">
        <v>59</v>
      </c>
      <c r="B444" t="s">
        <v>69</v>
      </c>
      <c r="C444" s="20">
        <v>40931</v>
      </c>
      <c r="D444" s="22">
        <v>10838</v>
      </c>
      <c r="E444">
        <v>11</v>
      </c>
      <c r="F444" s="21">
        <v>1938.38</v>
      </c>
      <c r="G444" s="21">
        <f>tblvendedores[[#This Row],[Unidades]]*tblvendedores[[#This Row],[Valor Unitario]]</f>
        <v>21322.18</v>
      </c>
    </row>
    <row r="445" spans="1:7" x14ac:dyDescent="0.25">
      <c r="A445" t="s">
        <v>59</v>
      </c>
      <c r="B445" t="s">
        <v>60</v>
      </c>
      <c r="C445" s="20">
        <v>40931</v>
      </c>
      <c r="D445" s="22">
        <v>10846</v>
      </c>
      <c r="E445">
        <v>17</v>
      </c>
      <c r="F445" s="21">
        <v>1112</v>
      </c>
      <c r="G445" s="21">
        <f>tblvendedores[[#This Row],[Unidades]]*tblvendedores[[#This Row],[Valor Unitario]]</f>
        <v>18904</v>
      </c>
    </row>
    <row r="446" spans="1:7" x14ac:dyDescent="0.25">
      <c r="A446" t="s">
        <v>59</v>
      </c>
      <c r="B446" t="s">
        <v>67</v>
      </c>
      <c r="C446" s="20">
        <v>40934</v>
      </c>
      <c r="D446" s="22">
        <v>10843</v>
      </c>
      <c r="E446">
        <v>16</v>
      </c>
      <c r="F446" s="21">
        <v>159</v>
      </c>
      <c r="G446" s="21">
        <f>tblvendedores[[#This Row],[Unidades]]*tblvendedores[[#This Row],[Valor Unitario]]</f>
        <v>2544</v>
      </c>
    </row>
    <row r="447" spans="1:7" x14ac:dyDescent="0.25">
      <c r="A447" t="s">
        <v>59</v>
      </c>
      <c r="B447" t="s">
        <v>66</v>
      </c>
      <c r="C447" s="20">
        <v>40934</v>
      </c>
      <c r="D447" s="22">
        <v>10844</v>
      </c>
      <c r="E447">
        <v>12</v>
      </c>
      <c r="F447" s="21">
        <v>735</v>
      </c>
      <c r="G447" s="21">
        <f>tblvendedores[[#This Row],[Unidades]]*tblvendedores[[#This Row],[Valor Unitario]]</f>
        <v>8820</v>
      </c>
    </row>
    <row r="448" spans="1:7" x14ac:dyDescent="0.25">
      <c r="A448" t="s">
        <v>61</v>
      </c>
      <c r="B448" t="s">
        <v>62</v>
      </c>
      <c r="C448" s="20">
        <v>40937</v>
      </c>
      <c r="D448" s="22">
        <v>10841</v>
      </c>
      <c r="E448">
        <v>15</v>
      </c>
      <c r="F448" s="21">
        <v>4581</v>
      </c>
      <c r="G448" s="21">
        <f>tblvendedores[[#This Row],[Unidades]]*tblvendedores[[#This Row],[Valor Unitario]]</f>
        <v>68715</v>
      </c>
    </row>
    <row r="449" spans="1:7" x14ac:dyDescent="0.25">
      <c r="A449" t="s">
        <v>59</v>
      </c>
      <c r="B449" t="s">
        <v>64</v>
      </c>
      <c r="C449" s="20">
        <v>40937</v>
      </c>
      <c r="D449" s="22">
        <v>10842</v>
      </c>
      <c r="E449">
        <v>18</v>
      </c>
      <c r="F449" s="21">
        <v>975</v>
      </c>
      <c r="G449" s="21">
        <f>tblvendedores[[#This Row],[Unidades]]*tblvendedores[[#This Row],[Valor Unitario]]</f>
        <v>17550</v>
      </c>
    </row>
    <row r="450" spans="1:7" x14ac:dyDescent="0.25">
      <c r="A450" t="s">
        <v>61</v>
      </c>
      <c r="B450" t="s">
        <v>68</v>
      </c>
      <c r="C450" s="20">
        <v>40937</v>
      </c>
      <c r="D450" s="22">
        <v>10848</v>
      </c>
      <c r="E450">
        <v>19</v>
      </c>
      <c r="F450" s="21">
        <v>931.5</v>
      </c>
      <c r="G450" s="21">
        <f>tblvendedores[[#This Row],[Unidades]]*tblvendedores[[#This Row],[Valor Unitario]]</f>
        <v>17698.5</v>
      </c>
    </row>
    <row r="451" spans="1:7" x14ac:dyDescent="0.25">
      <c r="A451" t="s">
        <v>59</v>
      </c>
      <c r="B451" t="s">
        <v>67</v>
      </c>
      <c r="C451" s="20">
        <v>40938</v>
      </c>
      <c r="D451" s="22">
        <v>10807</v>
      </c>
      <c r="E451">
        <v>16</v>
      </c>
      <c r="F451" s="21">
        <v>18.399999999999999</v>
      </c>
      <c r="G451" s="21">
        <f>tblvendedores[[#This Row],[Unidades]]*tblvendedores[[#This Row],[Valor Unitario]]</f>
        <v>294.39999999999998</v>
      </c>
    </row>
    <row r="452" spans="1:7" x14ac:dyDescent="0.25">
      <c r="A452" t="s">
        <v>59</v>
      </c>
      <c r="B452" t="s">
        <v>66</v>
      </c>
      <c r="C452" s="20">
        <v>40938</v>
      </c>
      <c r="D452" s="22">
        <v>10824</v>
      </c>
      <c r="E452">
        <v>15</v>
      </c>
      <c r="F452" s="21">
        <v>250.8</v>
      </c>
      <c r="G452" s="21">
        <f>tblvendedores[[#This Row],[Unidades]]*tblvendedores[[#This Row],[Valor Unitario]]</f>
        <v>3762</v>
      </c>
    </row>
    <row r="453" spans="1:7" x14ac:dyDescent="0.25">
      <c r="A453" t="s">
        <v>59</v>
      </c>
      <c r="B453" t="s">
        <v>66</v>
      </c>
      <c r="C453" s="20">
        <v>40938</v>
      </c>
      <c r="D453" s="22">
        <v>10845</v>
      </c>
      <c r="E453">
        <v>8</v>
      </c>
      <c r="F453" s="21">
        <v>3812.7</v>
      </c>
      <c r="G453" s="21">
        <f>tblvendedores[[#This Row],[Unidades]]*tblvendedores[[#This Row],[Valor Unitario]]</f>
        <v>30501.599999999999</v>
      </c>
    </row>
    <row r="454" spans="1:7" x14ac:dyDescent="0.25">
      <c r="A454" t="s">
        <v>61</v>
      </c>
      <c r="B454" t="s">
        <v>63</v>
      </c>
      <c r="C454" s="20">
        <v>40938</v>
      </c>
      <c r="D454" s="22">
        <v>10849</v>
      </c>
      <c r="E454">
        <v>9</v>
      </c>
      <c r="F454" s="21">
        <v>967.82</v>
      </c>
      <c r="G454" s="21">
        <f>tblvendedores[[#This Row],[Unidades]]*tblvendedores[[#This Row],[Valor Unitario]]</f>
        <v>8710.380000000001</v>
      </c>
    </row>
    <row r="455" spans="1:7" x14ac:dyDescent="0.25">
      <c r="A455" t="s">
        <v>59</v>
      </c>
      <c r="B455" t="s">
        <v>64</v>
      </c>
      <c r="C455" s="20">
        <v>40938</v>
      </c>
      <c r="D455" s="22">
        <v>10850</v>
      </c>
      <c r="E455">
        <v>7</v>
      </c>
      <c r="F455" s="21">
        <v>629</v>
      </c>
      <c r="G455" s="21">
        <f>tblvendedores[[#This Row],[Unidades]]*tblvendedores[[#This Row],[Valor Unitario]]</f>
        <v>4403</v>
      </c>
    </row>
    <row r="456" spans="1:7" x14ac:dyDescent="0.25">
      <c r="A456" t="s">
        <v>59</v>
      </c>
      <c r="B456" t="s">
        <v>66</v>
      </c>
      <c r="C456" s="20">
        <v>40938</v>
      </c>
      <c r="D456" s="22">
        <v>10852</v>
      </c>
      <c r="E456">
        <v>11</v>
      </c>
      <c r="F456" s="21">
        <v>2984</v>
      </c>
      <c r="G456" s="21">
        <f>tblvendedores[[#This Row],[Unidades]]*tblvendedores[[#This Row],[Valor Unitario]]</f>
        <v>32824</v>
      </c>
    </row>
    <row r="457" spans="1:7" x14ac:dyDescent="0.25">
      <c r="A457" t="s">
        <v>61</v>
      </c>
      <c r="B457" t="s">
        <v>62</v>
      </c>
      <c r="C457" s="20">
        <v>40941</v>
      </c>
      <c r="D457" s="22">
        <v>10851</v>
      </c>
      <c r="E457">
        <v>9</v>
      </c>
      <c r="F457" s="21">
        <v>2603</v>
      </c>
      <c r="G457" s="21">
        <f>tblvendedores[[#This Row],[Unidades]]*tblvendedores[[#This Row],[Valor Unitario]]</f>
        <v>23427</v>
      </c>
    </row>
    <row r="458" spans="1:7" x14ac:dyDescent="0.25">
      <c r="A458" t="s">
        <v>59</v>
      </c>
      <c r="B458" t="s">
        <v>64</v>
      </c>
      <c r="C458" s="20">
        <v>40941</v>
      </c>
      <c r="D458" s="22">
        <v>10859</v>
      </c>
      <c r="E458">
        <v>10</v>
      </c>
      <c r="F458" s="21">
        <v>1078.69</v>
      </c>
      <c r="G458" s="21">
        <f>tblvendedores[[#This Row],[Unidades]]*tblvendedores[[#This Row],[Valor Unitario]]</f>
        <v>10786.900000000001</v>
      </c>
    </row>
    <row r="459" spans="1:7" x14ac:dyDescent="0.25">
      <c r="A459" t="s">
        <v>59</v>
      </c>
      <c r="B459" t="s">
        <v>66</v>
      </c>
      <c r="C459" s="20">
        <v>40941</v>
      </c>
      <c r="D459" s="22">
        <v>10862</v>
      </c>
      <c r="E459">
        <v>18</v>
      </c>
      <c r="F459" s="21">
        <v>581</v>
      </c>
      <c r="G459" s="21">
        <f>tblvendedores[[#This Row],[Unidades]]*tblvendedores[[#This Row],[Valor Unitario]]</f>
        <v>10458</v>
      </c>
    </row>
    <row r="460" spans="1:7" x14ac:dyDescent="0.25">
      <c r="A460" t="s">
        <v>61</v>
      </c>
      <c r="B460" t="s">
        <v>63</v>
      </c>
      <c r="C460" s="20">
        <v>40942</v>
      </c>
      <c r="D460" s="22">
        <v>10853</v>
      </c>
      <c r="E460">
        <v>7</v>
      </c>
      <c r="F460" s="21">
        <v>625</v>
      </c>
      <c r="G460" s="21">
        <f>tblvendedores[[#This Row],[Unidades]]*tblvendedores[[#This Row],[Valor Unitario]]</f>
        <v>4375</v>
      </c>
    </row>
    <row r="461" spans="1:7" x14ac:dyDescent="0.25">
      <c r="A461" t="s">
        <v>59</v>
      </c>
      <c r="B461" t="s">
        <v>60</v>
      </c>
      <c r="C461" s="20">
        <v>40942</v>
      </c>
      <c r="D461" s="22">
        <v>10858</v>
      </c>
      <c r="E461">
        <v>8</v>
      </c>
      <c r="F461" s="21">
        <v>649</v>
      </c>
      <c r="G461" s="21">
        <f>tblvendedores[[#This Row],[Unidades]]*tblvendedores[[#This Row],[Valor Unitario]]</f>
        <v>5192</v>
      </c>
    </row>
    <row r="462" spans="1:7" x14ac:dyDescent="0.25">
      <c r="A462" t="s">
        <v>59</v>
      </c>
      <c r="B462" t="s">
        <v>67</v>
      </c>
      <c r="C462" s="20">
        <v>40943</v>
      </c>
      <c r="D462" s="22">
        <v>10816</v>
      </c>
      <c r="E462">
        <v>15</v>
      </c>
      <c r="F462" s="21">
        <v>8446.4500000000007</v>
      </c>
      <c r="G462" s="21">
        <f>tblvendedores[[#This Row],[Unidades]]*tblvendedores[[#This Row],[Valor Unitario]]</f>
        <v>126696.75000000001</v>
      </c>
    </row>
    <row r="463" spans="1:7" x14ac:dyDescent="0.25">
      <c r="A463" t="s">
        <v>61</v>
      </c>
      <c r="B463" t="s">
        <v>63</v>
      </c>
      <c r="C463" s="20">
        <v>40943</v>
      </c>
      <c r="D463" s="22">
        <v>10828</v>
      </c>
      <c r="E463">
        <v>12</v>
      </c>
      <c r="F463" s="21">
        <v>932</v>
      </c>
      <c r="G463" s="21">
        <f>tblvendedores[[#This Row],[Unidades]]*tblvendedores[[#This Row],[Valor Unitario]]</f>
        <v>11184</v>
      </c>
    </row>
    <row r="464" spans="1:7" x14ac:dyDescent="0.25">
      <c r="A464" t="s">
        <v>59</v>
      </c>
      <c r="B464" t="s">
        <v>69</v>
      </c>
      <c r="C464" s="20">
        <v>40943</v>
      </c>
      <c r="D464" s="22">
        <v>10855</v>
      </c>
      <c r="E464">
        <v>17</v>
      </c>
      <c r="F464" s="21">
        <v>2227.89</v>
      </c>
      <c r="G464" s="21">
        <f>tblvendedores[[#This Row],[Unidades]]*tblvendedores[[#This Row],[Valor Unitario]]</f>
        <v>37874.129999999997</v>
      </c>
    </row>
    <row r="465" spans="1:7" x14ac:dyDescent="0.25">
      <c r="A465" t="s">
        <v>59</v>
      </c>
      <c r="B465" t="s">
        <v>69</v>
      </c>
      <c r="C465" s="20">
        <v>40943</v>
      </c>
      <c r="D465" s="22">
        <v>10860</v>
      </c>
      <c r="E465">
        <v>12</v>
      </c>
      <c r="F465" s="21">
        <v>519</v>
      </c>
      <c r="G465" s="21">
        <f>tblvendedores[[#This Row],[Unidades]]*tblvendedores[[#This Row],[Valor Unitario]]</f>
        <v>6228</v>
      </c>
    </row>
    <row r="466" spans="1:7" x14ac:dyDescent="0.25">
      <c r="A466" t="s">
        <v>59</v>
      </c>
      <c r="B466" t="s">
        <v>69</v>
      </c>
      <c r="C466" s="20">
        <v>40944</v>
      </c>
      <c r="D466" s="22">
        <v>10854</v>
      </c>
      <c r="E466">
        <v>8</v>
      </c>
      <c r="F466" s="21">
        <v>2966.5</v>
      </c>
      <c r="G466" s="21">
        <f>tblvendedores[[#This Row],[Unidades]]*tblvendedores[[#This Row],[Valor Unitario]]</f>
        <v>23732</v>
      </c>
    </row>
    <row r="467" spans="1:7" x14ac:dyDescent="0.25">
      <c r="A467" t="s">
        <v>61</v>
      </c>
      <c r="B467" t="s">
        <v>65</v>
      </c>
      <c r="C467" s="20">
        <v>40945</v>
      </c>
      <c r="D467" s="22">
        <v>10826</v>
      </c>
      <c r="E467">
        <v>12</v>
      </c>
      <c r="F467" s="21">
        <v>730</v>
      </c>
      <c r="G467" s="21">
        <f>tblvendedores[[#This Row],[Unidades]]*tblvendedores[[#This Row],[Valor Unitario]]</f>
        <v>8760</v>
      </c>
    </row>
    <row r="468" spans="1:7" x14ac:dyDescent="0.25">
      <c r="A468" t="s">
        <v>59</v>
      </c>
      <c r="B468" t="s">
        <v>64</v>
      </c>
      <c r="C468" s="20">
        <v>40945</v>
      </c>
      <c r="D468" s="22">
        <v>10827</v>
      </c>
      <c r="E468">
        <v>8</v>
      </c>
      <c r="F468" s="21">
        <v>843</v>
      </c>
      <c r="G468" s="21">
        <f>tblvendedores[[#This Row],[Unidades]]*tblvendedores[[#This Row],[Valor Unitario]]</f>
        <v>6744</v>
      </c>
    </row>
    <row r="469" spans="1:7" x14ac:dyDescent="0.25">
      <c r="A469" t="s">
        <v>59</v>
      </c>
      <c r="B469" t="s">
        <v>66</v>
      </c>
      <c r="C469" s="20">
        <v>40945</v>
      </c>
      <c r="D469" s="22">
        <v>10857</v>
      </c>
      <c r="E469">
        <v>8</v>
      </c>
      <c r="F469" s="21">
        <v>2048.2199999999998</v>
      </c>
      <c r="G469" s="21">
        <f>tblvendedores[[#This Row],[Unidades]]*tblvendedores[[#This Row],[Valor Unitario]]</f>
        <v>16385.759999999998</v>
      </c>
    </row>
    <row r="470" spans="1:7" x14ac:dyDescent="0.25">
      <c r="A470" t="s">
        <v>59</v>
      </c>
      <c r="B470" t="s">
        <v>67</v>
      </c>
      <c r="C470" s="20">
        <v>40948</v>
      </c>
      <c r="D470" s="22">
        <v>10864</v>
      </c>
      <c r="E470">
        <v>17</v>
      </c>
      <c r="F470" s="21">
        <v>282</v>
      </c>
      <c r="G470" s="21">
        <f>tblvendedores[[#This Row],[Unidades]]*tblvendedores[[#This Row],[Valor Unitario]]</f>
        <v>4794</v>
      </c>
    </row>
    <row r="471" spans="1:7" x14ac:dyDescent="0.25">
      <c r="A471" t="s">
        <v>61</v>
      </c>
      <c r="B471" t="s">
        <v>62</v>
      </c>
      <c r="C471" s="20">
        <v>40948</v>
      </c>
      <c r="D471" s="22">
        <v>10869</v>
      </c>
      <c r="E471">
        <v>8</v>
      </c>
      <c r="F471" s="21">
        <v>1630</v>
      </c>
      <c r="G471" s="21">
        <f>tblvendedores[[#This Row],[Unidades]]*tblvendedores[[#This Row],[Valor Unitario]]</f>
        <v>13040</v>
      </c>
    </row>
    <row r="472" spans="1:7" x14ac:dyDescent="0.25">
      <c r="A472" t="s">
        <v>61</v>
      </c>
      <c r="B472" t="s">
        <v>62</v>
      </c>
      <c r="C472" s="20">
        <v>40948</v>
      </c>
      <c r="D472" s="22">
        <v>10872</v>
      </c>
      <c r="E472">
        <v>7</v>
      </c>
      <c r="F472" s="21">
        <v>2058.46</v>
      </c>
      <c r="G472" s="21">
        <f>tblvendedores[[#This Row],[Unidades]]*tblvendedores[[#This Row],[Valor Unitario]]</f>
        <v>14409.220000000001</v>
      </c>
    </row>
    <row r="473" spans="1:7" x14ac:dyDescent="0.25">
      <c r="A473" t="s">
        <v>59</v>
      </c>
      <c r="B473" t="s">
        <v>67</v>
      </c>
      <c r="C473" s="20">
        <v>40948</v>
      </c>
      <c r="D473" s="22">
        <v>10873</v>
      </c>
      <c r="E473">
        <v>10</v>
      </c>
      <c r="F473" s="21">
        <v>336.8</v>
      </c>
      <c r="G473" s="21">
        <f>tblvendedores[[#This Row],[Unidades]]*tblvendedores[[#This Row],[Valor Unitario]]</f>
        <v>3368</v>
      </c>
    </row>
    <row r="474" spans="1:7" x14ac:dyDescent="0.25">
      <c r="A474" t="s">
        <v>59</v>
      </c>
      <c r="B474" t="s">
        <v>67</v>
      </c>
      <c r="C474" s="20">
        <v>40949</v>
      </c>
      <c r="D474" s="22">
        <v>10847</v>
      </c>
      <c r="E474">
        <v>10</v>
      </c>
      <c r="F474" s="21">
        <v>4931.92</v>
      </c>
      <c r="G474" s="21">
        <f>tblvendedores[[#This Row],[Unidades]]*tblvendedores[[#This Row],[Valor Unitario]]</f>
        <v>49319.199999999997</v>
      </c>
    </row>
    <row r="475" spans="1:7" x14ac:dyDescent="0.25">
      <c r="A475" t="s">
        <v>59</v>
      </c>
      <c r="B475" t="s">
        <v>69</v>
      </c>
      <c r="C475" s="20">
        <v>40949</v>
      </c>
      <c r="D475" s="22">
        <v>10856</v>
      </c>
      <c r="E475">
        <v>14</v>
      </c>
      <c r="F475" s="21">
        <v>660</v>
      </c>
      <c r="G475" s="21">
        <f>tblvendedores[[#This Row],[Unidades]]*tblvendedores[[#This Row],[Valor Unitario]]</f>
        <v>9240</v>
      </c>
    </row>
    <row r="476" spans="1:7" x14ac:dyDescent="0.25">
      <c r="A476" t="s">
        <v>61</v>
      </c>
      <c r="B476" t="s">
        <v>63</v>
      </c>
      <c r="C476" s="20">
        <v>40949</v>
      </c>
      <c r="D476" s="22">
        <v>10871</v>
      </c>
      <c r="E476">
        <v>18</v>
      </c>
      <c r="F476" s="21">
        <v>1979.23</v>
      </c>
      <c r="G476" s="21">
        <f>tblvendedores[[#This Row],[Unidades]]*tblvendedores[[#This Row],[Valor Unitario]]</f>
        <v>35626.14</v>
      </c>
    </row>
    <row r="477" spans="1:7" x14ac:dyDescent="0.25">
      <c r="A477" t="s">
        <v>61</v>
      </c>
      <c r="B477" t="s">
        <v>65</v>
      </c>
      <c r="C477" s="20">
        <v>40950</v>
      </c>
      <c r="D477" s="22">
        <v>10867</v>
      </c>
      <c r="E477">
        <v>17</v>
      </c>
      <c r="F477" s="21">
        <v>98.4</v>
      </c>
      <c r="G477" s="21">
        <f>tblvendedores[[#This Row],[Unidades]]*tblvendedores[[#This Row],[Valor Unitario]]</f>
        <v>1672.8000000000002</v>
      </c>
    </row>
    <row r="478" spans="1:7" x14ac:dyDescent="0.25">
      <c r="A478" t="s">
        <v>61</v>
      </c>
      <c r="B478" t="s">
        <v>62</v>
      </c>
      <c r="C478" s="20">
        <v>40950</v>
      </c>
      <c r="D478" s="22">
        <v>10874</v>
      </c>
      <c r="E478">
        <v>8</v>
      </c>
      <c r="F478" s="21">
        <v>310</v>
      </c>
      <c r="G478" s="21">
        <f>tblvendedores[[#This Row],[Unidades]]*tblvendedores[[#This Row],[Valor Unitario]]</f>
        <v>2480</v>
      </c>
    </row>
    <row r="479" spans="1:7" x14ac:dyDescent="0.25">
      <c r="A479" t="s">
        <v>59</v>
      </c>
      <c r="B479" t="s">
        <v>60</v>
      </c>
      <c r="C479" s="20">
        <v>40951</v>
      </c>
      <c r="D479" s="22">
        <v>10865</v>
      </c>
      <c r="E479">
        <v>12</v>
      </c>
      <c r="F479" s="21">
        <v>16387.5</v>
      </c>
      <c r="G479" s="21">
        <f>tblvendedores[[#This Row],[Unidades]]*tblvendedores[[#This Row],[Valor Unitario]]</f>
        <v>196650</v>
      </c>
    </row>
    <row r="480" spans="1:7" x14ac:dyDescent="0.25">
      <c r="A480" t="s">
        <v>61</v>
      </c>
      <c r="B480" t="s">
        <v>62</v>
      </c>
      <c r="C480" s="20">
        <v>40951</v>
      </c>
      <c r="D480" s="22">
        <v>10866</v>
      </c>
      <c r="E480">
        <v>8</v>
      </c>
      <c r="F480" s="21">
        <v>1096.2</v>
      </c>
      <c r="G480" s="21">
        <f>tblvendedores[[#This Row],[Unidades]]*tblvendedores[[#This Row],[Valor Unitario]]</f>
        <v>8769.6</v>
      </c>
    </row>
    <row r="481" spans="1:7" x14ac:dyDescent="0.25">
      <c r="A481" t="s">
        <v>61</v>
      </c>
      <c r="B481" t="s">
        <v>68</v>
      </c>
      <c r="C481" s="20">
        <v>40951</v>
      </c>
      <c r="D481" s="22">
        <v>10876</v>
      </c>
      <c r="E481">
        <v>8</v>
      </c>
      <c r="F481" s="21">
        <v>917</v>
      </c>
      <c r="G481" s="21">
        <f>tblvendedores[[#This Row],[Unidades]]*tblvendedores[[#This Row],[Valor Unitario]]</f>
        <v>7336</v>
      </c>
    </row>
    <row r="482" spans="1:7" x14ac:dyDescent="0.25">
      <c r="A482" t="s">
        <v>59</v>
      </c>
      <c r="B482" t="s">
        <v>67</v>
      </c>
      <c r="C482" s="20">
        <v>40951</v>
      </c>
      <c r="D482" s="22">
        <v>10878</v>
      </c>
      <c r="E482">
        <v>14</v>
      </c>
      <c r="F482" s="21">
        <v>1539</v>
      </c>
      <c r="G482" s="21">
        <f>tblvendedores[[#This Row],[Unidades]]*tblvendedores[[#This Row],[Valor Unitario]]</f>
        <v>21546</v>
      </c>
    </row>
    <row r="483" spans="1:7" x14ac:dyDescent="0.25">
      <c r="A483" t="s">
        <v>59</v>
      </c>
      <c r="B483" t="s">
        <v>69</v>
      </c>
      <c r="C483" s="20">
        <v>40951</v>
      </c>
      <c r="D483" s="22">
        <v>10879</v>
      </c>
      <c r="E483">
        <v>7</v>
      </c>
      <c r="F483" s="21">
        <v>611.29999999999995</v>
      </c>
      <c r="G483" s="21">
        <f>tblvendedores[[#This Row],[Unidades]]*tblvendedores[[#This Row],[Valor Unitario]]</f>
        <v>4279.0999999999995</v>
      </c>
    </row>
    <row r="484" spans="1:7" x14ac:dyDescent="0.25">
      <c r="A484" t="s">
        <v>61</v>
      </c>
      <c r="B484" t="s">
        <v>62</v>
      </c>
      <c r="C484" s="20">
        <v>40952</v>
      </c>
      <c r="D484" s="22">
        <v>10870</v>
      </c>
      <c r="E484">
        <v>8</v>
      </c>
      <c r="F484" s="21">
        <v>160</v>
      </c>
      <c r="G484" s="21">
        <f>tblvendedores[[#This Row],[Unidades]]*tblvendedores[[#This Row],[Valor Unitario]]</f>
        <v>1280</v>
      </c>
    </row>
    <row r="485" spans="1:7" x14ac:dyDescent="0.25">
      <c r="A485" t="s">
        <v>59</v>
      </c>
      <c r="B485" t="s">
        <v>67</v>
      </c>
      <c r="C485" s="20">
        <v>40952</v>
      </c>
      <c r="D485" s="22">
        <v>10884</v>
      </c>
      <c r="E485">
        <v>17</v>
      </c>
      <c r="F485" s="21">
        <v>1378.07</v>
      </c>
      <c r="G485" s="21">
        <f>tblvendedores[[#This Row],[Unidades]]*tblvendedores[[#This Row],[Valor Unitario]]</f>
        <v>23427.19</v>
      </c>
    </row>
    <row r="486" spans="1:7" x14ac:dyDescent="0.25">
      <c r="A486" t="s">
        <v>59</v>
      </c>
      <c r="B486" t="s">
        <v>67</v>
      </c>
      <c r="C486" s="20">
        <v>40955</v>
      </c>
      <c r="D486" s="22">
        <v>10840</v>
      </c>
      <c r="E486">
        <v>18</v>
      </c>
      <c r="F486" s="21">
        <v>211.2</v>
      </c>
      <c r="G486" s="21">
        <f>tblvendedores[[#This Row],[Unidades]]*tblvendedores[[#This Row],[Valor Unitario]]</f>
        <v>3801.6</v>
      </c>
    </row>
    <row r="487" spans="1:7" x14ac:dyDescent="0.25">
      <c r="A487" t="s">
        <v>59</v>
      </c>
      <c r="B487" t="s">
        <v>63</v>
      </c>
      <c r="C487" s="20">
        <v>40955</v>
      </c>
      <c r="D487" s="22">
        <v>10887</v>
      </c>
      <c r="E487">
        <v>15</v>
      </c>
      <c r="F487" s="21">
        <v>70</v>
      </c>
      <c r="G487" s="21">
        <f>tblvendedores[[#This Row],[Unidades]]*tblvendedores[[#This Row],[Valor Unitario]]</f>
        <v>1050</v>
      </c>
    </row>
    <row r="488" spans="1:7" x14ac:dyDescent="0.25">
      <c r="A488" t="s">
        <v>59</v>
      </c>
      <c r="B488" t="s">
        <v>67</v>
      </c>
      <c r="C488" s="20">
        <v>40956</v>
      </c>
      <c r="D488" s="22">
        <v>10861</v>
      </c>
      <c r="E488">
        <v>18</v>
      </c>
      <c r="F488" s="21">
        <v>3523.4</v>
      </c>
      <c r="G488" s="21">
        <f>tblvendedores[[#This Row],[Unidades]]*tblvendedores[[#This Row],[Valor Unitario]]</f>
        <v>63421.200000000004</v>
      </c>
    </row>
    <row r="489" spans="1:7" x14ac:dyDescent="0.25">
      <c r="A489" t="s">
        <v>59</v>
      </c>
      <c r="B489" t="s">
        <v>67</v>
      </c>
      <c r="C489" s="20">
        <v>40956</v>
      </c>
      <c r="D489" s="22">
        <v>10863</v>
      </c>
      <c r="E489">
        <v>10</v>
      </c>
      <c r="F489" s="21">
        <v>441.15</v>
      </c>
      <c r="G489" s="21">
        <f>tblvendedores[[#This Row],[Unidades]]*tblvendedores[[#This Row],[Valor Unitario]]</f>
        <v>4411.5</v>
      </c>
    </row>
    <row r="490" spans="1:7" x14ac:dyDescent="0.25">
      <c r="A490" t="s">
        <v>61</v>
      </c>
      <c r="B490" t="s">
        <v>68</v>
      </c>
      <c r="C490" s="20">
        <v>40957</v>
      </c>
      <c r="D490" s="22">
        <v>10880</v>
      </c>
      <c r="E490">
        <v>9</v>
      </c>
      <c r="F490" s="21">
        <v>1500</v>
      </c>
      <c r="G490" s="21">
        <f>tblvendedores[[#This Row],[Unidades]]*tblvendedores[[#This Row],[Valor Unitario]]</f>
        <v>13500</v>
      </c>
    </row>
    <row r="491" spans="1:7" x14ac:dyDescent="0.25">
      <c r="A491" t="s">
        <v>59</v>
      </c>
      <c r="B491" t="s">
        <v>67</v>
      </c>
      <c r="C491" s="20">
        <v>40957</v>
      </c>
      <c r="D491" s="22">
        <v>10881</v>
      </c>
      <c r="E491">
        <v>17</v>
      </c>
      <c r="F491" s="21">
        <v>150</v>
      </c>
      <c r="G491" s="21">
        <f>tblvendedores[[#This Row],[Unidades]]*tblvendedores[[#This Row],[Valor Unitario]]</f>
        <v>2550</v>
      </c>
    </row>
    <row r="492" spans="1:7" x14ac:dyDescent="0.25">
      <c r="A492" t="s">
        <v>61</v>
      </c>
      <c r="B492" t="s">
        <v>65</v>
      </c>
      <c r="C492" s="20">
        <v>40957</v>
      </c>
      <c r="D492" s="22">
        <v>10885</v>
      </c>
      <c r="E492">
        <v>9</v>
      </c>
      <c r="F492" s="21">
        <v>1209</v>
      </c>
      <c r="G492" s="21">
        <f>tblvendedores[[#This Row],[Unidades]]*tblvendedores[[#This Row],[Valor Unitario]]</f>
        <v>10881</v>
      </c>
    </row>
    <row r="493" spans="1:7" x14ac:dyDescent="0.25">
      <c r="A493" t="s">
        <v>61</v>
      </c>
      <c r="B493" t="s">
        <v>68</v>
      </c>
      <c r="C493" s="20">
        <v>40957</v>
      </c>
      <c r="D493" s="22">
        <v>10890</v>
      </c>
      <c r="E493">
        <v>14</v>
      </c>
      <c r="F493" s="21">
        <v>860.1</v>
      </c>
      <c r="G493" s="21">
        <f>tblvendedores[[#This Row],[Unidades]]*tblvendedores[[#This Row],[Valor Unitario]]</f>
        <v>12041.4</v>
      </c>
    </row>
    <row r="494" spans="1:7" x14ac:dyDescent="0.25">
      <c r="A494" t="s">
        <v>59</v>
      </c>
      <c r="B494" t="s">
        <v>64</v>
      </c>
      <c r="C494" s="20">
        <v>40958</v>
      </c>
      <c r="D494" s="22">
        <v>10877</v>
      </c>
      <c r="E494">
        <v>18</v>
      </c>
      <c r="F494" s="21">
        <v>1955.13</v>
      </c>
      <c r="G494" s="21">
        <f>tblvendedores[[#This Row],[Unidades]]*tblvendedores[[#This Row],[Valor Unitario]]</f>
        <v>35192.340000000004</v>
      </c>
    </row>
    <row r="495" spans="1:7" x14ac:dyDescent="0.25">
      <c r="A495" t="s">
        <v>61</v>
      </c>
      <c r="B495" t="s">
        <v>68</v>
      </c>
      <c r="C495" s="20">
        <v>40958</v>
      </c>
      <c r="D495" s="22">
        <v>10891</v>
      </c>
      <c r="E495">
        <v>8</v>
      </c>
      <c r="F495" s="21">
        <v>368.93</v>
      </c>
      <c r="G495" s="21">
        <f>tblvendedores[[#This Row],[Unidades]]*tblvendedores[[#This Row],[Valor Unitario]]</f>
        <v>2951.44</v>
      </c>
    </row>
    <row r="496" spans="1:7" x14ac:dyDescent="0.25">
      <c r="A496" t="s">
        <v>59</v>
      </c>
      <c r="B496" t="s">
        <v>67</v>
      </c>
      <c r="C496" s="20">
        <v>40958</v>
      </c>
      <c r="D496" s="22">
        <v>10892</v>
      </c>
      <c r="E496">
        <v>10</v>
      </c>
      <c r="F496" s="21">
        <v>2090</v>
      </c>
      <c r="G496" s="21">
        <f>tblvendedores[[#This Row],[Unidades]]*tblvendedores[[#This Row],[Valor Unitario]]</f>
        <v>20900</v>
      </c>
    </row>
    <row r="497" spans="1:7" x14ac:dyDescent="0.25">
      <c r="A497" t="s">
        <v>59</v>
      </c>
      <c r="B497" t="s">
        <v>67</v>
      </c>
      <c r="C497" s="20">
        <v>40959</v>
      </c>
      <c r="D497" s="22">
        <v>10882</v>
      </c>
      <c r="E497">
        <v>7</v>
      </c>
      <c r="F497" s="21">
        <v>892.64</v>
      </c>
      <c r="G497" s="21">
        <f>tblvendedores[[#This Row],[Unidades]]*tblvendedores[[#This Row],[Valor Unitario]]</f>
        <v>6248.48</v>
      </c>
    </row>
    <row r="498" spans="1:7" x14ac:dyDescent="0.25">
      <c r="A498" t="s">
        <v>59</v>
      </c>
      <c r="B498" t="s">
        <v>66</v>
      </c>
      <c r="C498" s="20">
        <v>40959</v>
      </c>
      <c r="D498" s="22">
        <v>10883</v>
      </c>
      <c r="E498">
        <v>19</v>
      </c>
      <c r="F498" s="21">
        <v>36</v>
      </c>
      <c r="G498" s="21">
        <f>tblvendedores[[#This Row],[Unidades]]*tblvendedores[[#This Row],[Valor Unitario]]</f>
        <v>684</v>
      </c>
    </row>
    <row r="499" spans="1:7" x14ac:dyDescent="0.25">
      <c r="A499" t="s">
        <v>61</v>
      </c>
      <c r="B499" t="s">
        <v>63</v>
      </c>
      <c r="C499" s="20">
        <v>40959</v>
      </c>
      <c r="D499" s="22">
        <v>10893</v>
      </c>
      <c r="E499">
        <v>13</v>
      </c>
      <c r="F499" s="21">
        <v>5502.11</v>
      </c>
      <c r="G499" s="21">
        <f>tblvendedores[[#This Row],[Unidades]]*tblvendedores[[#This Row],[Valor Unitario]]</f>
        <v>71527.429999999993</v>
      </c>
    </row>
    <row r="500" spans="1:7" x14ac:dyDescent="0.25">
      <c r="A500" t="s">
        <v>59</v>
      </c>
      <c r="B500" t="s">
        <v>64</v>
      </c>
      <c r="C500" s="20">
        <v>40959</v>
      </c>
      <c r="D500" s="22">
        <v>10894</v>
      </c>
      <c r="E500">
        <v>18</v>
      </c>
      <c r="F500" s="21">
        <v>2753.1</v>
      </c>
      <c r="G500" s="21">
        <f>tblvendedores[[#This Row],[Unidades]]*tblvendedores[[#This Row],[Valor Unitario]]</f>
        <v>49555.799999999996</v>
      </c>
    </row>
    <row r="501" spans="1:7" x14ac:dyDescent="0.25">
      <c r="A501" t="s">
        <v>61</v>
      </c>
      <c r="B501" t="s">
        <v>68</v>
      </c>
      <c r="C501" s="20">
        <v>40962</v>
      </c>
      <c r="D501" s="22">
        <v>10868</v>
      </c>
      <c r="E501">
        <v>11</v>
      </c>
      <c r="F501" s="21">
        <v>1920.6</v>
      </c>
      <c r="G501" s="21">
        <f>tblvendedores[[#This Row],[Unidades]]*tblvendedores[[#This Row],[Valor Unitario]]</f>
        <v>21126.6</v>
      </c>
    </row>
    <row r="502" spans="1:7" x14ac:dyDescent="0.25">
      <c r="A502" t="s">
        <v>59</v>
      </c>
      <c r="B502" t="s">
        <v>64</v>
      </c>
      <c r="C502" s="20">
        <v>40962</v>
      </c>
      <c r="D502" s="22">
        <v>10888</v>
      </c>
      <c r="E502">
        <v>19</v>
      </c>
      <c r="F502" s="21">
        <v>605</v>
      </c>
      <c r="G502" s="21">
        <f>tblvendedores[[#This Row],[Unidades]]*tblvendedores[[#This Row],[Valor Unitario]]</f>
        <v>11495</v>
      </c>
    </row>
    <row r="503" spans="1:7" x14ac:dyDescent="0.25">
      <c r="A503" t="s">
        <v>61</v>
      </c>
      <c r="B503" t="s">
        <v>63</v>
      </c>
      <c r="C503" s="20">
        <v>40962</v>
      </c>
      <c r="D503" s="22">
        <v>10889</v>
      </c>
      <c r="E503">
        <v>19</v>
      </c>
      <c r="F503" s="21">
        <v>11380</v>
      </c>
      <c r="G503" s="21">
        <f>tblvendedores[[#This Row],[Unidades]]*tblvendedores[[#This Row],[Valor Unitario]]</f>
        <v>216220</v>
      </c>
    </row>
    <row r="504" spans="1:7" x14ac:dyDescent="0.25">
      <c r="A504" t="s">
        <v>59</v>
      </c>
      <c r="B504" t="s">
        <v>69</v>
      </c>
      <c r="C504" s="20">
        <v>40962</v>
      </c>
      <c r="D504" s="22">
        <v>10895</v>
      </c>
      <c r="E504">
        <v>11</v>
      </c>
      <c r="F504" s="21">
        <v>6379.4</v>
      </c>
      <c r="G504" s="21">
        <f>tblvendedores[[#This Row],[Unidades]]*tblvendedores[[#This Row],[Valor Unitario]]</f>
        <v>70173.399999999994</v>
      </c>
    </row>
    <row r="505" spans="1:7" x14ac:dyDescent="0.25">
      <c r="A505" t="s">
        <v>59</v>
      </c>
      <c r="B505" t="s">
        <v>69</v>
      </c>
      <c r="C505" s="20">
        <v>40964</v>
      </c>
      <c r="D505" s="22">
        <v>10897</v>
      </c>
      <c r="E505">
        <v>18</v>
      </c>
      <c r="F505" s="21">
        <v>10835.24</v>
      </c>
      <c r="G505" s="21">
        <f>tblvendedores[[#This Row],[Unidades]]*tblvendedores[[#This Row],[Valor Unitario]]</f>
        <v>195034.32</v>
      </c>
    </row>
    <row r="506" spans="1:7" x14ac:dyDescent="0.25">
      <c r="A506" t="s">
        <v>61</v>
      </c>
      <c r="B506" t="s">
        <v>62</v>
      </c>
      <c r="C506" s="20">
        <v>40965</v>
      </c>
      <c r="D506" s="22">
        <v>10899</v>
      </c>
      <c r="E506">
        <v>16</v>
      </c>
      <c r="F506" s="21">
        <v>122.4</v>
      </c>
      <c r="G506" s="21">
        <f>tblvendedores[[#This Row],[Unidades]]*tblvendedores[[#This Row],[Valor Unitario]]</f>
        <v>1958.4</v>
      </c>
    </row>
    <row r="507" spans="1:7" x14ac:dyDescent="0.25">
      <c r="A507" t="s">
        <v>59</v>
      </c>
      <c r="B507" t="s">
        <v>67</v>
      </c>
      <c r="C507" s="20">
        <v>40965</v>
      </c>
      <c r="D507" s="22">
        <v>10901</v>
      </c>
      <c r="E507">
        <v>8</v>
      </c>
      <c r="F507" s="21">
        <v>934.5</v>
      </c>
      <c r="G507" s="21">
        <f>tblvendedores[[#This Row],[Unidades]]*tblvendedores[[#This Row],[Valor Unitario]]</f>
        <v>7476</v>
      </c>
    </row>
    <row r="508" spans="1:7" x14ac:dyDescent="0.25">
      <c r="A508" t="s">
        <v>61</v>
      </c>
      <c r="B508" t="s">
        <v>68</v>
      </c>
      <c r="C508" s="20">
        <v>40966</v>
      </c>
      <c r="D508" s="22">
        <v>10896</v>
      </c>
      <c r="E508">
        <v>10</v>
      </c>
      <c r="F508" s="21">
        <v>750.5</v>
      </c>
      <c r="G508" s="21">
        <f>tblvendedores[[#This Row],[Unidades]]*tblvendedores[[#This Row],[Valor Unitario]]</f>
        <v>7505</v>
      </c>
    </row>
    <row r="509" spans="1:7" x14ac:dyDescent="0.25">
      <c r="A509" t="s">
        <v>59</v>
      </c>
      <c r="B509" t="s">
        <v>69</v>
      </c>
      <c r="C509" s="20">
        <v>40966</v>
      </c>
      <c r="D509" s="22">
        <v>10904</v>
      </c>
      <c r="E509">
        <v>10</v>
      </c>
      <c r="F509" s="21">
        <v>1924.25</v>
      </c>
      <c r="G509" s="21">
        <f>tblvendedores[[#This Row],[Unidades]]*tblvendedores[[#This Row],[Valor Unitario]]</f>
        <v>19242.5</v>
      </c>
    </row>
    <row r="510" spans="1:7" x14ac:dyDescent="0.25">
      <c r="A510" t="s">
        <v>61</v>
      </c>
      <c r="B510" t="s">
        <v>65</v>
      </c>
      <c r="C510" s="20">
        <v>40966</v>
      </c>
      <c r="D510" s="22">
        <v>10907</v>
      </c>
      <c r="E510">
        <v>18</v>
      </c>
      <c r="F510" s="21">
        <v>108.5</v>
      </c>
      <c r="G510" s="21">
        <f>tblvendedores[[#This Row],[Unidades]]*tblvendedores[[#This Row],[Valor Unitario]]</f>
        <v>1953</v>
      </c>
    </row>
    <row r="511" spans="1:7" x14ac:dyDescent="0.25">
      <c r="A511" t="s">
        <v>59</v>
      </c>
      <c r="B511" t="s">
        <v>64</v>
      </c>
      <c r="C511" s="20">
        <v>40970</v>
      </c>
      <c r="D511" s="22">
        <v>10886</v>
      </c>
      <c r="E511">
        <v>10</v>
      </c>
      <c r="F511" s="21">
        <v>3127.5</v>
      </c>
      <c r="G511" s="21">
        <f>tblvendedores[[#This Row],[Unidades]]*tblvendedores[[#This Row],[Valor Unitario]]</f>
        <v>31275</v>
      </c>
    </row>
    <row r="512" spans="1:7" x14ac:dyDescent="0.25">
      <c r="A512" t="s">
        <v>61</v>
      </c>
      <c r="B512" t="s">
        <v>65</v>
      </c>
      <c r="C512" s="20">
        <v>40970</v>
      </c>
      <c r="D512" s="22">
        <v>10914</v>
      </c>
      <c r="E512">
        <v>18</v>
      </c>
      <c r="F512" s="21">
        <v>537.5</v>
      </c>
      <c r="G512" s="21">
        <f>tblvendedores[[#This Row],[Unidades]]*tblvendedores[[#This Row],[Valor Unitario]]</f>
        <v>9675</v>
      </c>
    </row>
    <row r="513" spans="1:7" x14ac:dyDescent="0.25">
      <c r="A513" t="s">
        <v>59</v>
      </c>
      <c r="B513" t="s">
        <v>60</v>
      </c>
      <c r="C513" s="20">
        <v>40970</v>
      </c>
      <c r="D513" s="22">
        <v>10915</v>
      </c>
      <c r="E513">
        <v>9</v>
      </c>
      <c r="F513" s="21">
        <v>539.5</v>
      </c>
      <c r="G513" s="21">
        <f>tblvendedores[[#This Row],[Unidades]]*tblvendedores[[#This Row],[Valor Unitario]]</f>
        <v>4855.5</v>
      </c>
    </row>
    <row r="514" spans="1:7" x14ac:dyDescent="0.25">
      <c r="A514" t="s">
        <v>59</v>
      </c>
      <c r="B514" t="s">
        <v>67</v>
      </c>
      <c r="C514" s="20">
        <v>40971</v>
      </c>
      <c r="D514" s="22">
        <v>10875</v>
      </c>
      <c r="E514">
        <v>15</v>
      </c>
      <c r="F514" s="21">
        <v>709.55</v>
      </c>
      <c r="G514" s="21">
        <f>tblvendedores[[#This Row],[Unidades]]*tblvendedores[[#This Row],[Valor Unitario]]</f>
        <v>10643.25</v>
      </c>
    </row>
    <row r="515" spans="1:7" x14ac:dyDescent="0.25">
      <c r="A515" t="s">
        <v>59</v>
      </c>
      <c r="B515" t="s">
        <v>64</v>
      </c>
      <c r="C515" s="20">
        <v>40971</v>
      </c>
      <c r="D515" s="22">
        <v>10902</v>
      </c>
      <c r="E515">
        <v>14</v>
      </c>
      <c r="F515" s="21">
        <v>863.43</v>
      </c>
      <c r="G515" s="21">
        <f>tblvendedores[[#This Row],[Unidades]]*tblvendedores[[#This Row],[Valor Unitario]]</f>
        <v>12088.019999999999</v>
      </c>
    </row>
    <row r="516" spans="1:7" x14ac:dyDescent="0.25">
      <c r="A516" t="s">
        <v>61</v>
      </c>
      <c r="B516" t="s">
        <v>67</v>
      </c>
      <c r="C516" s="20">
        <v>40971</v>
      </c>
      <c r="D516" s="22">
        <v>10906</v>
      </c>
      <c r="E516">
        <v>13</v>
      </c>
      <c r="F516" s="21">
        <v>427.5</v>
      </c>
      <c r="G516" s="21">
        <f>tblvendedores[[#This Row],[Unidades]]*tblvendedores[[#This Row],[Valor Unitario]]</f>
        <v>5557.5</v>
      </c>
    </row>
    <row r="517" spans="1:7" x14ac:dyDescent="0.25">
      <c r="A517" t="s">
        <v>59</v>
      </c>
      <c r="B517" t="s">
        <v>64</v>
      </c>
      <c r="C517" s="20">
        <v>40972</v>
      </c>
      <c r="D517" s="22">
        <v>10900</v>
      </c>
      <c r="E517">
        <v>10</v>
      </c>
      <c r="F517" s="21">
        <v>33.75</v>
      </c>
      <c r="G517" s="21">
        <f>tblvendedores[[#This Row],[Unidades]]*tblvendedores[[#This Row],[Valor Unitario]]</f>
        <v>337.5</v>
      </c>
    </row>
    <row r="518" spans="1:7" x14ac:dyDescent="0.25">
      <c r="A518" t="s">
        <v>59</v>
      </c>
      <c r="B518" t="s">
        <v>69</v>
      </c>
      <c r="C518" s="20">
        <v>40972</v>
      </c>
      <c r="D518" s="22">
        <v>10903</v>
      </c>
      <c r="E518">
        <v>12</v>
      </c>
      <c r="F518" s="21">
        <v>932.05</v>
      </c>
      <c r="G518" s="21">
        <f>tblvendedores[[#This Row],[Unidades]]*tblvendedores[[#This Row],[Valor Unitario]]</f>
        <v>11184.599999999999</v>
      </c>
    </row>
    <row r="519" spans="1:7" x14ac:dyDescent="0.25">
      <c r="A519" t="s">
        <v>59</v>
      </c>
      <c r="B519" t="s">
        <v>64</v>
      </c>
      <c r="C519" s="20">
        <v>40972</v>
      </c>
      <c r="D519" s="22">
        <v>10910</v>
      </c>
      <c r="E519">
        <v>13</v>
      </c>
      <c r="F519" s="21">
        <v>452.9</v>
      </c>
      <c r="G519" s="21">
        <f>tblvendedores[[#This Row],[Unidades]]*tblvendedores[[#This Row],[Valor Unitario]]</f>
        <v>5887.7</v>
      </c>
    </row>
    <row r="520" spans="1:7" x14ac:dyDescent="0.25">
      <c r="A520" t="s">
        <v>59</v>
      </c>
      <c r="B520" t="s">
        <v>67</v>
      </c>
      <c r="C520" s="20">
        <v>40972</v>
      </c>
      <c r="D520" s="22">
        <v>10913</v>
      </c>
      <c r="E520">
        <v>8</v>
      </c>
      <c r="F520" s="21">
        <v>768.75</v>
      </c>
      <c r="G520" s="21">
        <f>tblvendedores[[#This Row],[Unidades]]*tblvendedores[[#This Row],[Valor Unitario]]</f>
        <v>6150</v>
      </c>
    </row>
    <row r="521" spans="1:7" x14ac:dyDescent="0.25">
      <c r="A521" t="s">
        <v>59</v>
      </c>
      <c r="B521" t="s">
        <v>60</v>
      </c>
      <c r="C521" s="20">
        <v>40972</v>
      </c>
      <c r="D521" s="22">
        <v>10919</v>
      </c>
      <c r="E521">
        <v>14</v>
      </c>
      <c r="F521" s="21">
        <v>1122.8</v>
      </c>
      <c r="G521" s="21">
        <f>tblvendedores[[#This Row],[Unidades]]*tblvendedores[[#This Row],[Valor Unitario]]</f>
        <v>15719.199999999999</v>
      </c>
    </row>
    <row r="522" spans="1:7" x14ac:dyDescent="0.25">
      <c r="A522" t="s">
        <v>59</v>
      </c>
      <c r="B522" t="s">
        <v>69</v>
      </c>
      <c r="C522" s="20">
        <v>40973</v>
      </c>
      <c r="D522" s="22">
        <v>10911</v>
      </c>
      <c r="E522">
        <v>18</v>
      </c>
      <c r="F522" s="21">
        <v>858</v>
      </c>
      <c r="G522" s="21">
        <f>tblvendedores[[#This Row],[Unidades]]*tblvendedores[[#This Row],[Valor Unitario]]</f>
        <v>15444</v>
      </c>
    </row>
    <row r="523" spans="1:7" x14ac:dyDescent="0.25">
      <c r="A523" t="s">
        <v>61</v>
      </c>
      <c r="B523" t="s">
        <v>62</v>
      </c>
      <c r="C523" s="20">
        <v>40973</v>
      </c>
      <c r="D523" s="22">
        <v>10922</v>
      </c>
      <c r="E523">
        <v>18</v>
      </c>
      <c r="F523" s="21">
        <v>742.5</v>
      </c>
      <c r="G523" s="21">
        <f>tblvendedores[[#This Row],[Unidades]]*tblvendedores[[#This Row],[Valor Unitario]]</f>
        <v>13365</v>
      </c>
    </row>
    <row r="524" spans="1:7" x14ac:dyDescent="0.25">
      <c r="A524" t="s">
        <v>59</v>
      </c>
      <c r="B524" t="s">
        <v>67</v>
      </c>
      <c r="C524" s="20">
        <v>40974</v>
      </c>
      <c r="D524" s="22">
        <v>10898</v>
      </c>
      <c r="E524">
        <v>15</v>
      </c>
      <c r="F524" s="21">
        <v>30</v>
      </c>
      <c r="G524" s="21">
        <f>tblvendedores[[#This Row],[Unidades]]*tblvendedores[[#This Row],[Valor Unitario]]</f>
        <v>450</v>
      </c>
    </row>
    <row r="525" spans="1:7" x14ac:dyDescent="0.25">
      <c r="A525" t="s">
        <v>61</v>
      </c>
      <c r="B525" t="s">
        <v>63</v>
      </c>
      <c r="C525" s="20">
        <v>40974</v>
      </c>
      <c r="D525" s="22">
        <v>10905</v>
      </c>
      <c r="E525">
        <v>19</v>
      </c>
      <c r="F525" s="21">
        <v>342</v>
      </c>
      <c r="G525" s="21">
        <f>tblvendedores[[#This Row],[Unidades]]*tblvendedores[[#This Row],[Valor Unitario]]</f>
        <v>6498</v>
      </c>
    </row>
    <row r="526" spans="1:7" x14ac:dyDescent="0.25">
      <c r="A526" t="s">
        <v>59</v>
      </c>
      <c r="B526" t="s">
        <v>67</v>
      </c>
      <c r="C526" s="20">
        <v>40974</v>
      </c>
      <c r="D526" s="22">
        <v>10908</v>
      </c>
      <c r="E526">
        <v>11</v>
      </c>
      <c r="F526" s="21">
        <v>663.1</v>
      </c>
      <c r="G526" s="21">
        <f>tblvendedores[[#This Row],[Unidades]]*tblvendedores[[#This Row],[Valor Unitario]]</f>
        <v>7294.1</v>
      </c>
    </row>
    <row r="527" spans="1:7" x14ac:dyDescent="0.25">
      <c r="A527" t="s">
        <v>59</v>
      </c>
      <c r="B527" t="s">
        <v>64</v>
      </c>
      <c r="C527" s="20">
        <v>40977</v>
      </c>
      <c r="D527" s="22">
        <v>10916</v>
      </c>
      <c r="E527">
        <v>15</v>
      </c>
      <c r="F527" s="21">
        <v>686.7</v>
      </c>
      <c r="G527" s="21">
        <f>tblvendedores[[#This Row],[Unidades]]*tblvendedores[[#This Row],[Valor Unitario]]</f>
        <v>10300.5</v>
      </c>
    </row>
    <row r="528" spans="1:7" x14ac:dyDescent="0.25">
      <c r="A528" t="s">
        <v>59</v>
      </c>
      <c r="B528" t="s">
        <v>67</v>
      </c>
      <c r="C528" s="20">
        <v>40977</v>
      </c>
      <c r="D528" s="22">
        <v>10920</v>
      </c>
      <c r="E528">
        <v>15</v>
      </c>
      <c r="F528" s="21">
        <v>390</v>
      </c>
      <c r="G528" s="21">
        <f>tblvendedores[[#This Row],[Unidades]]*tblvendedores[[#This Row],[Valor Unitario]]</f>
        <v>5850</v>
      </c>
    </row>
    <row r="529" spans="1:7" x14ac:dyDescent="0.25">
      <c r="A529" t="s">
        <v>59</v>
      </c>
      <c r="B529" t="s">
        <v>64</v>
      </c>
      <c r="C529" s="20">
        <v>40977</v>
      </c>
      <c r="D529" s="22">
        <v>10921</v>
      </c>
      <c r="E529">
        <v>19</v>
      </c>
      <c r="F529" s="21">
        <v>1936</v>
      </c>
      <c r="G529" s="21">
        <f>tblvendedores[[#This Row],[Unidades]]*tblvendedores[[#This Row],[Valor Unitario]]</f>
        <v>36784</v>
      </c>
    </row>
    <row r="530" spans="1:7" x14ac:dyDescent="0.25">
      <c r="A530" t="s">
        <v>59</v>
      </c>
      <c r="B530" t="s">
        <v>64</v>
      </c>
      <c r="C530" s="20">
        <v>40978</v>
      </c>
      <c r="D530" s="22">
        <v>10909</v>
      </c>
      <c r="E530">
        <v>9</v>
      </c>
      <c r="F530" s="21">
        <v>670</v>
      </c>
      <c r="G530" s="21">
        <f>tblvendedores[[#This Row],[Unidades]]*tblvendedores[[#This Row],[Valor Unitario]]</f>
        <v>6030</v>
      </c>
    </row>
    <row r="531" spans="1:7" x14ac:dyDescent="0.25">
      <c r="A531" t="s">
        <v>59</v>
      </c>
      <c r="B531" t="s">
        <v>67</v>
      </c>
      <c r="C531" s="20">
        <v>40979</v>
      </c>
      <c r="D531" s="22">
        <v>10917</v>
      </c>
      <c r="E531">
        <v>11</v>
      </c>
      <c r="F531" s="21">
        <v>365.89</v>
      </c>
      <c r="G531" s="21">
        <f>tblvendedores[[#This Row],[Unidades]]*tblvendedores[[#This Row],[Valor Unitario]]</f>
        <v>4024.79</v>
      </c>
    </row>
    <row r="532" spans="1:7" x14ac:dyDescent="0.25">
      <c r="A532" t="s">
        <v>59</v>
      </c>
      <c r="B532" t="s">
        <v>69</v>
      </c>
      <c r="C532" s="20">
        <v>40979</v>
      </c>
      <c r="D532" s="22">
        <v>10918</v>
      </c>
      <c r="E532">
        <v>16</v>
      </c>
      <c r="F532" s="21">
        <v>1447.5</v>
      </c>
      <c r="G532" s="21">
        <f>tblvendedores[[#This Row],[Unidades]]*tblvendedores[[#This Row],[Valor Unitario]]</f>
        <v>23160</v>
      </c>
    </row>
    <row r="533" spans="1:7" x14ac:dyDescent="0.25">
      <c r="A533" t="s">
        <v>59</v>
      </c>
      <c r="B533" t="s">
        <v>67</v>
      </c>
      <c r="C533" s="20">
        <v>40979</v>
      </c>
      <c r="D533" s="22">
        <v>10926</v>
      </c>
      <c r="E533">
        <v>14</v>
      </c>
      <c r="F533" s="21">
        <v>514.4</v>
      </c>
      <c r="G533" s="21">
        <f>tblvendedores[[#This Row],[Unidades]]*tblvendedores[[#This Row],[Valor Unitario]]</f>
        <v>7201.5999999999995</v>
      </c>
    </row>
    <row r="534" spans="1:7" x14ac:dyDescent="0.25">
      <c r="A534" t="s">
        <v>61</v>
      </c>
      <c r="B534" t="s">
        <v>65</v>
      </c>
      <c r="C534" s="20">
        <v>40980</v>
      </c>
      <c r="D534" s="22">
        <v>10929</v>
      </c>
      <c r="E534">
        <v>7</v>
      </c>
      <c r="F534" s="21">
        <v>1174.75</v>
      </c>
      <c r="G534" s="21">
        <f>tblvendedores[[#This Row],[Unidades]]*tblvendedores[[#This Row],[Valor Unitario]]</f>
        <v>8223.25</v>
      </c>
    </row>
    <row r="535" spans="1:7" x14ac:dyDescent="0.25">
      <c r="A535" t="s">
        <v>59</v>
      </c>
      <c r="B535" t="s">
        <v>69</v>
      </c>
      <c r="C535" s="20">
        <v>40980</v>
      </c>
      <c r="D535" s="22">
        <v>10934</v>
      </c>
      <c r="E535">
        <v>16</v>
      </c>
      <c r="F535" s="21">
        <v>500</v>
      </c>
      <c r="G535" s="21">
        <f>tblvendedores[[#This Row],[Unidades]]*tblvendedores[[#This Row],[Valor Unitario]]</f>
        <v>8000</v>
      </c>
    </row>
    <row r="536" spans="1:7" x14ac:dyDescent="0.25">
      <c r="A536" t="s">
        <v>61</v>
      </c>
      <c r="B536" t="s">
        <v>68</v>
      </c>
      <c r="C536" s="20">
        <v>40981</v>
      </c>
      <c r="D536" s="22">
        <v>10923</v>
      </c>
      <c r="E536">
        <v>11</v>
      </c>
      <c r="F536" s="21">
        <v>748.8</v>
      </c>
      <c r="G536" s="21">
        <f>tblvendedores[[#This Row],[Unidades]]*tblvendedores[[#This Row],[Valor Unitario]]</f>
        <v>8236.7999999999993</v>
      </c>
    </row>
    <row r="537" spans="1:7" x14ac:dyDescent="0.25">
      <c r="A537" t="s">
        <v>59</v>
      </c>
      <c r="B537" t="s">
        <v>69</v>
      </c>
      <c r="C537" s="20">
        <v>40981</v>
      </c>
      <c r="D537" s="22">
        <v>10925</v>
      </c>
      <c r="E537">
        <v>18</v>
      </c>
      <c r="F537" s="21">
        <v>475.15</v>
      </c>
      <c r="G537" s="21">
        <f>tblvendedores[[#This Row],[Unidades]]*tblvendedores[[#This Row],[Valor Unitario]]</f>
        <v>8552.6999999999989</v>
      </c>
    </row>
    <row r="538" spans="1:7" x14ac:dyDescent="0.25">
      <c r="A538" t="s">
        <v>61</v>
      </c>
      <c r="B538" t="s">
        <v>68</v>
      </c>
      <c r="C538" s="20">
        <v>40981</v>
      </c>
      <c r="D538" s="22">
        <v>10937</v>
      </c>
      <c r="E538">
        <v>15</v>
      </c>
      <c r="F538" s="21">
        <v>644.79999999999995</v>
      </c>
      <c r="G538" s="21">
        <f>tblvendedores[[#This Row],[Unidades]]*tblvendedores[[#This Row],[Valor Unitario]]</f>
        <v>9672</v>
      </c>
    </row>
    <row r="539" spans="1:7" x14ac:dyDescent="0.25">
      <c r="A539" t="s">
        <v>59</v>
      </c>
      <c r="B539" t="s">
        <v>60</v>
      </c>
      <c r="C539" s="20">
        <v>40981</v>
      </c>
      <c r="D539" s="22">
        <v>10939</v>
      </c>
      <c r="E539">
        <v>7</v>
      </c>
      <c r="F539" s="21">
        <v>637.5</v>
      </c>
      <c r="G539" s="21">
        <f>tblvendedores[[#This Row],[Unidades]]*tblvendedores[[#This Row],[Valor Unitario]]</f>
        <v>4462.5</v>
      </c>
    </row>
    <row r="540" spans="1:7" x14ac:dyDescent="0.25">
      <c r="A540" t="s">
        <v>61</v>
      </c>
      <c r="B540" t="s">
        <v>65</v>
      </c>
      <c r="C540" s="20">
        <v>40981</v>
      </c>
      <c r="D540" s="22">
        <v>10944</v>
      </c>
      <c r="E540">
        <v>15</v>
      </c>
      <c r="F540" s="21">
        <v>1025.33</v>
      </c>
      <c r="G540" s="21">
        <f>tblvendedores[[#This Row],[Unidades]]*tblvendedores[[#This Row],[Valor Unitario]]</f>
        <v>15379.949999999999</v>
      </c>
    </row>
    <row r="541" spans="1:7" x14ac:dyDescent="0.25">
      <c r="A541" t="s">
        <v>61</v>
      </c>
      <c r="B541" t="s">
        <v>65</v>
      </c>
      <c r="C541" s="20">
        <v>40984</v>
      </c>
      <c r="D541" s="22">
        <v>10933</v>
      </c>
      <c r="E541">
        <v>15</v>
      </c>
      <c r="F541" s="21">
        <v>920.6</v>
      </c>
      <c r="G541" s="21">
        <f>tblvendedores[[#This Row],[Unidades]]*tblvendedores[[#This Row],[Valor Unitario]]</f>
        <v>13809</v>
      </c>
    </row>
    <row r="542" spans="1:7" x14ac:dyDescent="0.25">
      <c r="A542" t="s">
        <v>59</v>
      </c>
      <c r="B542" t="s">
        <v>69</v>
      </c>
      <c r="C542" s="20">
        <v>40984</v>
      </c>
      <c r="D542" s="22">
        <v>10938</v>
      </c>
      <c r="E542">
        <v>16</v>
      </c>
      <c r="F542" s="21">
        <v>2731.87</v>
      </c>
      <c r="G542" s="21">
        <f>tblvendedores[[#This Row],[Unidades]]*tblvendedores[[#This Row],[Valor Unitario]]</f>
        <v>43709.919999999998</v>
      </c>
    </row>
    <row r="543" spans="1:7" x14ac:dyDescent="0.25">
      <c r="A543" t="s">
        <v>59</v>
      </c>
      <c r="B543" t="s">
        <v>69</v>
      </c>
      <c r="C543" s="20">
        <v>40984</v>
      </c>
      <c r="D543" s="22">
        <v>10947</v>
      </c>
      <c r="E543">
        <v>15</v>
      </c>
      <c r="F543" s="21">
        <v>220</v>
      </c>
      <c r="G543" s="21">
        <f>tblvendedores[[#This Row],[Unidades]]*tblvendedores[[#This Row],[Valor Unitario]]</f>
        <v>3300</v>
      </c>
    </row>
    <row r="544" spans="1:7" x14ac:dyDescent="0.25">
      <c r="A544" t="s">
        <v>59</v>
      </c>
      <c r="B544" t="s">
        <v>60</v>
      </c>
      <c r="C544" s="20">
        <v>40985</v>
      </c>
      <c r="D544" s="22">
        <v>10949</v>
      </c>
      <c r="E544">
        <v>15</v>
      </c>
      <c r="F544" s="21">
        <v>4422</v>
      </c>
      <c r="G544" s="21">
        <f>tblvendedores[[#This Row],[Unidades]]*tblvendedores[[#This Row],[Valor Unitario]]</f>
        <v>66330</v>
      </c>
    </row>
    <row r="545" spans="1:7" x14ac:dyDescent="0.25">
      <c r="A545" t="s">
        <v>59</v>
      </c>
      <c r="B545" t="s">
        <v>60</v>
      </c>
      <c r="C545" s="20">
        <v>40986</v>
      </c>
      <c r="D545" s="22">
        <v>10912</v>
      </c>
      <c r="E545">
        <v>11</v>
      </c>
      <c r="F545" s="21">
        <v>6200.55</v>
      </c>
      <c r="G545" s="21">
        <f>tblvendedores[[#This Row],[Unidades]]*tblvendedores[[#This Row],[Valor Unitario]]</f>
        <v>68206.05</v>
      </c>
    </row>
    <row r="546" spans="1:7" x14ac:dyDescent="0.25">
      <c r="A546" t="s">
        <v>59</v>
      </c>
      <c r="B546" t="s">
        <v>64</v>
      </c>
      <c r="C546" s="20">
        <v>40986</v>
      </c>
      <c r="D546" s="22">
        <v>10928</v>
      </c>
      <c r="E546">
        <v>13</v>
      </c>
      <c r="F546" s="21">
        <v>137.5</v>
      </c>
      <c r="G546" s="21">
        <f>tblvendedores[[#This Row],[Unidades]]*tblvendedores[[#This Row],[Valor Unitario]]</f>
        <v>1787.5</v>
      </c>
    </row>
    <row r="547" spans="1:7" x14ac:dyDescent="0.25">
      <c r="A547" t="s">
        <v>59</v>
      </c>
      <c r="B547" t="s">
        <v>67</v>
      </c>
      <c r="C547" s="20">
        <v>40986</v>
      </c>
      <c r="D547" s="22">
        <v>10930</v>
      </c>
      <c r="E547">
        <v>19</v>
      </c>
      <c r="F547" s="21">
        <v>2255.5</v>
      </c>
      <c r="G547" s="21">
        <f>tblvendedores[[#This Row],[Unidades]]*tblvendedores[[#This Row],[Valor Unitario]]</f>
        <v>42854.5</v>
      </c>
    </row>
    <row r="548" spans="1:7" x14ac:dyDescent="0.25">
      <c r="A548" t="s">
        <v>59</v>
      </c>
      <c r="B548" t="s">
        <v>67</v>
      </c>
      <c r="C548" s="20">
        <v>40986</v>
      </c>
      <c r="D548" s="22">
        <v>10935</v>
      </c>
      <c r="E548">
        <v>13</v>
      </c>
      <c r="F548" s="21">
        <v>619.5</v>
      </c>
      <c r="G548" s="21">
        <f>tblvendedores[[#This Row],[Unidades]]*tblvendedores[[#This Row],[Valor Unitario]]</f>
        <v>8053.5</v>
      </c>
    </row>
    <row r="549" spans="1:7" x14ac:dyDescent="0.25">
      <c r="A549" t="s">
        <v>59</v>
      </c>
      <c r="B549" t="s">
        <v>69</v>
      </c>
      <c r="C549" s="20">
        <v>40986</v>
      </c>
      <c r="D549" s="22">
        <v>10936</v>
      </c>
      <c r="E549">
        <v>17</v>
      </c>
      <c r="F549" s="21">
        <v>456</v>
      </c>
      <c r="G549" s="21">
        <f>tblvendedores[[#This Row],[Unidades]]*tblvendedores[[#This Row],[Valor Unitario]]</f>
        <v>7752</v>
      </c>
    </row>
    <row r="550" spans="1:7" x14ac:dyDescent="0.25">
      <c r="A550" t="s">
        <v>61</v>
      </c>
      <c r="B550" t="s">
        <v>63</v>
      </c>
      <c r="C550" s="20">
        <v>40986</v>
      </c>
      <c r="D550" s="22">
        <v>10942</v>
      </c>
      <c r="E550">
        <v>11</v>
      </c>
      <c r="F550" s="21">
        <v>560</v>
      </c>
      <c r="G550" s="21">
        <f>tblvendedores[[#This Row],[Unidades]]*tblvendedores[[#This Row],[Valor Unitario]]</f>
        <v>6160</v>
      </c>
    </row>
    <row r="551" spans="1:7" x14ac:dyDescent="0.25">
      <c r="A551" t="s">
        <v>59</v>
      </c>
      <c r="B551" t="s">
        <v>67</v>
      </c>
      <c r="C551" s="20">
        <v>40986</v>
      </c>
      <c r="D551" s="22">
        <v>10945</v>
      </c>
      <c r="E551">
        <v>12</v>
      </c>
      <c r="F551" s="21">
        <v>245</v>
      </c>
      <c r="G551" s="21">
        <f>tblvendedores[[#This Row],[Unidades]]*tblvendedores[[#This Row],[Valor Unitario]]</f>
        <v>2940</v>
      </c>
    </row>
    <row r="552" spans="1:7" x14ac:dyDescent="0.25">
      <c r="A552" t="s">
        <v>59</v>
      </c>
      <c r="B552" t="s">
        <v>67</v>
      </c>
      <c r="C552" s="20">
        <v>40987</v>
      </c>
      <c r="D552" s="22">
        <v>10931</v>
      </c>
      <c r="E552">
        <v>19</v>
      </c>
      <c r="F552" s="21">
        <v>799.2</v>
      </c>
      <c r="G552" s="21">
        <f>tblvendedores[[#This Row],[Unidades]]*tblvendedores[[#This Row],[Valor Unitario]]</f>
        <v>15184.800000000001</v>
      </c>
    </row>
    <row r="553" spans="1:7" x14ac:dyDescent="0.25">
      <c r="A553" t="s">
        <v>59</v>
      </c>
      <c r="B553" t="s">
        <v>67</v>
      </c>
      <c r="C553" s="20">
        <v>40987</v>
      </c>
      <c r="D553" s="22">
        <v>10943</v>
      </c>
      <c r="E553">
        <v>8</v>
      </c>
      <c r="F553" s="21">
        <v>711</v>
      </c>
      <c r="G553" s="21">
        <f>tblvendedores[[#This Row],[Unidades]]*tblvendedores[[#This Row],[Valor Unitario]]</f>
        <v>5688</v>
      </c>
    </row>
    <row r="554" spans="1:7" x14ac:dyDescent="0.25">
      <c r="A554" t="s">
        <v>59</v>
      </c>
      <c r="B554" t="s">
        <v>64</v>
      </c>
      <c r="C554" s="20">
        <v>40987</v>
      </c>
      <c r="D554" s="22">
        <v>10946</v>
      </c>
      <c r="E554">
        <v>8</v>
      </c>
      <c r="F554" s="21">
        <v>1407.5</v>
      </c>
      <c r="G554" s="21">
        <f>tblvendedores[[#This Row],[Unidades]]*tblvendedores[[#This Row],[Valor Unitario]]</f>
        <v>11260</v>
      </c>
    </row>
    <row r="555" spans="1:7" x14ac:dyDescent="0.25">
      <c r="A555" t="s">
        <v>59</v>
      </c>
      <c r="B555" t="s">
        <v>69</v>
      </c>
      <c r="C555" s="20">
        <v>40987</v>
      </c>
      <c r="D555" s="22">
        <v>10948</v>
      </c>
      <c r="E555">
        <v>14</v>
      </c>
      <c r="F555" s="21">
        <v>2362.25</v>
      </c>
      <c r="G555" s="21">
        <f>tblvendedores[[#This Row],[Unidades]]*tblvendedores[[#This Row],[Valor Unitario]]</f>
        <v>33071.5</v>
      </c>
    </row>
    <row r="556" spans="1:7" x14ac:dyDescent="0.25">
      <c r="A556" t="s">
        <v>61</v>
      </c>
      <c r="B556" t="s">
        <v>68</v>
      </c>
      <c r="C556" s="20">
        <v>40988</v>
      </c>
      <c r="D556" s="22">
        <v>10941</v>
      </c>
      <c r="E556">
        <v>12</v>
      </c>
      <c r="F556" s="21">
        <v>4011.75</v>
      </c>
      <c r="G556" s="21">
        <f>tblvendedores[[#This Row],[Unidades]]*tblvendedores[[#This Row],[Valor Unitario]]</f>
        <v>48141</v>
      </c>
    </row>
    <row r="557" spans="1:7" x14ac:dyDescent="0.25">
      <c r="A557" t="s">
        <v>61</v>
      </c>
      <c r="B557" t="s">
        <v>62</v>
      </c>
      <c r="C557" s="20">
        <v>40988</v>
      </c>
      <c r="D557" s="22">
        <v>10954</v>
      </c>
      <c r="E557">
        <v>16</v>
      </c>
      <c r="F557" s="21">
        <v>1659.53</v>
      </c>
      <c r="G557" s="21">
        <f>tblvendedores[[#This Row],[Unidades]]*tblvendedores[[#This Row],[Valor Unitario]]</f>
        <v>26552.48</v>
      </c>
    </row>
    <row r="558" spans="1:7" x14ac:dyDescent="0.25">
      <c r="A558" t="s">
        <v>59</v>
      </c>
      <c r="B558" t="s">
        <v>66</v>
      </c>
      <c r="C558" s="20">
        <v>40988</v>
      </c>
      <c r="D558" s="22">
        <v>10955</v>
      </c>
      <c r="E558">
        <v>15</v>
      </c>
      <c r="F558" s="21">
        <v>74.400000000000006</v>
      </c>
      <c r="G558" s="21">
        <f>tblvendedores[[#This Row],[Unidades]]*tblvendedores[[#This Row],[Valor Unitario]]</f>
        <v>1116</v>
      </c>
    </row>
    <row r="559" spans="1:7" x14ac:dyDescent="0.25">
      <c r="A559" t="s">
        <v>61</v>
      </c>
      <c r="B559" t="s">
        <v>65</v>
      </c>
      <c r="C559" s="20">
        <v>40988</v>
      </c>
      <c r="D559" s="22">
        <v>10956</v>
      </c>
      <c r="E559">
        <v>15</v>
      </c>
      <c r="F559" s="21">
        <v>677</v>
      </c>
      <c r="G559" s="21">
        <f>tblvendedores[[#This Row],[Unidades]]*tblvendedores[[#This Row],[Valor Unitario]]</f>
        <v>10155</v>
      </c>
    </row>
    <row r="560" spans="1:7" x14ac:dyDescent="0.25">
      <c r="A560" t="s">
        <v>59</v>
      </c>
      <c r="B560" t="s">
        <v>66</v>
      </c>
      <c r="C560" s="20">
        <v>40991</v>
      </c>
      <c r="D560" s="22">
        <v>10940</v>
      </c>
      <c r="E560">
        <v>16</v>
      </c>
      <c r="F560" s="21">
        <v>360</v>
      </c>
      <c r="G560" s="21">
        <f>tblvendedores[[#This Row],[Unidades]]*tblvendedores[[#This Row],[Valor Unitario]]</f>
        <v>5760</v>
      </c>
    </row>
    <row r="561" spans="1:7" x14ac:dyDescent="0.25">
      <c r="A561" t="s">
        <v>59</v>
      </c>
      <c r="B561" t="s">
        <v>64</v>
      </c>
      <c r="C561" s="20">
        <v>40991</v>
      </c>
      <c r="D561" s="22">
        <v>10950</v>
      </c>
      <c r="E561">
        <v>19</v>
      </c>
      <c r="F561" s="21">
        <v>110</v>
      </c>
      <c r="G561" s="21">
        <f>tblvendedores[[#This Row],[Unidades]]*tblvendedores[[#This Row],[Valor Unitario]]</f>
        <v>2090</v>
      </c>
    </row>
    <row r="562" spans="1:7" x14ac:dyDescent="0.25">
      <c r="A562" t="s">
        <v>61</v>
      </c>
      <c r="B562" t="s">
        <v>65</v>
      </c>
      <c r="C562" s="20">
        <v>40991</v>
      </c>
      <c r="D562" s="22">
        <v>10959</v>
      </c>
      <c r="E562">
        <v>15</v>
      </c>
      <c r="F562" s="21">
        <v>131.75</v>
      </c>
      <c r="G562" s="21">
        <f>tblvendedores[[#This Row],[Unidades]]*tblvendedores[[#This Row],[Valor Unitario]]</f>
        <v>1976.25</v>
      </c>
    </row>
    <row r="563" spans="1:7" x14ac:dyDescent="0.25">
      <c r="A563" t="s">
        <v>59</v>
      </c>
      <c r="B563" t="s">
        <v>63</v>
      </c>
      <c r="C563" s="20">
        <v>40991</v>
      </c>
      <c r="D563" s="22">
        <v>10962</v>
      </c>
      <c r="E563">
        <v>12</v>
      </c>
      <c r="F563" s="21">
        <v>3584</v>
      </c>
      <c r="G563" s="21">
        <f>tblvendedores[[#This Row],[Unidades]]*tblvendedores[[#This Row],[Valor Unitario]]</f>
        <v>43008</v>
      </c>
    </row>
    <row r="564" spans="1:7" x14ac:dyDescent="0.25">
      <c r="A564" t="s">
        <v>59</v>
      </c>
      <c r="B564" t="s">
        <v>66</v>
      </c>
      <c r="C564" s="20">
        <v>40992</v>
      </c>
      <c r="D564" s="22">
        <v>10932</v>
      </c>
      <c r="E564">
        <v>7</v>
      </c>
      <c r="F564" s="21">
        <v>1788.63</v>
      </c>
      <c r="G564" s="21">
        <f>tblvendedores[[#This Row],[Unidades]]*tblvendedores[[#This Row],[Valor Unitario]]</f>
        <v>12520.41</v>
      </c>
    </row>
    <row r="565" spans="1:7" x14ac:dyDescent="0.25">
      <c r="A565" t="s">
        <v>59</v>
      </c>
      <c r="B565" t="s">
        <v>64</v>
      </c>
      <c r="C565" s="20">
        <v>40992</v>
      </c>
      <c r="D565" s="22">
        <v>10952</v>
      </c>
      <c r="E565">
        <v>8</v>
      </c>
      <c r="F565" s="21">
        <v>471.2</v>
      </c>
      <c r="G565" s="21">
        <f>tblvendedores[[#This Row],[Unidades]]*tblvendedores[[#This Row],[Valor Unitario]]</f>
        <v>3769.6</v>
      </c>
    </row>
    <row r="566" spans="1:7" x14ac:dyDescent="0.25">
      <c r="A566" t="s">
        <v>61</v>
      </c>
      <c r="B566" t="s">
        <v>69</v>
      </c>
      <c r="C566" s="20">
        <v>40992</v>
      </c>
      <c r="D566" s="22">
        <v>10964</v>
      </c>
      <c r="E566">
        <v>18</v>
      </c>
      <c r="F566" s="21">
        <v>2052.5</v>
      </c>
      <c r="G566" s="21">
        <f>tblvendedores[[#This Row],[Unidades]]*tblvendedores[[#This Row],[Valor Unitario]]</f>
        <v>36945</v>
      </c>
    </row>
    <row r="567" spans="1:7" x14ac:dyDescent="0.25">
      <c r="A567" t="s">
        <v>61</v>
      </c>
      <c r="B567" t="s">
        <v>63</v>
      </c>
      <c r="C567" s="20">
        <v>40993</v>
      </c>
      <c r="D567" s="22">
        <v>10953</v>
      </c>
      <c r="E567">
        <v>9</v>
      </c>
      <c r="F567" s="21">
        <v>4441.25</v>
      </c>
      <c r="G567" s="21">
        <f>tblvendedores[[#This Row],[Unidades]]*tblvendedores[[#This Row],[Valor Unitario]]</f>
        <v>39971.25</v>
      </c>
    </row>
    <row r="568" spans="1:7" x14ac:dyDescent="0.25">
      <c r="A568" t="s">
        <v>61</v>
      </c>
      <c r="B568" t="s">
        <v>63</v>
      </c>
      <c r="C568" s="20">
        <v>40994</v>
      </c>
      <c r="D568" s="22">
        <v>10963</v>
      </c>
      <c r="E568">
        <v>15</v>
      </c>
      <c r="F568" s="21">
        <v>57.8</v>
      </c>
      <c r="G568" s="21">
        <f>tblvendedores[[#This Row],[Unidades]]*tblvendedores[[#This Row],[Valor Unitario]]</f>
        <v>867</v>
      </c>
    </row>
    <row r="569" spans="1:7" x14ac:dyDescent="0.25">
      <c r="A569" t="s">
        <v>59</v>
      </c>
      <c r="B569" t="s">
        <v>67</v>
      </c>
      <c r="C569" s="20">
        <v>40994</v>
      </c>
      <c r="D569" s="22">
        <v>10972</v>
      </c>
      <c r="E569">
        <v>8</v>
      </c>
      <c r="F569" s="21">
        <v>251.5</v>
      </c>
      <c r="G569" s="21">
        <f>tblvendedores[[#This Row],[Unidades]]*tblvendedores[[#This Row],[Valor Unitario]]</f>
        <v>2012</v>
      </c>
    </row>
    <row r="570" spans="1:7" x14ac:dyDescent="0.25">
      <c r="A570" t="s">
        <v>59</v>
      </c>
      <c r="B570" t="s">
        <v>66</v>
      </c>
      <c r="C570" s="20">
        <v>40995</v>
      </c>
      <c r="D570" s="22">
        <v>10957</v>
      </c>
      <c r="E570">
        <v>16</v>
      </c>
      <c r="F570" s="21">
        <v>1762.7</v>
      </c>
      <c r="G570" s="21">
        <f>tblvendedores[[#This Row],[Unidades]]*tblvendedores[[#This Row],[Valor Unitario]]</f>
        <v>28203.200000000001</v>
      </c>
    </row>
    <row r="571" spans="1:7" x14ac:dyDescent="0.25">
      <c r="A571" t="s">
        <v>61</v>
      </c>
      <c r="B571" t="s">
        <v>68</v>
      </c>
      <c r="C571" s="20">
        <v>40995</v>
      </c>
      <c r="D571" s="22">
        <v>10958</v>
      </c>
      <c r="E571">
        <v>15</v>
      </c>
      <c r="F571" s="21">
        <v>781</v>
      </c>
      <c r="G571" s="21">
        <f>tblvendedores[[#This Row],[Unidades]]*tblvendedores[[#This Row],[Valor Unitario]]</f>
        <v>11715</v>
      </c>
    </row>
    <row r="572" spans="1:7" x14ac:dyDescent="0.25">
      <c r="A572" t="s">
        <v>61</v>
      </c>
      <c r="B572" t="s">
        <v>65</v>
      </c>
      <c r="C572" s="20">
        <v>40995</v>
      </c>
      <c r="D572" s="22">
        <v>10973</v>
      </c>
      <c r="E572">
        <v>19</v>
      </c>
      <c r="F572" s="21">
        <v>291.55</v>
      </c>
      <c r="G572" s="21">
        <f>tblvendedores[[#This Row],[Unidades]]*tblvendedores[[#This Row],[Valor Unitario]]</f>
        <v>5539.45</v>
      </c>
    </row>
    <row r="573" spans="1:7" x14ac:dyDescent="0.25">
      <c r="A573" t="s">
        <v>59</v>
      </c>
      <c r="B573" t="s">
        <v>64</v>
      </c>
      <c r="C573" s="20">
        <v>40995</v>
      </c>
      <c r="D573" s="22">
        <v>10975</v>
      </c>
      <c r="E573">
        <v>7</v>
      </c>
      <c r="F573" s="21">
        <v>717.5</v>
      </c>
      <c r="G573" s="21">
        <f>tblvendedores[[#This Row],[Unidades]]*tblvendedores[[#This Row],[Valor Unitario]]</f>
        <v>5022.5</v>
      </c>
    </row>
    <row r="574" spans="1:7" x14ac:dyDescent="0.25">
      <c r="A574" t="s">
        <v>59</v>
      </c>
      <c r="B574" t="s">
        <v>66</v>
      </c>
      <c r="C574" s="20">
        <v>40998</v>
      </c>
      <c r="D574" s="22">
        <v>10961</v>
      </c>
      <c r="E574">
        <v>16</v>
      </c>
      <c r="F574" s="21">
        <v>1119.9000000000001</v>
      </c>
      <c r="G574" s="21">
        <f>tblvendedores[[#This Row],[Unidades]]*tblvendedores[[#This Row],[Valor Unitario]]</f>
        <v>17918.400000000001</v>
      </c>
    </row>
    <row r="575" spans="1:7" x14ac:dyDescent="0.25">
      <c r="A575" t="s">
        <v>61</v>
      </c>
      <c r="B575" t="s">
        <v>65</v>
      </c>
      <c r="C575" s="20">
        <v>40998</v>
      </c>
      <c r="D575" s="22">
        <v>10965</v>
      </c>
      <c r="E575">
        <v>10</v>
      </c>
      <c r="F575" s="21">
        <v>848</v>
      </c>
      <c r="G575" s="21">
        <f>tblvendedores[[#This Row],[Unidades]]*tblvendedores[[#This Row],[Valor Unitario]]</f>
        <v>8480</v>
      </c>
    </row>
    <row r="576" spans="1:7" x14ac:dyDescent="0.25">
      <c r="A576" t="s">
        <v>59</v>
      </c>
      <c r="B576" t="s">
        <v>64</v>
      </c>
      <c r="C576" s="20">
        <v>40998</v>
      </c>
      <c r="D576" s="22">
        <v>10969</v>
      </c>
      <c r="E576">
        <v>7</v>
      </c>
      <c r="F576" s="21">
        <v>108</v>
      </c>
      <c r="G576" s="21">
        <f>tblvendedores[[#This Row],[Unidades]]*tblvendedores[[#This Row],[Valor Unitario]]</f>
        <v>756</v>
      </c>
    </row>
    <row r="577" spans="1:7" x14ac:dyDescent="0.25">
      <c r="A577" t="s">
        <v>59</v>
      </c>
      <c r="B577" t="s">
        <v>66</v>
      </c>
      <c r="C577" s="20">
        <v>40999</v>
      </c>
      <c r="D577" s="22">
        <v>10979</v>
      </c>
      <c r="E577">
        <v>14</v>
      </c>
      <c r="F577" s="21">
        <v>4813.5</v>
      </c>
      <c r="G577" s="21">
        <f>tblvendedores[[#This Row],[Unidades]]*tblvendedores[[#This Row],[Valor Unitario]]</f>
        <v>67389</v>
      </c>
    </row>
    <row r="578" spans="1:7" x14ac:dyDescent="0.25">
      <c r="A578" t="s">
        <v>59</v>
      </c>
      <c r="B578" t="s">
        <v>64</v>
      </c>
      <c r="C578" s="20">
        <v>41000</v>
      </c>
      <c r="D578" s="22">
        <v>10968</v>
      </c>
      <c r="E578">
        <v>15</v>
      </c>
      <c r="F578" s="21">
        <v>1408</v>
      </c>
      <c r="G578" s="21">
        <f>tblvendedores[[#This Row],[Unidades]]*tblvendedores[[#This Row],[Valor Unitario]]</f>
        <v>21120</v>
      </c>
    </row>
    <row r="579" spans="1:7" x14ac:dyDescent="0.25">
      <c r="A579" t="s">
        <v>59</v>
      </c>
      <c r="B579" t="s">
        <v>60</v>
      </c>
      <c r="C579" s="20">
        <v>41001</v>
      </c>
      <c r="D579" s="22">
        <v>10967</v>
      </c>
      <c r="E579">
        <v>16</v>
      </c>
      <c r="F579" s="21">
        <v>910.4</v>
      </c>
      <c r="G579" s="21">
        <f>tblvendedores[[#This Row],[Unidades]]*tblvendedores[[#This Row],[Valor Unitario]]</f>
        <v>14566.4</v>
      </c>
    </row>
    <row r="580" spans="1:7" x14ac:dyDescent="0.25">
      <c r="A580" t="s">
        <v>59</v>
      </c>
      <c r="B580" t="s">
        <v>60</v>
      </c>
      <c r="C580" s="20">
        <v>41001</v>
      </c>
      <c r="D580" s="22">
        <v>10971</v>
      </c>
      <c r="E580">
        <v>7</v>
      </c>
      <c r="F580" s="21">
        <v>1733.06</v>
      </c>
      <c r="G580" s="21">
        <f>tblvendedores[[#This Row],[Unidades]]*tblvendedores[[#This Row],[Valor Unitario]]</f>
        <v>12131.42</v>
      </c>
    </row>
    <row r="581" spans="1:7" x14ac:dyDescent="0.25">
      <c r="A581" t="s">
        <v>59</v>
      </c>
      <c r="B581" t="s">
        <v>64</v>
      </c>
      <c r="C581" s="20">
        <v>41001</v>
      </c>
      <c r="D581" s="22">
        <v>10981</v>
      </c>
      <c r="E581">
        <v>10</v>
      </c>
      <c r="F581" s="21">
        <v>15810</v>
      </c>
      <c r="G581" s="21">
        <f>tblvendedores[[#This Row],[Unidades]]*tblvendedores[[#This Row],[Valor Unitario]]</f>
        <v>158100</v>
      </c>
    </row>
    <row r="582" spans="1:7" x14ac:dyDescent="0.25">
      <c r="A582" t="s">
        <v>59</v>
      </c>
      <c r="B582" t="s">
        <v>60</v>
      </c>
      <c r="C582" s="20">
        <v>41001</v>
      </c>
      <c r="D582" s="22">
        <v>10985</v>
      </c>
      <c r="E582">
        <v>15</v>
      </c>
      <c r="F582" s="21">
        <v>2023.38</v>
      </c>
      <c r="G582" s="21">
        <f>tblvendedores[[#This Row],[Unidades]]*tblvendedores[[#This Row],[Valor Unitario]]</f>
        <v>30350.7</v>
      </c>
    </row>
    <row r="583" spans="1:7" x14ac:dyDescent="0.25">
      <c r="A583" t="s">
        <v>59</v>
      </c>
      <c r="B583" t="s">
        <v>60</v>
      </c>
      <c r="C583" s="20">
        <v>41001</v>
      </c>
      <c r="D583" s="22">
        <v>10989</v>
      </c>
      <c r="E583">
        <v>7</v>
      </c>
      <c r="F583" s="21">
        <v>1353.6</v>
      </c>
      <c r="G583" s="21">
        <f>tblvendedores[[#This Row],[Unidades]]*tblvendedores[[#This Row],[Valor Unitario]]</f>
        <v>9475.1999999999989</v>
      </c>
    </row>
    <row r="584" spans="1:7" x14ac:dyDescent="0.25">
      <c r="A584" t="s">
        <v>59</v>
      </c>
      <c r="B584" t="s">
        <v>69</v>
      </c>
      <c r="C584" s="20">
        <v>41002</v>
      </c>
      <c r="D584" s="22">
        <v>10974</v>
      </c>
      <c r="E584">
        <v>11</v>
      </c>
      <c r="F584" s="21">
        <v>439</v>
      </c>
      <c r="G584" s="21">
        <f>tblvendedores[[#This Row],[Unidades]]*tblvendedores[[#This Row],[Valor Unitario]]</f>
        <v>4829</v>
      </c>
    </row>
    <row r="585" spans="1:7" x14ac:dyDescent="0.25">
      <c r="A585" t="s">
        <v>59</v>
      </c>
      <c r="B585" t="s">
        <v>64</v>
      </c>
      <c r="C585" s="20">
        <v>41002</v>
      </c>
      <c r="D585" s="22">
        <v>10976</v>
      </c>
      <c r="E585">
        <v>17</v>
      </c>
      <c r="F585" s="21">
        <v>912</v>
      </c>
      <c r="G585" s="21">
        <f>tblvendedores[[#This Row],[Unidades]]*tblvendedores[[#This Row],[Valor Unitario]]</f>
        <v>15504</v>
      </c>
    </row>
    <row r="586" spans="1:7" x14ac:dyDescent="0.25">
      <c r="A586" t="s">
        <v>59</v>
      </c>
      <c r="B586" t="s">
        <v>64</v>
      </c>
      <c r="C586" s="20">
        <v>41002</v>
      </c>
      <c r="D586" s="22">
        <v>10984</v>
      </c>
      <c r="E586">
        <v>17</v>
      </c>
      <c r="F586" s="21">
        <v>1809.75</v>
      </c>
      <c r="G586" s="21">
        <f>tblvendedores[[#This Row],[Unidades]]*tblvendedores[[#This Row],[Valor Unitario]]</f>
        <v>30765.75</v>
      </c>
    </row>
    <row r="587" spans="1:7" x14ac:dyDescent="0.25">
      <c r="A587" t="s">
        <v>59</v>
      </c>
      <c r="B587" t="s">
        <v>64</v>
      </c>
      <c r="C587" s="20">
        <v>41002</v>
      </c>
      <c r="D587" s="22">
        <v>10992</v>
      </c>
      <c r="E587">
        <v>8</v>
      </c>
      <c r="F587" s="21">
        <v>69.599999999999994</v>
      </c>
      <c r="G587" s="21">
        <f>tblvendedores[[#This Row],[Unidades]]*tblvendedores[[#This Row],[Valor Unitario]]</f>
        <v>556.79999999999995</v>
      </c>
    </row>
    <row r="588" spans="1:7" x14ac:dyDescent="0.25">
      <c r="A588" t="s">
        <v>59</v>
      </c>
      <c r="B588" t="s">
        <v>60</v>
      </c>
      <c r="C588" s="20">
        <v>41005</v>
      </c>
      <c r="D588" s="22">
        <v>10983</v>
      </c>
      <c r="E588">
        <v>15</v>
      </c>
      <c r="F588" s="21">
        <v>720.9</v>
      </c>
      <c r="G588" s="21">
        <f>tblvendedores[[#This Row],[Unidades]]*tblvendedores[[#This Row],[Valor Unitario]]</f>
        <v>10813.5</v>
      </c>
    </row>
    <row r="589" spans="1:7" x14ac:dyDescent="0.25">
      <c r="A589" t="s">
        <v>59</v>
      </c>
      <c r="B589" t="s">
        <v>66</v>
      </c>
      <c r="C589" s="20">
        <v>41005</v>
      </c>
      <c r="D589" s="22">
        <v>10987</v>
      </c>
      <c r="E589">
        <v>8</v>
      </c>
      <c r="F589" s="21">
        <v>2772</v>
      </c>
      <c r="G589" s="21">
        <f>tblvendedores[[#This Row],[Unidades]]*tblvendedores[[#This Row],[Valor Unitario]]</f>
        <v>22176</v>
      </c>
    </row>
    <row r="590" spans="1:7" x14ac:dyDescent="0.25">
      <c r="A590" t="s">
        <v>59</v>
      </c>
      <c r="B590" t="s">
        <v>64</v>
      </c>
      <c r="C590" s="20">
        <v>41005</v>
      </c>
      <c r="D590" s="22">
        <v>10995</v>
      </c>
      <c r="E590">
        <v>16</v>
      </c>
      <c r="F590" s="21">
        <v>1196</v>
      </c>
      <c r="G590" s="21">
        <f>tblvendedores[[#This Row],[Unidades]]*tblvendedores[[#This Row],[Valor Unitario]]</f>
        <v>19136</v>
      </c>
    </row>
    <row r="591" spans="1:7" x14ac:dyDescent="0.25">
      <c r="A591" t="s">
        <v>61</v>
      </c>
      <c r="B591" t="s">
        <v>63</v>
      </c>
      <c r="C591" s="20">
        <v>41006</v>
      </c>
      <c r="D591" s="22">
        <v>10951</v>
      </c>
      <c r="E591">
        <v>9</v>
      </c>
      <c r="F591" s="21">
        <v>458.74</v>
      </c>
      <c r="G591" s="21">
        <f>tblvendedores[[#This Row],[Unidades]]*tblvendedores[[#This Row],[Valor Unitario]]</f>
        <v>4128.66</v>
      </c>
    </row>
    <row r="592" spans="1:7" x14ac:dyDescent="0.25">
      <c r="A592" t="s">
        <v>59</v>
      </c>
      <c r="B592" t="s">
        <v>60</v>
      </c>
      <c r="C592" s="20">
        <v>41006</v>
      </c>
      <c r="D592" s="22">
        <v>10990</v>
      </c>
      <c r="E592">
        <v>18</v>
      </c>
      <c r="F592" s="21">
        <v>4288.8500000000004</v>
      </c>
      <c r="G592" s="21">
        <f>tblvendedores[[#This Row],[Unidades]]*tblvendedores[[#This Row],[Valor Unitario]]</f>
        <v>77199.3</v>
      </c>
    </row>
    <row r="593" spans="1:7" x14ac:dyDescent="0.25">
      <c r="A593" t="s">
        <v>59</v>
      </c>
      <c r="B593" t="s">
        <v>64</v>
      </c>
      <c r="C593" s="20">
        <v>41006</v>
      </c>
      <c r="D593" s="22">
        <v>10991</v>
      </c>
      <c r="E593">
        <v>9</v>
      </c>
      <c r="F593" s="21">
        <v>2296</v>
      </c>
      <c r="G593" s="21">
        <f>tblvendedores[[#This Row],[Unidades]]*tblvendedores[[#This Row],[Valor Unitario]]</f>
        <v>20664</v>
      </c>
    </row>
    <row r="594" spans="1:7" x14ac:dyDescent="0.25">
      <c r="A594" t="s">
        <v>59</v>
      </c>
      <c r="B594" t="s">
        <v>69</v>
      </c>
      <c r="C594" s="20">
        <v>41007</v>
      </c>
      <c r="D594" s="22">
        <v>10924</v>
      </c>
      <c r="E594">
        <v>9</v>
      </c>
      <c r="F594" s="21">
        <v>1835.7</v>
      </c>
      <c r="G594" s="21">
        <f>tblvendedores[[#This Row],[Unidades]]*tblvendedores[[#This Row],[Valor Unitario]]</f>
        <v>16521.3</v>
      </c>
    </row>
    <row r="595" spans="1:7" x14ac:dyDescent="0.25">
      <c r="A595" t="s">
        <v>59</v>
      </c>
      <c r="B595" t="s">
        <v>67</v>
      </c>
      <c r="C595" s="20">
        <v>41007</v>
      </c>
      <c r="D595" s="22">
        <v>10927</v>
      </c>
      <c r="E595">
        <v>8</v>
      </c>
      <c r="F595" s="21">
        <v>800</v>
      </c>
      <c r="G595" s="21">
        <f>tblvendedores[[#This Row],[Unidades]]*tblvendedores[[#This Row],[Valor Unitario]]</f>
        <v>6400</v>
      </c>
    </row>
    <row r="596" spans="1:7" x14ac:dyDescent="0.25">
      <c r="A596" t="s">
        <v>61</v>
      </c>
      <c r="B596" t="s">
        <v>69</v>
      </c>
      <c r="C596" s="20">
        <v>41007</v>
      </c>
      <c r="D596" s="22">
        <v>10960</v>
      </c>
      <c r="E596">
        <v>12</v>
      </c>
      <c r="F596" s="21">
        <v>265.35000000000002</v>
      </c>
      <c r="G596" s="21">
        <f>tblvendedores[[#This Row],[Unidades]]*tblvendedores[[#This Row],[Valor Unitario]]</f>
        <v>3184.2000000000003</v>
      </c>
    </row>
    <row r="597" spans="1:7" x14ac:dyDescent="0.25">
      <c r="A597" t="s">
        <v>59</v>
      </c>
      <c r="B597" t="s">
        <v>67</v>
      </c>
      <c r="C597" s="20">
        <v>41007</v>
      </c>
      <c r="D597" s="22">
        <v>10966</v>
      </c>
      <c r="E597">
        <v>7</v>
      </c>
      <c r="F597" s="21">
        <v>1098.46</v>
      </c>
      <c r="G597" s="21">
        <f>tblvendedores[[#This Row],[Unidades]]*tblvendedores[[#This Row],[Valor Unitario]]</f>
        <v>7689.22</v>
      </c>
    </row>
    <row r="598" spans="1:7" x14ac:dyDescent="0.25">
      <c r="A598" t="s">
        <v>59</v>
      </c>
      <c r="B598" t="s">
        <v>60</v>
      </c>
      <c r="C598" s="20">
        <v>41007</v>
      </c>
      <c r="D598" s="22">
        <v>10982</v>
      </c>
      <c r="E598">
        <v>9</v>
      </c>
      <c r="F598" s="21">
        <v>1014</v>
      </c>
      <c r="G598" s="21">
        <f>tblvendedores[[#This Row],[Unidades]]*tblvendedores[[#This Row],[Valor Unitario]]</f>
        <v>9126</v>
      </c>
    </row>
    <row r="599" spans="1:7" x14ac:dyDescent="0.25">
      <c r="A599" t="s">
        <v>59</v>
      </c>
      <c r="B599" t="s">
        <v>69</v>
      </c>
      <c r="C599" s="20">
        <v>41007</v>
      </c>
      <c r="D599" s="22">
        <v>11003</v>
      </c>
      <c r="E599">
        <v>18</v>
      </c>
      <c r="F599" s="21">
        <v>326</v>
      </c>
      <c r="G599" s="21">
        <f>tblvendedores[[#This Row],[Unidades]]*tblvendedores[[#This Row],[Valor Unitario]]</f>
        <v>5868</v>
      </c>
    </row>
    <row r="600" spans="1:7" x14ac:dyDescent="0.25">
      <c r="A600" t="s">
        <v>59</v>
      </c>
      <c r="B600" t="s">
        <v>60</v>
      </c>
      <c r="C600" s="20">
        <v>41008</v>
      </c>
      <c r="D600" s="22">
        <v>10994</v>
      </c>
      <c r="E600">
        <v>14</v>
      </c>
      <c r="F600" s="21">
        <v>940.5</v>
      </c>
      <c r="G600" s="21">
        <f>tblvendedores[[#This Row],[Unidades]]*tblvendedores[[#This Row],[Valor Unitario]]</f>
        <v>13167</v>
      </c>
    </row>
    <row r="601" spans="1:7" x14ac:dyDescent="0.25">
      <c r="A601" t="s">
        <v>59</v>
      </c>
      <c r="B601" t="s">
        <v>66</v>
      </c>
      <c r="C601" s="20">
        <v>41009</v>
      </c>
      <c r="D601" s="22">
        <v>10977</v>
      </c>
      <c r="E601">
        <v>12</v>
      </c>
      <c r="F601" s="21">
        <v>2233</v>
      </c>
      <c r="G601" s="21">
        <f>tblvendedores[[#This Row],[Unidades]]*tblvendedores[[#This Row],[Valor Unitario]]</f>
        <v>26796</v>
      </c>
    </row>
    <row r="602" spans="1:7" x14ac:dyDescent="0.25">
      <c r="A602" t="s">
        <v>61</v>
      </c>
      <c r="B602" t="s">
        <v>69</v>
      </c>
      <c r="C602" s="20">
        <v>41009</v>
      </c>
      <c r="D602" s="22">
        <v>10988</v>
      </c>
      <c r="E602">
        <v>14</v>
      </c>
      <c r="F602" s="21">
        <v>3574.8</v>
      </c>
      <c r="G602" s="21">
        <f>tblvendedores[[#This Row],[Unidades]]*tblvendedores[[#This Row],[Valor Unitario]]</f>
        <v>50047.200000000004</v>
      </c>
    </row>
    <row r="603" spans="1:7" x14ac:dyDescent="0.25">
      <c r="A603" t="s">
        <v>61</v>
      </c>
      <c r="B603" t="s">
        <v>68</v>
      </c>
      <c r="C603" s="20">
        <v>41009</v>
      </c>
      <c r="D603" s="22">
        <v>10993</v>
      </c>
      <c r="E603">
        <v>15</v>
      </c>
      <c r="F603" s="21">
        <v>4895.4399999999996</v>
      </c>
      <c r="G603" s="21">
        <f>tblvendedores[[#This Row],[Unidades]]*tblvendedores[[#This Row],[Valor Unitario]]</f>
        <v>73431.599999999991</v>
      </c>
    </row>
    <row r="604" spans="1:7" x14ac:dyDescent="0.25">
      <c r="A604" t="s">
        <v>59</v>
      </c>
      <c r="B604" t="s">
        <v>67</v>
      </c>
      <c r="C604" s="20">
        <v>41009</v>
      </c>
      <c r="D604" s="22">
        <v>10996</v>
      </c>
      <c r="E604">
        <v>17</v>
      </c>
      <c r="F604" s="21">
        <v>560</v>
      </c>
      <c r="G604" s="21">
        <f>tblvendedores[[#This Row],[Unidades]]*tblvendedores[[#This Row],[Valor Unitario]]</f>
        <v>9520</v>
      </c>
    </row>
    <row r="605" spans="1:7" x14ac:dyDescent="0.25">
      <c r="A605" t="s">
        <v>61</v>
      </c>
      <c r="B605" t="s">
        <v>65</v>
      </c>
      <c r="C605" s="20">
        <v>41009</v>
      </c>
      <c r="D605" s="22">
        <v>10999</v>
      </c>
      <c r="E605">
        <v>11</v>
      </c>
      <c r="F605" s="21">
        <v>1197.95</v>
      </c>
      <c r="G605" s="21">
        <f>tblvendedores[[#This Row],[Unidades]]*tblvendedores[[#This Row],[Valor Unitario]]</f>
        <v>13177.45</v>
      </c>
    </row>
    <row r="606" spans="1:7" x14ac:dyDescent="0.25">
      <c r="A606" t="s">
        <v>59</v>
      </c>
      <c r="B606" t="s">
        <v>60</v>
      </c>
      <c r="C606" s="20">
        <v>41009</v>
      </c>
      <c r="D606" s="22">
        <v>11005</v>
      </c>
      <c r="E606">
        <v>14</v>
      </c>
      <c r="F606" s="21">
        <v>586</v>
      </c>
      <c r="G606" s="21">
        <f>tblvendedores[[#This Row],[Unidades]]*tblvendedores[[#This Row],[Valor Unitario]]</f>
        <v>8204</v>
      </c>
    </row>
    <row r="607" spans="1:7" x14ac:dyDescent="0.25">
      <c r="A607" t="s">
        <v>59</v>
      </c>
      <c r="B607" t="s">
        <v>60</v>
      </c>
      <c r="C607" s="20">
        <v>41009</v>
      </c>
      <c r="D607" s="22">
        <v>11009</v>
      </c>
      <c r="E607">
        <v>17</v>
      </c>
      <c r="F607" s="21">
        <v>616.5</v>
      </c>
      <c r="G607" s="21">
        <f>tblvendedores[[#This Row],[Unidades]]*tblvendedores[[#This Row],[Valor Unitario]]</f>
        <v>10480.5</v>
      </c>
    </row>
    <row r="608" spans="1:7" x14ac:dyDescent="0.25">
      <c r="A608" t="s">
        <v>59</v>
      </c>
      <c r="B608" t="s">
        <v>60</v>
      </c>
      <c r="C608" s="20">
        <v>41009</v>
      </c>
      <c r="D608" s="22">
        <v>11013</v>
      </c>
      <c r="E608">
        <v>19</v>
      </c>
      <c r="F608" s="21">
        <v>361</v>
      </c>
      <c r="G608" s="21">
        <f>tblvendedores[[#This Row],[Unidades]]*tblvendedores[[#This Row],[Valor Unitario]]</f>
        <v>6859</v>
      </c>
    </row>
    <row r="609" spans="1:7" x14ac:dyDescent="0.25">
      <c r="A609" t="s">
        <v>59</v>
      </c>
      <c r="B609" t="s">
        <v>66</v>
      </c>
      <c r="C609" s="20">
        <v>41012</v>
      </c>
      <c r="D609" s="22">
        <v>10997</v>
      </c>
      <c r="E609">
        <v>15</v>
      </c>
      <c r="F609" s="21">
        <v>1885</v>
      </c>
      <c r="G609" s="21">
        <f>tblvendedores[[#This Row],[Unidades]]*tblvendedores[[#This Row],[Valor Unitario]]</f>
        <v>28275</v>
      </c>
    </row>
    <row r="610" spans="1:7" x14ac:dyDescent="0.25">
      <c r="A610" t="s">
        <v>59</v>
      </c>
      <c r="B610" t="s">
        <v>66</v>
      </c>
      <c r="C610" s="20">
        <v>41012</v>
      </c>
      <c r="D610" s="22">
        <v>11007</v>
      </c>
      <c r="E610">
        <v>11</v>
      </c>
      <c r="F610" s="21">
        <v>2633.9</v>
      </c>
      <c r="G610" s="21">
        <f>tblvendedores[[#This Row],[Unidades]]*tblvendedores[[#This Row],[Valor Unitario]]</f>
        <v>28972.9</v>
      </c>
    </row>
    <row r="611" spans="1:7" x14ac:dyDescent="0.25">
      <c r="A611" t="s">
        <v>59</v>
      </c>
      <c r="B611" t="s">
        <v>69</v>
      </c>
      <c r="C611" s="20">
        <v>41012</v>
      </c>
      <c r="D611" s="22">
        <v>11011</v>
      </c>
      <c r="E611">
        <v>15</v>
      </c>
      <c r="F611" s="21">
        <v>933.5</v>
      </c>
      <c r="G611" s="21">
        <f>tblvendedores[[#This Row],[Unidades]]*tblvendedores[[#This Row],[Valor Unitario]]</f>
        <v>14002.5</v>
      </c>
    </row>
    <row r="612" spans="1:7" x14ac:dyDescent="0.25">
      <c r="A612" t="s">
        <v>61</v>
      </c>
      <c r="B612" t="s">
        <v>63</v>
      </c>
      <c r="C612" s="20">
        <v>41012</v>
      </c>
      <c r="D612" s="22">
        <v>11016</v>
      </c>
      <c r="E612">
        <v>19</v>
      </c>
      <c r="F612" s="21">
        <v>491.5</v>
      </c>
      <c r="G612" s="21">
        <f>tblvendedores[[#This Row],[Unidades]]*tblvendedores[[#This Row],[Valor Unitario]]</f>
        <v>9338.5</v>
      </c>
    </row>
    <row r="613" spans="1:7" x14ac:dyDescent="0.25">
      <c r="A613" t="s">
        <v>59</v>
      </c>
      <c r="B613" t="s">
        <v>60</v>
      </c>
      <c r="C613" s="20">
        <v>41013</v>
      </c>
      <c r="D613" s="22">
        <v>11000</v>
      </c>
      <c r="E613">
        <v>13</v>
      </c>
      <c r="F613" s="21">
        <v>903.75</v>
      </c>
      <c r="G613" s="21">
        <f>tblvendedores[[#This Row],[Unidades]]*tblvendedores[[#This Row],[Valor Unitario]]</f>
        <v>11748.75</v>
      </c>
    </row>
    <row r="614" spans="1:7" x14ac:dyDescent="0.25">
      <c r="A614" t="s">
        <v>59</v>
      </c>
      <c r="B614" t="s">
        <v>60</v>
      </c>
      <c r="C614" s="20">
        <v>41013</v>
      </c>
      <c r="D614" s="22">
        <v>11001</v>
      </c>
      <c r="E614">
        <v>14</v>
      </c>
      <c r="F614" s="21">
        <v>2769</v>
      </c>
      <c r="G614" s="21">
        <f>tblvendedores[[#This Row],[Unidades]]*tblvendedores[[#This Row],[Valor Unitario]]</f>
        <v>38766</v>
      </c>
    </row>
    <row r="615" spans="1:7" x14ac:dyDescent="0.25">
      <c r="A615" t="s">
        <v>59</v>
      </c>
      <c r="B615" t="s">
        <v>69</v>
      </c>
      <c r="C615" s="20">
        <v>41014</v>
      </c>
      <c r="D615" s="22">
        <v>11006</v>
      </c>
      <c r="E615">
        <v>18</v>
      </c>
      <c r="F615" s="21">
        <v>329.69</v>
      </c>
      <c r="G615" s="21">
        <f>tblvendedores[[#This Row],[Unidades]]*tblvendedores[[#This Row],[Valor Unitario]]</f>
        <v>5934.42</v>
      </c>
    </row>
    <row r="616" spans="1:7" x14ac:dyDescent="0.25">
      <c r="A616" t="s">
        <v>59</v>
      </c>
      <c r="B616" t="s">
        <v>60</v>
      </c>
      <c r="C616" s="20">
        <v>41014</v>
      </c>
      <c r="D616" s="22">
        <v>11014</v>
      </c>
      <c r="E616">
        <v>9</v>
      </c>
      <c r="F616" s="21">
        <v>243.18</v>
      </c>
      <c r="G616" s="21">
        <f>tblvendedores[[#This Row],[Unidades]]*tblvendedores[[#This Row],[Valor Unitario]]</f>
        <v>2188.62</v>
      </c>
    </row>
    <row r="617" spans="1:7" x14ac:dyDescent="0.25">
      <c r="A617" t="s">
        <v>59</v>
      </c>
      <c r="B617" t="s">
        <v>67</v>
      </c>
      <c r="C617" s="20">
        <v>41015</v>
      </c>
      <c r="D617" s="22">
        <v>11002</v>
      </c>
      <c r="E617">
        <v>14</v>
      </c>
      <c r="F617" s="21">
        <v>1811.1</v>
      </c>
      <c r="G617" s="21">
        <f>tblvendedores[[#This Row],[Unidades]]*tblvendedores[[#This Row],[Valor Unitario]]</f>
        <v>25355.399999999998</v>
      </c>
    </row>
    <row r="618" spans="1:7" x14ac:dyDescent="0.25">
      <c r="A618" t="s">
        <v>59</v>
      </c>
      <c r="B618" t="s">
        <v>67</v>
      </c>
      <c r="C618" s="20">
        <v>41015</v>
      </c>
      <c r="D618" s="22">
        <v>11018</v>
      </c>
      <c r="E618">
        <v>19</v>
      </c>
      <c r="F618" s="21">
        <v>1575</v>
      </c>
      <c r="G618" s="21">
        <f>tblvendedores[[#This Row],[Unidades]]*tblvendedores[[#This Row],[Valor Unitario]]</f>
        <v>29925</v>
      </c>
    </row>
    <row r="619" spans="1:7" x14ac:dyDescent="0.25">
      <c r="A619" t="s">
        <v>59</v>
      </c>
      <c r="B619" t="s">
        <v>60</v>
      </c>
      <c r="C619" s="20">
        <v>41015</v>
      </c>
      <c r="D619" s="22">
        <v>11020</v>
      </c>
      <c r="E619">
        <v>16</v>
      </c>
      <c r="F619" s="21">
        <v>632.4</v>
      </c>
      <c r="G619" s="21">
        <f>tblvendedores[[#This Row],[Unidades]]*tblvendedores[[#This Row],[Valor Unitario]]</f>
        <v>10118.4</v>
      </c>
    </row>
    <row r="620" spans="1:7" x14ac:dyDescent="0.25">
      <c r="A620" t="s">
        <v>59</v>
      </c>
      <c r="B620" t="s">
        <v>67</v>
      </c>
      <c r="C620" s="20">
        <v>41016</v>
      </c>
      <c r="D620" s="22">
        <v>10980</v>
      </c>
      <c r="E620">
        <v>19</v>
      </c>
      <c r="F620" s="21">
        <v>248</v>
      </c>
      <c r="G620" s="21">
        <f>tblvendedores[[#This Row],[Unidades]]*tblvendedores[[#This Row],[Valor Unitario]]</f>
        <v>4712</v>
      </c>
    </row>
    <row r="621" spans="1:7" x14ac:dyDescent="0.25">
      <c r="A621" t="s">
        <v>59</v>
      </c>
      <c r="B621" t="s">
        <v>66</v>
      </c>
      <c r="C621" s="20">
        <v>41016</v>
      </c>
      <c r="D621" s="22">
        <v>10998</v>
      </c>
      <c r="E621">
        <v>14</v>
      </c>
      <c r="F621" s="21">
        <v>686</v>
      </c>
      <c r="G621" s="21">
        <f>tblvendedores[[#This Row],[Unidades]]*tblvendedores[[#This Row],[Valor Unitario]]</f>
        <v>9604</v>
      </c>
    </row>
    <row r="622" spans="1:7" x14ac:dyDescent="0.25">
      <c r="A622" t="s">
        <v>59</v>
      </c>
      <c r="B622" t="s">
        <v>64</v>
      </c>
      <c r="C622" s="20">
        <v>41016</v>
      </c>
      <c r="D622" s="22">
        <v>11012</v>
      </c>
      <c r="E622">
        <v>17</v>
      </c>
      <c r="F622" s="21">
        <v>2825.3</v>
      </c>
      <c r="G622" s="21">
        <f>tblvendedores[[#This Row],[Unidades]]*tblvendedores[[#This Row],[Valor Unitario]]</f>
        <v>48030.100000000006</v>
      </c>
    </row>
    <row r="623" spans="1:7" x14ac:dyDescent="0.25">
      <c r="A623" t="s">
        <v>59</v>
      </c>
      <c r="B623" t="s">
        <v>69</v>
      </c>
      <c r="C623" s="20">
        <v>41019</v>
      </c>
      <c r="D623" s="22">
        <v>11004</v>
      </c>
      <c r="E623">
        <v>14</v>
      </c>
      <c r="F623" s="21">
        <v>295.38</v>
      </c>
      <c r="G623" s="21">
        <f>tblvendedores[[#This Row],[Unidades]]*tblvendedores[[#This Row],[Valor Unitario]]</f>
        <v>4135.32</v>
      </c>
    </row>
    <row r="624" spans="1:7" x14ac:dyDescent="0.25">
      <c r="A624" t="s">
        <v>59</v>
      </c>
      <c r="B624" t="s">
        <v>60</v>
      </c>
      <c r="C624" s="20">
        <v>41019</v>
      </c>
      <c r="D624" s="22">
        <v>11015</v>
      </c>
      <c r="E624">
        <v>12</v>
      </c>
      <c r="F624" s="21">
        <v>622.35</v>
      </c>
      <c r="G624" s="21">
        <f>tblvendedores[[#This Row],[Unidades]]*tblvendedores[[#This Row],[Valor Unitario]]</f>
        <v>7468.2000000000007</v>
      </c>
    </row>
    <row r="625" spans="1:7" x14ac:dyDescent="0.25">
      <c r="A625" t="s">
        <v>61</v>
      </c>
      <c r="B625" t="s">
        <v>63</v>
      </c>
      <c r="C625" s="20">
        <v>41019</v>
      </c>
      <c r="D625" s="22">
        <v>11017</v>
      </c>
      <c r="E625">
        <v>7</v>
      </c>
      <c r="F625" s="21">
        <v>6750</v>
      </c>
      <c r="G625" s="21">
        <f>tblvendedores[[#This Row],[Unidades]]*tblvendedores[[#This Row],[Valor Unitario]]</f>
        <v>47250</v>
      </c>
    </row>
    <row r="626" spans="1:7" x14ac:dyDescent="0.25">
      <c r="A626" t="s">
        <v>59</v>
      </c>
      <c r="B626" t="s">
        <v>67</v>
      </c>
      <c r="C626" s="20">
        <v>41019</v>
      </c>
      <c r="D626" s="22">
        <v>11024</v>
      </c>
      <c r="E626">
        <v>18</v>
      </c>
      <c r="F626" s="21">
        <v>1966.81</v>
      </c>
      <c r="G626" s="21">
        <f>tblvendedores[[#This Row],[Unidades]]*tblvendedores[[#This Row],[Valor Unitario]]</f>
        <v>35402.58</v>
      </c>
    </row>
    <row r="627" spans="1:7" x14ac:dyDescent="0.25">
      <c r="A627" t="s">
        <v>59</v>
      </c>
      <c r="B627" t="s">
        <v>64</v>
      </c>
      <c r="C627" s="20">
        <v>41019</v>
      </c>
      <c r="D627" s="22">
        <v>11027</v>
      </c>
      <c r="E627">
        <v>10</v>
      </c>
      <c r="F627" s="21">
        <v>877.72</v>
      </c>
      <c r="G627" s="21">
        <f>tblvendedores[[#This Row],[Unidades]]*tblvendedores[[#This Row],[Valor Unitario]]</f>
        <v>8777.2000000000007</v>
      </c>
    </row>
    <row r="628" spans="1:7" x14ac:dyDescent="0.25">
      <c r="A628" t="s">
        <v>59</v>
      </c>
      <c r="B628" t="s">
        <v>66</v>
      </c>
      <c r="C628" s="20">
        <v>41020</v>
      </c>
      <c r="D628" s="22">
        <v>10986</v>
      </c>
      <c r="E628">
        <v>17</v>
      </c>
      <c r="F628" s="21">
        <v>2220</v>
      </c>
      <c r="G628" s="21">
        <f>tblvendedores[[#This Row],[Unidades]]*tblvendedores[[#This Row],[Valor Unitario]]</f>
        <v>37740</v>
      </c>
    </row>
    <row r="629" spans="1:7" x14ac:dyDescent="0.25">
      <c r="A629" t="s">
        <v>59</v>
      </c>
      <c r="B629" t="s">
        <v>60</v>
      </c>
      <c r="C629" s="20">
        <v>41020</v>
      </c>
      <c r="D629" s="22">
        <v>11010</v>
      </c>
      <c r="E629">
        <v>19</v>
      </c>
      <c r="F629" s="21">
        <v>645</v>
      </c>
      <c r="G629" s="21">
        <f>tblvendedores[[#This Row],[Unidades]]*tblvendedores[[#This Row],[Valor Unitario]]</f>
        <v>12255</v>
      </c>
    </row>
    <row r="630" spans="1:7" x14ac:dyDescent="0.25">
      <c r="A630" t="s">
        <v>59</v>
      </c>
      <c r="B630" t="s">
        <v>69</v>
      </c>
      <c r="C630" s="20">
        <v>41020</v>
      </c>
      <c r="D630" s="22">
        <v>11021</v>
      </c>
      <c r="E630">
        <v>17</v>
      </c>
      <c r="F630" s="21">
        <v>6306.24</v>
      </c>
      <c r="G630" s="21">
        <f>tblvendedores[[#This Row],[Unidades]]*tblvendedores[[#This Row],[Valor Unitario]]</f>
        <v>107206.08</v>
      </c>
    </row>
    <row r="631" spans="1:7" x14ac:dyDescent="0.25">
      <c r="A631" t="s">
        <v>59</v>
      </c>
      <c r="B631" t="s">
        <v>60</v>
      </c>
      <c r="C631" s="20">
        <v>41021</v>
      </c>
      <c r="D631" s="22">
        <v>11028</v>
      </c>
      <c r="E631">
        <v>9</v>
      </c>
      <c r="F631" s="21">
        <v>2160</v>
      </c>
      <c r="G631" s="21">
        <f>tblvendedores[[#This Row],[Unidades]]*tblvendedores[[#This Row],[Valor Unitario]]</f>
        <v>19440</v>
      </c>
    </row>
    <row r="632" spans="1:7" x14ac:dyDescent="0.25">
      <c r="A632" t="s">
        <v>59</v>
      </c>
      <c r="B632" t="s">
        <v>66</v>
      </c>
      <c r="C632" s="20">
        <v>41021</v>
      </c>
      <c r="D632" s="22">
        <v>11036</v>
      </c>
      <c r="E632">
        <v>13</v>
      </c>
      <c r="F632" s="21">
        <v>1692</v>
      </c>
      <c r="G632" s="21">
        <f>tblvendedores[[#This Row],[Unidades]]*tblvendedores[[#This Row],[Valor Unitario]]</f>
        <v>21996</v>
      </c>
    </row>
    <row r="633" spans="1:7" x14ac:dyDescent="0.25">
      <c r="A633" t="s">
        <v>61</v>
      </c>
      <c r="B633" t="s">
        <v>63</v>
      </c>
      <c r="C633" s="20">
        <v>41022</v>
      </c>
      <c r="D633" s="22">
        <v>10978</v>
      </c>
      <c r="E633">
        <v>18</v>
      </c>
      <c r="F633" s="21">
        <v>1303.19</v>
      </c>
      <c r="G633" s="21">
        <f>tblvendedores[[#This Row],[Unidades]]*tblvendedores[[#This Row],[Valor Unitario]]</f>
        <v>23457.420000000002</v>
      </c>
    </row>
    <row r="634" spans="1:7" x14ac:dyDescent="0.25">
      <c r="A634" t="s">
        <v>59</v>
      </c>
      <c r="B634" t="s">
        <v>60</v>
      </c>
      <c r="C634" s="20">
        <v>41022</v>
      </c>
      <c r="D634" s="22">
        <v>11032</v>
      </c>
      <c r="E634">
        <v>7</v>
      </c>
      <c r="F634" s="21">
        <v>8902.5</v>
      </c>
      <c r="G634" s="21">
        <f>tblvendedores[[#This Row],[Unidades]]*tblvendedores[[#This Row],[Valor Unitario]]</f>
        <v>62317.5</v>
      </c>
    </row>
    <row r="635" spans="1:7" x14ac:dyDescent="0.25">
      <c r="A635" t="s">
        <v>61</v>
      </c>
      <c r="B635" t="s">
        <v>68</v>
      </c>
      <c r="C635" s="20">
        <v>41022</v>
      </c>
      <c r="D635" s="22">
        <v>11033</v>
      </c>
      <c r="E635">
        <v>18</v>
      </c>
      <c r="F635" s="21">
        <v>3232.8</v>
      </c>
      <c r="G635" s="21">
        <f>tblvendedores[[#This Row],[Unidades]]*tblvendedores[[#This Row],[Valor Unitario]]</f>
        <v>58190.400000000001</v>
      </c>
    </row>
    <row r="636" spans="1:7" x14ac:dyDescent="0.25">
      <c r="A636" t="s">
        <v>61</v>
      </c>
      <c r="B636" t="s">
        <v>63</v>
      </c>
      <c r="C636" s="20">
        <v>41023</v>
      </c>
      <c r="D636" s="22">
        <v>10970</v>
      </c>
      <c r="E636">
        <v>9</v>
      </c>
      <c r="F636" s="21">
        <v>224</v>
      </c>
      <c r="G636" s="21">
        <f>tblvendedores[[#This Row],[Unidades]]*tblvendedores[[#This Row],[Valor Unitario]]</f>
        <v>2016</v>
      </c>
    </row>
    <row r="637" spans="1:7" x14ac:dyDescent="0.25">
      <c r="A637" t="s">
        <v>59</v>
      </c>
      <c r="B637" t="s">
        <v>64</v>
      </c>
      <c r="C637" s="20">
        <v>41023</v>
      </c>
      <c r="D637" s="22">
        <v>11023</v>
      </c>
      <c r="E637">
        <v>7</v>
      </c>
      <c r="F637" s="21">
        <v>1500</v>
      </c>
      <c r="G637" s="21">
        <f>tblvendedores[[#This Row],[Unidades]]*tblvendedores[[#This Row],[Valor Unitario]]</f>
        <v>10500</v>
      </c>
    </row>
    <row r="638" spans="1:7" x14ac:dyDescent="0.25">
      <c r="A638" t="s">
        <v>61</v>
      </c>
      <c r="B638" t="s">
        <v>65</v>
      </c>
      <c r="C638" s="20">
        <v>41023</v>
      </c>
      <c r="D638" s="22">
        <v>11025</v>
      </c>
      <c r="E638">
        <v>7</v>
      </c>
      <c r="F638" s="21">
        <v>270</v>
      </c>
      <c r="G638" s="21">
        <f>tblvendedores[[#This Row],[Unidades]]*tblvendedores[[#This Row],[Valor Unitario]]</f>
        <v>1890</v>
      </c>
    </row>
    <row r="639" spans="1:7" x14ac:dyDescent="0.25">
      <c r="A639" t="s">
        <v>61</v>
      </c>
      <c r="B639" t="s">
        <v>65</v>
      </c>
      <c r="C639" s="20">
        <v>41023</v>
      </c>
      <c r="D639" s="22">
        <v>11031</v>
      </c>
      <c r="E639">
        <v>13</v>
      </c>
      <c r="F639" s="21">
        <v>2393.5</v>
      </c>
      <c r="G639" s="21">
        <f>tblvendedores[[#This Row],[Unidades]]*tblvendedores[[#This Row],[Valor Unitario]]</f>
        <v>31115.5</v>
      </c>
    </row>
    <row r="640" spans="1:7" x14ac:dyDescent="0.25">
      <c r="A640" t="s">
        <v>59</v>
      </c>
      <c r="B640" t="s">
        <v>60</v>
      </c>
      <c r="C640" s="20">
        <v>41023</v>
      </c>
      <c r="D640" s="22">
        <v>11035</v>
      </c>
      <c r="E640">
        <v>16</v>
      </c>
      <c r="F640" s="21">
        <v>1754.5</v>
      </c>
      <c r="G640" s="21">
        <f>tblvendedores[[#This Row],[Unidades]]*tblvendedores[[#This Row],[Valor Unitario]]</f>
        <v>28072</v>
      </c>
    </row>
    <row r="641" spans="1:7" x14ac:dyDescent="0.25">
      <c r="A641" t="s">
        <v>59</v>
      </c>
      <c r="B641" t="s">
        <v>66</v>
      </c>
      <c r="C641" s="20">
        <v>41023</v>
      </c>
      <c r="D641" s="22">
        <v>11046</v>
      </c>
      <c r="E641">
        <v>14</v>
      </c>
      <c r="F641" s="21">
        <v>1485.8</v>
      </c>
      <c r="G641" s="21">
        <f>tblvendedores[[#This Row],[Unidades]]*tblvendedores[[#This Row],[Valor Unitario]]</f>
        <v>20801.2</v>
      </c>
    </row>
    <row r="642" spans="1:7" x14ac:dyDescent="0.25">
      <c r="A642" t="s">
        <v>61</v>
      </c>
      <c r="B642" t="s">
        <v>67</v>
      </c>
      <c r="C642" s="20">
        <v>41026</v>
      </c>
      <c r="D642" s="22">
        <v>11029</v>
      </c>
      <c r="E642">
        <v>15</v>
      </c>
      <c r="F642" s="21">
        <v>1286.8</v>
      </c>
      <c r="G642" s="21">
        <f>tblvendedores[[#This Row],[Unidades]]*tblvendedores[[#This Row],[Valor Unitario]]</f>
        <v>19302</v>
      </c>
    </row>
    <row r="643" spans="1:7" x14ac:dyDescent="0.25">
      <c r="A643" t="s">
        <v>61</v>
      </c>
      <c r="B643" t="s">
        <v>68</v>
      </c>
      <c r="C643" s="20">
        <v>41026</v>
      </c>
      <c r="D643" s="22">
        <v>11030</v>
      </c>
      <c r="E643">
        <v>13</v>
      </c>
      <c r="F643" s="21">
        <v>12615.05</v>
      </c>
      <c r="G643" s="21">
        <f>tblvendedores[[#This Row],[Unidades]]*tblvendedores[[#This Row],[Valor Unitario]]</f>
        <v>163995.65</v>
      </c>
    </row>
    <row r="644" spans="1:7" x14ac:dyDescent="0.25">
      <c r="A644" t="s">
        <v>59</v>
      </c>
      <c r="B644" t="s">
        <v>66</v>
      </c>
      <c r="C644" s="20">
        <v>41026</v>
      </c>
      <c r="D644" s="22">
        <v>11034</v>
      </c>
      <c r="E644">
        <v>12</v>
      </c>
      <c r="F644" s="21">
        <v>539.4</v>
      </c>
      <c r="G644" s="21">
        <f>tblvendedores[[#This Row],[Unidades]]*tblvendedores[[#This Row],[Valor Unitario]]</f>
        <v>6472.7999999999993</v>
      </c>
    </row>
    <row r="645" spans="1:7" x14ac:dyDescent="0.25">
      <c r="A645" t="s">
        <v>61</v>
      </c>
      <c r="B645" t="s">
        <v>68</v>
      </c>
      <c r="C645" s="20">
        <v>41026</v>
      </c>
      <c r="D645" s="22">
        <v>11037</v>
      </c>
      <c r="E645">
        <v>12</v>
      </c>
      <c r="F645" s="21">
        <v>60</v>
      </c>
      <c r="G645" s="21">
        <f>tblvendedores[[#This Row],[Unidades]]*tblvendedores[[#This Row],[Valor Unitario]]</f>
        <v>720</v>
      </c>
    </row>
    <row r="646" spans="1:7" x14ac:dyDescent="0.25">
      <c r="A646" t="s">
        <v>59</v>
      </c>
      <c r="B646" t="s">
        <v>67</v>
      </c>
      <c r="C646" s="20">
        <v>41027</v>
      </c>
      <c r="D646" s="22">
        <v>11026</v>
      </c>
      <c r="E646">
        <v>7</v>
      </c>
      <c r="F646" s="21">
        <v>1030</v>
      </c>
      <c r="G646" s="21">
        <f>tblvendedores[[#This Row],[Unidades]]*tblvendedores[[#This Row],[Valor Unitario]]</f>
        <v>7210</v>
      </c>
    </row>
    <row r="647" spans="1:7" x14ac:dyDescent="0.25">
      <c r="A647" t="s">
        <v>59</v>
      </c>
      <c r="B647" t="s">
        <v>69</v>
      </c>
      <c r="C647" s="20">
        <v>41027</v>
      </c>
      <c r="D647" s="22">
        <v>11041</v>
      </c>
      <c r="E647">
        <v>15</v>
      </c>
      <c r="F647" s="21">
        <v>1773</v>
      </c>
      <c r="G647" s="21">
        <f>tblvendedores[[#This Row],[Unidades]]*tblvendedores[[#This Row],[Valor Unitario]]</f>
        <v>26595</v>
      </c>
    </row>
    <row r="648" spans="1:7" x14ac:dyDescent="0.25">
      <c r="A648" t="s">
        <v>61</v>
      </c>
      <c r="B648" t="s">
        <v>62</v>
      </c>
      <c r="C648" s="20">
        <v>41028</v>
      </c>
      <c r="D648" s="22">
        <v>11043</v>
      </c>
      <c r="E648">
        <v>7</v>
      </c>
      <c r="F648" s="21">
        <v>210</v>
      </c>
      <c r="G648" s="21">
        <f>tblvendedores[[#This Row],[Unidades]]*tblvendedores[[#This Row],[Valor Unitario]]</f>
        <v>1470</v>
      </c>
    </row>
    <row r="649" spans="1:7" x14ac:dyDescent="0.25">
      <c r="A649" t="s">
        <v>59</v>
      </c>
      <c r="B649" t="s">
        <v>60</v>
      </c>
      <c r="C649" s="20">
        <v>41028</v>
      </c>
      <c r="D649" s="22">
        <v>11053</v>
      </c>
      <c r="E649">
        <v>13</v>
      </c>
      <c r="F649" s="21">
        <v>3055</v>
      </c>
      <c r="G649" s="21">
        <f>tblvendedores[[#This Row],[Unidades]]*tblvendedores[[#This Row],[Valor Unitario]]</f>
        <v>39715</v>
      </c>
    </row>
    <row r="650" spans="1:7" x14ac:dyDescent="0.25">
      <c r="A650" t="s">
        <v>59</v>
      </c>
      <c r="B650" t="s">
        <v>64</v>
      </c>
      <c r="C650" s="20">
        <v>41029</v>
      </c>
      <c r="D650" s="22">
        <v>11038</v>
      </c>
      <c r="E650">
        <v>9</v>
      </c>
      <c r="F650" s="21">
        <v>732.6</v>
      </c>
      <c r="G650" s="21">
        <f>tblvendedores[[#This Row],[Unidades]]*tblvendedores[[#This Row],[Valor Unitario]]</f>
        <v>6593.4000000000005</v>
      </c>
    </row>
    <row r="651" spans="1:7" x14ac:dyDescent="0.25">
      <c r="A651" t="s">
        <v>61</v>
      </c>
      <c r="B651" t="s">
        <v>68</v>
      </c>
      <c r="C651" s="20">
        <v>41029</v>
      </c>
      <c r="D651" s="22">
        <v>11048</v>
      </c>
      <c r="E651">
        <v>12</v>
      </c>
      <c r="F651" s="21">
        <v>525</v>
      </c>
      <c r="G651" s="21">
        <f>tblvendedores[[#This Row],[Unidades]]*tblvendedores[[#This Row],[Valor Unitario]]</f>
        <v>6300</v>
      </c>
    </row>
    <row r="652" spans="1:7" x14ac:dyDescent="0.25">
      <c r="A652" t="s">
        <v>59</v>
      </c>
      <c r="B652" t="s">
        <v>60</v>
      </c>
      <c r="C652" s="20">
        <v>41030</v>
      </c>
      <c r="D652" s="22">
        <v>11042</v>
      </c>
      <c r="E652">
        <v>16</v>
      </c>
      <c r="F652" s="21">
        <v>405.75</v>
      </c>
      <c r="G652" s="21">
        <f>tblvendedores[[#This Row],[Unidades]]*tblvendedores[[#This Row],[Valor Unitario]]</f>
        <v>6492</v>
      </c>
    </row>
    <row r="653" spans="1:7" x14ac:dyDescent="0.25">
      <c r="A653" t="s">
        <v>59</v>
      </c>
      <c r="B653" t="s">
        <v>67</v>
      </c>
      <c r="C653" s="20">
        <v>41030</v>
      </c>
      <c r="D653" s="22">
        <v>11044</v>
      </c>
      <c r="E653">
        <v>17</v>
      </c>
      <c r="F653" s="21">
        <v>591.6</v>
      </c>
      <c r="G653" s="21">
        <f>tblvendedores[[#This Row],[Unidades]]*tblvendedores[[#This Row],[Valor Unitario]]</f>
        <v>10057.200000000001</v>
      </c>
    </row>
    <row r="654" spans="1:7" x14ac:dyDescent="0.25">
      <c r="A654" t="s">
        <v>61</v>
      </c>
      <c r="B654" t="s">
        <v>68</v>
      </c>
      <c r="C654" s="20">
        <v>41030</v>
      </c>
      <c r="D654" s="22">
        <v>11047</v>
      </c>
      <c r="E654">
        <v>9</v>
      </c>
      <c r="F654" s="21">
        <v>817.87</v>
      </c>
      <c r="G654" s="21">
        <f>tblvendedores[[#This Row],[Unidades]]*tblvendedores[[#This Row],[Valor Unitario]]</f>
        <v>7360.83</v>
      </c>
    </row>
    <row r="655" spans="1:7" x14ac:dyDescent="0.25">
      <c r="A655" t="s">
        <v>59</v>
      </c>
      <c r="B655" t="s">
        <v>69</v>
      </c>
      <c r="C655" s="20">
        <v>41030</v>
      </c>
      <c r="D655" s="22">
        <v>11052</v>
      </c>
      <c r="E655">
        <v>9</v>
      </c>
      <c r="F655" s="21">
        <v>1332</v>
      </c>
      <c r="G655" s="21">
        <f>tblvendedores[[#This Row],[Unidades]]*tblvendedores[[#This Row],[Valor Unitario]]</f>
        <v>11988</v>
      </c>
    </row>
    <row r="656" spans="1:7" x14ac:dyDescent="0.25">
      <c r="A656" t="s">
        <v>59</v>
      </c>
      <c r="B656" t="s">
        <v>66</v>
      </c>
      <c r="C656" s="20">
        <v>41030</v>
      </c>
      <c r="D656" s="22">
        <v>11056</v>
      </c>
      <c r="E656">
        <v>18</v>
      </c>
      <c r="F656" s="21">
        <v>3740</v>
      </c>
      <c r="G656" s="21">
        <f>tblvendedores[[#This Row],[Unidades]]*tblvendedores[[#This Row],[Valor Unitario]]</f>
        <v>67320</v>
      </c>
    </row>
    <row r="657" spans="1:7" x14ac:dyDescent="0.25">
      <c r="A657" t="s">
        <v>59</v>
      </c>
      <c r="B657" t="s">
        <v>69</v>
      </c>
      <c r="C657" s="20">
        <v>41030</v>
      </c>
      <c r="D657" s="22">
        <v>11057</v>
      </c>
      <c r="E657">
        <v>19</v>
      </c>
      <c r="F657" s="21">
        <v>45</v>
      </c>
      <c r="G657" s="21">
        <f>tblvendedores[[#This Row],[Unidades]]*tblvendedores[[#This Row],[Valor Unitario]]</f>
        <v>855</v>
      </c>
    </row>
    <row r="658" spans="1:7" x14ac:dyDescent="0.25">
      <c r="A658" t="s">
        <v>61</v>
      </c>
      <c r="B658" t="s">
        <v>65</v>
      </c>
      <c r="C658" s="20">
        <v>41465</v>
      </c>
      <c r="D658" s="22">
        <v>10249</v>
      </c>
      <c r="E658">
        <v>7</v>
      </c>
      <c r="F658" s="21">
        <v>1863.4</v>
      </c>
      <c r="G658" s="21">
        <f>tblvendedores[[#This Row],[Unidades]]*tblvendedores[[#This Row],[Valor Unitario]]</f>
        <v>13043.800000000001</v>
      </c>
    </row>
    <row r="659" spans="1:7" x14ac:dyDescent="0.25">
      <c r="A659" t="s">
        <v>59</v>
      </c>
      <c r="B659" t="s">
        <v>67</v>
      </c>
      <c r="C659" s="20">
        <v>41466</v>
      </c>
      <c r="D659" s="22">
        <v>10252</v>
      </c>
      <c r="E659">
        <v>8</v>
      </c>
      <c r="F659" s="21">
        <v>3597.9</v>
      </c>
      <c r="G659" s="21">
        <f>tblvendedores[[#This Row],[Unidades]]*tblvendedores[[#This Row],[Valor Unitario]]</f>
        <v>28783.200000000001</v>
      </c>
    </row>
    <row r="660" spans="1:7" x14ac:dyDescent="0.25">
      <c r="A660" t="s">
        <v>59</v>
      </c>
      <c r="B660" t="s">
        <v>67</v>
      </c>
      <c r="C660" s="20">
        <v>41467</v>
      </c>
      <c r="D660" s="22">
        <v>10250</v>
      </c>
      <c r="E660">
        <v>13</v>
      </c>
      <c r="F660" s="21">
        <v>1552.6</v>
      </c>
      <c r="G660" s="21">
        <f>tblvendedores[[#This Row],[Unidades]]*tblvendedores[[#This Row],[Valor Unitario]]</f>
        <v>20183.8</v>
      </c>
    </row>
    <row r="661" spans="1:7" x14ac:dyDescent="0.25">
      <c r="A661" t="s">
        <v>59</v>
      </c>
      <c r="B661" t="s">
        <v>69</v>
      </c>
      <c r="C661" s="20">
        <v>41470</v>
      </c>
      <c r="D661" s="22">
        <v>10251</v>
      </c>
      <c r="E661">
        <v>10</v>
      </c>
      <c r="F661" s="21">
        <v>654.05999999999995</v>
      </c>
      <c r="G661" s="21">
        <f>tblvendedores[[#This Row],[Unidades]]*tblvendedores[[#This Row],[Valor Unitario]]</f>
        <v>6540.5999999999995</v>
      </c>
    </row>
    <row r="662" spans="1:7" x14ac:dyDescent="0.25">
      <c r="A662" t="s">
        <v>61</v>
      </c>
      <c r="B662" t="s">
        <v>63</v>
      </c>
      <c r="C662" s="20">
        <v>41470</v>
      </c>
      <c r="D662" s="22">
        <v>10255</v>
      </c>
      <c r="E662">
        <v>14</v>
      </c>
      <c r="F662" s="21">
        <v>2490.5</v>
      </c>
      <c r="G662" s="21">
        <f>tblvendedores[[#This Row],[Unidades]]*tblvendedores[[#This Row],[Valor Unitario]]</f>
        <v>34867</v>
      </c>
    </row>
    <row r="663" spans="1:7" x14ac:dyDescent="0.25">
      <c r="A663" t="s">
        <v>61</v>
      </c>
      <c r="B663" t="s">
        <v>62</v>
      </c>
      <c r="C663" s="20">
        <v>41471</v>
      </c>
      <c r="D663" s="22">
        <v>10248</v>
      </c>
      <c r="E663">
        <v>13</v>
      </c>
      <c r="F663" s="21">
        <v>440</v>
      </c>
      <c r="G663" s="21">
        <f>tblvendedores[[#This Row],[Unidades]]*tblvendedores[[#This Row],[Valor Unitario]]</f>
        <v>5720</v>
      </c>
    </row>
    <row r="664" spans="1:7" x14ac:dyDescent="0.25">
      <c r="A664" t="s">
        <v>59</v>
      </c>
      <c r="B664" t="s">
        <v>69</v>
      </c>
      <c r="C664" s="20">
        <v>41471</v>
      </c>
      <c r="D664" s="22">
        <v>10253</v>
      </c>
      <c r="E664">
        <v>11</v>
      </c>
      <c r="F664" s="21">
        <v>1444.8</v>
      </c>
      <c r="G664" s="21">
        <f>tblvendedores[[#This Row],[Unidades]]*tblvendedores[[#This Row],[Valor Unitario]]</f>
        <v>15892.8</v>
      </c>
    </row>
    <row r="665" spans="1:7" x14ac:dyDescent="0.25">
      <c r="A665" t="s">
        <v>59</v>
      </c>
      <c r="B665" t="s">
        <v>69</v>
      </c>
      <c r="C665" s="20">
        <v>41472</v>
      </c>
      <c r="D665" s="22">
        <v>10256</v>
      </c>
      <c r="E665">
        <v>17</v>
      </c>
      <c r="F665" s="21">
        <v>517.79999999999995</v>
      </c>
      <c r="G665" s="21">
        <f>tblvendedores[[#This Row],[Unidades]]*tblvendedores[[#This Row],[Valor Unitario]]</f>
        <v>8802.5999999999985</v>
      </c>
    </row>
    <row r="666" spans="1:7" x14ac:dyDescent="0.25">
      <c r="A666" t="s">
        <v>59</v>
      </c>
      <c r="B666" t="s">
        <v>67</v>
      </c>
      <c r="C666" s="20">
        <v>41477</v>
      </c>
      <c r="D666" s="22">
        <v>10257</v>
      </c>
      <c r="E666">
        <v>19</v>
      </c>
      <c r="F666" s="21">
        <v>1119.9000000000001</v>
      </c>
      <c r="G666" s="21">
        <f>tblvendedores[[#This Row],[Unidades]]*tblvendedores[[#This Row],[Valor Unitario]]</f>
        <v>21278.100000000002</v>
      </c>
    </row>
    <row r="667" spans="1:7" x14ac:dyDescent="0.25">
      <c r="A667" t="s">
        <v>61</v>
      </c>
      <c r="B667" t="s">
        <v>62</v>
      </c>
      <c r="C667" s="20">
        <v>41478</v>
      </c>
      <c r="D667" s="22">
        <v>10254</v>
      </c>
      <c r="E667">
        <v>14</v>
      </c>
      <c r="F667" s="21">
        <v>556.62</v>
      </c>
      <c r="G667" s="21">
        <f>tblvendedores[[#This Row],[Unidades]]*tblvendedores[[#This Row],[Valor Unitario]]</f>
        <v>7792.68</v>
      </c>
    </row>
    <row r="668" spans="1:7" x14ac:dyDescent="0.25">
      <c r="A668" t="s">
        <v>59</v>
      </c>
      <c r="B668" t="s">
        <v>64</v>
      </c>
      <c r="C668" s="20">
        <v>41478</v>
      </c>
      <c r="D668" s="22">
        <v>10258</v>
      </c>
      <c r="E668">
        <v>8</v>
      </c>
      <c r="F668" s="21">
        <v>1614.88</v>
      </c>
      <c r="G668" s="21">
        <f>tblvendedores[[#This Row],[Unidades]]*tblvendedores[[#This Row],[Valor Unitario]]</f>
        <v>12919.04</v>
      </c>
    </row>
    <row r="669" spans="1:7" x14ac:dyDescent="0.25">
      <c r="A669" t="s">
        <v>59</v>
      </c>
      <c r="B669" t="s">
        <v>67</v>
      </c>
      <c r="C669" s="20">
        <v>41480</v>
      </c>
      <c r="D669" s="22">
        <v>10259</v>
      </c>
      <c r="E669">
        <v>19</v>
      </c>
      <c r="F669" s="21">
        <v>100.8</v>
      </c>
      <c r="G669" s="21">
        <f>tblvendedores[[#This Row],[Unidades]]*tblvendedores[[#This Row],[Valor Unitario]]</f>
        <v>1915.2</v>
      </c>
    </row>
    <row r="670" spans="1:7" x14ac:dyDescent="0.25">
      <c r="A670" t="s">
        <v>59</v>
      </c>
      <c r="B670" t="s">
        <v>66</v>
      </c>
      <c r="C670" s="20">
        <v>41480</v>
      </c>
      <c r="D670" s="22">
        <v>10262</v>
      </c>
      <c r="E670">
        <v>14</v>
      </c>
      <c r="F670" s="21">
        <v>584</v>
      </c>
      <c r="G670" s="21">
        <f>tblvendedores[[#This Row],[Unidades]]*tblvendedores[[#This Row],[Valor Unitario]]</f>
        <v>8176</v>
      </c>
    </row>
    <row r="671" spans="1:7" x14ac:dyDescent="0.25">
      <c r="A671" t="s">
        <v>59</v>
      </c>
      <c r="B671" t="s">
        <v>67</v>
      </c>
      <c r="C671" s="20">
        <v>41484</v>
      </c>
      <c r="D671" s="22">
        <v>10260</v>
      </c>
      <c r="E671">
        <v>11</v>
      </c>
      <c r="F671" s="21">
        <v>1504.65</v>
      </c>
      <c r="G671" s="21">
        <f>tblvendedores[[#This Row],[Unidades]]*tblvendedores[[#This Row],[Valor Unitario]]</f>
        <v>16551.150000000001</v>
      </c>
    </row>
    <row r="672" spans="1:7" x14ac:dyDescent="0.25">
      <c r="A672" t="s">
        <v>59</v>
      </c>
      <c r="B672" t="s">
        <v>67</v>
      </c>
      <c r="C672" s="20">
        <v>41485</v>
      </c>
      <c r="D672" s="22">
        <v>10261</v>
      </c>
      <c r="E672">
        <v>14</v>
      </c>
      <c r="F672" s="21">
        <v>448</v>
      </c>
      <c r="G672" s="21">
        <f>tblvendedores[[#This Row],[Unidades]]*tblvendedores[[#This Row],[Valor Unitario]]</f>
        <v>6272</v>
      </c>
    </row>
    <row r="673" spans="1:7" x14ac:dyDescent="0.25">
      <c r="A673" t="s">
        <v>61</v>
      </c>
      <c r="B673" t="s">
        <v>63</v>
      </c>
      <c r="C673" s="20">
        <v>41486</v>
      </c>
      <c r="D673" s="22">
        <v>10263</v>
      </c>
      <c r="E673">
        <v>14</v>
      </c>
      <c r="F673" s="21">
        <v>1873.8</v>
      </c>
      <c r="G673" s="21">
        <f>tblvendedores[[#This Row],[Unidades]]*tblvendedores[[#This Row],[Valor Unitario]]</f>
        <v>26233.200000000001</v>
      </c>
    </row>
    <row r="674" spans="1:7" x14ac:dyDescent="0.25">
      <c r="A674" t="s">
        <v>59</v>
      </c>
      <c r="B674" t="s">
        <v>69</v>
      </c>
      <c r="C674" s="20">
        <v>41486</v>
      </c>
      <c r="D674" s="22">
        <v>10266</v>
      </c>
      <c r="E674">
        <v>16</v>
      </c>
      <c r="F674" s="21">
        <v>346.56</v>
      </c>
      <c r="G674" s="21">
        <f>tblvendedores[[#This Row],[Unidades]]*tblvendedores[[#This Row],[Valor Unitario]]</f>
        <v>5544.96</v>
      </c>
    </row>
    <row r="675" spans="1:7" x14ac:dyDescent="0.25">
      <c r="A675" t="s">
        <v>59</v>
      </c>
      <c r="B675" t="s">
        <v>63</v>
      </c>
      <c r="C675" s="20">
        <v>41488</v>
      </c>
      <c r="D675" s="22">
        <v>10268</v>
      </c>
      <c r="E675">
        <v>7</v>
      </c>
      <c r="F675" s="21">
        <v>1101.2</v>
      </c>
      <c r="G675" s="21">
        <f>tblvendedores[[#This Row],[Unidades]]*tblvendedores[[#This Row],[Valor Unitario]]</f>
        <v>7708.4000000000005</v>
      </c>
    </row>
    <row r="676" spans="1:7" x14ac:dyDescent="0.25">
      <c r="A676" t="s">
        <v>59</v>
      </c>
      <c r="B676" t="s">
        <v>64</v>
      </c>
      <c r="C676" s="20">
        <v>41488</v>
      </c>
      <c r="D676" s="22">
        <v>10270</v>
      </c>
      <c r="E676">
        <v>18</v>
      </c>
      <c r="F676" s="21">
        <v>1376</v>
      </c>
      <c r="G676" s="21">
        <f>tblvendedores[[#This Row],[Unidades]]*tblvendedores[[#This Row],[Valor Unitario]]</f>
        <v>24768</v>
      </c>
    </row>
    <row r="677" spans="1:7" x14ac:dyDescent="0.25">
      <c r="A677" t="s">
        <v>59</v>
      </c>
      <c r="B677" t="s">
        <v>67</v>
      </c>
      <c r="C677" s="20">
        <v>41492</v>
      </c>
      <c r="D677" s="22">
        <v>10267</v>
      </c>
      <c r="E677">
        <v>19</v>
      </c>
      <c r="F677" s="21">
        <v>3536.6</v>
      </c>
      <c r="G677" s="21">
        <f>tblvendedores[[#This Row],[Unidades]]*tblvendedores[[#This Row],[Valor Unitario]]</f>
        <v>67195.399999999994</v>
      </c>
    </row>
    <row r="678" spans="1:7" x14ac:dyDescent="0.25">
      <c r="A678" t="s">
        <v>61</v>
      </c>
      <c r="B678" t="s">
        <v>65</v>
      </c>
      <c r="C678" s="20">
        <v>41492</v>
      </c>
      <c r="D678" s="22">
        <v>10272</v>
      </c>
      <c r="E678">
        <v>16</v>
      </c>
      <c r="F678" s="21">
        <v>1456</v>
      </c>
      <c r="G678" s="21">
        <f>tblvendedores[[#This Row],[Unidades]]*tblvendedores[[#This Row],[Valor Unitario]]</f>
        <v>23296</v>
      </c>
    </row>
    <row r="679" spans="1:7" x14ac:dyDescent="0.25">
      <c r="A679" t="s">
        <v>61</v>
      </c>
      <c r="B679" t="s">
        <v>62</v>
      </c>
      <c r="C679" s="20">
        <v>41495</v>
      </c>
      <c r="D679" s="22">
        <v>10269</v>
      </c>
      <c r="E679">
        <v>16</v>
      </c>
      <c r="F679" s="21">
        <v>642.20000000000005</v>
      </c>
      <c r="G679" s="21">
        <f>tblvendedores[[#This Row],[Unidades]]*tblvendedores[[#This Row],[Valor Unitario]]</f>
        <v>10275.200000000001</v>
      </c>
    </row>
    <row r="680" spans="1:7" x14ac:dyDescent="0.25">
      <c r="A680" t="s">
        <v>59</v>
      </c>
      <c r="B680" t="s">
        <v>64</v>
      </c>
      <c r="C680" s="20">
        <v>41495</v>
      </c>
      <c r="D680" s="22">
        <v>10275</v>
      </c>
      <c r="E680">
        <v>9</v>
      </c>
      <c r="F680" s="21">
        <v>291.83999999999997</v>
      </c>
      <c r="G680" s="21">
        <f>tblvendedores[[#This Row],[Unidades]]*tblvendedores[[#This Row],[Valor Unitario]]</f>
        <v>2626.56</v>
      </c>
    </row>
    <row r="681" spans="1:7" x14ac:dyDescent="0.25">
      <c r="A681" t="s">
        <v>59</v>
      </c>
      <c r="B681" t="s">
        <v>60</v>
      </c>
      <c r="C681" s="20">
        <v>41498</v>
      </c>
      <c r="D681" s="22">
        <v>10265</v>
      </c>
      <c r="E681">
        <v>16</v>
      </c>
      <c r="F681" s="21">
        <v>1176</v>
      </c>
      <c r="G681" s="21">
        <f>tblvendedores[[#This Row],[Unidades]]*tblvendedores[[#This Row],[Valor Unitario]]</f>
        <v>18816</v>
      </c>
    </row>
    <row r="682" spans="1:7" x14ac:dyDescent="0.25">
      <c r="A682" t="s">
        <v>59</v>
      </c>
      <c r="B682" t="s">
        <v>69</v>
      </c>
      <c r="C682" s="20">
        <v>41498</v>
      </c>
      <c r="D682" s="22">
        <v>10273</v>
      </c>
      <c r="E682">
        <v>16</v>
      </c>
      <c r="F682" s="21">
        <v>2037.28</v>
      </c>
      <c r="G682" s="21">
        <f>tblvendedores[[#This Row],[Unidades]]*tblvendedores[[#This Row],[Valor Unitario]]</f>
        <v>32596.48</v>
      </c>
    </row>
    <row r="683" spans="1:7" x14ac:dyDescent="0.25">
      <c r="A683" t="s">
        <v>59</v>
      </c>
      <c r="B683" t="s">
        <v>60</v>
      </c>
      <c r="C683" s="20">
        <v>41499</v>
      </c>
      <c r="D683" s="22">
        <v>10277</v>
      </c>
      <c r="E683">
        <v>7</v>
      </c>
      <c r="F683" s="21">
        <v>1200.8</v>
      </c>
      <c r="G683" s="21">
        <f>tblvendedores[[#This Row],[Unidades]]*tblvendedores[[#This Row],[Valor Unitario]]</f>
        <v>8405.6</v>
      </c>
    </row>
    <row r="684" spans="1:7" x14ac:dyDescent="0.25">
      <c r="A684" t="s">
        <v>59</v>
      </c>
      <c r="B684" t="s">
        <v>66</v>
      </c>
      <c r="C684" s="20">
        <v>41500</v>
      </c>
      <c r="D684" s="22">
        <v>10276</v>
      </c>
      <c r="E684">
        <v>13</v>
      </c>
      <c r="F684" s="21">
        <v>420</v>
      </c>
      <c r="G684" s="21">
        <f>tblvendedores[[#This Row],[Unidades]]*tblvendedores[[#This Row],[Valor Unitario]]</f>
        <v>5460</v>
      </c>
    </row>
    <row r="685" spans="1:7" x14ac:dyDescent="0.25">
      <c r="A685" t="s">
        <v>61</v>
      </c>
      <c r="B685" t="s">
        <v>65</v>
      </c>
      <c r="C685" s="20">
        <v>41502</v>
      </c>
      <c r="D685" s="22">
        <v>10274</v>
      </c>
      <c r="E685">
        <v>18</v>
      </c>
      <c r="F685" s="21">
        <v>538.6</v>
      </c>
      <c r="G685" s="21">
        <f>tblvendedores[[#This Row],[Unidades]]*tblvendedores[[#This Row],[Valor Unitario]]</f>
        <v>9694.8000000000011</v>
      </c>
    </row>
    <row r="686" spans="1:7" x14ac:dyDescent="0.25">
      <c r="A686" t="s">
        <v>59</v>
      </c>
      <c r="B686" t="s">
        <v>66</v>
      </c>
      <c r="C686" s="20">
        <v>41502</v>
      </c>
      <c r="D686" s="22">
        <v>10278</v>
      </c>
      <c r="E686">
        <v>8</v>
      </c>
      <c r="F686" s="21">
        <v>1488.8</v>
      </c>
      <c r="G686" s="21">
        <f>tblvendedores[[#This Row],[Unidades]]*tblvendedores[[#This Row],[Valor Unitario]]</f>
        <v>11910.4</v>
      </c>
    </row>
    <row r="687" spans="1:7" x14ac:dyDescent="0.25">
      <c r="A687" t="s">
        <v>59</v>
      </c>
      <c r="B687" t="s">
        <v>66</v>
      </c>
      <c r="C687" s="20">
        <v>41502</v>
      </c>
      <c r="D687" s="22">
        <v>10279</v>
      </c>
      <c r="E687">
        <v>14</v>
      </c>
      <c r="F687" s="21">
        <v>351</v>
      </c>
      <c r="G687" s="21">
        <f>tblvendedores[[#This Row],[Unidades]]*tblvendedores[[#This Row],[Valor Unitario]]</f>
        <v>4914</v>
      </c>
    </row>
    <row r="688" spans="1:7" x14ac:dyDescent="0.25">
      <c r="A688" t="s">
        <v>59</v>
      </c>
      <c r="B688" t="s">
        <v>67</v>
      </c>
      <c r="C688" s="20">
        <v>41507</v>
      </c>
      <c r="D688" s="22">
        <v>10281</v>
      </c>
      <c r="E688">
        <v>16</v>
      </c>
      <c r="F688" s="21">
        <v>86.5</v>
      </c>
      <c r="G688" s="21">
        <f>tblvendedores[[#This Row],[Unidades]]*tblvendedores[[#This Row],[Valor Unitario]]</f>
        <v>1384</v>
      </c>
    </row>
    <row r="689" spans="1:7" x14ac:dyDescent="0.25">
      <c r="A689" t="s">
        <v>59</v>
      </c>
      <c r="B689" t="s">
        <v>67</v>
      </c>
      <c r="C689" s="20">
        <v>41507</v>
      </c>
      <c r="D689" s="22">
        <v>10282</v>
      </c>
      <c r="E689">
        <v>9</v>
      </c>
      <c r="F689" s="21">
        <v>155.4</v>
      </c>
      <c r="G689" s="21">
        <f>tblvendedores[[#This Row],[Unidades]]*tblvendedores[[#This Row],[Valor Unitario]]</f>
        <v>1398.6000000000001</v>
      </c>
    </row>
    <row r="690" spans="1:7" x14ac:dyDescent="0.25">
      <c r="A690" t="s">
        <v>61</v>
      </c>
      <c r="B690" t="s">
        <v>65</v>
      </c>
      <c r="C690" s="20">
        <v>41509</v>
      </c>
      <c r="D690" s="22">
        <v>10264</v>
      </c>
      <c r="E690">
        <v>15</v>
      </c>
      <c r="F690" s="21">
        <v>695.62</v>
      </c>
      <c r="G690" s="21">
        <f>tblvendedores[[#This Row],[Unidades]]*tblvendedores[[#This Row],[Valor Unitario]]</f>
        <v>10434.299999999999</v>
      </c>
    </row>
    <row r="691" spans="1:7" x14ac:dyDescent="0.25">
      <c r="A691" t="s">
        <v>59</v>
      </c>
      <c r="B691" t="s">
        <v>69</v>
      </c>
      <c r="C691" s="20">
        <v>41509</v>
      </c>
      <c r="D691" s="22">
        <v>10283</v>
      </c>
      <c r="E691">
        <v>13</v>
      </c>
      <c r="F691" s="21">
        <v>1414.8</v>
      </c>
      <c r="G691" s="21">
        <f>tblvendedores[[#This Row],[Unidades]]*tblvendedores[[#This Row],[Valor Unitario]]</f>
        <v>18392.399999999998</v>
      </c>
    </row>
    <row r="692" spans="1:7" x14ac:dyDescent="0.25">
      <c r="A692" t="s">
        <v>59</v>
      </c>
      <c r="B692" t="s">
        <v>64</v>
      </c>
      <c r="C692" s="20">
        <v>41512</v>
      </c>
      <c r="D692" s="22">
        <v>10285</v>
      </c>
      <c r="E692">
        <v>8</v>
      </c>
      <c r="F692" s="21">
        <v>1743.36</v>
      </c>
      <c r="G692" s="21">
        <f>tblvendedores[[#This Row],[Unidades]]*tblvendedores[[#This Row],[Valor Unitario]]</f>
        <v>13946.88</v>
      </c>
    </row>
    <row r="693" spans="1:7" x14ac:dyDescent="0.25">
      <c r="A693" t="s">
        <v>59</v>
      </c>
      <c r="B693" t="s">
        <v>67</v>
      </c>
      <c r="C693" s="20">
        <v>41513</v>
      </c>
      <c r="D693" s="22">
        <v>10284</v>
      </c>
      <c r="E693">
        <v>18</v>
      </c>
      <c r="F693" s="21">
        <v>1170.3699999999999</v>
      </c>
      <c r="G693" s="21">
        <f>tblvendedores[[#This Row],[Unidades]]*tblvendedores[[#This Row],[Valor Unitario]]</f>
        <v>21066.659999999996</v>
      </c>
    </row>
    <row r="694" spans="1:7" x14ac:dyDescent="0.25">
      <c r="A694" t="s">
        <v>59</v>
      </c>
      <c r="B694" t="s">
        <v>66</v>
      </c>
      <c r="C694" s="20">
        <v>41514</v>
      </c>
      <c r="D694" s="22">
        <v>10287</v>
      </c>
      <c r="E694">
        <v>7</v>
      </c>
      <c r="F694" s="21">
        <v>819</v>
      </c>
      <c r="G694" s="21">
        <f>tblvendedores[[#This Row],[Unidades]]*tblvendedores[[#This Row],[Valor Unitario]]</f>
        <v>5733</v>
      </c>
    </row>
    <row r="695" spans="1:7" x14ac:dyDescent="0.25">
      <c r="A695" t="s">
        <v>61</v>
      </c>
      <c r="B695" t="s">
        <v>68</v>
      </c>
      <c r="C695" s="20">
        <v>41514</v>
      </c>
      <c r="D695" s="22">
        <v>10289</v>
      </c>
      <c r="E695">
        <v>13</v>
      </c>
      <c r="F695" s="21">
        <v>479.4</v>
      </c>
      <c r="G695" s="21">
        <f>tblvendedores[[#This Row],[Unidades]]*tblvendedores[[#This Row],[Valor Unitario]]</f>
        <v>6232.2</v>
      </c>
    </row>
    <row r="696" spans="1:7" x14ac:dyDescent="0.25">
      <c r="A696" t="s">
        <v>61</v>
      </c>
      <c r="B696" t="s">
        <v>65</v>
      </c>
      <c r="C696" s="20">
        <v>41516</v>
      </c>
      <c r="D696" s="22">
        <v>10271</v>
      </c>
      <c r="E696">
        <v>17</v>
      </c>
      <c r="F696" s="21">
        <v>48</v>
      </c>
      <c r="G696" s="21">
        <f>tblvendedores[[#This Row],[Unidades]]*tblvendedores[[#This Row],[Valor Unitario]]</f>
        <v>816</v>
      </c>
    </row>
    <row r="697" spans="1:7" x14ac:dyDescent="0.25">
      <c r="A697" t="s">
        <v>59</v>
      </c>
      <c r="B697" t="s">
        <v>66</v>
      </c>
      <c r="C697" s="20">
        <v>41516</v>
      </c>
      <c r="D697" s="22">
        <v>10286</v>
      </c>
      <c r="E697">
        <v>12</v>
      </c>
      <c r="F697" s="21">
        <v>3016</v>
      </c>
      <c r="G697" s="21">
        <f>tblvendedores[[#This Row],[Unidades]]*tblvendedores[[#This Row],[Valor Unitario]]</f>
        <v>36192</v>
      </c>
    </row>
    <row r="698" spans="1:7" x14ac:dyDescent="0.25">
      <c r="A698" t="s">
        <v>59</v>
      </c>
      <c r="B698" t="s">
        <v>64</v>
      </c>
      <c r="C698" s="20">
        <v>41519</v>
      </c>
      <c r="D698" s="22">
        <v>10292</v>
      </c>
      <c r="E698">
        <v>14</v>
      </c>
      <c r="F698" s="21">
        <v>1296</v>
      </c>
      <c r="G698" s="21">
        <f>tblvendedores[[#This Row],[Unidades]]*tblvendedores[[#This Row],[Valor Unitario]]</f>
        <v>18144</v>
      </c>
    </row>
    <row r="699" spans="1:7" x14ac:dyDescent="0.25">
      <c r="A699" t="s">
        <v>59</v>
      </c>
      <c r="B699" t="s">
        <v>67</v>
      </c>
      <c r="C699" s="20">
        <v>41520</v>
      </c>
      <c r="D699" s="22">
        <v>10288</v>
      </c>
      <c r="E699">
        <v>19</v>
      </c>
      <c r="F699" s="21">
        <v>80.099999999999994</v>
      </c>
      <c r="G699" s="21">
        <f>tblvendedores[[#This Row],[Unidades]]*tblvendedores[[#This Row],[Valor Unitario]]</f>
        <v>1521.8999999999999</v>
      </c>
    </row>
    <row r="700" spans="1:7" x14ac:dyDescent="0.25">
      <c r="A700" t="s">
        <v>59</v>
      </c>
      <c r="B700" t="s">
        <v>66</v>
      </c>
      <c r="C700" s="20">
        <v>41520</v>
      </c>
      <c r="D700" s="22">
        <v>10290</v>
      </c>
      <c r="E700">
        <v>13</v>
      </c>
      <c r="F700" s="21">
        <v>2169</v>
      </c>
      <c r="G700" s="21">
        <f>tblvendedores[[#This Row],[Unidades]]*tblvendedores[[#This Row],[Valor Unitario]]</f>
        <v>28197</v>
      </c>
    </row>
    <row r="701" spans="1:7" x14ac:dyDescent="0.25">
      <c r="A701" t="s">
        <v>61</v>
      </c>
      <c r="B701" t="s">
        <v>65</v>
      </c>
      <c r="C701" s="20">
        <v>41521</v>
      </c>
      <c r="D701" s="22">
        <v>10291</v>
      </c>
      <c r="E701">
        <v>17</v>
      </c>
      <c r="F701" s="21">
        <v>497.52</v>
      </c>
      <c r="G701" s="21">
        <f>tblvendedores[[#This Row],[Unidades]]*tblvendedores[[#This Row],[Valor Unitario]]</f>
        <v>8457.84</v>
      </c>
    </row>
    <row r="702" spans="1:7" x14ac:dyDescent="0.25">
      <c r="A702" t="s">
        <v>59</v>
      </c>
      <c r="B702" t="s">
        <v>67</v>
      </c>
      <c r="C702" s="20">
        <v>41522</v>
      </c>
      <c r="D702" s="22">
        <v>10294</v>
      </c>
      <c r="E702">
        <v>12</v>
      </c>
      <c r="F702" s="21">
        <v>1887.6</v>
      </c>
      <c r="G702" s="21">
        <f>tblvendedores[[#This Row],[Unidades]]*tblvendedores[[#This Row],[Valor Unitario]]</f>
        <v>22651.199999999997</v>
      </c>
    </row>
    <row r="703" spans="1:7" x14ac:dyDescent="0.25">
      <c r="A703" t="s">
        <v>59</v>
      </c>
      <c r="B703" t="s">
        <v>60</v>
      </c>
      <c r="C703" s="20">
        <v>41527</v>
      </c>
      <c r="D703" s="22">
        <v>10295</v>
      </c>
      <c r="E703">
        <v>17</v>
      </c>
      <c r="F703" s="21">
        <v>121.6</v>
      </c>
      <c r="G703" s="21">
        <f>tblvendedores[[#This Row],[Unidades]]*tblvendedores[[#This Row],[Valor Unitario]]</f>
        <v>2067.1999999999998</v>
      </c>
    </row>
    <row r="704" spans="1:7" x14ac:dyDescent="0.25">
      <c r="A704" t="s">
        <v>61</v>
      </c>
      <c r="B704" t="s">
        <v>62</v>
      </c>
      <c r="C704" s="20">
        <v>41527</v>
      </c>
      <c r="D704" s="22">
        <v>10297</v>
      </c>
      <c r="E704">
        <v>14</v>
      </c>
      <c r="F704" s="21">
        <v>1420</v>
      </c>
      <c r="G704" s="21">
        <f>tblvendedores[[#This Row],[Unidades]]*tblvendedores[[#This Row],[Valor Unitario]]</f>
        <v>19880</v>
      </c>
    </row>
    <row r="705" spans="1:7" x14ac:dyDescent="0.25">
      <c r="A705" t="s">
        <v>59</v>
      </c>
      <c r="B705" t="s">
        <v>64</v>
      </c>
      <c r="C705" s="20">
        <v>41528</v>
      </c>
      <c r="D705" s="22">
        <v>10293</v>
      </c>
      <c r="E705">
        <v>14</v>
      </c>
      <c r="F705" s="21">
        <v>848.7</v>
      </c>
      <c r="G705" s="21">
        <f>tblvendedores[[#This Row],[Unidades]]*tblvendedores[[#This Row],[Valor Unitario]]</f>
        <v>11881.800000000001</v>
      </c>
    </row>
    <row r="706" spans="1:7" x14ac:dyDescent="0.25">
      <c r="A706" t="s">
        <v>61</v>
      </c>
      <c r="B706" t="s">
        <v>65</v>
      </c>
      <c r="C706" s="20">
        <v>41528</v>
      </c>
      <c r="D706" s="22">
        <v>10296</v>
      </c>
      <c r="E706">
        <v>12</v>
      </c>
      <c r="F706" s="21">
        <v>1050.5999999999999</v>
      </c>
      <c r="G706" s="21">
        <f>tblvendedores[[#This Row],[Unidades]]*tblvendedores[[#This Row],[Valor Unitario]]</f>
        <v>12607.199999999999</v>
      </c>
    </row>
    <row r="707" spans="1:7" x14ac:dyDescent="0.25">
      <c r="A707" t="s">
        <v>61</v>
      </c>
      <c r="B707" t="s">
        <v>65</v>
      </c>
      <c r="C707" s="20">
        <v>41528</v>
      </c>
      <c r="D707" s="22">
        <v>10298</v>
      </c>
      <c r="E707">
        <v>17</v>
      </c>
      <c r="F707" s="21">
        <v>2645</v>
      </c>
      <c r="G707" s="21">
        <f>tblvendedores[[#This Row],[Unidades]]*tblvendedores[[#This Row],[Valor Unitario]]</f>
        <v>44965</v>
      </c>
    </row>
    <row r="708" spans="1:7" x14ac:dyDescent="0.25">
      <c r="A708" t="s">
        <v>59</v>
      </c>
      <c r="B708" t="s">
        <v>60</v>
      </c>
      <c r="C708" s="20">
        <v>41529</v>
      </c>
      <c r="D708" s="22">
        <v>10280</v>
      </c>
      <c r="E708">
        <v>11</v>
      </c>
      <c r="F708" s="21">
        <v>613.20000000000005</v>
      </c>
      <c r="G708" s="21">
        <f>tblvendedores[[#This Row],[Unidades]]*tblvendedores[[#This Row],[Valor Unitario]]</f>
        <v>6745.2000000000007</v>
      </c>
    </row>
    <row r="709" spans="1:7" x14ac:dyDescent="0.25">
      <c r="A709" t="s">
        <v>59</v>
      </c>
      <c r="B709" t="s">
        <v>67</v>
      </c>
      <c r="C709" s="20">
        <v>41530</v>
      </c>
      <c r="D709" s="22">
        <v>10299</v>
      </c>
      <c r="E709">
        <v>13</v>
      </c>
      <c r="F709" s="21">
        <v>349.5</v>
      </c>
      <c r="G709" s="21">
        <f>tblvendedores[[#This Row],[Unidades]]*tblvendedores[[#This Row],[Valor Unitario]]</f>
        <v>4543.5</v>
      </c>
    </row>
    <row r="710" spans="1:7" x14ac:dyDescent="0.25">
      <c r="A710" t="s">
        <v>59</v>
      </c>
      <c r="B710" t="s">
        <v>66</v>
      </c>
      <c r="C710" s="20">
        <v>41534</v>
      </c>
      <c r="D710" s="22">
        <v>10301</v>
      </c>
      <c r="E710">
        <v>11</v>
      </c>
      <c r="F710" s="21">
        <v>755</v>
      </c>
      <c r="G710" s="21">
        <f>tblvendedores[[#This Row],[Unidades]]*tblvendedores[[#This Row],[Valor Unitario]]</f>
        <v>8305</v>
      </c>
    </row>
    <row r="711" spans="1:7" x14ac:dyDescent="0.25">
      <c r="A711" t="s">
        <v>59</v>
      </c>
      <c r="B711" t="s">
        <v>64</v>
      </c>
      <c r="C711" s="20">
        <v>41534</v>
      </c>
      <c r="D711" s="22">
        <v>10304</v>
      </c>
      <c r="E711">
        <v>16</v>
      </c>
      <c r="F711" s="21">
        <v>954.4</v>
      </c>
      <c r="G711" s="21">
        <f>tblvendedores[[#This Row],[Unidades]]*tblvendedores[[#This Row],[Valor Unitario]]</f>
        <v>15270.4</v>
      </c>
    </row>
    <row r="712" spans="1:7" x14ac:dyDescent="0.25">
      <c r="A712" t="s">
        <v>59</v>
      </c>
      <c r="B712" t="s">
        <v>60</v>
      </c>
      <c r="C712" s="20">
        <v>41535</v>
      </c>
      <c r="D712" s="22">
        <v>10300</v>
      </c>
      <c r="E712">
        <v>15</v>
      </c>
      <c r="F712" s="21">
        <v>608</v>
      </c>
      <c r="G712" s="21">
        <f>tblvendedores[[#This Row],[Unidades]]*tblvendedores[[#This Row],[Valor Unitario]]</f>
        <v>9120</v>
      </c>
    </row>
    <row r="713" spans="1:7" x14ac:dyDescent="0.25">
      <c r="A713" t="s">
        <v>61</v>
      </c>
      <c r="B713" t="s">
        <v>68</v>
      </c>
      <c r="C713" s="20">
        <v>41535</v>
      </c>
      <c r="D713" s="22">
        <v>10303</v>
      </c>
      <c r="E713">
        <v>11</v>
      </c>
      <c r="F713" s="21">
        <v>1117.8</v>
      </c>
      <c r="G713" s="21">
        <f>tblvendedores[[#This Row],[Unidades]]*tblvendedores[[#This Row],[Valor Unitario]]</f>
        <v>12295.8</v>
      </c>
    </row>
    <row r="714" spans="1:7" x14ac:dyDescent="0.25">
      <c r="A714" t="s">
        <v>59</v>
      </c>
      <c r="B714" t="s">
        <v>64</v>
      </c>
      <c r="C714" s="20">
        <v>41540</v>
      </c>
      <c r="D714" s="22">
        <v>10306</v>
      </c>
      <c r="E714">
        <v>10</v>
      </c>
      <c r="F714" s="21">
        <v>498.5</v>
      </c>
      <c r="G714" s="21">
        <f>tblvendedores[[#This Row],[Unidades]]*tblvendedores[[#This Row],[Valor Unitario]]</f>
        <v>4985</v>
      </c>
    </row>
    <row r="715" spans="1:7" x14ac:dyDescent="0.25">
      <c r="A715" t="s">
        <v>61</v>
      </c>
      <c r="B715" t="s">
        <v>68</v>
      </c>
      <c r="C715" s="20">
        <v>41541</v>
      </c>
      <c r="D715" s="22">
        <v>10308</v>
      </c>
      <c r="E715">
        <v>14</v>
      </c>
      <c r="F715" s="21">
        <v>88.8</v>
      </c>
      <c r="G715" s="21">
        <f>tblvendedores[[#This Row],[Unidades]]*tblvendedores[[#This Row],[Valor Unitario]]</f>
        <v>1243.2</v>
      </c>
    </row>
    <row r="716" spans="1:7" x14ac:dyDescent="0.25">
      <c r="A716" t="s">
        <v>59</v>
      </c>
      <c r="B716" t="s">
        <v>60</v>
      </c>
      <c r="C716" s="20">
        <v>41542</v>
      </c>
      <c r="D716" s="22">
        <v>10307</v>
      </c>
      <c r="E716">
        <v>11</v>
      </c>
      <c r="F716" s="21">
        <v>424</v>
      </c>
      <c r="G716" s="21">
        <f>tblvendedores[[#This Row],[Unidades]]*tblvendedores[[#This Row],[Valor Unitario]]</f>
        <v>4664</v>
      </c>
    </row>
    <row r="717" spans="1:7" x14ac:dyDescent="0.25">
      <c r="A717" t="s">
        <v>59</v>
      </c>
      <c r="B717" t="s">
        <v>64</v>
      </c>
      <c r="C717" s="20">
        <v>41543</v>
      </c>
      <c r="D717" s="22">
        <v>10311</v>
      </c>
      <c r="E717">
        <v>16</v>
      </c>
      <c r="F717" s="21">
        <v>268.8</v>
      </c>
      <c r="G717" s="21">
        <f>tblvendedores[[#This Row],[Unidades]]*tblvendedores[[#This Row],[Valor Unitario]]</f>
        <v>4300.8</v>
      </c>
    </row>
    <row r="718" spans="1:7" x14ac:dyDescent="0.25">
      <c r="A718" t="s">
        <v>59</v>
      </c>
      <c r="B718" t="s">
        <v>66</v>
      </c>
      <c r="C718" s="20">
        <v>41544</v>
      </c>
      <c r="D718" s="22">
        <v>10310</v>
      </c>
      <c r="E718">
        <v>17</v>
      </c>
      <c r="F718" s="21">
        <v>336</v>
      </c>
      <c r="G718" s="21">
        <f>tblvendedores[[#This Row],[Unidades]]*tblvendedores[[#This Row],[Valor Unitario]]</f>
        <v>5712</v>
      </c>
    </row>
    <row r="719" spans="1:7" x14ac:dyDescent="0.25">
      <c r="A719" t="s">
        <v>59</v>
      </c>
      <c r="B719" t="s">
        <v>60</v>
      </c>
      <c r="C719" s="20">
        <v>41550</v>
      </c>
      <c r="D719" s="22">
        <v>10312</v>
      </c>
      <c r="E719">
        <v>7</v>
      </c>
      <c r="F719" s="21">
        <v>1614.8</v>
      </c>
      <c r="G719" s="21">
        <f>tblvendedores[[#This Row],[Unidades]]*tblvendedores[[#This Row],[Valor Unitario]]</f>
        <v>11303.6</v>
      </c>
    </row>
    <row r="720" spans="1:7" x14ac:dyDescent="0.25">
      <c r="A720" t="s">
        <v>59</v>
      </c>
      <c r="B720" t="s">
        <v>67</v>
      </c>
      <c r="C720" s="20">
        <v>41550</v>
      </c>
      <c r="D720" s="22">
        <v>10315</v>
      </c>
      <c r="E720">
        <v>17</v>
      </c>
      <c r="F720" s="21">
        <v>516.79999999999995</v>
      </c>
      <c r="G720" s="21">
        <f>tblvendedores[[#This Row],[Unidades]]*tblvendedores[[#This Row],[Valor Unitario]]</f>
        <v>8785.5999999999985</v>
      </c>
    </row>
    <row r="721" spans="1:7" x14ac:dyDescent="0.25">
      <c r="A721" t="s">
        <v>59</v>
      </c>
      <c r="B721" t="s">
        <v>60</v>
      </c>
      <c r="C721" s="20">
        <v>41551</v>
      </c>
      <c r="D721" s="22">
        <v>10313</v>
      </c>
      <c r="E721">
        <v>11</v>
      </c>
      <c r="F721" s="21">
        <v>182.4</v>
      </c>
      <c r="G721" s="21">
        <f>tblvendedores[[#This Row],[Unidades]]*tblvendedores[[#This Row],[Valor Unitario]]</f>
        <v>2006.4</v>
      </c>
    </row>
    <row r="722" spans="1:7" x14ac:dyDescent="0.25">
      <c r="A722" t="s">
        <v>59</v>
      </c>
      <c r="B722" t="s">
        <v>64</v>
      </c>
      <c r="C722" s="20">
        <v>41551</v>
      </c>
      <c r="D722" s="22">
        <v>10314</v>
      </c>
      <c r="E722">
        <v>18</v>
      </c>
      <c r="F722" s="21">
        <v>2094.3000000000002</v>
      </c>
      <c r="G722" s="21">
        <f>tblvendedores[[#This Row],[Unidades]]*tblvendedores[[#This Row],[Valor Unitario]]</f>
        <v>37697.4</v>
      </c>
    </row>
    <row r="723" spans="1:7" x14ac:dyDescent="0.25">
      <c r="A723" t="s">
        <v>59</v>
      </c>
      <c r="B723" t="s">
        <v>66</v>
      </c>
      <c r="C723" s="20">
        <v>41551</v>
      </c>
      <c r="D723" s="22">
        <v>10318</v>
      </c>
      <c r="E723">
        <v>13</v>
      </c>
      <c r="F723" s="21">
        <v>240.4</v>
      </c>
      <c r="G723" s="21">
        <f>tblvendedores[[#This Row],[Unidades]]*tblvendedores[[#This Row],[Valor Unitario]]</f>
        <v>3125.2000000000003</v>
      </c>
    </row>
    <row r="724" spans="1:7" x14ac:dyDescent="0.25">
      <c r="A724" t="s">
        <v>59</v>
      </c>
      <c r="B724" t="s">
        <v>64</v>
      </c>
      <c r="C724" s="20">
        <v>41555</v>
      </c>
      <c r="D724" s="22">
        <v>10316</v>
      </c>
      <c r="E724">
        <v>19</v>
      </c>
      <c r="F724" s="21">
        <v>2835</v>
      </c>
      <c r="G724" s="21">
        <f>tblvendedores[[#This Row],[Unidades]]*tblvendedores[[#This Row],[Valor Unitario]]</f>
        <v>53865</v>
      </c>
    </row>
    <row r="725" spans="1:7" x14ac:dyDescent="0.25">
      <c r="A725" t="s">
        <v>59</v>
      </c>
      <c r="B725" t="s">
        <v>67</v>
      </c>
      <c r="C725" s="20">
        <v>41556</v>
      </c>
      <c r="D725" s="22">
        <v>10302</v>
      </c>
      <c r="E725">
        <v>9</v>
      </c>
      <c r="F725" s="21">
        <v>2708.8</v>
      </c>
      <c r="G725" s="21">
        <f>tblvendedores[[#This Row],[Unidades]]*tblvendedores[[#This Row],[Valor Unitario]]</f>
        <v>24379.200000000001</v>
      </c>
    </row>
    <row r="726" spans="1:7" x14ac:dyDescent="0.25">
      <c r="A726" t="s">
        <v>59</v>
      </c>
      <c r="B726" t="s">
        <v>66</v>
      </c>
      <c r="C726" s="20">
        <v>41556</v>
      </c>
      <c r="D726" s="22">
        <v>10305</v>
      </c>
      <c r="E726">
        <v>15</v>
      </c>
      <c r="F726" s="21">
        <v>3741.3</v>
      </c>
      <c r="G726" s="21">
        <f>tblvendedores[[#This Row],[Unidades]]*tblvendedores[[#This Row],[Valor Unitario]]</f>
        <v>56119.5</v>
      </c>
    </row>
    <row r="727" spans="1:7" x14ac:dyDescent="0.25">
      <c r="A727" t="s">
        <v>61</v>
      </c>
      <c r="B727" t="s">
        <v>65</v>
      </c>
      <c r="C727" s="20">
        <v>41557</v>
      </c>
      <c r="D727" s="22">
        <v>10317</v>
      </c>
      <c r="E727">
        <v>8</v>
      </c>
      <c r="F727" s="21">
        <v>288</v>
      </c>
      <c r="G727" s="21">
        <f>tblvendedores[[#This Row],[Unidades]]*tblvendedores[[#This Row],[Valor Unitario]]</f>
        <v>2304</v>
      </c>
    </row>
    <row r="728" spans="1:7" x14ac:dyDescent="0.25">
      <c r="A728" t="s">
        <v>61</v>
      </c>
      <c r="B728" t="s">
        <v>63</v>
      </c>
      <c r="C728" s="20">
        <v>41557</v>
      </c>
      <c r="D728" s="22">
        <v>10324</v>
      </c>
      <c r="E728">
        <v>19</v>
      </c>
      <c r="F728" s="21">
        <v>5275.71</v>
      </c>
      <c r="G728" s="21">
        <f>tblvendedores[[#This Row],[Unidades]]*tblvendedores[[#This Row],[Valor Unitario]]</f>
        <v>100238.49</v>
      </c>
    </row>
    <row r="729" spans="1:7" x14ac:dyDescent="0.25">
      <c r="A729" t="s">
        <v>61</v>
      </c>
      <c r="B729" t="s">
        <v>68</v>
      </c>
      <c r="C729" s="20">
        <v>41558</v>
      </c>
      <c r="D729" s="22">
        <v>10319</v>
      </c>
      <c r="E729">
        <v>11</v>
      </c>
      <c r="F729" s="21">
        <v>1191.2</v>
      </c>
      <c r="G729" s="21">
        <f>tblvendedores[[#This Row],[Unidades]]*tblvendedores[[#This Row],[Valor Unitario]]</f>
        <v>13103.2</v>
      </c>
    </row>
    <row r="730" spans="1:7" x14ac:dyDescent="0.25">
      <c r="A730" t="s">
        <v>59</v>
      </c>
      <c r="B730" t="s">
        <v>69</v>
      </c>
      <c r="C730" s="20">
        <v>41558</v>
      </c>
      <c r="D730" s="22">
        <v>10321</v>
      </c>
      <c r="E730">
        <v>9</v>
      </c>
      <c r="F730" s="21">
        <v>144</v>
      </c>
      <c r="G730" s="21">
        <f>tblvendedores[[#This Row],[Unidades]]*tblvendedores[[#This Row],[Valor Unitario]]</f>
        <v>1296</v>
      </c>
    </row>
    <row r="731" spans="1:7" x14ac:dyDescent="0.25">
      <c r="A731" t="s">
        <v>59</v>
      </c>
      <c r="B731" t="s">
        <v>67</v>
      </c>
      <c r="C731" s="20">
        <v>41561</v>
      </c>
      <c r="D731" s="22">
        <v>10323</v>
      </c>
      <c r="E731">
        <v>8</v>
      </c>
      <c r="F731" s="21">
        <v>164.4</v>
      </c>
      <c r="G731" s="21">
        <f>tblvendedores[[#This Row],[Unidades]]*tblvendedores[[#This Row],[Valor Unitario]]</f>
        <v>1315.2</v>
      </c>
    </row>
    <row r="732" spans="1:7" x14ac:dyDescent="0.25">
      <c r="A732" t="s">
        <v>59</v>
      </c>
      <c r="B732" t="s">
        <v>64</v>
      </c>
      <c r="C732" s="20">
        <v>41561</v>
      </c>
      <c r="D732" s="22">
        <v>10325</v>
      </c>
      <c r="E732">
        <v>9</v>
      </c>
      <c r="F732" s="21">
        <v>1497</v>
      </c>
      <c r="G732" s="21">
        <f>tblvendedores[[#This Row],[Unidades]]*tblvendedores[[#This Row],[Valor Unitario]]</f>
        <v>13473</v>
      </c>
    </row>
    <row r="733" spans="1:7" x14ac:dyDescent="0.25">
      <c r="A733" t="s">
        <v>59</v>
      </c>
      <c r="B733" t="s">
        <v>67</v>
      </c>
      <c r="C733" s="20">
        <v>41561</v>
      </c>
      <c r="D733" s="22">
        <v>10326</v>
      </c>
      <c r="E733">
        <v>8</v>
      </c>
      <c r="F733" s="21">
        <v>982</v>
      </c>
      <c r="G733" s="21">
        <f>tblvendedores[[#This Row],[Unidades]]*tblvendedores[[#This Row],[Valor Unitario]]</f>
        <v>7856</v>
      </c>
    </row>
    <row r="734" spans="1:7" x14ac:dyDescent="0.25">
      <c r="A734" t="s">
        <v>59</v>
      </c>
      <c r="B734" t="s">
        <v>60</v>
      </c>
      <c r="C734" s="20">
        <v>41561</v>
      </c>
      <c r="D734" s="22">
        <v>10327</v>
      </c>
      <c r="E734">
        <v>7</v>
      </c>
      <c r="F734" s="21">
        <v>1810</v>
      </c>
      <c r="G734" s="21">
        <f>tblvendedores[[#This Row],[Unidades]]*tblvendedores[[#This Row],[Valor Unitario]]</f>
        <v>12670</v>
      </c>
    </row>
    <row r="735" spans="1:7" x14ac:dyDescent="0.25">
      <c r="A735" t="s">
        <v>59</v>
      </c>
      <c r="B735" t="s">
        <v>67</v>
      </c>
      <c r="C735" s="20">
        <v>41564</v>
      </c>
      <c r="D735" s="22">
        <v>10328</v>
      </c>
      <c r="E735">
        <v>8</v>
      </c>
      <c r="F735" s="21">
        <v>1168</v>
      </c>
      <c r="G735" s="21">
        <f>tblvendedores[[#This Row],[Unidades]]*tblvendedores[[#This Row],[Valor Unitario]]</f>
        <v>9344</v>
      </c>
    </row>
    <row r="736" spans="1:7" x14ac:dyDescent="0.25">
      <c r="A736" t="s">
        <v>61</v>
      </c>
      <c r="B736" t="s">
        <v>62</v>
      </c>
      <c r="C736" s="20">
        <v>41565</v>
      </c>
      <c r="D736" s="22">
        <v>10320</v>
      </c>
      <c r="E736">
        <v>17</v>
      </c>
      <c r="F736" s="21">
        <v>516</v>
      </c>
      <c r="G736" s="21">
        <f>tblvendedores[[#This Row],[Unidades]]*tblvendedores[[#This Row],[Valor Unitario]]</f>
        <v>8772</v>
      </c>
    </row>
    <row r="737" spans="1:7" x14ac:dyDescent="0.25">
      <c r="A737" t="s">
        <v>61</v>
      </c>
      <c r="B737" t="s">
        <v>63</v>
      </c>
      <c r="C737" s="20">
        <v>41568</v>
      </c>
      <c r="D737" s="22">
        <v>10331</v>
      </c>
      <c r="E737">
        <v>16</v>
      </c>
      <c r="F737" s="21">
        <v>88.5</v>
      </c>
      <c r="G737" s="21">
        <f>tblvendedores[[#This Row],[Unidades]]*tblvendedores[[#This Row],[Valor Unitario]]</f>
        <v>1416</v>
      </c>
    </row>
    <row r="738" spans="1:7" x14ac:dyDescent="0.25">
      <c r="A738" t="s">
        <v>59</v>
      </c>
      <c r="B738" t="s">
        <v>69</v>
      </c>
      <c r="C738" s="20">
        <v>41568</v>
      </c>
      <c r="D738" s="22">
        <v>10332</v>
      </c>
      <c r="E738">
        <v>18</v>
      </c>
      <c r="F738" s="21">
        <v>1786.88</v>
      </c>
      <c r="G738" s="21">
        <f>tblvendedores[[#This Row],[Unidades]]*tblvendedores[[#This Row],[Valor Unitario]]</f>
        <v>32163.840000000004</v>
      </c>
    </row>
    <row r="739" spans="1:7" x14ac:dyDescent="0.25">
      <c r="A739" t="s">
        <v>59</v>
      </c>
      <c r="B739" t="s">
        <v>69</v>
      </c>
      <c r="C739" s="20">
        <v>41570</v>
      </c>
      <c r="D739" s="22">
        <v>10309</v>
      </c>
      <c r="E739">
        <v>19</v>
      </c>
      <c r="F739" s="21">
        <v>1762</v>
      </c>
      <c r="G739" s="21">
        <f>tblvendedores[[#This Row],[Unidades]]*tblvendedores[[#This Row],[Valor Unitario]]</f>
        <v>33478</v>
      </c>
    </row>
    <row r="740" spans="1:7" x14ac:dyDescent="0.25">
      <c r="A740" t="s">
        <v>61</v>
      </c>
      <c r="B740" t="s">
        <v>68</v>
      </c>
      <c r="C740" s="20">
        <v>41570</v>
      </c>
      <c r="D740" s="22">
        <v>10322</v>
      </c>
      <c r="E740">
        <v>8</v>
      </c>
      <c r="F740" s="21">
        <v>112</v>
      </c>
      <c r="G740" s="21">
        <f>tblvendedores[[#This Row],[Unidades]]*tblvendedores[[#This Row],[Valor Unitario]]</f>
        <v>896</v>
      </c>
    </row>
    <row r="741" spans="1:7" x14ac:dyDescent="0.25">
      <c r="A741" t="s">
        <v>59</v>
      </c>
      <c r="B741" t="s">
        <v>67</v>
      </c>
      <c r="C741" s="20">
        <v>41570</v>
      </c>
      <c r="D741" s="22">
        <v>10329</v>
      </c>
      <c r="E741">
        <v>9</v>
      </c>
      <c r="F741" s="21">
        <v>4578.43</v>
      </c>
      <c r="G741" s="21">
        <f>tblvendedores[[#This Row],[Unidades]]*tblvendedores[[#This Row],[Valor Unitario]]</f>
        <v>41205.870000000003</v>
      </c>
    </row>
    <row r="742" spans="1:7" x14ac:dyDescent="0.25">
      <c r="A742" t="s">
        <v>61</v>
      </c>
      <c r="B742" t="s">
        <v>68</v>
      </c>
      <c r="C742" s="20">
        <v>41571</v>
      </c>
      <c r="D742" s="22">
        <v>10335</v>
      </c>
      <c r="E742">
        <v>8</v>
      </c>
      <c r="F742" s="21">
        <v>2036.16</v>
      </c>
      <c r="G742" s="21">
        <f>tblvendedores[[#This Row],[Unidades]]*tblvendedores[[#This Row],[Valor Unitario]]</f>
        <v>16289.28</v>
      </c>
    </row>
    <row r="743" spans="1:7" x14ac:dyDescent="0.25">
      <c r="A743" t="s">
        <v>61</v>
      </c>
      <c r="B743" t="s">
        <v>62</v>
      </c>
      <c r="C743" s="20">
        <v>41572</v>
      </c>
      <c r="D743" s="22">
        <v>10333</v>
      </c>
      <c r="E743">
        <v>11</v>
      </c>
      <c r="F743" s="21">
        <v>877.2</v>
      </c>
      <c r="G743" s="21">
        <f>tblvendedores[[#This Row],[Unidades]]*tblvendedores[[#This Row],[Valor Unitario]]</f>
        <v>9649.2000000000007</v>
      </c>
    </row>
    <row r="744" spans="1:7" x14ac:dyDescent="0.25">
      <c r="A744" t="s">
        <v>61</v>
      </c>
      <c r="B744" t="s">
        <v>68</v>
      </c>
      <c r="C744" s="20">
        <v>41572</v>
      </c>
      <c r="D744" s="22">
        <v>10336</v>
      </c>
      <c r="E744">
        <v>16</v>
      </c>
      <c r="F744" s="21">
        <v>285.12</v>
      </c>
      <c r="G744" s="21">
        <f>tblvendedores[[#This Row],[Unidades]]*tblvendedores[[#This Row],[Valor Unitario]]</f>
        <v>4561.92</v>
      </c>
    </row>
    <row r="745" spans="1:7" x14ac:dyDescent="0.25">
      <c r="A745" t="s">
        <v>59</v>
      </c>
      <c r="B745" t="s">
        <v>69</v>
      </c>
      <c r="C745" s="20">
        <v>41575</v>
      </c>
      <c r="D745" s="22">
        <v>10330</v>
      </c>
      <c r="E745">
        <v>7</v>
      </c>
      <c r="F745" s="21">
        <v>1649</v>
      </c>
      <c r="G745" s="21">
        <f>tblvendedores[[#This Row],[Unidades]]*tblvendedores[[#This Row],[Valor Unitario]]</f>
        <v>11543</v>
      </c>
    </row>
    <row r="746" spans="1:7" x14ac:dyDescent="0.25">
      <c r="A746" t="s">
        <v>59</v>
      </c>
      <c r="B746" t="s">
        <v>66</v>
      </c>
      <c r="C746" s="20">
        <v>41575</v>
      </c>
      <c r="D746" s="22">
        <v>10334</v>
      </c>
      <c r="E746">
        <v>15</v>
      </c>
      <c r="F746" s="21">
        <v>144.80000000000001</v>
      </c>
      <c r="G746" s="21">
        <f>tblvendedores[[#This Row],[Unidades]]*tblvendedores[[#This Row],[Valor Unitario]]</f>
        <v>2172</v>
      </c>
    </row>
    <row r="747" spans="1:7" x14ac:dyDescent="0.25">
      <c r="A747" t="s">
        <v>59</v>
      </c>
      <c r="B747" t="s">
        <v>67</v>
      </c>
      <c r="C747" s="20">
        <v>41576</v>
      </c>
      <c r="D747" s="22">
        <v>10337</v>
      </c>
      <c r="E747">
        <v>9</v>
      </c>
      <c r="F747" s="21">
        <v>2467</v>
      </c>
      <c r="G747" s="21">
        <f>tblvendedores[[#This Row],[Unidades]]*tblvendedores[[#This Row],[Valor Unitario]]</f>
        <v>22203</v>
      </c>
    </row>
    <row r="748" spans="1:7" x14ac:dyDescent="0.25">
      <c r="A748" t="s">
        <v>59</v>
      </c>
      <c r="B748" t="s">
        <v>67</v>
      </c>
      <c r="C748" s="20">
        <v>41576</v>
      </c>
      <c r="D748" s="22">
        <v>10338</v>
      </c>
      <c r="E748">
        <v>8</v>
      </c>
      <c r="F748" s="21">
        <v>934.5</v>
      </c>
      <c r="G748" s="21">
        <f>tblvendedores[[#This Row],[Unidades]]*tblvendedores[[#This Row],[Valor Unitario]]</f>
        <v>7476</v>
      </c>
    </row>
    <row r="749" spans="1:7" x14ac:dyDescent="0.25">
      <c r="A749" t="s">
        <v>59</v>
      </c>
      <c r="B749" t="s">
        <v>60</v>
      </c>
      <c r="C749" s="20">
        <v>41582</v>
      </c>
      <c r="D749" s="22">
        <v>10339</v>
      </c>
      <c r="E749">
        <v>7</v>
      </c>
      <c r="F749" s="21">
        <v>3354</v>
      </c>
      <c r="G749" s="21">
        <f>tblvendedores[[#This Row],[Unidades]]*tblvendedores[[#This Row],[Valor Unitario]]</f>
        <v>23478</v>
      </c>
    </row>
    <row r="750" spans="1:7" x14ac:dyDescent="0.25">
      <c r="A750" t="s">
        <v>59</v>
      </c>
      <c r="B750" t="s">
        <v>67</v>
      </c>
      <c r="C750" s="20">
        <v>41582</v>
      </c>
      <c r="D750" s="22">
        <v>10342</v>
      </c>
      <c r="E750">
        <v>9</v>
      </c>
      <c r="F750" s="21">
        <v>1840.64</v>
      </c>
      <c r="G750" s="21">
        <f>tblvendedores[[#This Row],[Unidades]]*tblvendedores[[#This Row],[Valor Unitario]]</f>
        <v>16565.760000000002</v>
      </c>
    </row>
    <row r="751" spans="1:7" x14ac:dyDescent="0.25">
      <c r="A751" t="s">
        <v>61</v>
      </c>
      <c r="B751" t="s">
        <v>68</v>
      </c>
      <c r="C751" s="20">
        <v>41583</v>
      </c>
      <c r="D751" s="22">
        <v>10341</v>
      </c>
      <c r="E751">
        <v>11</v>
      </c>
      <c r="F751" s="21">
        <v>352.6</v>
      </c>
      <c r="G751" s="21">
        <f>tblvendedores[[#This Row],[Unidades]]*tblvendedores[[#This Row],[Valor Unitario]]</f>
        <v>3878.6000000000004</v>
      </c>
    </row>
    <row r="752" spans="1:7" x14ac:dyDescent="0.25">
      <c r="A752" t="s">
        <v>59</v>
      </c>
      <c r="B752" t="s">
        <v>67</v>
      </c>
      <c r="C752" s="20">
        <v>41583</v>
      </c>
      <c r="D752" s="22">
        <v>10344</v>
      </c>
      <c r="E752">
        <v>17</v>
      </c>
      <c r="F752" s="21">
        <v>2296</v>
      </c>
      <c r="G752" s="21">
        <f>tblvendedores[[#This Row],[Unidades]]*tblvendedores[[#This Row],[Valor Unitario]]</f>
        <v>39032</v>
      </c>
    </row>
    <row r="753" spans="1:7" x14ac:dyDescent="0.25">
      <c r="A753" t="s">
        <v>59</v>
      </c>
      <c r="B753" t="s">
        <v>67</v>
      </c>
      <c r="C753" s="20">
        <v>41584</v>
      </c>
      <c r="D753" s="22">
        <v>10343</v>
      </c>
      <c r="E753">
        <v>16</v>
      </c>
      <c r="F753" s="21">
        <v>1584</v>
      </c>
      <c r="G753" s="21">
        <f>tblvendedores[[#This Row],[Unidades]]*tblvendedores[[#This Row],[Valor Unitario]]</f>
        <v>25344</v>
      </c>
    </row>
    <row r="754" spans="1:7" x14ac:dyDescent="0.25">
      <c r="A754" t="s">
        <v>59</v>
      </c>
      <c r="B754" t="s">
        <v>64</v>
      </c>
      <c r="C754" s="20">
        <v>41586</v>
      </c>
      <c r="D754" s="22">
        <v>10340</v>
      </c>
      <c r="E754">
        <v>11</v>
      </c>
      <c r="F754" s="21">
        <v>2436.1799999999998</v>
      </c>
      <c r="G754" s="21">
        <f>tblvendedores[[#This Row],[Unidades]]*tblvendedores[[#This Row],[Valor Unitario]]</f>
        <v>26797.98</v>
      </c>
    </row>
    <row r="755" spans="1:7" x14ac:dyDescent="0.25">
      <c r="A755" t="s">
        <v>59</v>
      </c>
      <c r="B755" t="s">
        <v>69</v>
      </c>
      <c r="C755" s="20">
        <v>41586</v>
      </c>
      <c r="D755" s="22">
        <v>10346</v>
      </c>
      <c r="E755">
        <v>13</v>
      </c>
      <c r="F755" s="21">
        <v>1618.88</v>
      </c>
      <c r="G755" s="21">
        <f>tblvendedores[[#This Row],[Unidades]]*tblvendedores[[#This Row],[Valor Unitario]]</f>
        <v>21045.440000000002</v>
      </c>
    </row>
    <row r="756" spans="1:7" x14ac:dyDescent="0.25">
      <c r="A756" t="s">
        <v>59</v>
      </c>
      <c r="B756" t="s">
        <v>67</v>
      </c>
      <c r="C756" s="20">
        <v>41586</v>
      </c>
      <c r="D756" s="22">
        <v>10347</v>
      </c>
      <c r="E756">
        <v>16</v>
      </c>
      <c r="F756" s="21">
        <v>814.42</v>
      </c>
      <c r="G756" s="21">
        <f>tblvendedores[[#This Row],[Unidades]]*tblvendedores[[#This Row],[Valor Unitario]]</f>
        <v>13030.72</v>
      </c>
    </row>
    <row r="757" spans="1:7" x14ac:dyDescent="0.25">
      <c r="A757" t="s">
        <v>59</v>
      </c>
      <c r="B757" t="s">
        <v>60</v>
      </c>
      <c r="C757" s="20">
        <v>41589</v>
      </c>
      <c r="D757" s="22">
        <v>10345</v>
      </c>
      <c r="E757">
        <v>18</v>
      </c>
      <c r="F757" s="21">
        <v>2924.8</v>
      </c>
      <c r="G757" s="21">
        <f>tblvendedores[[#This Row],[Unidades]]*tblvendedores[[#This Row],[Valor Unitario]]</f>
        <v>52646.400000000001</v>
      </c>
    </row>
    <row r="758" spans="1:7" x14ac:dyDescent="0.25">
      <c r="A758" t="s">
        <v>59</v>
      </c>
      <c r="B758" t="s">
        <v>67</v>
      </c>
      <c r="C758" s="20">
        <v>41593</v>
      </c>
      <c r="D758" s="22">
        <v>10348</v>
      </c>
      <c r="E758">
        <v>19</v>
      </c>
      <c r="F758" s="21">
        <v>363.6</v>
      </c>
      <c r="G758" s="21">
        <f>tblvendedores[[#This Row],[Unidades]]*tblvendedores[[#This Row],[Valor Unitario]]</f>
        <v>6908.4000000000005</v>
      </c>
    </row>
    <row r="759" spans="1:7" x14ac:dyDescent="0.25">
      <c r="A759" t="s">
        <v>61</v>
      </c>
      <c r="B759" t="s">
        <v>68</v>
      </c>
      <c r="C759" s="20">
        <v>41593</v>
      </c>
      <c r="D759" s="22">
        <v>10349</v>
      </c>
      <c r="E759">
        <v>19</v>
      </c>
      <c r="F759" s="21">
        <v>141.6</v>
      </c>
      <c r="G759" s="21">
        <f>tblvendedores[[#This Row],[Unidades]]*tblvendedores[[#This Row],[Valor Unitario]]</f>
        <v>2690.4</v>
      </c>
    </row>
    <row r="760" spans="1:7" x14ac:dyDescent="0.25">
      <c r="A760" t="s">
        <v>59</v>
      </c>
      <c r="B760" t="s">
        <v>69</v>
      </c>
      <c r="C760" s="20">
        <v>41596</v>
      </c>
      <c r="D760" s="22">
        <v>10352</v>
      </c>
      <c r="E760">
        <v>13</v>
      </c>
      <c r="F760" s="21">
        <v>136.30000000000001</v>
      </c>
      <c r="G760" s="21">
        <f>tblvendedores[[#This Row],[Unidades]]*tblvendedores[[#This Row],[Valor Unitario]]</f>
        <v>1771.9</v>
      </c>
    </row>
    <row r="761" spans="1:7" x14ac:dyDescent="0.25">
      <c r="A761" t="s">
        <v>59</v>
      </c>
      <c r="B761" t="s">
        <v>64</v>
      </c>
      <c r="C761" s="20">
        <v>41598</v>
      </c>
      <c r="D761" s="22">
        <v>10351</v>
      </c>
      <c r="E761">
        <v>9</v>
      </c>
      <c r="F761" s="21">
        <v>5398.72</v>
      </c>
      <c r="G761" s="21">
        <f>tblvendedores[[#This Row],[Unidades]]*tblvendedores[[#This Row],[Valor Unitario]]</f>
        <v>48588.480000000003</v>
      </c>
    </row>
    <row r="762" spans="1:7" x14ac:dyDescent="0.25">
      <c r="A762" t="s">
        <v>59</v>
      </c>
      <c r="B762" t="s">
        <v>66</v>
      </c>
      <c r="C762" s="20">
        <v>41598</v>
      </c>
      <c r="D762" s="22">
        <v>10354</v>
      </c>
      <c r="E762">
        <v>9</v>
      </c>
      <c r="F762" s="21">
        <v>568.79999999999995</v>
      </c>
      <c r="G762" s="21">
        <f>tblvendedores[[#This Row],[Unidades]]*tblvendedores[[#This Row],[Valor Unitario]]</f>
        <v>5119.2</v>
      </c>
    </row>
    <row r="763" spans="1:7" x14ac:dyDescent="0.25">
      <c r="A763" t="s">
        <v>61</v>
      </c>
      <c r="B763" t="s">
        <v>65</v>
      </c>
      <c r="C763" s="20">
        <v>41598</v>
      </c>
      <c r="D763" s="22">
        <v>10355</v>
      </c>
      <c r="E763">
        <v>18</v>
      </c>
      <c r="F763" s="21">
        <v>480</v>
      </c>
      <c r="G763" s="21">
        <f>tblvendedores[[#This Row],[Unidades]]*tblvendedores[[#This Row],[Valor Unitario]]</f>
        <v>8640</v>
      </c>
    </row>
    <row r="764" spans="1:7" x14ac:dyDescent="0.25">
      <c r="A764" t="s">
        <v>61</v>
      </c>
      <c r="B764" t="s">
        <v>68</v>
      </c>
      <c r="C764" s="20">
        <v>41603</v>
      </c>
      <c r="D764" s="22">
        <v>10353</v>
      </c>
      <c r="E764">
        <v>8</v>
      </c>
      <c r="F764" s="21">
        <v>8593.2800000000007</v>
      </c>
      <c r="G764" s="21">
        <f>tblvendedores[[#This Row],[Unidades]]*tblvendedores[[#This Row],[Valor Unitario]]</f>
        <v>68746.240000000005</v>
      </c>
    </row>
    <row r="765" spans="1:7" x14ac:dyDescent="0.25">
      <c r="A765" t="s">
        <v>61</v>
      </c>
      <c r="B765" t="s">
        <v>62</v>
      </c>
      <c r="C765" s="20">
        <v>41604</v>
      </c>
      <c r="D765" s="22">
        <v>10359</v>
      </c>
      <c r="E765">
        <v>11</v>
      </c>
      <c r="F765" s="21">
        <v>3471.68</v>
      </c>
      <c r="G765" s="21">
        <f>tblvendedores[[#This Row],[Unidades]]*tblvendedores[[#This Row],[Valor Unitario]]</f>
        <v>38188.479999999996</v>
      </c>
    </row>
    <row r="766" spans="1:7" x14ac:dyDescent="0.25">
      <c r="A766" t="s">
        <v>61</v>
      </c>
      <c r="B766" t="s">
        <v>65</v>
      </c>
      <c r="C766" s="20">
        <v>41605</v>
      </c>
      <c r="D766" s="22">
        <v>10356</v>
      </c>
      <c r="E766">
        <v>16</v>
      </c>
      <c r="F766" s="21">
        <v>1106.4000000000001</v>
      </c>
      <c r="G766" s="21">
        <f>tblvendedores[[#This Row],[Unidades]]*tblvendedores[[#This Row],[Valor Unitario]]</f>
        <v>17702.400000000001</v>
      </c>
    </row>
    <row r="767" spans="1:7" x14ac:dyDescent="0.25">
      <c r="A767" t="s">
        <v>61</v>
      </c>
      <c r="B767" t="s">
        <v>62</v>
      </c>
      <c r="C767" s="20">
        <v>41605</v>
      </c>
      <c r="D767" s="22">
        <v>10358</v>
      </c>
      <c r="E767">
        <v>15</v>
      </c>
      <c r="F767" s="21">
        <v>429.4</v>
      </c>
      <c r="G767" s="21">
        <f>tblvendedores[[#This Row],[Unidades]]*tblvendedores[[#This Row],[Valor Unitario]]</f>
        <v>6441</v>
      </c>
    </row>
    <row r="768" spans="1:7" x14ac:dyDescent="0.25">
      <c r="A768" t="s">
        <v>59</v>
      </c>
      <c r="B768" t="s">
        <v>69</v>
      </c>
      <c r="C768" s="20">
        <v>41606</v>
      </c>
      <c r="D768" s="22">
        <v>10362</v>
      </c>
      <c r="E768">
        <v>19</v>
      </c>
      <c r="F768" s="21">
        <v>1549.6</v>
      </c>
      <c r="G768" s="21">
        <f>tblvendedores[[#This Row],[Unidades]]*tblvendedores[[#This Row],[Valor Unitario]]</f>
        <v>29442.399999999998</v>
      </c>
    </row>
    <row r="769" spans="1:7" x14ac:dyDescent="0.25">
      <c r="A769" t="s">
        <v>59</v>
      </c>
      <c r="B769" t="s">
        <v>64</v>
      </c>
      <c r="C769" s="20">
        <v>41610</v>
      </c>
      <c r="D769" s="22">
        <v>10357</v>
      </c>
      <c r="E769">
        <v>16</v>
      </c>
      <c r="F769" s="21">
        <v>1167.68</v>
      </c>
      <c r="G769" s="21">
        <f>tblvendedores[[#This Row],[Unidades]]*tblvendedores[[#This Row],[Valor Unitario]]</f>
        <v>18682.88</v>
      </c>
    </row>
    <row r="770" spans="1:7" x14ac:dyDescent="0.25">
      <c r="A770" t="s">
        <v>59</v>
      </c>
      <c r="B770" t="s">
        <v>67</v>
      </c>
      <c r="C770" s="20">
        <v>41610</v>
      </c>
      <c r="D770" s="22">
        <v>10360</v>
      </c>
      <c r="E770">
        <v>10</v>
      </c>
      <c r="F770" s="21">
        <v>7390.2</v>
      </c>
      <c r="G770" s="21">
        <f>tblvendedores[[#This Row],[Unidades]]*tblvendedores[[#This Row],[Valor Unitario]]</f>
        <v>73902</v>
      </c>
    </row>
    <row r="771" spans="1:7" x14ac:dyDescent="0.25">
      <c r="A771" t="s">
        <v>59</v>
      </c>
      <c r="B771" t="s">
        <v>69</v>
      </c>
      <c r="C771" s="20">
        <v>41610</v>
      </c>
      <c r="D771" s="22">
        <v>10365</v>
      </c>
      <c r="E771">
        <v>10</v>
      </c>
      <c r="F771" s="21">
        <v>403.2</v>
      </c>
      <c r="G771" s="21">
        <f>tblvendedores[[#This Row],[Unidades]]*tblvendedores[[#This Row],[Valor Unitario]]</f>
        <v>4032</v>
      </c>
    </row>
    <row r="772" spans="1:7" x14ac:dyDescent="0.25">
      <c r="A772" t="s">
        <v>61</v>
      </c>
      <c r="B772" t="s">
        <v>68</v>
      </c>
      <c r="C772" s="20">
        <v>41610</v>
      </c>
      <c r="D772" s="22">
        <v>10367</v>
      </c>
      <c r="E772">
        <v>12</v>
      </c>
      <c r="F772" s="21">
        <v>834.2</v>
      </c>
      <c r="G772" s="21">
        <f>tblvendedores[[#This Row],[Unidades]]*tblvendedores[[#This Row],[Valor Unitario]]</f>
        <v>10010.400000000001</v>
      </c>
    </row>
    <row r="773" spans="1:7" x14ac:dyDescent="0.25">
      <c r="A773" t="s">
        <v>59</v>
      </c>
      <c r="B773" t="s">
        <v>60</v>
      </c>
      <c r="C773" s="20">
        <v>41610</v>
      </c>
      <c r="D773" s="22">
        <v>10368</v>
      </c>
      <c r="E773">
        <v>17</v>
      </c>
      <c r="F773" s="21">
        <v>1689.78</v>
      </c>
      <c r="G773" s="21">
        <f>tblvendedores[[#This Row],[Unidades]]*tblvendedores[[#This Row],[Valor Unitario]]</f>
        <v>28726.26</v>
      </c>
    </row>
    <row r="774" spans="1:7" x14ac:dyDescent="0.25">
      <c r="A774" t="s">
        <v>61</v>
      </c>
      <c r="B774" t="s">
        <v>65</v>
      </c>
      <c r="C774" s="20">
        <v>41611</v>
      </c>
      <c r="D774" s="22">
        <v>10350</v>
      </c>
      <c r="E774">
        <v>19</v>
      </c>
      <c r="F774" s="21">
        <v>642.05999999999995</v>
      </c>
      <c r="G774" s="21">
        <f>tblvendedores[[#This Row],[Unidades]]*tblvendedores[[#This Row],[Valor Unitario]]</f>
        <v>12199.14</v>
      </c>
    </row>
    <row r="775" spans="1:7" x14ac:dyDescent="0.25">
      <c r="A775" t="s">
        <v>59</v>
      </c>
      <c r="B775" t="s">
        <v>64</v>
      </c>
      <c r="C775" s="20">
        <v>41611</v>
      </c>
      <c r="D775" s="22">
        <v>10361</v>
      </c>
      <c r="E775">
        <v>13</v>
      </c>
      <c r="F775" s="21">
        <v>2046.24</v>
      </c>
      <c r="G775" s="21">
        <f>tblvendedores[[#This Row],[Unidades]]*tblvendedores[[#This Row],[Valor Unitario]]</f>
        <v>26601.119999999999</v>
      </c>
    </row>
    <row r="776" spans="1:7" x14ac:dyDescent="0.25">
      <c r="A776" t="s">
        <v>59</v>
      </c>
      <c r="B776" t="s">
        <v>67</v>
      </c>
      <c r="C776" s="20">
        <v>41612</v>
      </c>
      <c r="D776" s="22">
        <v>10363</v>
      </c>
      <c r="E776">
        <v>7</v>
      </c>
      <c r="F776" s="21">
        <v>447.2</v>
      </c>
      <c r="G776" s="21">
        <f>tblvendedores[[#This Row],[Unidades]]*tblvendedores[[#This Row],[Valor Unitario]]</f>
        <v>3130.4</v>
      </c>
    </row>
    <row r="777" spans="1:7" x14ac:dyDescent="0.25">
      <c r="A777" t="s">
        <v>59</v>
      </c>
      <c r="B777" t="s">
        <v>64</v>
      </c>
      <c r="C777" s="20">
        <v>41612</v>
      </c>
      <c r="D777" s="22">
        <v>10364</v>
      </c>
      <c r="E777">
        <v>14</v>
      </c>
      <c r="F777" s="21">
        <v>950</v>
      </c>
      <c r="G777" s="21">
        <f>tblvendedores[[#This Row],[Unidades]]*tblvendedores[[#This Row],[Valor Unitario]]</f>
        <v>13300</v>
      </c>
    </row>
    <row r="778" spans="1:7" x14ac:dyDescent="0.25">
      <c r="A778" t="s">
        <v>59</v>
      </c>
      <c r="B778" t="s">
        <v>66</v>
      </c>
      <c r="C778" s="20">
        <v>41617</v>
      </c>
      <c r="D778" s="22">
        <v>10369</v>
      </c>
      <c r="E778">
        <v>14</v>
      </c>
      <c r="F778" s="21">
        <v>2390.4</v>
      </c>
      <c r="G778" s="21">
        <f>tblvendedores[[#This Row],[Unidades]]*tblvendedores[[#This Row],[Valor Unitario]]</f>
        <v>33465.599999999999</v>
      </c>
    </row>
    <row r="779" spans="1:7" x14ac:dyDescent="0.25">
      <c r="A779" t="s">
        <v>61</v>
      </c>
      <c r="B779" t="s">
        <v>62</v>
      </c>
      <c r="C779" s="20">
        <v>41617</v>
      </c>
      <c r="D779" s="22">
        <v>10372</v>
      </c>
      <c r="E779">
        <v>7</v>
      </c>
      <c r="F779" s="21">
        <v>9210.9</v>
      </c>
      <c r="G779" s="21">
        <f>tblvendedores[[#This Row],[Unidades]]*tblvendedores[[#This Row],[Valor Unitario]]</f>
        <v>64476.299999999996</v>
      </c>
    </row>
    <row r="780" spans="1:7" x14ac:dyDescent="0.25">
      <c r="A780" t="s">
        <v>59</v>
      </c>
      <c r="B780" t="s">
        <v>64</v>
      </c>
      <c r="C780" s="20">
        <v>41617</v>
      </c>
      <c r="D780" s="22">
        <v>10374</v>
      </c>
      <c r="E780">
        <v>8</v>
      </c>
      <c r="F780" s="21">
        <v>459</v>
      </c>
      <c r="G780" s="21">
        <f>tblvendedores[[#This Row],[Unidades]]*tblvendedores[[#This Row],[Valor Unitario]]</f>
        <v>3672</v>
      </c>
    </row>
    <row r="781" spans="1:7" x14ac:dyDescent="0.25">
      <c r="A781" t="s">
        <v>61</v>
      </c>
      <c r="B781" t="s">
        <v>69</v>
      </c>
      <c r="C781" s="20">
        <v>41617</v>
      </c>
      <c r="D781" s="22">
        <v>10375</v>
      </c>
      <c r="E781">
        <v>8</v>
      </c>
      <c r="F781" s="21">
        <v>338</v>
      </c>
      <c r="G781" s="21">
        <f>tblvendedores[[#This Row],[Unidades]]*tblvendedores[[#This Row],[Valor Unitario]]</f>
        <v>2704</v>
      </c>
    </row>
    <row r="782" spans="1:7" x14ac:dyDescent="0.25">
      <c r="A782" t="s">
        <v>59</v>
      </c>
      <c r="B782" t="s">
        <v>67</v>
      </c>
      <c r="C782" s="20">
        <v>41619</v>
      </c>
      <c r="D782" s="22">
        <v>10373</v>
      </c>
      <c r="E782">
        <v>15</v>
      </c>
      <c r="F782" s="21">
        <v>1366.4</v>
      </c>
      <c r="G782" s="21">
        <f>tblvendedores[[#This Row],[Unidades]]*tblvendedores[[#This Row],[Valor Unitario]]</f>
        <v>20496</v>
      </c>
    </row>
    <row r="783" spans="1:7" x14ac:dyDescent="0.25">
      <c r="A783" t="s">
        <v>59</v>
      </c>
      <c r="B783" t="s">
        <v>64</v>
      </c>
      <c r="C783" s="20">
        <v>41621</v>
      </c>
      <c r="D783" s="22">
        <v>10376</v>
      </c>
      <c r="E783">
        <v>17</v>
      </c>
      <c r="F783" s="21">
        <v>399</v>
      </c>
      <c r="G783" s="21">
        <f>tblvendedores[[#This Row],[Unidades]]*tblvendedores[[#This Row],[Valor Unitario]]</f>
        <v>6783</v>
      </c>
    </row>
    <row r="784" spans="1:7" x14ac:dyDescent="0.25">
      <c r="A784" t="s">
        <v>59</v>
      </c>
      <c r="B784" t="s">
        <v>64</v>
      </c>
      <c r="C784" s="20">
        <v>41621</v>
      </c>
      <c r="D784" s="22">
        <v>10377</v>
      </c>
      <c r="E784">
        <v>16</v>
      </c>
      <c r="F784" s="21">
        <v>863.6</v>
      </c>
      <c r="G784" s="21">
        <f>tblvendedores[[#This Row],[Unidades]]*tblvendedores[[#This Row],[Valor Unitario]]</f>
        <v>13817.6</v>
      </c>
    </row>
    <row r="785" spans="1:7" x14ac:dyDescent="0.25">
      <c r="A785" t="s">
        <v>59</v>
      </c>
      <c r="B785" t="s">
        <v>60</v>
      </c>
      <c r="C785" s="20">
        <v>41621</v>
      </c>
      <c r="D785" s="22">
        <v>10379</v>
      </c>
      <c r="E785">
        <v>7</v>
      </c>
      <c r="F785" s="21">
        <v>863.28</v>
      </c>
      <c r="G785" s="21">
        <f>tblvendedores[[#This Row],[Unidades]]*tblvendedores[[#This Row],[Valor Unitario]]</f>
        <v>6042.96</v>
      </c>
    </row>
    <row r="786" spans="1:7" x14ac:dyDescent="0.25">
      <c r="A786" t="s">
        <v>59</v>
      </c>
      <c r="B786" t="s">
        <v>69</v>
      </c>
      <c r="C786" s="20">
        <v>41621</v>
      </c>
      <c r="D786" s="22">
        <v>10381</v>
      </c>
      <c r="E786">
        <v>15</v>
      </c>
      <c r="F786" s="21">
        <v>112</v>
      </c>
      <c r="G786" s="21">
        <f>tblvendedores[[#This Row],[Unidades]]*tblvendedores[[#This Row],[Valor Unitario]]</f>
        <v>1680</v>
      </c>
    </row>
    <row r="787" spans="1:7" x14ac:dyDescent="0.25">
      <c r="A787" t="s">
        <v>59</v>
      </c>
      <c r="B787" t="s">
        <v>67</v>
      </c>
      <c r="C787" s="20">
        <v>41624</v>
      </c>
      <c r="D787" s="22">
        <v>10382</v>
      </c>
      <c r="E787">
        <v>19</v>
      </c>
      <c r="F787" s="21">
        <v>2900</v>
      </c>
      <c r="G787" s="21">
        <f>tblvendedores[[#This Row],[Unidades]]*tblvendedores[[#This Row],[Valor Unitario]]</f>
        <v>55100</v>
      </c>
    </row>
    <row r="788" spans="1:7" x14ac:dyDescent="0.25">
      <c r="A788" t="s">
        <v>59</v>
      </c>
      <c r="B788" t="s">
        <v>66</v>
      </c>
      <c r="C788" s="20">
        <v>41626</v>
      </c>
      <c r="D788" s="22">
        <v>10383</v>
      </c>
      <c r="E788">
        <v>12</v>
      </c>
      <c r="F788" s="21">
        <v>899</v>
      </c>
      <c r="G788" s="21">
        <f>tblvendedores[[#This Row],[Unidades]]*tblvendedores[[#This Row],[Valor Unitario]]</f>
        <v>10788</v>
      </c>
    </row>
    <row r="789" spans="1:7" x14ac:dyDescent="0.25">
      <c r="A789" t="s">
        <v>61</v>
      </c>
      <c r="B789" t="s">
        <v>62</v>
      </c>
      <c r="C789" s="20">
        <v>41627</v>
      </c>
      <c r="D789" s="22">
        <v>10378</v>
      </c>
      <c r="E789">
        <v>17</v>
      </c>
      <c r="F789" s="21">
        <v>103.2</v>
      </c>
      <c r="G789" s="21">
        <f>tblvendedores[[#This Row],[Unidades]]*tblvendedores[[#This Row],[Valor Unitario]]</f>
        <v>1754.4</v>
      </c>
    </row>
    <row r="790" spans="1:7" x14ac:dyDescent="0.25">
      <c r="A790" t="s">
        <v>61</v>
      </c>
      <c r="B790" t="s">
        <v>69</v>
      </c>
      <c r="C790" s="20">
        <v>41628</v>
      </c>
      <c r="D790" s="22">
        <v>10384</v>
      </c>
      <c r="E790">
        <v>9</v>
      </c>
      <c r="F790" s="21">
        <v>2222.4</v>
      </c>
      <c r="G790" s="21">
        <f>tblvendedores[[#This Row],[Unidades]]*tblvendedores[[#This Row],[Valor Unitario]]</f>
        <v>20001.600000000002</v>
      </c>
    </row>
    <row r="791" spans="1:7" x14ac:dyDescent="0.25">
      <c r="A791" t="s">
        <v>59</v>
      </c>
      <c r="B791" t="s">
        <v>64</v>
      </c>
      <c r="C791" s="20">
        <v>41628</v>
      </c>
      <c r="D791" s="22">
        <v>10387</v>
      </c>
      <c r="E791">
        <v>9</v>
      </c>
      <c r="F791" s="21">
        <v>1058.4000000000001</v>
      </c>
      <c r="G791" s="21">
        <f>tblvendedores[[#This Row],[Unidades]]*tblvendedores[[#This Row],[Valor Unitario]]</f>
        <v>9525.6</v>
      </c>
    </row>
    <row r="792" spans="1:7" x14ac:dyDescent="0.25">
      <c r="A792" t="s">
        <v>59</v>
      </c>
      <c r="B792" t="s">
        <v>60</v>
      </c>
      <c r="C792" s="20">
        <v>41628</v>
      </c>
      <c r="D792" s="22">
        <v>10388</v>
      </c>
      <c r="E792">
        <v>19</v>
      </c>
      <c r="F792" s="21">
        <v>1228.8</v>
      </c>
      <c r="G792" s="21">
        <f>tblvendedores[[#This Row],[Unidades]]*tblvendedores[[#This Row],[Valor Unitario]]</f>
        <v>23347.200000000001</v>
      </c>
    </row>
    <row r="793" spans="1:7" x14ac:dyDescent="0.25">
      <c r="A793" t="s">
        <v>59</v>
      </c>
      <c r="B793" t="s">
        <v>64</v>
      </c>
      <c r="C793" s="20">
        <v>41631</v>
      </c>
      <c r="D793" s="22">
        <v>10385</v>
      </c>
      <c r="E793">
        <v>17</v>
      </c>
      <c r="F793" s="21">
        <v>691.2</v>
      </c>
      <c r="G793" s="21">
        <f>tblvendedores[[#This Row],[Unidades]]*tblvendedores[[#This Row],[Valor Unitario]]</f>
        <v>11750.400000000001</v>
      </c>
    </row>
    <row r="794" spans="1:7" x14ac:dyDescent="0.25">
      <c r="A794" t="s">
        <v>59</v>
      </c>
      <c r="B794" t="s">
        <v>64</v>
      </c>
      <c r="C794" s="20">
        <v>41632</v>
      </c>
      <c r="D794" s="22">
        <v>10371</v>
      </c>
      <c r="E794">
        <v>13</v>
      </c>
      <c r="F794" s="21">
        <v>72.959999999999994</v>
      </c>
      <c r="G794" s="21">
        <f>tblvendedores[[#This Row],[Unidades]]*tblvendedores[[#This Row],[Valor Unitario]]</f>
        <v>948.4799999999999</v>
      </c>
    </row>
    <row r="795" spans="1:7" x14ac:dyDescent="0.25">
      <c r="A795" t="s">
        <v>59</v>
      </c>
      <c r="B795" t="s">
        <v>67</v>
      </c>
      <c r="C795" s="20">
        <v>41632</v>
      </c>
      <c r="D795" s="22">
        <v>10389</v>
      </c>
      <c r="E795">
        <v>11</v>
      </c>
      <c r="F795" s="21">
        <v>1832.8</v>
      </c>
      <c r="G795" s="21">
        <f>tblvendedores[[#This Row],[Unidades]]*tblvendedores[[#This Row],[Valor Unitario]]</f>
        <v>20160.8</v>
      </c>
    </row>
    <row r="796" spans="1:7" x14ac:dyDescent="0.25">
      <c r="A796" t="s">
        <v>61</v>
      </c>
      <c r="B796" t="s">
        <v>63</v>
      </c>
      <c r="C796" s="20">
        <v>41633</v>
      </c>
      <c r="D796" s="22">
        <v>10386</v>
      </c>
      <c r="E796">
        <v>10</v>
      </c>
      <c r="F796" s="21">
        <v>166</v>
      </c>
      <c r="G796" s="21">
        <f>tblvendedores[[#This Row],[Unidades]]*tblvendedores[[#This Row],[Valor Unitario]]</f>
        <v>1660</v>
      </c>
    </row>
    <row r="797" spans="1:7" x14ac:dyDescent="0.25">
      <c r="A797" t="s">
        <v>61</v>
      </c>
      <c r="B797" t="s">
        <v>65</v>
      </c>
      <c r="C797" s="20">
        <v>41634</v>
      </c>
      <c r="D797" s="22">
        <v>10390</v>
      </c>
      <c r="E797">
        <v>12</v>
      </c>
      <c r="F797" s="21">
        <v>2090.88</v>
      </c>
      <c r="G797" s="21">
        <f>tblvendedores[[#This Row],[Unidades]]*tblvendedores[[#This Row],[Valor Unitario]]</f>
        <v>25090.560000000001</v>
      </c>
    </row>
    <row r="798" spans="1:7" x14ac:dyDescent="0.25">
      <c r="A798" t="s">
        <v>61</v>
      </c>
      <c r="B798" t="s">
        <v>65</v>
      </c>
      <c r="C798" s="20">
        <v>41635</v>
      </c>
      <c r="D798" s="22">
        <v>10370</v>
      </c>
      <c r="E798">
        <v>10</v>
      </c>
      <c r="F798" s="21">
        <v>1117.5999999999999</v>
      </c>
      <c r="G798" s="21">
        <f>tblvendedores[[#This Row],[Unidades]]*tblvendedores[[#This Row],[Valor Unitario]]</f>
        <v>11176</v>
      </c>
    </row>
    <row r="799" spans="1:7" x14ac:dyDescent="0.25">
      <c r="A799" t="s">
        <v>59</v>
      </c>
      <c r="B799" t="s">
        <v>66</v>
      </c>
      <c r="C799" s="20">
        <v>41638</v>
      </c>
      <c r="D799" s="22">
        <v>10366</v>
      </c>
      <c r="E799">
        <v>13</v>
      </c>
      <c r="F799" s="21">
        <v>136</v>
      </c>
      <c r="G799" s="21">
        <f>tblvendedores[[#This Row],[Unidades]]*tblvendedores[[#This Row],[Valor Unitario]]</f>
        <v>1768</v>
      </c>
    </row>
    <row r="800" spans="1:7" x14ac:dyDescent="0.25">
      <c r="A800" t="s">
        <v>59</v>
      </c>
      <c r="B800" t="s">
        <v>69</v>
      </c>
      <c r="C800" s="20">
        <v>41639</v>
      </c>
      <c r="D800" s="22">
        <v>10391</v>
      </c>
      <c r="E800">
        <v>11</v>
      </c>
      <c r="F800" s="21">
        <v>86.4</v>
      </c>
      <c r="G800" s="21">
        <f>tblvendedores[[#This Row],[Unidades]]*tblvendedores[[#This Row],[Valor Unitario]]</f>
        <v>950.40000000000009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C113-1FB4-4662-A0C0-4D3D9DAF46F1}">
  <dimension ref="A1:J800"/>
  <sheetViews>
    <sheetView zoomScale="115" zoomScaleNormal="115" workbookViewId="0">
      <selection activeCell="J1" sqref="J1"/>
    </sheetView>
  </sheetViews>
  <sheetFormatPr defaultRowHeight="15" x14ac:dyDescent="0.25"/>
  <cols>
    <col min="2" max="2" width="12.140625" bestFit="1" customWidth="1"/>
    <col min="3" max="3" width="11.85546875" bestFit="1" customWidth="1"/>
    <col min="6" max="6" width="15.85546875" bestFit="1" customWidth="1"/>
    <col min="7" max="7" width="12.5703125" bestFit="1" customWidth="1"/>
  </cols>
  <sheetData>
    <row r="1" spans="1:10" x14ac:dyDescent="0.25">
      <c r="A1" t="s">
        <v>75</v>
      </c>
      <c r="B1" t="s">
        <v>76</v>
      </c>
      <c r="C1" s="20" t="s">
        <v>77</v>
      </c>
      <c r="D1" t="s">
        <v>78</v>
      </c>
      <c r="E1" t="s">
        <v>79</v>
      </c>
      <c r="F1" s="21" t="s">
        <v>80</v>
      </c>
      <c r="G1" s="21" t="s">
        <v>119</v>
      </c>
      <c r="J1" t="s">
        <v>72</v>
      </c>
    </row>
    <row r="2" spans="1:10" x14ac:dyDescent="0.25">
      <c r="A2" t="s">
        <v>59</v>
      </c>
      <c r="B2" t="s">
        <v>60</v>
      </c>
      <c r="C2" s="20">
        <v>40544</v>
      </c>
      <c r="D2" s="22">
        <v>10392</v>
      </c>
      <c r="E2">
        <v>13</v>
      </c>
      <c r="F2" s="21">
        <v>1440</v>
      </c>
      <c r="G2" s="21">
        <f>Table24[[#This Row],[Unidades]]*Table24[[#This Row],[Valor Unitario]]</f>
        <v>18720</v>
      </c>
    </row>
    <row r="3" spans="1:10" hidden="1" x14ac:dyDescent="0.25">
      <c r="A3" t="s">
        <v>61</v>
      </c>
      <c r="B3" t="s">
        <v>62</v>
      </c>
      <c r="C3" s="20">
        <v>40545</v>
      </c>
      <c r="D3" s="22">
        <v>10397</v>
      </c>
      <c r="E3">
        <v>17</v>
      </c>
      <c r="F3" s="21">
        <v>716.72</v>
      </c>
      <c r="G3">
        <f>Table24[[#This Row],[Unidades]]*Table24[[#This Row],[Valor Unitario]]</f>
        <v>12184.24</v>
      </c>
      <c r="J3" t="s">
        <v>73</v>
      </c>
    </row>
    <row r="4" spans="1:10" hidden="1" x14ac:dyDescent="0.25">
      <c r="A4" t="s">
        <v>61</v>
      </c>
      <c r="B4" t="s">
        <v>63</v>
      </c>
      <c r="C4" s="20">
        <v>40545</v>
      </c>
      <c r="D4" s="22">
        <v>10771</v>
      </c>
      <c r="E4">
        <v>18</v>
      </c>
      <c r="F4" s="21">
        <v>344</v>
      </c>
      <c r="G4">
        <f>Table24[[#This Row],[Unidades]]*Table24[[#This Row],[Valor Unitario]]</f>
        <v>6192</v>
      </c>
      <c r="J4" t="s">
        <v>74</v>
      </c>
    </row>
    <row r="5" spans="1:10" hidden="1" x14ac:dyDescent="0.25">
      <c r="A5" t="s">
        <v>59</v>
      </c>
      <c r="B5" t="s">
        <v>64</v>
      </c>
      <c r="C5" s="20">
        <v>40546</v>
      </c>
      <c r="D5" s="22">
        <v>10393</v>
      </c>
      <c r="E5">
        <v>16</v>
      </c>
      <c r="F5" s="21">
        <v>2556.9499999999998</v>
      </c>
      <c r="G5">
        <f>Table24[[#This Row],[Unidades]]*Table24[[#This Row],[Valor Unitario]]</f>
        <v>40911.199999999997</v>
      </c>
      <c r="J5" t="s">
        <v>110</v>
      </c>
    </row>
    <row r="6" spans="1:10" hidden="1" x14ac:dyDescent="0.25">
      <c r="A6" t="s">
        <v>59</v>
      </c>
      <c r="B6" t="s">
        <v>64</v>
      </c>
      <c r="C6" s="20">
        <v>40546</v>
      </c>
      <c r="D6" s="22">
        <v>10394</v>
      </c>
      <c r="E6">
        <v>10</v>
      </c>
      <c r="F6" s="21">
        <v>442</v>
      </c>
      <c r="G6">
        <f>Table24[[#This Row],[Unidades]]*Table24[[#This Row],[Valor Unitario]]</f>
        <v>4420</v>
      </c>
      <c r="J6" t="s">
        <v>111</v>
      </c>
    </row>
    <row r="7" spans="1:10" hidden="1" x14ac:dyDescent="0.25">
      <c r="A7" t="s">
        <v>61</v>
      </c>
      <c r="B7" t="s">
        <v>65</v>
      </c>
      <c r="C7" s="20">
        <v>40546</v>
      </c>
      <c r="D7" s="22">
        <v>10395</v>
      </c>
      <c r="E7">
        <v>9</v>
      </c>
      <c r="F7" s="21">
        <v>2122.92</v>
      </c>
      <c r="G7">
        <f>Table24[[#This Row],[Unidades]]*Table24[[#This Row],[Valor Unitario]]</f>
        <v>19106.28</v>
      </c>
      <c r="J7" t="s">
        <v>112</v>
      </c>
    </row>
    <row r="8" spans="1:10" hidden="1" x14ac:dyDescent="0.25">
      <c r="A8" t="s">
        <v>59</v>
      </c>
      <c r="B8" t="s">
        <v>64</v>
      </c>
      <c r="C8" s="20">
        <v>40549</v>
      </c>
      <c r="D8" s="22">
        <v>10396</v>
      </c>
      <c r="E8">
        <v>7</v>
      </c>
      <c r="F8" s="21">
        <v>1903.8</v>
      </c>
      <c r="G8">
        <f>Table24[[#This Row],[Unidades]]*Table24[[#This Row],[Valor Unitario]]</f>
        <v>13326.6</v>
      </c>
    </row>
    <row r="9" spans="1:10" hidden="1" x14ac:dyDescent="0.25">
      <c r="A9" t="s">
        <v>59</v>
      </c>
      <c r="B9" t="s">
        <v>66</v>
      </c>
      <c r="C9" s="20">
        <v>40551</v>
      </c>
      <c r="D9" s="22">
        <v>10399</v>
      </c>
      <c r="E9">
        <v>17</v>
      </c>
      <c r="F9" s="21">
        <v>1765.6</v>
      </c>
      <c r="G9">
        <f>Table24[[#This Row],[Unidades]]*Table24[[#This Row],[Valor Unitario]]</f>
        <v>30015.199999999997</v>
      </c>
    </row>
    <row r="10" spans="1:10" x14ac:dyDescent="0.25">
      <c r="A10" t="s">
        <v>59</v>
      </c>
      <c r="B10" t="s">
        <v>60</v>
      </c>
      <c r="C10" s="20">
        <v>40551</v>
      </c>
      <c r="D10" s="22">
        <v>10404</v>
      </c>
      <c r="E10">
        <v>7</v>
      </c>
      <c r="F10" s="21">
        <v>1591.25</v>
      </c>
      <c r="G10" s="21">
        <f>Table24[[#This Row],[Unidades]]*Table24[[#This Row],[Valor Unitario]]</f>
        <v>11138.75</v>
      </c>
    </row>
    <row r="11" spans="1:10" x14ac:dyDescent="0.25">
      <c r="A11" t="s">
        <v>59</v>
      </c>
      <c r="B11" t="s">
        <v>60</v>
      </c>
      <c r="C11" s="20">
        <v>40552</v>
      </c>
      <c r="D11" s="22">
        <v>10398</v>
      </c>
      <c r="E11">
        <v>11</v>
      </c>
      <c r="F11" s="21">
        <v>2505.6</v>
      </c>
      <c r="G11" s="21">
        <f>Table24[[#This Row],[Unidades]]*Table24[[#This Row],[Valor Unitario]]</f>
        <v>27561.599999999999</v>
      </c>
    </row>
    <row r="12" spans="1:10" hidden="1" x14ac:dyDescent="0.25">
      <c r="A12" t="s">
        <v>61</v>
      </c>
      <c r="B12" t="s">
        <v>67</v>
      </c>
      <c r="C12" s="20">
        <v>40552</v>
      </c>
      <c r="D12" s="22">
        <v>10403</v>
      </c>
      <c r="E12">
        <v>18</v>
      </c>
      <c r="F12" s="21">
        <v>855.01</v>
      </c>
      <c r="G12">
        <f>Table24[[#This Row],[Unidades]]*Table24[[#This Row],[Valor Unitario]]</f>
        <v>15390.18</v>
      </c>
    </row>
    <row r="13" spans="1:10" hidden="1" x14ac:dyDescent="0.25">
      <c r="A13" t="s">
        <v>59</v>
      </c>
      <c r="B13" t="s">
        <v>64</v>
      </c>
      <c r="C13" s="20">
        <v>40553</v>
      </c>
      <c r="D13" s="22">
        <v>10401</v>
      </c>
      <c r="E13">
        <v>7</v>
      </c>
      <c r="F13" s="21">
        <v>3868.6</v>
      </c>
      <c r="G13">
        <f>Table24[[#This Row],[Unidades]]*Table24[[#This Row],[Valor Unitario]]</f>
        <v>27080.2</v>
      </c>
    </row>
    <row r="14" spans="1:10" hidden="1" x14ac:dyDescent="0.25">
      <c r="A14" t="s">
        <v>59</v>
      </c>
      <c r="B14" t="s">
        <v>63</v>
      </c>
      <c r="C14" s="20">
        <v>40553</v>
      </c>
      <c r="D14" s="22">
        <v>10402</v>
      </c>
      <c r="E14">
        <v>11</v>
      </c>
      <c r="F14" s="21">
        <v>2713.5</v>
      </c>
      <c r="G14">
        <f>Table24[[#This Row],[Unidades]]*Table24[[#This Row],[Valor Unitario]]</f>
        <v>29848.5</v>
      </c>
    </row>
    <row r="15" spans="1:10" hidden="1" x14ac:dyDescent="0.25">
      <c r="A15" t="s">
        <v>61</v>
      </c>
      <c r="B15" t="s">
        <v>68</v>
      </c>
      <c r="C15" s="20">
        <v>40556</v>
      </c>
      <c r="D15" s="22">
        <v>10406</v>
      </c>
      <c r="E15">
        <v>15</v>
      </c>
      <c r="F15" s="21">
        <v>1830.78</v>
      </c>
      <c r="G15">
        <f>Table24[[#This Row],[Unidades]]*Table24[[#This Row],[Valor Unitario]]</f>
        <v>27461.7</v>
      </c>
    </row>
    <row r="16" spans="1:10" hidden="1" x14ac:dyDescent="0.25">
      <c r="A16" t="s">
        <v>59</v>
      </c>
      <c r="B16" t="s">
        <v>66</v>
      </c>
      <c r="C16" s="20">
        <v>40557</v>
      </c>
      <c r="D16" s="22">
        <v>10408</v>
      </c>
      <c r="E16">
        <v>10</v>
      </c>
      <c r="F16" s="21">
        <v>1622.4</v>
      </c>
      <c r="G16">
        <f>Table24[[#This Row],[Unidades]]*Table24[[#This Row],[Valor Unitario]]</f>
        <v>16224</v>
      </c>
    </row>
    <row r="17" spans="1:7" hidden="1" x14ac:dyDescent="0.25">
      <c r="A17" t="s">
        <v>61</v>
      </c>
      <c r="B17" t="s">
        <v>69</v>
      </c>
      <c r="C17" s="20">
        <v>40557</v>
      </c>
      <c r="D17" s="22">
        <v>10409</v>
      </c>
      <c r="E17">
        <v>19</v>
      </c>
      <c r="F17" s="21">
        <v>319.2</v>
      </c>
      <c r="G17">
        <f>Table24[[#This Row],[Unidades]]*Table24[[#This Row],[Valor Unitario]]</f>
        <v>6064.8</v>
      </c>
    </row>
    <row r="18" spans="1:7" hidden="1" x14ac:dyDescent="0.25">
      <c r="A18" t="s">
        <v>59</v>
      </c>
      <c r="B18" t="s">
        <v>69</v>
      </c>
      <c r="C18" s="20">
        <v>40558</v>
      </c>
      <c r="D18" s="22">
        <v>10410</v>
      </c>
      <c r="E18">
        <v>16</v>
      </c>
      <c r="F18" s="21">
        <v>802</v>
      </c>
      <c r="G18">
        <f>Table24[[#This Row],[Unidades]]*Table24[[#This Row],[Valor Unitario]]</f>
        <v>12832</v>
      </c>
    </row>
    <row r="19" spans="1:7" hidden="1" x14ac:dyDescent="0.25">
      <c r="A19" t="s">
        <v>59</v>
      </c>
      <c r="B19" t="s">
        <v>66</v>
      </c>
      <c r="C19" s="20">
        <v>40558</v>
      </c>
      <c r="D19" s="22">
        <v>10412</v>
      </c>
      <c r="E19">
        <v>8</v>
      </c>
      <c r="F19" s="21">
        <v>334.8</v>
      </c>
      <c r="G19">
        <f>Table24[[#This Row],[Unidades]]*Table24[[#This Row],[Valor Unitario]]</f>
        <v>2678.4</v>
      </c>
    </row>
    <row r="20" spans="1:7" hidden="1" x14ac:dyDescent="0.25">
      <c r="A20" t="s">
        <v>59</v>
      </c>
      <c r="B20" t="s">
        <v>66</v>
      </c>
      <c r="C20" s="20">
        <v>40559</v>
      </c>
      <c r="D20" s="22">
        <v>10380</v>
      </c>
      <c r="E20">
        <v>8</v>
      </c>
      <c r="F20" s="21">
        <v>1313.82</v>
      </c>
      <c r="G20">
        <f>Table24[[#This Row],[Unidades]]*Table24[[#This Row],[Valor Unitario]]</f>
        <v>10510.56</v>
      </c>
    </row>
    <row r="21" spans="1:7" hidden="1" x14ac:dyDescent="0.25">
      <c r="A21" t="s">
        <v>59</v>
      </c>
      <c r="B21" t="s">
        <v>64</v>
      </c>
      <c r="C21" s="20">
        <v>40559</v>
      </c>
      <c r="D21" s="22">
        <v>10400</v>
      </c>
      <c r="E21">
        <v>18</v>
      </c>
      <c r="F21" s="21">
        <v>3063</v>
      </c>
      <c r="G21">
        <f>Table24[[#This Row],[Unidades]]*Table24[[#This Row],[Valor Unitario]]</f>
        <v>55134</v>
      </c>
    </row>
    <row r="22" spans="1:7" hidden="1" x14ac:dyDescent="0.25">
      <c r="A22" t="s">
        <v>59</v>
      </c>
      <c r="B22" t="s">
        <v>69</v>
      </c>
      <c r="C22" s="20">
        <v>40559</v>
      </c>
      <c r="D22" s="22">
        <v>10413</v>
      </c>
      <c r="E22">
        <v>8</v>
      </c>
      <c r="F22" s="21">
        <v>2123.1999999999998</v>
      </c>
      <c r="G22">
        <f>Table24[[#This Row],[Unidades]]*Table24[[#This Row],[Valor Unitario]]</f>
        <v>16985.599999999999</v>
      </c>
    </row>
    <row r="23" spans="1:7" x14ac:dyDescent="0.25">
      <c r="A23" t="s">
        <v>59</v>
      </c>
      <c r="B23" t="s">
        <v>60</v>
      </c>
      <c r="C23" s="20">
        <v>40560</v>
      </c>
      <c r="D23" s="22">
        <v>10414</v>
      </c>
      <c r="E23">
        <v>13</v>
      </c>
      <c r="F23" s="21">
        <v>224.83</v>
      </c>
      <c r="G23" s="21">
        <f>Table24[[#This Row],[Unidades]]*Table24[[#This Row],[Valor Unitario]]</f>
        <v>2922.79</v>
      </c>
    </row>
    <row r="24" spans="1:7" hidden="1" x14ac:dyDescent="0.25">
      <c r="A24" t="s">
        <v>61</v>
      </c>
      <c r="B24" t="s">
        <v>63</v>
      </c>
      <c r="C24" s="20">
        <v>40564</v>
      </c>
      <c r="D24" s="22">
        <v>10411</v>
      </c>
      <c r="E24">
        <v>14</v>
      </c>
      <c r="F24" s="21">
        <v>966.8</v>
      </c>
      <c r="G24">
        <f>Table24[[#This Row],[Unidades]]*Table24[[#This Row],[Valor Unitario]]</f>
        <v>13535.199999999999</v>
      </c>
    </row>
    <row r="25" spans="1:7" hidden="1" x14ac:dyDescent="0.25">
      <c r="A25" t="s">
        <v>59</v>
      </c>
      <c r="B25" t="s">
        <v>64</v>
      </c>
      <c r="C25" s="20">
        <v>40565</v>
      </c>
      <c r="D25" s="22">
        <v>10405</v>
      </c>
      <c r="E25">
        <v>14</v>
      </c>
      <c r="F25" s="21">
        <v>400</v>
      </c>
      <c r="G25">
        <f>Table24[[#This Row],[Unidades]]*Table24[[#This Row],[Valor Unitario]]</f>
        <v>5600</v>
      </c>
    </row>
    <row r="26" spans="1:7" hidden="1" x14ac:dyDescent="0.25">
      <c r="A26" t="s">
        <v>61</v>
      </c>
      <c r="B26" t="s">
        <v>69</v>
      </c>
      <c r="C26" s="20">
        <v>40567</v>
      </c>
      <c r="D26" s="22">
        <v>10415</v>
      </c>
      <c r="E26">
        <v>18</v>
      </c>
      <c r="F26" s="21">
        <v>102.4</v>
      </c>
      <c r="G26">
        <f>Table24[[#This Row],[Unidades]]*Table24[[#This Row],[Valor Unitario]]</f>
        <v>1843.2</v>
      </c>
    </row>
    <row r="27" spans="1:7" hidden="1" x14ac:dyDescent="0.25">
      <c r="A27" t="s">
        <v>59</v>
      </c>
      <c r="B27" t="s">
        <v>67</v>
      </c>
      <c r="C27" s="20">
        <v>40567</v>
      </c>
      <c r="D27" s="22">
        <v>10418</v>
      </c>
      <c r="E27">
        <v>14</v>
      </c>
      <c r="F27" s="21">
        <v>1814.8</v>
      </c>
      <c r="G27">
        <f>Table24[[#This Row],[Unidades]]*Table24[[#This Row],[Valor Unitario]]</f>
        <v>25407.200000000001</v>
      </c>
    </row>
    <row r="28" spans="1:7" hidden="1" x14ac:dyDescent="0.25">
      <c r="A28" t="s">
        <v>59</v>
      </c>
      <c r="B28" t="s">
        <v>66</v>
      </c>
      <c r="C28" s="20">
        <v>40570</v>
      </c>
      <c r="D28" s="22">
        <v>10416</v>
      </c>
      <c r="E28">
        <v>9</v>
      </c>
      <c r="F28" s="21">
        <v>720</v>
      </c>
      <c r="G28">
        <f>Table24[[#This Row],[Unidades]]*Table24[[#This Row],[Valor Unitario]]</f>
        <v>6480</v>
      </c>
    </row>
    <row r="29" spans="1:7" hidden="1" x14ac:dyDescent="0.25">
      <c r="A29" t="s">
        <v>59</v>
      </c>
      <c r="B29" t="s">
        <v>69</v>
      </c>
      <c r="C29" s="20">
        <v>40570</v>
      </c>
      <c r="D29" s="22">
        <v>10420</v>
      </c>
      <c r="E29">
        <v>8</v>
      </c>
      <c r="F29" s="21">
        <v>1707.84</v>
      </c>
      <c r="G29">
        <f>Table24[[#This Row],[Unidades]]*Table24[[#This Row],[Valor Unitario]]</f>
        <v>13662.72</v>
      </c>
    </row>
    <row r="30" spans="1:7" hidden="1" x14ac:dyDescent="0.25">
      <c r="A30" t="s">
        <v>59</v>
      </c>
      <c r="B30" t="s">
        <v>66</v>
      </c>
      <c r="C30" s="20">
        <v>40570</v>
      </c>
      <c r="D30" s="22">
        <v>10421</v>
      </c>
      <c r="E30">
        <v>17</v>
      </c>
      <c r="F30" s="21">
        <v>1194.27</v>
      </c>
      <c r="G30">
        <f>Table24[[#This Row],[Unidades]]*Table24[[#This Row],[Valor Unitario]]</f>
        <v>20302.59</v>
      </c>
    </row>
    <row r="31" spans="1:7" hidden="1" x14ac:dyDescent="0.25">
      <c r="A31" t="s">
        <v>61</v>
      </c>
      <c r="B31" t="s">
        <v>68</v>
      </c>
      <c r="C31" s="20">
        <v>40570</v>
      </c>
      <c r="D31" s="22">
        <v>10424</v>
      </c>
      <c r="E31">
        <v>8</v>
      </c>
      <c r="F31" s="21">
        <v>9194.56</v>
      </c>
      <c r="G31">
        <f>Table24[[#This Row],[Unidades]]*Table24[[#This Row],[Valor Unitario]]</f>
        <v>73556.479999999996</v>
      </c>
    </row>
    <row r="32" spans="1:7" hidden="1" x14ac:dyDescent="0.25">
      <c r="A32" t="s">
        <v>59</v>
      </c>
      <c r="B32" t="s">
        <v>67</v>
      </c>
      <c r="C32" s="20">
        <v>40571</v>
      </c>
      <c r="D32" s="22">
        <v>10417</v>
      </c>
      <c r="E32">
        <v>11</v>
      </c>
      <c r="F32" s="21">
        <v>11188.4</v>
      </c>
      <c r="G32">
        <f>Table24[[#This Row],[Unidades]]*Table24[[#This Row],[Valor Unitario]]</f>
        <v>123072.4</v>
      </c>
    </row>
    <row r="33" spans="1:7" x14ac:dyDescent="0.25">
      <c r="A33" t="s">
        <v>59</v>
      </c>
      <c r="B33" t="s">
        <v>60</v>
      </c>
      <c r="C33" s="20">
        <v>40573</v>
      </c>
      <c r="D33" s="22">
        <v>10407</v>
      </c>
      <c r="E33">
        <v>14</v>
      </c>
      <c r="F33" s="21">
        <v>1194</v>
      </c>
      <c r="G33" s="21">
        <f>Table24[[#This Row],[Unidades]]*Table24[[#This Row],[Valor Unitario]]</f>
        <v>16716</v>
      </c>
    </row>
    <row r="34" spans="1:7" hidden="1" x14ac:dyDescent="0.25">
      <c r="A34" t="s">
        <v>59</v>
      </c>
      <c r="B34" t="s">
        <v>67</v>
      </c>
      <c r="C34" s="20">
        <v>40573</v>
      </c>
      <c r="D34" s="22">
        <v>10419</v>
      </c>
      <c r="E34">
        <v>13</v>
      </c>
      <c r="F34" s="21">
        <v>2097.6</v>
      </c>
      <c r="G34">
        <f>Table24[[#This Row],[Unidades]]*Table24[[#This Row],[Valor Unitario]]</f>
        <v>27268.799999999999</v>
      </c>
    </row>
    <row r="35" spans="1:7" x14ac:dyDescent="0.25">
      <c r="A35" t="s">
        <v>59</v>
      </c>
      <c r="B35" t="s">
        <v>60</v>
      </c>
      <c r="C35" s="20">
        <v>40574</v>
      </c>
      <c r="D35" s="22">
        <v>10422</v>
      </c>
      <c r="E35">
        <v>10</v>
      </c>
      <c r="F35" s="21">
        <v>49.8</v>
      </c>
      <c r="G35" s="21">
        <f>Table24[[#This Row],[Unidades]]*Table24[[#This Row],[Valor Unitario]]</f>
        <v>498</v>
      </c>
    </row>
    <row r="36" spans="1:7" hidden="1" x14ac:dyDescent="0.25">
      <c r="A36" t="s">
        <v>59</v>
      </c>
      <c r="B36" t="s">
        <v>67</v>
      </c>
      <c r="C36" s="20">
        <v>40577</v>
      </c>
      <c r="D36" s="22">
        <v>10430</v>
      </c>
      <c r="E36">
        <v>13</v>
      </c>
      <c r="F36" s="21">
        <v>4899.2</v>
      </c>
      <c r="G36">
        <f>Table24[[#This Row],[Unidades]]*Table24[[#This Row],[Valor Unitario]]</f>
        <v>63689.599999999999</v>
      </c>
    </row>
    <row r="37" spans="1:7" hidden="1" x14ac:dyDescent="0.25">
      <c r="A37" t="s">
        <v>61</v>
      </c>
      <c r="B37" t="s">
        <v>68</v>
      </c>
      <c r="C37" s="20">
        <v>40578</v>
      </c>
      <c r="D37" s="22">
        <v>10428</v>
      </c>
      <c r="E37">
        <v>11</v>
      </c>
      <c r="F37" s="21">
        <v>192</v>
      </c>
      <c r="G37">
        <f>Table24[[#This Row],[Unidades]]*Table24[[#This Row],[Valor Unitario]]</f>
        <v>2112</v>
      </c>
    </row>
    <row r="38" spans="1:7" hidden="1" x14ac:dyDescent="0.25">
      <c r="A38" t="s">
        <v>59</v>
      </c>
      <c r="B38" t="s">
        <v>67</v>
      </c>
      <c r="C38" s="20">
        <v>40580</v>
      </c>
      <c r="D38" s="22">
        <v>10426</v>
      </c>
      <c r="E38">
        <v>11</v>
      </c>
      <c r="F38" s="21">
        <v>338.2</v>
      </c>
      <c r="G38">
        <f>Table24[[#This Row],[Unidades]]*Table24[[#This Row],[Valor Unitario]]</f>
        <v>3720.2</v>
      </c>
    </row>
    <row r="39" spans="1:7" hidden="1" x14ac:dyDescent="0.25">
      <c r="A39" t="s">
        <v>59</v>
      </c>
      <c r="B39" t="s">
        <v>69</v>
      </c>
      <c r="C39" s="20">
        <v>40581</v>
      </c>
      <c r="D39" s="22">
        <v>10429</v>
      </c>
      <c r="E39">
        <v>12</v>
      </c>
      <c r="F39" s="21">
        <v>1441.37</v>
      </c>
      <c r="G39">
        <f>Table24[[#This Row],[Unidades]]*Table24[[#This Row],[Valor Unitario]]</f>
        <v>17296.439999999999</v>
      </c>
    </row>
    <row r="40" spans="1:7" hidden="1" x14ac:dyDescent="0.25">
      <c r="A40" t="s">
        <v>59</v>
      </c>
      <c r="B40" t="s">
        <v>67</v>
      </c>
      <c r="C40" s="20">
        <v>40581</v>
      </c>
      <c r="D40" s="22">
        <v>10431</v>
      </c>
      <c r="E40">
        <v>13</v>
      </c>
      <c r="F40" s="21">
        <v>1892.25</v>
      </c>
      <c r="G40">
        <f>Table24[[#This Row],[Unidades]]*Table24[[#This Row],[Valor Unitario]]</f>
        <v>24599.25</v>
      </c>
    </row>
    <row r="41" spans="1:7" hidden="1" x14ac:dyDescent="0.25">
      <c r="A41" t="s">
        <v>59</v>
      </c>
      <c r="B41" t="s">
        <v>69</v>
      </c>
      <c r="C41" s="20">
        <v>40581</v>
      </c>
      <c r="D41" s="22">
        <v>10432</v>
      </c>
      <c r="E41">
        <v>9</v>
      </c>
      <c r="F41" s="21">
        <v>485</v>
      </c>
      <c r="G41">
        <f>Table24[[#This Row],[Unidades]]*Table24[[#This Row],[Valor Unitario]]</f>
        <v>4365</v>
      </c>
    </row>
    <row r="42" spans="1:7" hidden="1" x14ac:dyDescent="0.25">
      <c r="A42" t="s">
        <v>59</v>
      </c>
      <c r="B42" t="s">
        <v>66</v>
      </c>
      <c r="C42" s="20">
        <v>40581</v>
      </c>
      <c r="D42" s="22">
        <v>10435</v>
      </c>
      <c r="E42">
        <v>9</v>
      </c>
      <c r="F42" s="21">
        <v>631.6</v>
      </c>
      <c r="G42">
        <f>Table24[[#This Row],[Unidades]]*Table24[[#This Row],[Valor Unitario]]</f>
        <v>5684.4000000000005</v>
      </c>
    </row>
    <row r="43" spans="1:7" hidden="1" x14ac:dyDescent="0.25">
      <c r="A43" t="s">
        <v>61</v>
      </c>
      <c r="B43" t="s">
        <v>65</v>
      </c>
      <c r="C43" s="20">
        <v>40584</v>
      </c>
      <c r="D43" s="22">
        <v>10439</v>
      </c>
      <c r="E43">
        <v>12</v>
      </c>
      <c r="F43" s="21">
        <v>1078</v>
      </c>
      <c r="G43">
        <f>Table24[[#This Row],[Unidades]]*Table24[[#This Row],[Valor Unitario]]</f>
        <v>12936</v>
      </c>
    </row>
    <row r="44" spans="1:7" hidden="1" x14ac:dyDescent="0.25">
      <c r="A44" t="s">
        <v>61</v>
      </c>
      <c r="B44" t="s">
        <v>69</v>
      </c>
      <c r="C44" s="20">
        <v>40585</v>
      </c>
      <c r="D44" s="22">
        <v>10436</v>
      </c>
      <c r="E44">
        <v>12</v>
      </c>
      <c r="F44" s="21">
        <v>1994.52</v>
      </c>
      <c r="G44">
        <f>Table24[[#This Row],[Unidades]]*Table24[[#This Row],[Valor Unitario]]</f>
        <v>23934.239999999998</v>
      </c>
    </row>
    <row r="45" spans="1:7" hidden="1" x14ac:dyDescent="0.25">
      <c r="A45" t="s">
        <v>59</v>
      </c>
      <c r="B45" t="s">
        <v>66</v>
      </c>
      <c r="C45" s="20">
        <v>40586</v>
      </c>
      <c r="D45" s="22">
        <v>10437</v>
      </c>
      <c r="E45">
        <v>8</v>
      </c>
      <c r="F45" s="21">
        <v>393</v>
      </c>
      <c r="G45">
        <f>Table24[[#This Row],[Unidades]]*Table24[[#This Row],[Valor Unitario]]</f>
        <v>3144</v>
      </c>
    </row>
    <row r="46" spans="1:7" hidden="1" x14ac:dyDescent="0.25">
      <c r="A46" t="s">
        <v>59</v>
      </c>
      <c r="B46" t="s">
        <v>69</v>
      </c>
      <c r="C46" s="20">
        <v>40587</v>
      </c>
      <c r="D46" s="22">
        <v>10434</v>
      </c>
      <c r="E46">
        <v>7</v>
      </c>
      <c r="F46" s="21">
        <v>321.12</v>
      </c>
      <c r="G46">
        <f>Table24[[#This Row],[Unidades]]*Table24[[#This Row],[Valor Unitario]]</f>
        <v>2247.84</v>
      </c>
    </row>
    <row r="47" spans="1:7" hidden="1" x14ac:dyDescent="0.25">
      <c r="A47" t="s">
        <v>61</v>
      </c>
      <c r="B47" t="s">
        <v>65</v>
      </c>
      <c r="C47" s="20">
        <v>40588</v>
      </c>
      <c r="D47" s="22">
        <v>10425</v>
      </c>
      <c r="E47">
        <v>10</v>
      </c>
      <c r="F47" s="21">
        <v>360</v>
      </c>
      <c r="G47">
        <f>Table24[[#This Row],[Unidades]]*Table24[[#This Row],[Valor Unitario]]</f>
        <v>3600</v>
      </c>
    </row>
    <row r="48" spans="1:7" hidden="1" x14ac:dyDescent="0.25">
      <c r="A48" t="s">
        <v>59</v>
      </c>
      <c r="B48" t="s">
        <v>69</v>
      </c>
      <c r="C48" s="20">
        <v>40588</v>
      </c>
      <c r="D48" s="22">
        <v>10438</v>
      </c>
      <c r="E48">
        <v>18</v>
      </c>
      <c r="F48" s="21">
        <v>454</v>
      </c>
      <c r="G48">
        <f>Table24[[#This Row],[Unidades]]*Table24[[#This Row],[Valor Unitario]]</f>
        <v>8172</v>
      </c>
    </row>
    <row r="49" spans="1:7" hidden="1" x14ac:dyDescent="0.25">
      <c r="A49" t="s">
        <v>59</v>
      </c>
      <c r="B49" t="s">
        <v>66</v>
      </c>
      <c r="C49" s="20">
        <v>40588</v>
      </c>
      <c r="D49" s="22">
        <v>10443</v>
      </c>
      <c r="E49">
        <v>7</v>
      </c>
      <c r="F49" s="21">
        <v>517.44000000000005</v>
      </c>
      <c r="G49">
        <f>Table24[[#This Row],[Unidades]]*Table24[[#This Row],[Valor Unitario]]</f>
        <v>3622.0800000000004</v>
      </c>
    </row>
    <row r="50" spans="1:7" hidden="1" x14ac:dyDescent="0.25">
      <c r="A50" t="s">
        <v>59</v>
      </c>
      <c r="B50" t="s">
        <v>69</v>
      </c>
      <c r="C50" s="20">
        <v>40592</v>
      </c>
      <c r="D50" s="22">
        <v>10442</v>
      </c>
      <c r="E50">
        <v>19</v>
      </c>
      <c r="F50" s="21">
        <v>1792</v>
      </c>
      <c r="G50">
        <f>Table24[[#This Row],[Unidades]]*Table24[[#This Row],[Valor Unitario]]</f>
        <v>34048</v>
      </c>
    </row>
    <row r="51" spans="1:7" hidden="1" x14ac:dyDescent="0.25">
      <c r="A51" t="s">
        <v>61</v>
      </c>
      <c r="B51" t="s">
        <v>65</v>
      </c>
      <c r="C51" s="20">
        <v>40593</v>
      </c>
      <c r="D51" s="22">
        <v>10446</v>
      </c>
      <c r="E51">
        <v>18</v>
      </c>
      <c r="F51" s="21">
        <v>246.24</v>
      </c>
      <c r="G51">
        <f>Table24[[#This Row],[Unidades]]*Table24[[#This Row],[Valor Unitario]]</f>
        <v>4432.32</v>
      </c>
    </row>
    <row r="52" spans="1:7" hidden="1" x14ac:dyDescent="0.25">
      <c r="A52" t="s">
        <v>61</v>
      </c>
      <c r="B52" t="s">
        <v>69</v>
      </c>
      <c r="C52" s="20">
        <v>40594</v>
      </c>
      <c r="D52" s="22">
        <v>10445</v>
      </c>
      <c r="E52">
        <v>17</v>
      </c>
      <c r="F52" s="21">
        <v>174.9</v>
      </c>
      <c r="G52">
        <f>Table24[[#This Row],[Unidades]]*Table24[[#This Row],[Valor Unitario]]</f>
        <v>2973.3</v>
      </c>
    </row>
    <row r="53" spans="1:7" hidden="1" x14ac:dyDescent="0.25">
      <c r="A53" t="s">
        <v>59</v>
      </c>
      <c r="B53" t="s">
        <v>69</v>
      </c>
      <c r="C53" s="20">
        <v>40595</v>
      </c>
      <c r="D53" s="22">
        <v>10444</v>
      </c>
      <c r="E53">
        <v>19</v>
      </c>
      <c r="F53" s="21">
        <v>1031.7</v>
      </c>
      <c r="G53">
        <f>Table24[[#This Row],[Unidades]]*Table24[[#This Row],[Valor Unitario]]</f>
        <v>19602.3</v>
      </c>
    </row>
    <row r="54" spans="1:7" hidden="1" x14ac:dyDescent="0.25">
      <c r="A54" t="s">
        <v>61</v>
      </c>
      <c r="B54" t="s">
        <v>65</v>
      </c>
      <c r="C54" s="20">
        <v>40598</v>
      </c>
      <c r="D54" s="22">
        <v>10423</v>
      </c>
      <c r="E54">
        <v>7</v>
      </c>
      <c r="F54" s="21">
        <v>1020</v>
      </c>
      <c r="G54">
        <f>Table24[[#This Row],[Unidades]]*Table24[[#This Row],[Valor Unitario]]</f>
        <v>7140</v>
      </c>
    </row>
    <row r="55" spans="1:7" hidden="1" x14ac:dyDescent="0.25">
      <c r="A55" t="s">
        <v>59</v>
      </c>
      <c r="B55" t="s">
        <v>67</v>
      </c>
      <c r="C55" s="20">
        <v>40598</v>
      </c>
      <c r="D55" s="22">
        <v>10448</v>
      </c>
      <c r="E55">
        <v>17</v>
      </c>
      <c r="F55" s="21">
        <v>443.4</v>
      </c>
      <c r="G55">
        <f>Table24[[#This Row],[Unidades]]*Table24[[#This Row],[Valor Unitario]]</f>
        <v>7537.7999999999993</v>
      </c>
    </row>
    <row r="56" spans="1:7" hidden="1" x14ac:dyDescent="0.25">
      <c r="A56" t="s">
        <v>61</v>
      </c>
      <c r="B56" t="s">
        <v>67</v>
      </c>
      <c r="C56" s="20">
        <v>40599</v>
      </c>
      <c r="D56" s="22">
        <v>10454</v>
      </c>
      <c r="E56">
        <v>19</v>
      </c>
      <c r="F56" s="21">
        <v>331.2</v>
      </c>
      <c r="G56">
        <f>Table24[[#This Row],[Unidades]]*Table24[[#This Row],[Valor Unitario]]</f>
        <v>6292.8</v>
      </c>
    </row>
    <row r="57" spans="1:7" hidden="1" x14ac:dyDescent="0.25">
      <c r="A57" t="s">
        <v>59</v>
      </c>
      <c r="B57" t="s">
        <v>63</v>
      </c>
      <c r="C57" s="20">
        <v>40600</v>
      </c>
      <c r="D57" s="22">
        <v>10452</v>
      </c>
      <c r="E57">
        <v>16</v>
      </c>
      <c r="F57" s="21">
        <v>2018.5</v>
      </c>
      <c r="G57">
        <f>Table24[[#This Row],[Unidades]]*Table24[[#This Row],[Valor Unitario]]</f>
        <v>32296</v>
      </c>
    </row>
    <row r="58" spans="1:7" hidden="1" x14ac:dyDescent="0.25">
      <c r="A58" t="s">
        <v>59</v>
      </c>
      <c r="B58" t="s">
        <v>64</v>
      </c>
      <c r="C58" s="20">
        <v>40600</v>
      </c>
      <c r="D58" s="22">
        <v>10453</v>
      </c>
      <c r="E58">
        <v>13</v>
      </c>
      <c r="F58" s="21">
        <v>407.7</v>
      </c>
      <c r="G58">
        <f>Table24[[#This Row],[Unidades]]*Table24[[#This Row],[Valor Unitario]]</f>
        <v>5300.0999999999995</v>
      </c>
    </row>
    <row r="59" spans="1:7" hidden="1" x14ac:dyDescent="0.25">
      <c r="A59" t="s">
        <v>59</v>
      </c>
      <c r="B59" t="s">
        <v>69</v>
      </c>
      <c r="C59" s="20">
        <v>40601</v>
      </c>
      <c r="D59" s="22">
        <v>10449</v>
      </c>
      <c r="E59">
        <v>17</v>
      </c>
      <c r="F59" s="21">
        <v>1838.2</v>
      </c>
      <c r="G59">
        <f>Table24[[#This Row],[Unidades]]*Table24[[#This Row],[Valor Unitario]]</f>
        <v>31249.4</v>
      </c>
    </row>
    <row r="60" spans="1:7" hidden="1" x14ac:dyDescent="0.25">
      <c r="A60" t="s">
        <v>59</v>
      </c>
      <c r="B60" t="s">
        <v>67</v>
      </c>
      <c r="C60" s="20">
        <v>40602</v>
      </c>
      <c r="D60" s="22">
        <v>10440</v>
      </c>
      <c r="E60">
        <v>7</v>
      </c>
      <c r="F60" s="21">
        <v>4924.13</v>
      </c>
      <c r="G60">
        <f>Table24[[#This Row],[Unidades]]*Table24[[#This Row],[Valor Unitario]]</f>
        <v>34468.910000000003</v>
      </c>
    </row>
    <row r="61" spans="1:7" hidden="1" x14ac:dyDescent="0.25">
      <c r="A61" t="s">
        <v>59</v>
      </c>
      <c r="B61" t="s">
        <v>66</v>
      </c>
      <c r="C61" s="20">
        <v>40602</v>
      </c>
      <c r="D61" s="22">
        <v>10456</v>
      </c>
      <c r="E61">
        <v>14</v>
      </c>
      <c r="F61" s="21">
        <v>557.6</v>
      </c>
      <c r="G61">
        <f>Table24[[#This Row],[Unidades]]*Table24[[#This Row],[Valor Unitario]]</f>
        <v>7806.4000000000005</v>
      </c>
    </row>
    <row r="62" spans="1:7" hidden="1" x14ac:dyDescent="0.25">
      <c r="A62" t="s">
        <v>59</v>
      </c>
      <c r="B62" t="s">
        <v>67</v>
      </c>
      <c r="C62" s="20">
        <v>40602</v>
      </c>
      <c r="D62" s="22">
        <v>10459</v>
      </c>
      <c r="E62">
        <v>11</v>
      </c>
      <c r="F62" s="21">
        <v>1659.2</v>
      </c>
      <c r="G62">
        <f>Table24[[#This Row],[Unidades]]*Table24[[#This Row],[Valor Unitario]]</f>
        <v>18251.2</v>
      </c>
    </row>
    <row r="63" spans="1:7" hidden="1" x14ac:dyDescent="0.25">
      <c r="A63" t="s">
        <v>59</v>
      </c>
      <c r="B63" t="s">
        <v>67</v>
      </c>
      <c r="C63" s="20">
        <v>40605</v>
      </c>
      <c r="D63" s="22">
        <v>10427</v>
      </c>
      <c r="E63">
        <v>12</v>
      </c>
      <c r="F63" s="21">
        <v>651</v>
      </c>
      <c r="G63">
        <f>Table24[[#This Row],[Unidades]]*Table24[[#This Row],[Valor Unitario]]</f>
        <v>7812</v>
      </c>
    </row>
    <row r="64" spans="1:7" hidden="1" x14ac:dyDescent="0.25">
      <c r="A64" t="s">
        <v>59</v>
      </c>
      <c r="B64" t="s">
        <v>66</v>
      </c>
      <c r="C64" s="20">
        <v>40605</v>
      </c>
      <c r="D64" s="22">
        <v>10455</v>
      </c>
      <c r="E64">
        <v>16</v>
      </c>
      <c r="F64" s="21">
        <v>2684</v>
      </c>
      <c r="G64">
        <f>Table24[[#This Row],[Unidades]]*Table24[[#This Row],[Valor Unitario]]</f>
        <v>42944</v>
      </c>
    </row>
    <row r="65" spans="1:7" x14ac:dyDescent="0.25">
      <c r="A65" t="s">
        <v>59</v>
      </c>
      <c r="B65" t="s">
        <v>60</v>
      </c>
      <c r="C65" s="20">
        <v>40605</v>
      </c>
      <c r="D65" s="22">
        <v>10457</v>
      </c>
      <c r="E65">
        <v>13</v>
      </c>
      <c r="F65" s="21">
        <v>1584</v>
      </c>
      <c r="G65" s="21">
        <f>Table24[[#This Row],[Unidades]]*Table24[[#This Row],[Valor Unitario]]</f>
        <v>20592</v>
      </c>
    </row>
    <row r="66" spans="1:7" hidden="1" x14ac:dyDescent="0.25">
      <c r="A66" t="s">
        <v>59</v>
      </c>
      <c r="B66" t="s">
        <v>66</v>
      </c>
      <c r="C66" s="20">
        <v>40605</v>
      </c>
      <c r="D66" s="22">
        <v>10460</v>
      </c>
      <c r="E66">
        <v>13</v>
      </c>
      <c r="F66" s="21">
        <v>176.1</v>
      </c>
      <c r="G66">
        <f>Table24[[#This Row],[Unidades]]*Table24[[#This Row],[Valor Unitario]]</f>
        <v>2289.2999999999997</v>
      </c>
    </row>
    <row r="67" spans="1:7" hidden="1" x14ac:dyDescent="0.25">
      <c r="A67" t="s">
        <v>59</v>
      </c>
      <c r="B67" t="s">
        <v>69</v>
      </c>
      <c r="C67" s="20">
        <v>40606</v>
      </c>
      <c r="D67" s="22">
        <v>10433</v>
      </c>
      <c r="E67">
        <v>10</v>
      </c>
      <c r="F67" s="21">
        <v>851.2</v>
      </c>
      <c r="G67">
        <f>Table24[[#This Row],[Unidades]]*Table24[[#This Row],[Valor Unitario]]</f>
        <v>8512</v>
      </c>
    </row>
    <row r="68" spans="1:7" hidden="1" x14ac:dyDescent="0.25">
      <c r="A68" t="s">
        <v>61</v>
      </c>
      <c r="B68" t="s">
        <v>68</v>
      </c>
      <c r="C68" s="20">
        <v>40606</v>
      </c>
      <c r="D68" s="22">
        <v>10458</v>
      </c>
      <c r="E68">
        <v>12</v>
      </c>
      <c r="F68" s="21">
        <v>3891</v>
      </c>
      <c r="G68">
        <f>Table24[[#This Row],[Unidades]]*Table24[[#This Row],[Valor Unitario]]</f>
        <v>46692</v>
      </c>
    </row>
    <row r="69" spans="1:7" hidden="1" x14ac:dyDescent="0.25">
      <c r="A69" t="s">
        <v>59</v>
      </c>
      <c r="B69" t="s">
        <v>64</v>
      </c>
      <c r="C69" s="20">
        <v>40607</v>
      </c>
      <c r="D69" s="22">
        <v>10461</v>
      </c>
      <c r="E69">
        <v>12</v>
      </c>
      <c r="F69" s="21">
        <v>1538.7</v>
      </c>
      <c r="G69">
        <f>Table24[[#This Row],[Unidades]]*Table24[[#This Row],[Valor Unitario]]</f>
        <v>18464.400000000001</v>
      </c>
    </row>
    <row r="70" spans="1:7" hidden="1" x14ac:dyDescent="0.25">
      <c r="A70" t="s">
        <v>61</v>
      </c>
      <c r="B70" t="s">
        <v>62</v>
      </c>
      <c r="C70" s="20">
        <v>40608</v>
      </c>
      <c r="D70" s="22">
        <v>10463</v>
      </c>
      <c r="E70">
        <v>9</v>
      </c>
      <c r="F70" s="21">
        <v>713.3</v>
      </c>
      <c r="G70">
        <f>Table24[[#This Row],[Unidades]]*Table24[[#This Row],[Valor Unitario]]</f>
        <v>6419.7</v>
      </c>
    </row>
    <row r="71" spans="1:7" hidden="1" x14ac:dyDescent="0.25">
      <c r="A71" t="s">
        <v>59</v>
      </c>
      <c r="B71" t="s">
        <v>67</v>
      </c>
      <c r="C71" s="20">
        <v>40609</v>
      </c>
      <c r="D71" s="22">
        <v>10447</v>
      </c>
      <c r="E71">
        <v>9</v>
      </c>
      <c r="F71" s="21">
        <v>914.4</v>
      </c>
      <c r="G71">
        <f>Table24[[#This Row],[Unidades]]*Table24[[#This Row],[Valor Unitario]]</f>
        <v>8229.6</v>
      </c>
    </row>
    <row r="72" spans="1:7" hidden="1" x14ac:dyDescent="0.25">
      <c r="A72" t="s">
        <v>59</v>
      </c>
      <c r="B72" t="s">
        <v>66</v>
      </c>
      <c r="C72" s="20">
        <v>40613</v>
      </c>
      <c r="D72" s="22">
        <v>10450</v>
      </c>
      <c r="E72">
        <v>12</v>
      </c>
      <c r="F72" s="21">
        <v>425.12</v>
      </c>
      <c r="G72">
        <f>Table24[[#This Row],[Unidades]]*Table24[[#This Row],[Valor Unitario]]</f>
        <v>5101.4400000000005</v>
      </c>
    </row>
    <row r="73" spans="1:7" hidden="1" x14ac:dyDescent="0.25">
      <c r="A73" t="s">
        <v>59</v>
      </c>
      <c r="B73" t="s">
        <v>66</v>
      </c>
      <c r="C73" s="20">
        <v>40613</v>
      </c>
      <c r="D73" s="22">
        <v>10467</v>
      </c>
      <c r="E73">
        <v>14</v>
      </c>
      <c r="F73" s="21">
        <v>235.2</v>
      </c>
      <c r="G73">
        <f>Table24[[#This Row],[Unidades]]*Table24[[#This Row],[Valor Unitario]]</f>
        <v>3292.7999999999997</v>
      </c>
    </row>
    <row r="74" spans="1:7" hidden="1" x14ac:dyDescent="0.25">
      <c r="A74" t="s">
        <v>59</v>
      </c>
      <c r="B74" t="s">
        <v>67</v>
      </c>
      <c r="C74" s="20">
        <v>40614</v>
      </c>
      <c r="D74" s="22">
        <v>10451</v>
      </c>
      <c r="E74">
        <v>8</v>
      </c>
      <c r="F74" s="21">
        <v>3849.66</v>
      </c>
      <c r="G74">
        <f>Table24[[#This Row],[Unidades]]*Table24[[#This Row],[Valor Unitario]]</f>
        <v>30797.279999999999</v>
      </c>
    </row>
    <row r="75" spans="1:7" hidden="1" x14ac:dyDescent="0.25">
      <c r="A75" t="s">
        <v>61</v>
      </c>
      <c r="B75" t="s">
        <v>69</v>
      </c>
      <c r="C75" s="20">
        <v>40614</v>
      </c>
      <c r="D75" s="22">
        <v>10468</v>
      </c>
      <c r="E75">
        <v>13</v>
      </c>
      <c r="F75" s="21">
        <v>717.6</v>
      </c>
      <c r="G75">
        <f>Table24[[#This Row],[Unidades]]*Table24[[#This Row],[Valor Unitario]]</f>
        <v>9328.8000000000011</v>
      </c>
    </row>
    <row r="76" spans="1:7" hidden="1" x14ac:dyDescent="0.25">
      <c r="A76" t="s">
        <v>59</v>
      </c>
      <c r="B76" t="s">
        <v>67</v>
      </c>
      <c r="C76" s="20">
        <v>40615</v>
      </c>
      <c r="D76" s="22">
        <v>10466</v>
      </c>
      <c r="E76">
        <v>12</v>
      </c>
      <c r="F76" s="21">
        <v>216</v>
      </c>
      <c r="G76">
        <f>Table24[[#This Row],[Unidades]]*Table24[[#This Row],[Valor Unitario]]</f>
        <v>2592</v>
      </c>
    </row>
    <row r="77" spans="1:7" hidden="1" x14ac:dyDescent="0.25">
      <c r="A77" t="s">
        <v>59</v>
      </c>
      <c r="B77" t="s">
        <v>69</v>
      </c>
      <c r="C77" s="20">
        <v>40616</v>
      </c>
      <c r="D77" s="22">
        <v>10441</v>
      </c>
      <c r="E77">
        <v>17</v>
      </c>
      <c r="F77" s="21">
        <v>1755</v>
      </c>
      <c r="G77">
        <f>Table24[[#This Row],[Unidades]]*Table24[[#This Row],[Valor Unitario]]</f>
        <v>29835</v>
      </c>
    </row>
    <row r="78" spans="1:7" hidden="1" x14ac:dyDescent="0.25">
      <c r="A78" t="s">
        <v>59</v>
      </c>
      <c r="B78" t="s">
        <v>67</v>
      </c>
      <c r="C78" s="20">
        <v>40616</v>
      </c>
      <c r="D78" s="22">
        <v>10464</v>
      </c>
      <c r="E78">
        <v>11</v>
      </c>
      <c r="F78" s="21">
        <v>1609.28</v>
      </c>
      <c r="G78">
        <f>Table24[[#This Row],[Unidades]]*Table24[[#This Row],[Valor Unitario]]</f>
        <v>17702.079999999998</v>
      </c>
    </row>
    <row r="79" spans="1:7" hidden="1" x14ac:dyDescent="0.25">
      <c r="A79" t="s">
        <v>59</v>
      </c>
      <c r="B79" t="s">
        <v>64</v>
      </c>
      <c r="C79" s="20">
        <v>40616</v>
      </c>
      <c r="D79" s="22">
        <v>10465</v>
      </c>
      <c r="E79">
        <v>7</v>
      </c>
      <c r="F79" s="21">
        <v>2518</v>
      </c>
      <c r="G79">
        <f>Table24[[#This Row],[Unidades]]*Table24[[#This Row],[Valor Unitario]]</f>
        <v>17626</v>
      </c>
    </row>
    <row r="80" spans="1:7" hidden="1" x14ac:dyDescent="0.25">
      <c r="A80" t="s">
        <v>59</v>
      </c>
      <c r="B80" t="s">
        <v>64</v>
      </c>
      <c r="C80" s="20">
        <v>40616</v>
      </c>
      <c r="D80" s="22">
        <v>10469</v>
      </c>
      <c r="E80">
        <v>11</v>
      </c>
      <c r="F80" s="21">
        <v>956.67</v>
      </c>
      <c r="G80">
        <f>Table24[[#This Row],[Unidades]]*Table24[[#This Row],[Valor Unitario]]</f>
        <v>10523.369999999999</v>
      </c>
    </row>
    <row r="81" spans="1:7" hidden="1" x14ac:dyDescent="0.25">
      <c r="A81" t="s">
        <v>59</v>
      </c>
      <c r="B81" t="s">
        <v>67</v>
      </c>
      <c r="C81" s="20">
        <v>40616</v>
      </c>
      <c r="D81" s="22">
        <v>10470</v>
      </c>
      <c r="E81">
        <v>19</v>
      </c>
      <c r="F81" s="21">
        <v>1820.8</v>
      </c>
      <c r="G81">
        <f>Table24[[#This Row],[Unidades]]*Table24[[#This Row],[Valor Unitario]]</f>
        <v>34595.199999999997</v>
      </c>
    </row>
    <row r="82" spans="1:7" x14ac:dyDescent="0.25">
      <c r="A82" t="s">
        <v>59</v>
      </c>
      <c r="B82" t="s">
        <v>60</v>
      </c>
      <c r="C82" s="20">
        <v>40620</v>
      </c>
      <c r="D82" s="22">
        <v>10462</v>
      </c>
      <c r="E82">
        <v>11</v>
      </c>
      <c r="F82" s="21">
        <v>156</v>
      </c>
      <c r="G82" s="21">
        <f>Table24[[#This Row],[Unidades]]*Table24[[#This Row],[Valor Unitario]]</f>
        <v>1716</v>
      </c>
    </row>
    <row r="83" spans="1:7" x14ac:dyDescent="0.25">
      <c r="A83" t="s">
        <v>59</v>
      </c>
      <c r="B83" t="s">
        <v>60</v>
      </c>
      <c r="C83" s="20">
        <v>40620</v>
      </c>
      <c r="D83" s="22">
        <v>10471</v>
      </c>
      <c r="E83">
        <v>13</v>
      </c>
      <c r="F83" s="21">
        <v>1328</v>
      </c>
      <c r="G83" s="21">
        <f>Table24[[#This Row],[Unidades]]*Table24[[#This Row],[Valor Unitario]]</f>
        <v>17264</v>
      </c>
    </row>
    <row r="84" spans="1:7" hidden="1" x14ac:dyDescent="0.25">
      <c r="A84" t="s">
        <v>59</v>
      </c>
      <c r="B84" t="s">
        <v>66</v>
      </c>
      <c r="C84" s="20">
        <v>40621</v>
      </c>
      <c r="D84" s="22">
        <v>10472</v>
      </c>
      <c r="E84">
        <v>7</v>
      </c>
      <c r="F84" s="21">
        <v>1036.8</v>
      </c>
      <c r="G84">
        <f>Table24[[#This Row],[Unidades]]*Table24[[#This Row],[Valor Unitario]]</f>
        <v>7257.5999999999995</v>
      </c>
    </row>
    <row r="85" spans="1:7" hidden="1" x14ac:dyDescent="0.25">
      <c r="A85" t="s">
        <v>59</v>
      </c>
      <c r="B85" t="s">
        <v>64</v>
      </c>
      <c r="C85" s="20">
        <v>40623</v>
      </c>
      <c r="D85" s="22">
        <v>10473</v>
      </c>
      <c r="E85">
        <v>9</v>
      </c>
      <c r="F85" s="21">
        <v>230.4</v>
      </c>
      <c r="G85">
        <f>Table24[[#This Row],[Unidades]]*Table24[[#This Row],[Valor Unitario]]</f>
        <v>2073.6</v>
      </c>
    </row>
    <row r="86" spans="1:7" hidden="1" x14ac:dyDescent="0.25">
      <c r="A86" t="s">
        <v>61</v>
      </c>
      <c r="B86" t="s">
        <v>62</v>
      </c>
      <c r="C86" s="20">
        <v>40623</v>
      </c>
      <c r="D86" s="22">
        <v>10474</v>
      </c>
      <c r="E86">
        <v>7</v>
      </c>
      <c r="F86" s="21">
        <v>1249.0999999999999</v>
      </c>
      <c r="G86">
        <f>Table24[[#This Row],[Unidades]]*Table24[[#This Row],[Valor Unitario]]</f>
        <v>8743.6999999999989</v>
      </c>
    </row>
    <row r="87" spans="1:7" hidden="1" x14ac:dyDescent="0.25">
      <c r="A87" t="s">
        <v>59</v>
      </c>
      <c r="B87" t="s">
        <v>69</v>
      </c>
      <c r="C87" s="20">
        <v>40623</v>
      </c>
      <c r="D87" s="22">
        <v>10479</v>
      </c>
      <c r="E87">
        <v>9</v>
      </c>
      <c r="F87" s="21">
        <v>10495.6</v>
      </c>
      <c r="G87">
        <f>Table24[[#This Row],[Unidades]]*Table24[[#This Row],[Valor Unitario]]</f>
        <v>94460.400000000009</v>
      </c>
    </row>
    <row r="88" spans="1:7" hidden="1" x14ac:dyDescent="0.25">
      <c r="A88" t="s">
        <v>59</v>
      </c>
      <c r="B88" t="s">
        <v>66</v>
      </c>
      <c r="C88" s="20">
        <v>40626</v>
      </c>
      <c r="D88" s="22">
        <v>10476</v>
      </c>
      <c r="E88">
        <v>11</v>
      </c>
      <c r="F88" s="21">
        <v>180.48</v>
      </c>
      <c r="G88">
        <f>Table24[[#This Row],[Unidades]]*Table24[[#This Row],[Valor Unitario]]</f>
        <v>1985.28</v>
      </c>
    </row>
    <row r="89" spans="1:7" hidden="1" x14ac:dyDescent="0.25">
      <c r="A89" t="s">
        <v>61</v>
      </c>
      <c r="B89" t="s">
        <v>65</v>
      </c>
      <c r="C89" s="20">
        <v>40626</v>
      </c>
      <c r="D89" s="22">
        <v>10480</v>
      </c>
      <c r="E89">
        <v>14</v>
      </c>
      <c r="F89" s="21">
        <v>756</v>
      </c>
      <c r="G89">
        <f>Table24[[#This Row],[Unidades]]*Table24[[#This Row],[Valor Unitario]]</f>
        <v>10584</v>
      </c>
    </row>
    <row r="90" spans="1:7" hidden="1" x14ac:dyDescent="0.25">
      <c r="A90" t="s">
        <v>61</v>
      </c>
      <c r="B90" t="s">
        <v>62</v>
      </c>
      <c r="C90" s="20">
        <v>40627</v>
      </c>
      <c r="D90" s="22">
        <v>10477</v>
      </c>
      <c r="E90">
        <v>7</v>
      </c>
      <c r="F90" s="21">
        <v>558</v>
      </c>
      <c r="G90">
        <f>Table24[[#This Row],[Unidades]]*Table24[[#This Row],[Valor Unitario]]</f>
        <v>3906</v>
      </c>
    </row>
    <row r="91" spans="1:7" hidden="1" x14ac:dyDescent="0.25">
      <c r="A91" t="s">
        <v>59</v>
      </c>
      <c r="B91" t="s">
        <v>66</v>
      </c>
      <c r="C91" s="20">
        <v>40627</v>
      </c>
      <c r="D91" s="22">
        <v>10481</v>
      </c>
      <c r="E91">
        <v>16</v>
      </c>
      <c r="F91" s="21">
        <v>1472</v>
      </c>
      <c r="G91">
        <f>Table24[[#This Row],[Unidades]]*Table24[[#This Row],[Valor Unitario]]</f>
        <v>23552</v>
      </c>
    </row>
    <row r="92" spans="1:7" x14ac:dyDescent="0.25">
      <c r="A92" t="s">
        <v>59</v>
      </c>
      <c r="B92" t="s">
        <v>60</v>
      </c>
      <c r="C92" s="20">
        <v>40628</v>
      </c>
      <c r="D92" s="22">
        <v>10478</v>
      </c>
      <c r="E92">
        <v>18</v>
      </c>
      <c r="F92" s="21">
        <v>471.2</v>
      </c>
      <c r="G92" s="21">
        <f>Table24[[#This Row],[Unidades]]*Table24[[#This Row],[Valor Unitario]]</f>
        <v>8481.6</v>
      </c>
    </row>
    <row r="93" spans="1:7" x14ac:dyDescent="0.25">
      <c r="A93" t="s">
        <v>59</v>
      </c>
      <c r="B93" t="s">
        <v>60</v>
      </c>
      <c r="C93" s="20">
        <v>40630</v>
      </c>
      <c r="D93" s="22">
        <v>10487</v>
      </c>
      <c r="E93">
        <v>9</v>
      </c>
      <c r="F93" s="21">
        <v>889.7</v>
      </c>
      <c r="G93" s="21">
        <f>Table24[[#This Row],[Unidades]]*Table24[[#This Row],[Valor Unitario]]</f>
        <v>8007.3</v>
      </c>
    </row>
    <row r="94" spans="1:7" hidden="1" x14ac:dyDescent="0.25">
      <c r="A94" t="s">
        <v>59</v>
      </c>
      <c r="B94" t="s">
        <v>67</v>
      </c>
      <c r="C94" s="20">
        <v>40633</v>
      </c>
      <c r="D94" s="22">
        <v>10485</v>
      </c>
      <c r="E94">
        <v>10</v>
      </c>
      <c r="F94" s="21">
        <v>1584</v>
      </c>
      <c r="G94">
        <f>Table24[[#This Row],[Unidades]]*Table24[[#This Row],[Valor Unitario]]</f>
        <v>15840</v>
      </c>
    </row>
    <row r="95" spans="1:7" hidden="1" x14ac:dyDescent="0.25">
      <c r="A95" t="s">
        <v>59</v>
      </c>
      <c r="B95" t="s">
        <v>69</v>
      </c>
      <c r="C95" s="20">
        <v>40634</v>
      </c>
      <c r="D95" s="22">
        <v>10484</v>
      </c>
      <c r="E95">
        <v>7</v>
      </c>
      <c r="F95" s="21">
        <v>386.2</v>
      </c>
      <c r="G95">
        <f>Table24[[#This Row],[Unidades]]*Table24[[#This Row],[Valor Unitario]]</f>
        <v>2703.4</v>
      </c>
    </row>
    <row r="96" spans="1:7" hidden="1" x14ac:dyDescent="0.25">
      <c r="A96" t="s">
        <v>59</v>
      </c>
      <c r="B96" t="s">
        <v>64</v>
      </c>
      <c r="C96" s="20">
        <v>40635</v>
      </c>
      <c r="D96" s="22">
        <v>10486</v>
      </c>
      <c r="E96">
        <v>12</v>
      </c>
      <c r="F96" s="21">
        <v>1272</v>
      </c>
      <c r="G96">
        <f>Table24[[#This Row],[Unidades]]*Table24[[#This Row],[Valor Unitario]]</f>
        <v>15264</v>
      </c>
    </row>
    <row r="97" spans="1:7" hidden="1" x14ac:dyDescent="0.25">
      <c r="A97" t="s">
        <v>59</v>
      </c>
      <c r="B97" t="s">
        <v>63</v>
      </c>
      <c r="C97" s="20">
        <v>40635</v>
      </c>
      <c r="D97" s="22">
        <v>10488</v>
      </c>
      <c r="E97">
        <v>13</v>
      </c>
      <c r="F97" s="21">
        <v>1512</v>
      </c>
      <c r="G97">
        <f>Table24[[#This Row],[Unidades]]*Table24[[#This Row],[Valor Unitario]]</f>
        <v>19656</v>
      </c>
    </row>
    <row r="98" spans="1:7" hidden="1" x14ac:dyDescent="0.25">
      <c r="A98" t="s">
        <v>61</v>
      </c>
      <c r="B98" t="s">
        <v>68</v>
      </c>
      <c r="C98" s="20">
        <v>40636</v>
      </c>
      <c r="D98" s="22">
        <v>10490</v>
      </c>
      <c r="E98">
        <v>11</v>
      </c>
      <c r="F98" s="21">
        <v>3163.2</v>
      </c>
      <c r="G98">
        <f>Table24[[#This Row],[Unidades]]*Table24[[#This Row],[Valor Unitario]]</f>
        <v>34795.199999999997</v>
      </c>
    </row>
    <row r="99" spans="1:7" hidden="1" x14ac:dyDescent="0.25">
      <c r="A99" t="s">
        <v>61</v>
      </c>
      <c r="B99" t="s">
        <v>63</v>
      </c>
      <c r="C99" s="20">
        <v>40637</v>
      </c>
      <c r="D99" s="22">
        <v>10475</v>
      </c>
      <c r="E99">
        <v>13</v>
      </c>
      <c r="F99" s="21">
        <v>1505.18</v>
      </c>
      <c r="G99">
        <f>Table24[[#This Row],[Unidades]]*Table24[[#This Row],[Valor Unitario]]</f>
        <v>19567.34</v>
      </c>
    </row>
    <row r="100" spans="1:7" hidden="1" x14ac:dyDescent="0.25">
      <c r="A100" t="s">
        <v>61</v>
      </c>
      <c r="B100" t="s">
        <v>68</v>
      </c>
      <c r="C100" s="20">
        <v>40640</v>
      </c>
      <c r="D100" s="22">
        <v>10496</v>
      </c>
      <c r="E100">
        <v>14</v>
      </c>
      <c r="F100" s="21">
        <v>190</v>
      </c>
      <c r="G100">
        <f>Table24[[#This Row],[Unidades]]*Table24[[#This Row],[Valor Unitario]]</f>
        <v>2660</v>
      </c>
    </row>
    <row r="101" spans="1:7" hidden="1" x14ac:dyDescent="0.25">
      <c r="A101" t="s">
        <v>61</v>
      </c>
      <c r="B101" t="s">
        <v>68</v>
      </c>
      <c r="C101" s="20">
        <v>40640</v>
      </c>
      <c r="D101" s="22">
        <v>10497</v>
      </c>
      <c r="E101">
        <v>15</v>
      </c>
      <c r="F101" s="21">
        <v>1380.6</v>
      </c>
      <c r="G101">
        <f>Table24[[#This Row],[Unidades]]*Table24[[#This Row],[Valor Unitario]]</f>
        <v>20709</v>
      </c>
    </row>
    <row r="102" spans="1:7" hidden="1" x14ac:dyDescent="0.25">
      <c r="A102" t="s">
        <v>59</v>
      </c>
      <c r="B102" t="s">
        <v>66</v>
      </c>
      <c r="C102" s="20">
        <v>40641</v>
      </c>
      <c r="D102" s="22">
        <v>10491</v>
      </c>
      <c r="E102">
        <v>19</v>
      </c>
      <c r="F102" s="21">
        <v>259.5</v>
      </c>
      <c r="G102">
        <f>Table24[[#This Row],[Unidades]]*Table24[[#This Row],[Valor Unitario]]</f>
        <v>4930.5</v>
      </c>
    </row>
    <row r="103" spans="1:7" hidden="1" x14ac:dyDescent="0.25">
      <c r="A103" t="s">
        <v>61</v>
      </c>
      <c r="B103" t="s">
        <v>65</v>
      </c>
      <c r="C103" s="20">
        <v>40642</v>
      </c>
      <c r="D103" s="22">
        <v>10489</v>
      </c>
      <c r="E103">
        <v>17</v>
      </c>
      <c r="F103" s="21">
        <v>439.2</v>
      </c>
      <c r="G103">
        <f>Table24[[#This Row],[Unidades]]*Table24[[#This Row],[Valor Unitario]]</f>
        <v>7466.4</v>
      </c>
    </row>
    <row r="104" spans="1:7" hidden="1" x14ac:dyDescent="0.25">
      <c r="A104" t="s">
        <v>59</v>
      </c>
      <c r="B104" t="s">
        <v>67</v>
      </c>
      <c r="C104" s="20">
        <v>40642</v>
      </c>
      <c r="D104" s="22">
        <v>10494</v>
      </c>
      <c r="E104">
        <v>16</v>
      </c>
      <c r="F104" s="21">
        <v>912</v>
      </c>
      <c r="G104">
        <f>Table24[[#This Row],[Unidades]]*Table24[[#This Row],[Valor Unitario]]</f>
        <v>14592</v>
      </c>
    </row>
    <row r="105" spans="1:7" hidden="1" x14ac:dyDescent="0.25">
      <c r="A105" t="s">
        <v>59</v>
      </c>
      <c r="B105" t="s">
        <v>64</v>
      </c>
      <c r="C105" s="20">
        <v>40643</v>
      </c>
      <c r="D105" s="22">
        <v>10482</v>
      </c>
      <c r="E105">
        <v>13</v>
      </c>
      <c r="F105" s="21">
        <v>147</v>
      </c>
      <c r="G105">
        <f>Table24[[#This Row],[Unidades]]*Table24[[#This Row],[Valor Unitario]]</f>
        <v>1911</v>
      </c>
    </row>
    <row r="106" spans="1:7" hidden="1" x14ac:dyDescent="0.25">
      <c r="A106" t="s">
        <v>59</v>
      </c>
      <c r="B106" t="s">
        <v>67</v>
      </c>
      <c r="C106" s="20">
        <v>40643</v>
      </c>
      <c r="D106" s="22">
        <v>10493</v>
      </c>
      <c r="E106">
        <v>18</v>
      </c>
      <c r="F106" s="21">
        <v>608.4</v>
      </c>
      <c r="G106">
        <f>Table24[[#This Row],[Unidades]]*Table24[[#This Row],[Valor Unitario]]</f>
        <v>10951.199999999999</v>
      </c>
    </row>
    <row r="107" spans="1:7" hidden="1" x14ac:dyDescent="0.25">
      <c r="A107" t="s">
        <v>61</v>
      </c>
      <c r="B107" t="s">
        <v>69</v>
      </c>
      <c r="C107" s="20">
        <v>40644</v>
      </c>
      <c r="D107" s="22">
        <v>10492</v>
      </c>
      <c r="E107">
        <v>10</v>
      </c>
      <c r="F107" s="21">
        <v>851.2</v>
      </c>
      <c r="G107">
        <f>Table24[[#This Row],[Unidades]]*Table24[[#This Row],[Valor Unitario]]</f>
        <v>8512</v>
      </c>
    </row>
    <row r="108" spans="1:7" hidden="1" x14ac:dyDescent="0.25">
      <c r="A108" t="s">
        <v>59</v>
      </c>
      <c r="B108" t="s">
        <v>69</v>
      </c>
      <c r="C108" s="20">
        <v>40644</v>
      </c>
      <c r="D108" s="22">
        <v>10495</v>
      </c>
      <c r="E108">
        <v>19</v>
      </c>
      <c r="F108" s="21">
        <v>278</v>
      </c>
      <c r="G108">
        <f>Table24[[#This Row],[Unidades]]*Table24[[#This Row],[Valor Unitario]]</f>
        <v>5282</v>
      </c>
    </row>
    <row r="109" spans="1:7" hidden="1" x14ac:dyDescent="0.25">
      <c r="A109" t="s">
        <v>59</v>
      </c>
      <c r="B109" t="s">
        <v>66</v>
      </c>
      <c r="C109" s="20">
        <v>40644</v>
      </c>
      <c r="D109" s="22">
        <v>10498</v>
      </c>
      <c r="E109">
        <v>12</v>
      </c>
      <c r="F109" s="21">
        <v>575</v>
      </c>
      <c r="G109">
        <f>Table24[[#This Row],[Unidades]]*Table24[[#This Row],[Valor Unitario]]</f>
        <v>6900</v>
      </c>
    </row>
    <row r="110" spans="1:7" hidden="1" x14ac:dyDescent="0.25">
      <c r="A110" t="s">
        <v>59</v>
      </c>
      <c r="B110" t="s">
        <v>67</v>
      </c>
      <c r="C110" s="20">
        <v>40649</v>
      </c>
      <c r="D110" s="22">
        <v>10499</v>
      </c>
      <c r="E110">
        <v>7</v>
      </c>
      <c r="F110" s="21">
        <v>1412</v>
      </c>
      <c r="G110">
        <f>Table24[[#This Row],[Unidades]]*Table24[[#This Row],[Valor Unitario]]</f>
        <v>9884</v>
      </c>
    </row>
    <row r="111" spans="1:7" hidden="1" x14ac:dyDescent="0.25">
      <c r="A111" t="s">
        <v>61</v>
      </c>
      <c r="B111" t="s">
        <v>63</v>
      </c>
      <c r="C111" s="20">
        <v>40649</v>
      </c>
      <c r="D111" s="22">
        <v>10501</v>
      </c>
      <c r="E111">
        <v>19</v>
      </c>
      <c r="F111" s="21">
        <v>149</v>
      </c>
      <c r="G111">
        <f>Table24[[#This Row],[Unidades]]*Table24[[#This Row],[Valor Unitario]]</f>
        <v>2831</v>
      </c>
    </row>
    <row r="112" spans="1:7" hidden="1" x14ac:dyDescent="0.25">
      <c r="A112" t="s">
        <v>61</v>
      </c>
      <c r="B112" t="s">
        <v>65</v>
      </c>
      <c r="C112" s="20">
        <v>40649</v>
      </c>
      <c r="D112" s="22">
        <v>10503</v>
      </c>
      <c r="E112">
        <v>9</v>
      </c>
      <c r="F112" s="21">
        <v>2048.5</v>
      </c>
      <c r="G112">
        <f>Table24[[#This Row],[Unidades]]*Table24[[#This Row],[Valor Unitario]]</f>
        <v>18436.5</v>
      </c>
    </row>
    <row r="113" spans="1:7" hidden="1" x14ac:dyDescent="0.25">
      <c r="A113" t="s">
        <v>61</v>
      </c>
      <c r="B113" t="s">
        <v>65</v>
      </c>
      <c r="C113" s="20">
        <v>40650</v>
      </c>
      <c r="D113" s="22">
        <v>10500</v>
      </c>
      <c r="E113">
        <v>14</v>
      </c>
      <c r="F113" s="21">
        <v>523.26</v>
      </c>
      <c r="G113">
        <f>Table24[[#This Row],[Unidades]]*Table24[[#This Row],[Valor Unitario]]</f>
        <v>7325.6399999999994</v>
      </c>
    </row>
    <row r="114" spans="1:7" hidden="1" x14ac:dyDescent="0.25">
      <c r="A114" t="s">
        <v>59</v>
      </c>
      <c r="B114" t="s">
        <v>67</v>
      </c>
      <c r="C114" s="20">
        <v>40651</v>
      </c>
      <c r="D114" s="22">
        <v>10504</v>
      </c>
      <c r="E114">
        <v>15</v>
      </c>
      <c r="F114" s="21">
        <v>1388.5</v>
      </c>
      <c r="G114">
        <f>Table24[[#This Row],[Unidades]]*Table24[[#This Row],[Valor Unitario]]</f>
        <v>20827.5</v>
      </c>
    </row>
    <row r="115" spans="1:7" hidden="1" x14ac:dyDescent="0.25">
      <c r="A115" t="s">
        <v>59</v>
      </c>
      <c r="B115" t="s">
        <v>69</v>
      </c>
      <c r="C115" s="20">
        <v>40654</v>
      </c>
      <c r="D115" s="22">
        <v>10505</v>
      </c>
      <c r="E115">
        <v>8</v>
      </c>
      <c r="F115" s="21">
        <v>147.9</v>
      </c>
      <c r="G115">
        <f>Table24[[#This Row],[Unidades]]*Table24[[#This Row],[Valor Unitario]]</f>
        <v>1183.2</v>
      </c>
    </row>
    <row r="116" spans="1:7" hidden="1" x14ac:dyDescent="0.25">
      <c r="A116" t="s">
        <v>59</v>
      </c>
      <c r="B116" t="s">
        <v>67</v>
      </c>
      <c r="C116" s="20">
        <v>40654</v>
      </c>
      <c r="D116" s="22">
        <v>10511</v>
      </c>
      <c r="E116">
        <v>15</v>
      </c>
      <c r="F116" s="21">
        <v>2550</v>
      </c>
      <c r="G116">
        <f>Table24[[#This Row],[Unidades]]*Table24[[#This Row],[Valor Unitario]]</f>
        <v>38250</v>
      </c>
    </row>
    <row r="117" spans="1:7" hidden="1" x14ac:dyDescent="0.25">
      <c r="A117" t="s">
        <v>61</v>
      </c>
      <c r="B117" t="s">
        <v>68</v>
      </c>
      <c r="C117" s="20">
        <v>40655</v>
      </c>
      <c r="D117" s="22">
        <v>10507</v>
      </c>
      <c r="E117">
        <v>13</v>
      </c>
      <c r="F117" s="21">
        <v>749.06</v>
      </c>
      <c r="G117">
        <f>Table24[[#This Row],[Unidades]]*Table24[[#This Row],[Valor Unitario]]</f>
        <v>9737.7799999999988</v>
      </c>
    </row>
    <row r="118" spans="1:7" hidden="1" x14ac:dyDescent="0.25">
      <c r="A118" t="s">
        <v>61</v>
      </c>
      <c r="B118" t="s">
        <v>68</v>
      </c>
      <c r="C118" s="20">
        <v>40657</v>
      </c>
      <c r="D118" s="22">
        <v>10512</v>
      </c>
      <c r="E118">
        <v>10</v>
      </c>
      <c r="F118" s="21">
        <v>525.29999999999995</v>
      </c>
      <c r="G118">
        <f>Table24[[#This Row],[Unidades]]*Table24[[#This Row],[Valor Unitario]]</f>
        <v>5253</v>
      </c>
    </row>
    <row r="119" spans="1:7" hidden="1" x14ac:dyDescent="0.25">
      <c r="A119" t="s">
        <v>61</v>
      </c>
      <c r="B119" t="s">
        <v>68</v>
      </c>
      <c r="C119" s="20">
        <v>40658</v>
      </c>
      <c r="D119" s="22">
        <v>10483</v>
      </c>
      <c r="E119">
        <v>7</v>
      </c>
      <c r="F119" s="21">
        <v>668.8</v>
      </c>
      <c r="G119">
        <f>Table24[[#This Row],[Unidades]]*Table24[[#This Row],[Valor Unitario]]</f>
        <v>4681.5999999999995</v>
      </c>
    </row>
    <row r="120" spans="1:7" hidden="1" x14ac:dyDescent="0.25">
      <c r="A120" t="s">
        <v>61</v>
      </c>
      <c r="B120" t="s">
        <v>65</v>
      </c>
      <c r="C120" s="20">
        <v>40661</v>
      </c>
      <c r="D120" s="22">
        <v>10510</v>
      </c>
      <c r="E120">
        <v>7</v>
      </c>
      <c r="F120" s="21">
        <v>4707.54</v>
      </c>
      <c r="G120">
        <f>Table24[[#This Row],[Unidades]]*Table24[[#This Row],[Valor Unitario]]</f>
        <v>32952.78</v>
      </c>
    </row>
    <row r="121" spans="1:7" hidden="1" x14ac:dyDescent="0.25">
      <c r="A121" t="s">
        <v>61</v>
      </c>
      <c r="B121" t="s">
        <v>68</v>
      </c>
      <c r="C121" s="20">
        <v>40661</v>
      </c>
      <c r="D121" s="22">
        <v>10513</v>
      </c>
      <c r="E121">
        <v>7</v>
      </c>
      <c r="F121" s="21">
        <v>1942</v>
      </c>
      <c r="G121">
        <f>Table24[[#This Row],[Unidades]]*Table24[[#This Row],[Valor Unitario]]</f>
        <v>13594</v>
      </c>
    </row>
    <row r="122" spans="1:7" x14ac:dyDescent="0.25">
      <c r="A122" t="s">
        <v>59</v>
      </c>
      <c r="B122" t="s">
        <v>60</v>
      </c>
      <c r="C122" s="20">
        <v>40662</v>
      </c>
      <c r="D122" s="22">
        <v>10502</v>
      </c>
      <c r="E122">
        <v>17</v>
      </c>
      <c r="F122" s="21">
        <v>816.3</v>
      </c>
      <c r="G122" s="21">
        <f>Table24[[#This Row],[Unidades]]*Table24[[#This Row],[Valor Unitario]]</f>
        <v>13877.099999999999</v>
      </c>
    </row>
    <row r="123" spans="1:7" hidden="1" x14ac:dyDescent="0.25">
      <c r="A123" t="s">
        <v>59</v>
      </c>
      <c r="B123" t="s">
        <v>67</v>
      </c>
      <c r="C123" s="20">
        <v>40662</v>
      </c>
      <c r="D123" s="22">
        <v>10509</v>
      </c>
      <c r="E123">
        <v>19</v>
      </c>
      <c r="F123" s="21">
        <v>136.80000000000001</v>
      </c>
      <c r="G123">
        <f>Table24[[#This Row],[Unidades]]*Table24[[#This Row],[Valor Unitario]]</f>
        <v>2599.2000000000003</v>
      </c>
    </row>
    <row r="124" spans="1:7" hidden="1" x14ac:dyDescent="0.25">
      <c r="A124" t="s">
        <v>59</v>
      </c>
      <c r="B124" t="s">
        <v>69</v>
      </c>
      <c r="C124" s="20">
        <v>40662</v>
      </c>
      <c r="D124" s="22">
        <v>10517</v>
      </c>
      <c r="E124">
        <v>12</v>
      </c>
      <c r="F124" s="21">
        <v>352</v>
      </c>
      <c r="G124">
        <f>Table24[[#This Row],[Unidades]]*Table24[[#This Row],[Valor Unitario]]</f>
        <v>4224</v>
      </c>
    </row>
    <row r="125" spans="1:7" x14ac:dyDescent="0.25">
      <c r="A125" t="s">
        <v>59</v>
      </c>
      <c r="B125" t="s">
        <v>60</v>
      </c>
      <c r="C125" s="20">
        <v>40664</v>
      </c>
      <c r="D125" s="22">
        <v>10516</v>
      </c>
      <c r="E125">
        <v>14</v>
      </c>
      <c r="F125" s="21">
        <v>2381.0500000000002</v>
      </c>
      <c r="G125" s="21">
        <f>Table24[[#This Row],[Unidades]]*Table24[[#This Row],[Valor Unitario]]</f>
        <v>33334.700000000004</v>
      </c>
    </row>
    <row r="126" spans="1:7" hidden="1" x14ac:dyDescent="0.25">
      <c r="A126" t="s">
        <v>61</v>
      </c>
      <c r="B126" t="s">
        <v>65</v>
      </c>
      <c r="C126" s="20">
        <v>40664</v>
      </c>
      <c r="D126" s="22">
        <v>10519</v>
      </c>
      <c r="E126">
        <v>13</v>
      </c>
      <c r="F126" s="21">
        <v>2314.1999999999998</v>
      </c>
      <c r="G126">
        <f>Table24[[#This Row],[Unidades]]*Table24[[#This Row],[Valor Unitario]]</f>
        <v>30084.6</v>
      </c>
    </row>
    <row r="127" spans="1:7" hidden="1" x14ac:dyDescent="0.25">
      <c r="A127" t="s">
        <v>61</v>
      </c>
      <c r="B127" t="s">
        <v>68</v>
      </c>
      <c r="C127" s="20">
        <v>40664</v>
      </c>
      <c r="D127" s="22">
        <v>10520</v>
      </c>
      <c r="E127">
        <v>13</v>
      </c>
      <c r="F127" s="21">
        <v>200</v>
      </c>
      <c r="G127">
        <f>Table24[[#This Row],[Unidades]]*Table24[[#This Row],[Valor Unitario]]</f>
        <v>2600</v>
      </c>
    </row>
    <row r="128" spans="1:7" hidden="1" x14ac:dyDescent="0.25">
      <c r="A128" t="s">
        <v>61</v>
      </c>
      <c r="B128" t="s">
        <v>63</v>
      </c>
      <c r="C128" s="20">
        <v>40665</v>
      </c>
      <c r="D128" s="22">
        <v>10506</v>
      </c>
      <c r="E128">
        <v>15</v>
      </c>
      <c r="F128" s="21">
        <v>415.8</v>
      </c>
      <c r="G128">
        <f>Table24[[#This Row],[Unidades]]*Table24[[#This Row],[Valor Unitario]]</f>
        <v>6237</v>
      </c>
    </row>
    <row r="129" spans="1:7" hidden="1" x14ac:dyDescent="0.25">
      <c r="A129" t="s">
        <v>59</v>
      </c>
      <c r="B129" t="s">
        <v>66</v>
      </c>
      <c r="C129" s="20">
        <v>40665</v>
      </c>
      <c r="D129" s="22">
        <v>10521</v>
      </c>
      <c r="E129">
        <v>10</v>
      </c>
      <c r="F129" s="21">
        <v>225.5</v>
      </c>
      <c r="G129">
        <f>Table24[[#This Row],[Unidades]]*Table24[[#This Row],[Valor Unitario]]</f>
        <v>2255</v>
      </c>
    </row>
    <row r="130" spans="1:7" hidden="1" x14ac:dyDescent="0.25">
      <c r="A130" t="s">
        <v>59</v>
      </c>
      <c r="B130" t="s">
        <v>67</v>
      </c>
      <c r="C130" s="20">
        <v>40668</v>
      </c>
      <c r="D130" s="22">
        <v>10518</v>
      </c>
      <c r="E130">
        <v>10</v>
      </c>
      <c r="F130" s="21">
        <v>4150.05</v>
      </c>
      <c r="G130">
        <f>Table24[[#This Row],[Unidades]]*Table24[[#This Row],[Valor Unitario]]</f>
        <v>41500.5</v>
      </c>
    </row>
    <row r="131" spans="1:7" hidden="1" x14ac:dyDescent="0.25">
      <c r="A131" t="s">
        <v>61</v>
      </c>
      <c r="B131" t="s">
        <v>67</v>
      </c>
      <c r="C131" s="20">
        <v>40669</v>
      </c>
      <c r="D131" s="22">
        <v>10522</v>
      </c>
      <c r="E131">
        <v>8</v>
      </c>
      <c r="F131" s="21">
        <v>2318.2399999999998</v>
      </c>
      <c r="G131">
        <f>Table24[[#This Row],[Unidades]]*Table24[[#This Row],[Valor Unitario]]</f>
        <v>18545.919999999998</v>
      </c>
    </row>
    <row r="132" spans="1:7" hidden="1" x14ac:dyDescent="0.25">
      <c r="A132" t="s">
        <v>59</v>
      </c>
      <c r="B132" t="s">
        <v>64</v>
      </c>
      <c r="C132" s="20">
        <v>40670</v>
      </c>
      <c r="D132" s="22">
        <v>10524</v>
      </c>
      <c r="E132">
        <v>12</v>
      </c>
      <c r="F132" s="21">
        <v>3192.65</v>
      </c>
      <c r="G132">
        <f>Table24[[#This Row],[Unidades]]*Table24[[#This Row],[Valor Unitario]]</f>
        <v>38311.800000000003</v>
      </c>
    </row>
    <row r="133" spans="1:7" hidden="1" x14ac:dyDescent="0.25">
      <c r="A133" t="s">
        <v>61</v>
      </c>
      <c r="B133" t="s">
        <v>68</v>
      </c>
      <c r="C133" s="20">
        <v>40670</v>
      </c>
      <c r="D133" s="22">
        <v>10527</v>
      </c>
      <c r="E133">
        <v>14</v>
      </c>
      <c r="F133" s="21">
        <v>1503</v>
      </c>
      <c r="G133">
        <f>Table24[[#This Row],[Unidades]]*Table24[[#This Row],[Valor Unitario]]</f>
        <v>21042</v>
      </c>
    </row>
    <row r="134" spans="1:7" hidden="1" x14ac:dyDescent="0.25">
      <c r="A134" t="s">
        <v>61</v>
      </c>
      <c r="B134" t="s">
        <v>65</v>
      </c>
      <c r="C134" s="20">
        <v>40672</v>
      </c>
      <c r="D134" s="22">
        <v>10528</v>
      </c>
      <c r="E134">
        <v>16</v>
      </c>
      <c r="F134" s="21">
        <v>392.2</v>
      </c>
      <c r="G134">
        <f>Table24[[#This Row],[Unidades]]*Table24[[#This Row],[Valor Unitario]]</f>
        <v>6275.2</v>
      </c>
    </row>
    <row r="135" spans="1:7" hidden="1" x14ac:dyDescent="0.25">
      <c r="A135" t="s">
        <v>61</v>
      </c>
      <c r="B135" t="s">
        <v>62</v>
      </c>
      <c r="C135" s="20">
        <v>40672</v>
      </c>
      <c r="D135" s="22">
        <v>10529</v>
      </c>
      <c r="E135">
        <v>15</v>
      </c>
      <c r="F135" s="21">
        <v>946</v>
      </c>
      <c r="G135">
        <f>Table24[[#This Row],[Unidades]]*Table24[[#This Row],[Valor Unitario]]</f>
        <v>14190</v>
      </c>
    </row>
    <row r="136" spans="1:7" hidden="1" x14ac:dyDescent="0.25">
      <c r="A136" t="s">
        <v>61</v>
      </c>
      <c r="B136" t="s">
        <v>69</v>
      </c>
      <c r="C136" s="20">
        <v>40675</v>
      </c>
      <c r="D136" s="22">
        <v>10530</v>
      </c>
      <c r="E136">
        <v>16</v>
      </c>
      <c r="F136" s="21">
        <v>4180</v>
      </c>
      <c r="G136">
        <f>Table24[[#This Row],[Unidades]]*Table24[[#This Row],[Valor Unitario]]</f>
        <v>66880</v>
      </c>
    </row>
    <row r="137" spans="1:7" hidden="1" x14ac:dyDescent="0.25">
      <c r="A137" t="s">
        <v>61</v>
      </c>
      <c r="B137" t="s">
        <v>68</v>
      </c>
      <c r="C137" s="20">
        <v>40675</v>
      </c>
      <c r="D137" s="22">
        <v>10532</v>
      </c>
      <c r="E137">
        <v>16</v>
      </c>
      <c r="F137" s="21">
        <v>796.35</v>
      </c>
      <c r="G137">
        <f>Table24[[#This Row],[Unidades]]*Table24[[#This Row],[Valor Unitario]]</f>
        <v>12741.6</v>
      </c>
    </row>
    <row r="138" spans="1:7" hidden="1" x14ac:dyDescent="0.25">
      <c r="A138" t="s">
        <v>59</v>
      </c>
      <c r="B138" t="s">
        <v>64</v>
      </c>
      <c r="C138" s="20">
        <v>40676</v>
      </c>
      <c r="D138" s="22">
        <v>10508</v>
      </c>
      <c r="E138">
        <v>14</v>
      </c>
      <c r="F138" s="21">
        <v>240</v>
      </c>
      <c r="G138">
        <f>Table24[[#This Row],[Unidades]]*Table24[[#This Row],[Valor Unitario]]</f>
        <v>3360</v>
      </c>
    </row>
    <row r="139" spans="1:7" hidden="1" x14ac:dyDescent="0.25">
      <c r="A139" t="s">
        <v>59</v>
      </c>
      <c r="B139" t="s">
        <v>63</v>
      </c>
      <c r="C139" s="20">
        <v>40677</v>
      </c>
      <c r="D139" s="22">
        <v>10534</v>
      </c>
      <c r="E139">
        <v>11</v>
      </c>
      <c r="F139" s="21">
        <v>465.7</v>
      </c>
      <c r="G139">
        <f>Table24[[#This Row],[Unidades]]*Table24[[#This Row],[Valor Unitario]]</f>
        <v>5122.7</v>
      </c>
    </row>
    <row r="140" spans="1:7" hidden="1" x14ac:dyDescent="0.25">
      <c r="A140" t="s">
        <v>59</v>
      </c>
      <c r="B140" t="s">
        <v>67</v>
      </c>
      <c r="C140" s="20">
        <v>40678</v>
      </c>
      <c r="D140" s="22">
        <v>10526</v>
      </c>
      <c r="E140">
        <v>8</v>
      </c>
      <c r="F140" s="21">
        <v>1151.4000000000001</v>
      </c>
      <c r="G140">
        <f>Table24[[#This Row],[Unidades]]*Table24[[#This Row],[Valor Unitario]]</f>
        <v>9211.2000000000007</v>
      </c>
    </row>
    <row r="141" spans="1:7" hidden="1" x14ac:dyDescent="0.25">
      <c r="A141" t="s">
        <v>59</v>
      </c>
      <c r="B141" t="s">
        <v>69</v>
      </c>
      <c r="C141" s="20">
        <v>40679</v>
      </c>
      <c r="D141" s="22">
        <v>10514</v>
      </c>
      <c r="E141">
        <v>19</v>
      </c>
      <c r="F141" s="21">
        <v>8623.4500000000007</v>
      </c>
      <c r="G141">
        <f>Table24[[#This Row],[Unidades]]*Table24[[#This Row],[Valor Unitario]]</f>
        <v>163845.55000000002</v>
      </c>
    </row>
    <row r="142" spans="1:7" hidden="1" x14ac:dyDescent="0.25">
      <c r="A142" t="s">
        <v>61</v>
      </c>
      <c r="B142" t="s">
        <v>63</v>
      </c>
      <c r="C142" s="20">
        <v>40679</v>
      </c>
      <c r="D142" s="22">
        <v>10538</v>
      </c>
      <c r="E142">
        <v>17</v>
      </c>
      <c r="F142" s="21">
        <v>139.80000000000001</v>
      </c>
      <c r="G142">
        <f>Table24[[#This Row],[Unidades]]*Table24[[#This Row],[Valor Unitario]]</f>
        <v>2376.6000000000004</v>
      </c>
    </row>
    <row r="143" spans="1:7" hidden="1" x14ac:dyDescent="0.25">
      <c r="A143" t="s">
        <v>61</v>
      </c>
      <c r="B143" t="s">
        <v>68</v>
      </c>
      <c r="C143" s="20">
        <v>40682</v>
      </c>
      <c r="D143" s="22">
        <v>10531</v>
      </c>
      <c r="E143">
        <v>10</v>
      </c>
      <c r="F143" s="21">
        <v>110</v>
      </c>
      <c r="G143">
        <f>Table24[[#This Row],[Unidades]]*Table24[[#This Row],[Valor Unitario]]</f>
        <v>1100</v>
      </c>
    </row>
    <row r="144" spans="1:7" hidden="1" x14ac:dyDescent="0.25">
      <c r="A144" t="s">
        <v>59</v>
      </c>
      <c r="B144" t="s">
        <v>64</v>
      </c>
      <c r="C144" s="20">
        <v>40682</v>
      </c>
      <c r="D144" s="22">
        <v>10537</v>
      </c>
      <c r="E144">
        <v>9</v>
      </c>
      <c r="F144" s="21">
        <v>1823.8</v>
      </c>
      <c r="G144">
        <f>Table24[[#This Row],[Unidades]]*Table24[[#This Row],[Valor Unitario]]</f>
        <v>16414.2</v>
      </c>
    </row>
    <row r="145" spans="1:7" hidden="1" x14ac:dyDescent="0.25">
      <c r="A145" t="s">
        <v>59</v>
      </c>
      <c r="B145" t="s">
        <v>67</v>
      </c>
      <c r="C145" s="20">
        <v>40684</v>
      </c>
      <c r="D145" s="22">
        <v>10535</v>
      </c>
      <c r="E145">
        <v>12</v>
      </c>
      <c r="F145" s="21">
        <v>1940.85</v>
      </c>
      <c r="G145">
        <f>Table24[[#This Row],[Unidades]]*Table24[[#This Row],[Valor Unitario]]</f>
        <v>23290.199999999997</v>
      </c>
    </row>
    <row r="146" spans="1:7" hidden="1" x14ac:dyDescent="0.25">
      <c r="A146" t="s">
        <v>59</v>
      </c>
      <c r="B146" t="s">
        <v>66</v>
      </c>
      <c r="C146" s="20">
        <v>40685</v>
      </c>
      <c r="D146" s="22">
        <v>10533</v>
      </c>
      <c r="E146">
        <v>19</v>
      </c>
      <c r="F146" s="21">
        <v>2222.1999999999998</v>
      </c>
      <c r="G146">
        <f>Table24[[#This Row],[Unidades]]*Table24[[#This Row],[Valor Unitario]]</f>
        <v>42221.799999999996</v>
      </c>
    </row>
    <row r="147" spans="1:7" x14ac:dyDescent="0.25">
      <c r="A147" t="s">
        <v>59</v>
      </c>
      <c r="B147" t="s">
        <v>60</v>
      </c>
      <c r="C147" s="20">
        <v>40686</v>
      </c>
      <c r="D147" s="22">
        <v>10515</v>
      </c>
      <c r="E147">
        <v>7</v>
      </c>
      <c r="F147" s="21">
        <v>9921.2999999999993</v>
      </c>
      <c r="G147" s="21">
        <f>Table24[[#This Row],[Unidades]]*Table24[[#This Row],[Valor Unitario]]</f>
        <v>69449.099999999991</v>
      </c>
    </row>
    <row r="148" spans="1:7" hidden="1" x14ac:dyDescent="0.25">
      <c r="A148" t="s">
        <v>59</v>
      </c>
      <c r="B148" t="s">
        <v>64</v>
      </c>
      <c r="C148" s="20">
        <v>40686</v>
      </c>
      <c r="D148" s="22">
        <v>10525</v>
      </c>
      <c r="E148">
        <v>11</v>
      </c>
      <c r="F148" s="21">
        <v>818.4</v>
      </c>
      <c r="G148">
        <f>Table24[[#This Row],[Unidades]]*Table24[[#This Row],[Valor Unitario]]</f>
        <v>9002.4</v>
      </c>
    </row>
    <row r="149" spans="1:7" hidden="1" x14ac:dyDescent="0.25">
      <c r="A149" t="s">
        <v>61</v>
      </c>
      <c r="B149" t="s">
        <v>65</v>
      </c>
      <c r="C149" s="20">
        <v>40686</v>
      </c>
      <c r="D149" s="22">
        <v>10539</v>
      </c>
      <c r="E149">
        <v>12</v>
      </c>
      <c r="F149" s="21">
        <v>355.5</v>
      </c>
      <c r="G149">
        <f>Table24[[#This Row],[Unidades]]*Table24[[#This Row],[Valor Unitario]]</f>
        <v>4266</v>
      </c>
    </row>
    <row r="150" spans="1:7" hidden="1" x14ac:dyDescent="0.25">
      <c r="A150" t="s">
        <v>59</v>
      </c>
      <c r="B150" t="s">
        <v>66</v>
      </c>
      <c r="C150" s="20">
        <v>40686</v>
      </c>
      <c r="D150" s="22">
        <v>10543</v>
      </c>
      <c r="E150">
        <v>13</v>
      </c>
      <c r="F150" s="21">
        <v>1504.5</v>
      </c>
      <c r="G150">
        <f>Table24[[#This Row],[Unidades]]*Table24[[#This Row],[Valor Unitario]]</f>
        <v>19558.5</v>
      </c>
    </row>
    <row r="151" spans="1:7" hidden="1" x14ac:dyDescent="0.25">
      <c r="A151" t="s">
        <v>59</v>
      </c>
      <c r="B151" t="s">
        <v>64</v>
      </c>
      <c r="C151" s="20">
        <v>40689</v>
      </c>
      <c r="D151" s="22">
        <v>10542</v>
      </c>
      <c r="E151">
        <v>10</v>
      </c>
      <c r="F151" s="21">
        <v>469.11</v>
      </c>
      <c r="G151">
        <f>Table24[[#This Row],[Unidades]]*Table24[[#This Row],[Valor Unitario]]</f>
        <v>4691.1000000000004</v>
      </c>
    </row>
    <row r="152" spans="1:7" hidden="1" x14ac:dyDescent="0.25">
      <c r="A152" t="s">
        <v>59</v>
      </c>
      <c r="B152" t="s">
        <v>64</v>
      </c>
      <c r="C152" s="20">
        <v>40690</v>
      </c>
      <c r="D152" s="22">
        <v>10546</v>
      </c>
      <c r="E152">
        <v>13</v>
      </c>
      <c r="F152" s="21">
        <v>2812</v>
      </c>
      <c r="G152">
        <f>Table24[[#This Row],[Unidades]]*Table24[[#This Row],[Valor Unitario]]</f>
        <v>36556</v>
      </c>
    </row>
    <row r="153" spans="1:7" x14ac:dyDescent="0.25">
      <c r="A153" t="s">
        <v>59</v>
      </c>
      <c r="B153" t="s">
        <v>60</v>
      </c>
      <c r="C153" s="20">
        <v>40692</v>
      </c>
      <c r="D153" s="22">
        <v>10541</v>
      </c>
      <c r="E153">
        <v>8</v>
      </c>
      <c r="F153" s="21">
        <v>1946.52</v>
      </c>
      <c r="G153" s="21">
        <f>Table24[[#This Row],[Unidades]]*Table24[[#This Row],[Valor Unitario]]</f>
        <v>15572.16</v>
      </c>
    </row>
    <row r="154" spans="1:7" hidden="1" x14ac:dyDescent="0.25">
      <c r="A154" t="s">
        <v>61</v>
      </c>
      <c r="B154" t="s">
        <v>68</v>
      </c>
      <c r="C154" s="20">
        <v>40693</v>
      </c>
      <c r="D154" s="22">
        <v>10523</v>
      </c>
      <c r="E154">
        <v>16</v>
      </c>
      <c r="F154" s="21">
        <v>2444.31</v>
      </c>
      <c r="G154">
        <f>Table24[[#This Row],[Unidades]]*Table24[[#This Row],[Valor Unitario]]</f>
        <v>39108.959999999999</v>
      </c>
    </row>
    <row r="155" spans="1:7" hidden="1" x14ac:dyDescent="0.25">
      <c r="A155" t="s">
        <v>59</v>
      </c>
      <c r="B155" t="s">
        <v>67</v>
      </c>
      <c r="C155" s="20">
        <v>40693</v>
      </c>
      <c r="D155" s="22">
        <v>10544</v>
      </c>
      <c r="E155">
        <v>11</v>
      </c>
      <c r="F155" s="21">
        <v>417.2</v>
      </c>
      <c r="G155">
        <f>Table24[[#This Row],[Unidades]]*Table24[[#This Row],[Valor Unitario]]</f>
        <v>4589.2</v>
      </c>
    </row>
    <row r="156" spans="1:7" hidden="1" x14ac:dyDescent="0.25">
      <c r="A156" t="s">
        <v>61</v>
      </c>
      <c r="B156" t="s">
        <v>62</v>
      </c>
      <c r="C156" s="20">
        <v>40693</v>
      </c>
      <c r="D156" s="22">
        <v>10549</v>
      </c>
      <c r="E156">
        <v>17</v>
      </c>
      <c r="F156" s="21">
        <v>3554.27</v>
      </c>
      <c r="G156">
        <f>Table24[[#This Row],[Unidades]]*Table24[[#This Row],[Valor Unitario]]</f>
        <v>60422.59</v>
      </c>
    </row>
    <row r="157" spans="1:7" hidden="1" x14ac:dyDescent="0.25">
      <c r="A157" t="s">
        <v>59</v>
      </c>
      <c r="B157" t="s">
        <v>69</v>
      </c>
      <c r="C157" s="20">
        <v>40696</v>
      </c>
      <c r="D157" s="22">
        <v>10547</v>
      </c>
      <c r="E157">
        <v>16</v>
      </c>
      <c r="F157" s="21">
        <v>1792.8</v>
      </c>
      <c r="G157">
        <f>Table24[[#This Row],[Unidades]]*Table24[[#This Row],[Valor Unitario]]</f>
        <v>28684.799999999999</v>
      </c>
    </row>
    <row r="158" spans="1:7" hidden="1" x14ac:dyDescent="0.25">
      <c r="A158" t="s">
        <v>59</v>
      </c>
      <c r="B158" t="s">
        <v>69</v>
      </c>
      <c r="C158" s="20">
        <v>40696</v>
      </c>
      <c r="D158" s="22">
        <v>10548</v>
      </c>
      <c r="E158">
        <v>15</v>
      </c>
      <c r="F158" s="21">
        <v>240.1</v>
      </c>
      <c r="G158">
        <f>Table24[[#This Row],[Unidades]]*Table24[[#This Row],[Valor Unitario]]</f>
        <v>3601.5</v>
      </c>
    </row>
    <row r="159" spans="1:7" x14ac:dyDescent="0.25">
      <c r="A159" t="s">
        <v>59</v>
      </c>
      <c r="B159" t="s">
        <v>60</v>
      </c>
      <c r="C159" s="20">
        <v>40697</v>
      </c>
      <c r="D159" s="22">
        <v>10553</v>
      </c>
      <c r="E159">
        <v>16</v>
      </c>
      <c r="F159" s="21">
        <v>1546.3</v>
      </c>
      <c r="G159" s="21">
        <f>Table24[[#This Row],[Unidades]]*Table24[[#This Row],[Valor Unitario]]</f>
        <v>24740.799999999999</v>
      </c>
    </row>
    <row r="160" spans="1:7" hidden="1" x14ac:dyDescent="0.25">
      <c r="A160" t="s">
        <v>61</v>
      </c>
      <c r="B160" t="s">
        <v>65</v>
      </c>
      <c r="C160" s="20">
        <v>40698</v>
      </c>
      <c r="D160" s="22">
        <v>10555</v>
      </c>
      <c r="E160">
        <v>18</v>
      </c>
      <c r="F160" s="21">
        <v>2944.4</v>
      </c>
      <c r="G160">
        <f>Table24[[#This Row],[Unidades]]*Table24[[#This Row],[Valor Unitario]]</f>
        <v>52999.200000000004</v>
      </c>
    </row>
    <row r="161" spans="1:7" x14ac:dyDescent="0.25">
      <c r="A161" t="s">
        <v>59</v>
      </c>
      <c r="B161" t="s">
        <v>60</v>
      </c>
      <c r="C161" s="20">
        <v>40699</v>
      </c>
      <c r="D161" s="22">
        <v>10552</v>
      </c>
      <c r="E161">
        <v>14</v>
      </c>
      <c r="F161" s="21">
        <v>880.5</v>
      </c>
      <c r="G161" s="21">
        <f>Table24[[#This Row],[Unidades]]*Table24[[#This Row],[Valor Unitario]]</f>
        <v>12327</v>
      </c>
    </row>
    <row r="162" spans="1:7" hidden="1" x14ac:dyDescent="0.25">
      <c r="A162" t="s">
        <v>59</v>
      </c>
      <c r="B162" t="s">
        <v>67</v>
      </c>
      <c r="C162" s="20">
        <v>40699</v>
      </c>
      <c r="D162" s="22">
        <v>10554</v>
      </c>
      <c r="E162">
        <v>8</v>
      </c>
      <c r="F162" s="21">
        <v>1728.52</v>
      </c>
      <c r="G162">
        <f>Table24[[#This Row],[Unidades]]*Table24[[#This Row],[Valor Unitario]]</f>
        <v>13828.16</v>
      </c>
    </row>
    <row r="163" spans="1:7" hidden="1" x14ac:dyDescent="0.25">
      <c r="A163" t="s">
        <v>61</v>
      </c>
      <c r="B163" t="s">
        <v>69</v>
      </c>
      <c r="C163" s="20">
        <v>40700</v>
      </c>
      <c r="D163" s="22">
        <v>10536</v>
      </c>
      <c r="E163">
        <v>8</v>
      </c>
      <c r="F163" s="21">
        <v>1645</v>
      </c>
      <c r="G163">
        <f>Table24[[#This Row],[Unidades]]*Table24[[#This Row],[Valor Unitario]]</f>
        <v>13160</v>
      </c>
    </row>
    <row r="164" spans="1:7" hidden="1" x14ac:dyDescent="0.25">
      <c r="A164" t="s">
        <v>61</v>
      </c>
      <c r="B164" t="s">
        <v>68</v>
      </c>
      <c r="C164" s="20">
        <v>40700</v>
      </c>
      <c r="D164" s="22">
        <v>10550</v>
      </c>
      <c r="E164">
        <v>13</v>
      </c>
      <c r="F164" s="21">
        <v>683.3</v>
      </c>
      <c r="G164">
        <f>Table24[[#This Row],[Unidades]]*Table24[[#This Row],[Valor Unitario]]</f>
        <v>8882.9</v>
      </c>
    </row>
    <row r="165" spans="1:7" hidden="1" x14ac:dyDescent="0.25">
      <c r="A165" t="s">
        <v>59</v>
      </c>
      <c r="B165" t="s">
        <v>67</v>
      </c>
      <c r="C165" s="20">
        <v>40700</v>
      </c>
      <c r="D165" s="22">
        <v>10551</v>
      </c>
      <c r="E165">
        <v>10</v>
      </c>
      <c r="F165" s="21">
        <v>1677.3</v>
      </c>
      <c r="G165">
        <f>Table24[[#This Row],[Unidades]]*Table24[[#This Row],[Valor Unitario]]</f>
        <v>16773</v>
      </c>
    </row>
    <row r="166" spans="1:7" hidden="1" x14ac:dyDescent="0.25">
      <c r="A166" t="s">
        <v>61</v>
      </c>
      <c r="B166" t="s">
        <v>63</v>
      </c>
      <c r="C166" s="20">
        <v>40700</v>
      </c>
      <c r="D166" s="22">
        <v>10557</v>
      </c>
      <c r="E166">
        <v>10</v>
      </c>
      <c r="F166" s="21">
        <v>1152.5</v>
      </c>
      <c r="G166">
        <f>Table24[[#This Row],[Unidades]]*Table24[[#This Row],[Valor Unitario]]</f>
        <v>11525</v>
      </c>
    </row>
    <row r="167" spans="1:7" hidden="1" x14ac:dyDescent="0.25">
      <c r="A167" t="s">
        <v>59</v>
      </c>
      <c r="B167" t="s">
        <v>66</v>
      </c>
      <c r="C167" s="20">
        <v>40703</v>
      </c>
      <c r="D167" s="22">
        <v>10560</v>
      </c>
      <c r="E167">
        <v>8</v>
      </c>
      <c r="F167" s="21">
        <v>1072.42</v>
      </c>
      <c r="G167">
        <f>Table24[[#This Row],[Unidades]]*Table24[[#This Row],[Valor Unitario]]</f>
        <v>8579.36</v>
      </c>
    </row>
    <row r="168" spans="1:7" x14ac:dyDescent="0.25">
      <c r="A168" t="s">
        <v>59</v>
      </c>
      <c r="B168" t="s">
        <v>60</v>
      </c>
      <c r="C168" s="20">
        <v>40703</v>
      </c>
      <c r="D168" s="22">
        <v>10561</v>
      </c>
      <c r="E168">
        <v>15</v>
      </c>
      <c r="F168" s="21">
        <v>2844.5</v>
      </c>
      <c r="G168" s="21">
        <f>Table24[[#This Row],[Unidades]]*Table24[[#This Row],[Valor Unitario]]</f>
        <v>42667.5</v>
      </c>
    </row>
    <row r="169" spans="1:7" hidden="1" x14ac:dyDescent="0.25">
      <c r="A169" t="s">
        <v>59</v>
      </c>
      <c r="B169" t="s">
        <v>64</v>
      </c>
      <c r="C169" s="20">
        <v>40704</v>
      </c>
      <c r="D169" s="22">
        <v>10558</v>
      </c>
      <c r="E169">
        <v>17</v>
      </c>
      <c r="F169" s="21">
        <v>2142.9</v>
      </c>
      <c r="G169">
        <f>Table24[[#This Row],[Unidades]]*Table24[[#This Row],[Valor Unitario]]</f>
        <v>36429.300000000003</v>
      </c>
    </row>
    <row r="170" spans="1:7" hidden="1" x14ac:dyDescent="0.25">
      <c r="A170" t="s">
        <v>59</v>
      </c>
      <c r="B170" t="s">
        <v>64</v>
      </c>
      <c r="C170" s="20">
        <v>40706</v>
      </c>
      <c r="D170" s="22">
        <v>10562</v>
      </c>
      <c r="E170">
        <v>11</v>
      </c>
      <c r="F170" s="21">
        <v>488.7</v>
      </c>
      <c r="G170">
        <f>Table24[[#This Row],[Unidades]]*Table24[[#This Row],[Valor Unitario]]</f>
        <v>5375.7</v>
      </c>
    </row>
    <row r="171" spans="1:7" hidden="1" x14ac:dyDescent="0.25">
      <c r="A171" t="s">
        <v>59</v>
      </c>
      <c r="B171" t="s">
        <v>69</v>
      </c>
      <c r="C171" s="20">
        <v>40707</v>
      </c>
      <c r="D171" s="22">
        <v>10540</v>
      </c>
      <c r="E171">
        <v>17</v>
      </c>
      <c r="F171" s="21">
        <v>10191.700000000001</v>
      </c>
      <c r="G171">
        <f>Table24[[#This Row],[Unidades]]*Table24[[#This Row],[Valor Unitario]]</f>
        <v>173258.90000000002</v>
      </c>
    </row>
    <row r="172" spans="1:7" x14ac:dyDescent="0.25">
      <c r="A172" t="s">
        <v>59</v>
      </c>
      <c r="B172" t="s">
        <v>60</v>
      </c>
      <c r="C172" s="20">
        <v>40707</v>
      </c>
      <c r="D172" s="22">
        <v>10556</v>
      </c>
      <c r="E172">
        <v>11</v>
      </c>
      <c r="F172" s="21">
        <v>835.2</v>
      </c>
      <c r="G172" s="21">
        <f>Table24[[#This Row],[Unidades]]*Table24[[#This Row],[Valor Unitario]]</f>
        <v>9187.2000000000007</v>
      </c>
    </row>
    <row r="173" spans="1:7" hidden="1" x14ac:dyDescent="0.25">
      <c r="A173" t="s">
        <v>61</v>
      </c>
      <c r="B173" t="s">
        <v>65</v>
      </c>
      <c r="C173" s="20">
        <v>40707</v>
      </c>
      <c r="D173" s="22">
        <v>10559</v>
      </c>
      <c r="E173">
        <v>12</v>
      </c>
      <c r="F173" s="21">
        <v>520.41</v>
      </c>
      <c r="G173">
        <f>Table24[[#This Row],[Unidades]]*Table24[[#This Row],[Valor Unitario]]</f>
        <v>6244.92</v>
      </c>
    </row>
    <row r="174" spans="1:7" hidden="1" x14ac:dyDescent="0.25">
      <c r="A174" t="s">
        <v>59</v>
      </c>
      <c r="B174" t="s">
        <v>67</v>
      </c>
      <c r="C174" s="20">
        <v>40710</v>
      </c>
      <c r="D174" s="22">
        <v>10564</v>
      </c>
      <c r="E174">
        <v>13</v>
      </c>
      <c r="F174" s="21">
        <v>1234.05</v>
      </c>
      <c r="G174">
        <f>Table24[[#This Row],[Unidades]]*Table24[[#This Row],[Valor Unitario]]</f>
        <v>16042.65</v>
      </c>
    </row>
    <row r="175" spans="1:7" hidden="1" x14ac:dyDescent="0.25">
      <c r="A175" t="s">
        <v>59</v>
      </c>
      <c r="B175" t="s">
        <v>64</v>
      </c>
      <c r="C175" s="20">
        <v>40711</v>
      </c>
      <c r="D175" s="22">
        <v>10567</v>
      </c>
      <c r="E175">
        <v>14</v>
      </c>
      <c r="F175" s="21">
        <v>2519</v>
      </c>
      <c r="G175">
        <f>Table24[[#This Row],[Unidades]]*Table24[[#This Row],[Valor Unitario]]</f>
        <v>35266</v>
      </c>
    </row>
    <row r="176" spans="1:7" hidden="1" x14ac:dyDescent="0.25">
      <c r="A176" t="s">
        <v>59</v>
      </c>
      <c r="B176" t="s">
        <v>66</v>
      </c>
      <c r="C176" s="20">
        <v>40712</v>
      </c>
      <c r="D176" s="22">
        <v>10565</v>
      </c>
      <c r="E176">
        <v>14</v>
      </c>
      <c r="F176" s="21">
        <v>639.9</v>
      </c>
      <c r="G176">
        <f>Table24[[#This Row],[Unidades]]*Table24[[#This Row],[Valor Unitario]]</f>
        <v>8958.6</v>
      </c>
    </row>
    <row r="177" spans="1:7" hidden="1" x14ac:dyDescent="0.25">
      <c r="A177" t="s">
        <v>61</v>
      </c>
      <c r="B177" t="s">
        <v>63</v>
      </c>
      <c r="C177" s="20">
        <v>40712</v>
      </c>
      <c r="D177" s="22">
        <v>10566</v>
      </c>
      <c r="E177">
        <v>8</v>
      </c>
      <c r="F177" s="21">
        <v>1761</v>
      </c>
      <c r="G177">
        <f>Table24[[#This Row],[Unidades]]*Table24[[#This Row],[Valor Unitario]]</f>
        <v>14088</v>
      </c>
    </row>
    <row r="178" spans="1:7" hidden="1" x14ac:dyDescent="0.25">
      <c r="A178" t="s">
        <v>59</v>
      </c>
      <c r="B178" t="s">
        <v>69</v>
      </c>
      <c r="C178" s="20">
        <v>40713</v>
      </c>
      <c r="D178" s="22">
        <v>10570</v>
      </c>
      <c r="E178">
        <v>12</v>
      </c>
      <c r="F178" s="21">
        <v>2465.25</v>
      </c>
      <c r="G178">
        <f>Table24[[#This Row],[Unidades]]*Table24[[#This Row],[Valor Unitario]]</f>
        <v>29583</v>
      </c>
    </row>
    <row r="179" spans="1:7" hidden="1" x14ac:dyDescent="0.25">
      <c r="A179" t="s">
        <v>61</v>
      </c>
      <c r="B179" t="s">
        <v>68</v>
      </c>
      <c r="C179" s="20">
        <v>40714</v>
      </c>
      <c r="D179" s="22">
        <v>10573</v>
      </c>
      <c r="E179">
        <v>18</v>
      </c>
      <c r="F179" s="21">
        <v>2082</v>
      </c>
      <c r="G179">
        <f>Table24[[#This Row],[Unidades]]*Table24[[#This Row],[Valor Unitario]]</f>
        <v>37476</v>
      </c>
    </row>
    <row r="180" spans="1:7" x14ac:dyDescent="0.25">
      <c r="A180" t="s">
        <v>59</v>
      </c>
      <c r="B180" t="s">
        <v>60</v>
      </c>
      <c r="C180" s="20">
        <v>40718</v>
      </c>
      <c r="D180" s="22">
        <v>10563</v>
      </c>
      <c r="E180">
        <v>16</v>
      </c>
      <c r="F180" s="21">
        <v>965</v>
      </c>
      <c r="G180" s="21">
        <f>Table24[[#This Row],[Unidades]]*Table24[[#This Row],[Valor Unitario]]</f>
        <v>15440</v>
      </c>
    </row>
    <row r="181" spans="1:7" hidden="1" x14ac:dyDescent="0.25">
      <c r="A181" t="s">
        <v>59</v>
      </c>
      <c r="B181" t="s">
        <v>69</v>
      </c>
      <c r="C181" s="20">
        <v>40719</v>
      </c>
      <c r="D181" s="22">
        <v>10572</v>
      </c>
      <c r="E181">
        <v>11</v>
      </c>
      <c r="F181" s="21">
        <v>1501.08</v>
      </c>
      <c r="G181">
        <f>Table24[[#This Row],[Unidades]]*Table24[[#This Row],[Valor Unitario]]</f>
        <v>16511.879999999997</v>
      </c>
    </row>
    <row r="182" spans="1:7" hidden="1" x14ac:dyDescent="0.25">
      <c r="A182" t="s">
        <v>59</v>
      </c>
      <c r="B182" t="s">
        <v>66</v>
      </c>
      <c r="C182" s="20">
        <v>40720</v>
      </c>
      <c r="D182" s="22">
        <v>10545</v>
      </c>
      <c r="E182">
        <v>7</v>
      </c>
      <c r="F182" s="21">
        <v>210</v>
      </c>
      <c r="G182">
        <f>Table24[[#This Row],[Unidades]]*Table24[[#This Row],[Valor Unitario]]</f>
        <v>1470</v>
      </c>
    </row>
    <row r="183" spans="1:7" hidden="1" x14ac:dyDescent="0.25">
      <c r="A183" t="s">
        <v>59</v>
      </c>
      <c r="B183" t="s">
        <v>67</v>
      </c>
      <c r="C183" s="20">
        <v>40724</v>
      </c>
      <c r="D183" s="22">
        <v>10574</v>
      </c>
      <c r="E183">
        <v>18</v>
      </c>
      <c r="F183" s="21">
        <v>764.3</v>
      </c>
      <c r="G183">
        <f>Table24[[#This Row],[Unidades]]*Table24[[#This Row],[Valor Unitario]]</f>
        <v>13757.4</v>
      </c>
    </row>
    <row r="184" spans="1:7" hidden="1" x14ac:dyDescent="0.25">
      <c r="A184" t="s">
        <v>61</v>
      </c>
      <c r="B184" t="s">
        <v>62</v>
      </c>
      <c r="C184" s="20">
        <v>40724</v>
      </c>
      <c r="D184" s="22">
        <v>10575</v>
      </c>
      <c r="E184">
        <v>8</v>
      </c>
      <c r="F184" s="21">
        <v>2147.4</v>
      </c>
      <c r="G184">
        <f>Table24[[#This Row],[Unidades]]*Table24[[#This Row],[Valor Unitario]]</f>
        <v>17179.2</v>
      </c>
    </row>
    <row r="185" spans="1:7" hidden="1" x14ac:dyDescent="0.25">
      <c r="A185" t="s">
        <v>61</v>
      </c>
      <c r="B185" t="s">
        <v>69</v>
      </c>
      <c r="C185" s="20">
        <v>40724</v>
      </c>
      <c r="D185" s="22">
        <v>10576</v>
      </c>
      <c r="E185">
        <v>12</v>
      </c>
      <c r="F185" s="21">
        <v>838.45</v>
      </c>
      <c r="G185">
        <f>Table24[[#This Row],[Unidades]]*Table24[[#This Row],[Valor Unitario]]</f>
        <v>10061.400000000001</v>
      </c>
    </row>
    <row r="186" spans="1:7" hidden="1" x14ac:dyDescent="0.25">
      <c r="A186" t="s">
        <v>61</v>
      </c>
      <c r="B186" t="s">
        <v>63</v>
      </c>
      <c r="C186" s="20">
        <v>40724</v>
      </c>
      <c r="D186" s="22">
        <v>10577</v>
      </c>
      <c r="E186">
        <v>17</v>
      </c>
      <c r="F186" s="21">
        <v>569</v>
      </c>
      <c r="G186">
        <f>Table24[[#This Row],[Unidades]]*Table24[[#This Row],[Valor Unitario]]</f>
        <v>9673</v>
      </c>
    </row>
    <row r="187" spans="1:7" hidden="1" x14ac:dyDescent="0.25">
      <c r="A187" t="s">
        <v>59</v>
      </c>
      <c r="B187" t="s">
        <v>67</v>
      </c>
      <c r="C187" s="20">
        <v>40725</v>
      </c>
      <c r="D187" s="22">
        <v>10580</v>
      </c>
      <c r="E187">
        <v>7</v>
      </c>
      <c r="F187" s="21">
        <v>1013.74</v>
      </c>
      <c r="G187">
        <f>Table24[[#This Row],[Unidades]]*Table24[[#This Row],[Valor Unitario]]</f>
        <v>7096.18</v>
      </c>
    </row>
    <row r="188" spans="1:7" hidden="1" x14ac:dyDescent="0.25">
      <c r="A188" t="s">
        <v>59</v>
      </c>
      <c r="B188" t="s">
        <v>69</v>
      </c>
      <c r="C188" s="20">
        <v>40726</v>
      </c>
      <c r="D188" s="22">
        <v>10581</v>
      </c>
      <c r="E188">
        <v>9</v>
      </c>
      <c r="F188" s="21">
        <v>310</v>
      </c>
      <c r="G188">
        <f>Table24[[#This Row],[Unidades]]*Table24[[#This Row],[Valor Unitario]]</f>
        <v>2790</v>
      </c>
    </row>
    <row r="189" spans="1:7" hidden="1" x14ac:dyDescent="0.25">
      <c r="A189" t="s">
        <v>59</v>
      </c>
      <c r="B189" t="s">
        <v>66</v>
      </c>
      <c r="C189" s="20">
        <v>40728</v>
      </c>
      <c r="D189" s="22">
        <v>10571</v>
      </c>
      <c r="E189">
        <v>18</v>
      </c>
      <c r="F189" s="21">
        <v>550.59</v>
      </c>
      <c r="G189">
        <f>Table24[[#This Row],[Unidades]]*Table24[[#This Row],[Valor Unitario]]</f>
        <v>9910.6200000000008</v>
      </c>
    </row>
    <row r="190" spans="1:7" hidden="1" x14ac:dyDescent="0.25">
      <c r="A190" t="s">
        <v>59</v>
      </c>
      <c r="B190" t="s">
        <v>64</v>
      </c>
      <c r="C190" s="20">
        <v>40728</v>
      </c>
      <c r="D190" s="22">
        <v>10579</v>
      </c>
      <c r="E190">
        <v>12</v>
      </c>
      <c r="F190" s="21">
        <v>317.75</v>
      </c>
      <c r="G190">
        <f>Table24[[#This Row],[Unidades]]*Table24[[#This Row],[Valor Unitario]]</f>
        <v>3813</v>
      </c>
    </row>
    <row r="191" spans="1:7" x14ac:dyDescent="0.25">
      <c r="A191" t="s">
        <v>59</v>
      </c>
      <c r="B191" t="s">
        <v>60</v>
      </c>
      <c r="C191" s="20">
        <v>40728</v>
      </c>
      <c r="D191" s="22">
        <v>10583</v>
      </c>
      <c r="E191">
        <v>18</v>
      </c>
      <c r="F191" s="21">
        <v>2237.5</v>
      </c>
      <c r="G191" s="21">
        <f>Table24[[#This Row],[Unidades]]*Table24[[#This Row],[Valor Unitario]]</f>
        <v>40275</v>
      </c>
    </row>
    <row r="192" spans="1:7" hidden="1" x14ac:dyDescent="0.25">
      <c r="A192" t="s">
        <v>59</v>
      </c>
      <c r="B192" t="s">
        <v>67</v>
      </c>
      <c r="C192" s="20">
        <v>40728</v>
      </c>
      <c r="D192" s="22">
        <v>10584</v>
      </c>
      <c r="E192">
        <v>9</v>
      </c>
      <c r="F192" s="21">
        <v>593.75</v>
      </c>
      <c r="G192">
        <f>Table24[[#This Row],[Unidades]]*Table24[[#This Row],[Valor Unitario]]</f>
        <v>5343.75</v>
      </c>
    </row>
    <row r="193" spans="1:7" hidden="1" x14ac:dyDescent="0.25">
      <c r="A193" t="s">
        <v>59</v>
      </c>
      <c r="B193" t="s">
        <v>69</v>
      </c>
      <c r="C193" s="20">
        <v>40733</v>
      </c>
      <c r="D193" s="22">
        <v>10568</v>
      </c>
      <c r="E193">
        <v>17</v>
      </c>
      <c r="F193" s="21">
        <v>155</v>
      </c>
      <c r="G193">
        <f>Table24[[#This Row],[Unidades]]*Table24[[#This Row],[Valor Unitario]]</f>
        <v>2635</v>
      </c>
    </row>
    <row r="194" spans="1:7" hidden="1" x14ac:dyDescent="0.25">
      <c r="A194" t="s">
        <v>61</v>
      </c>
      <c r="B194" t="s">
        <v>63</v>
      </c>
      <c r="C194" s="20">
        <v>40733</v>
      </c>
      <c r="D194" s="22">
        <v>10586</v>
      </c>
      <c r="E194">
        <v>11</v>
      </c>
      <c r="F194" s="21">
        <v>23.8</v>
      </c>
      <c r="G194">
        <f>Table24[[#This Row],[Unidades]]*Table24[[#This Row],[Valor Unitario]]</f>
        <v>261.8</v>
      </c>
    </row>
    <row r="195" spans="1:7" hidden="1" x14ac:dyDescent="0.25">
      <c r="A195" t="s">
        <v>59</v>
      </c>
      <c r="B195" t="s">
        <v>64</v>
      </c>
      <c r="C195" s="20">
        <v>40733</v>
      </c>
      <c r="D195" s="22">
        <v>10587</v>
      </c>
      <c r="E195">
        <v>7</v>
      </c>
      <c r="F195" s="21">
        <v>807.38</v>
      </c>
      <c r="G195">
        <f>Table24[[#This Row],[Unidades]]*Table24[[#This Row],[Valor Unitario]]</f>
        <v>5651.66</v>
      </c>
    </row>
    <row r="196" spans="1:7" hidden="1" x14ac:dyDescent="0.25">
      <c r="A196" t="s">
        <v>61</v>
      </c>
      <c r="B196" t="s">
        <v>68</v>
      </c>
      <c r="C196" s="20">
        <v>40734</v>
      </c>
      <c r="D196" s="22">
        <v>10585</v>
      </c>
      <c r="E196">
        <v>18</v>
      </c>
      <c r="F196" s="21">
        <v>142.5</v>
      </c>
      <c r="G196">
        <f>Table24[[#This Row],[Unidades]]*Table24[[#This Row],[Valor Unitario]]</f>
        <v>2565</v>
      </c>
    </row>
    <row r="197" spans="1:7" x14ac:dyDescent="0.25">
      <c r="A197" t="s">
        <v>59</v>
      </c>
      <c r="B197" t="s">
        <v>60</v>
      </c>
      <c r="C197" s="20">
        <v>40734</v>
      </c>
      <c r="D197" s="22">
        <v>10588</v>
      </c>
      <c r="E197">
        <v>16</v>
      </c>
      <c r="F197" s="21">
        <v>3120</v>
      </c>
      <c r="G197" s="21">
        <f>Table24[[#This Row],[Unidades]]*Table24[[#This Row],[Valor Unitario]]</f>
        <v>49920</v>
      </c>
    </row>
    <row r="198" spans="1:7" hidden="1" x14ac:dyDescent="0.25">
      <c r="A198" t="s">
        <v>61</v>
      </c>
      <c r="B198" t="s">
        <v>62</v>
      </c>
      <c r="C198" s="20">
        <v>40735</v>
      </c>
      <c r="D198" s="22">
        <v>10569</v>
      </c>
      <c r="E198">
        <v>7</v>
      </c>
      <c r="F198" s="21">
        <v>890</v>
      </c>
      <c r="G198">
        <f>Table24[[#This Row],[Unidades]]*Table24[[#This Row],[Valor Unitario]]</f>
        <v>6230</v>
      </c>
    </row>
    <row r="199" spans="1:7" hidden="1" x14ac:dyDescent="0.25">
      <c r="A199" t="s">
        <v>59</v>
      </c>
      <c r="B199" t="s">
        <v>69</v>
      </c>
      <c r="C199" s="20">
        <v>40738</v>
      </c>
      <c r="D199" s="22">
        <v>10582</v>
      </c>
      <c r="E199">
        <v>19</v>
      </c>
      <c r="F199" s="21">
        <v>330</v>
      </c>
      <c r="G199">
        <f>Table24[[#This Row],[Unidades]]*Table24[[#This Row],[Valor Unitario]]</f>
        <v>6270</v>
      </c>
    </row>
    <row r="200" spans="1:7" hidden="1" x14ac:dyDescent="0.25">
      <c r="A200" t="s">
        <v>59</v>
      </c>
      <c r="B200" t="s">
        <v>66</v>
      </c>
      <c r="C200" s="20">
        <v>40738</v>
      </c>
      <c r="D200" s="22">
        <v>10589</v>
      </c>
      <c r="E200">
        <v>14</v>
      </c>
      <c r="F200" s="21">
        <v>72</v>
      </c>
      <c r="G200">
        <f>Table24[[#This Row],[Unidades]]*Table24[[#This Row],[Valor Unitario]]</f>
        <v>1008</v>
      </c>
    </row>
    <row r="201" spans="1:7" hidden="1" x14ac:dyDescent="0.25">
      <c r="A201" t="s">
        <v>59</v>
      </c>
      <c r="B201" t="s">
        <v>67</v>
      </c>
      <c r="C201" s="20">
        <v>40738</v>
      </c>
      <c r="D201" s="22">
        <v>10590</v>
      </c>
      <c r="E201">
        <v>7</v>
      </c>
      <c r="F201" s="21">
        <v>1101</v>
      </c>
      <c r="G201">
        <f>Table24[[#This Row],[Unidades]]*Table24[[#This Row],[Valor Unitario]]</f>
        <v>7707</v>
      </c>
    </row>
    <row r="202" spans="1:7" x14ac:dyDescent="0.25">
      <c r="A202" t="s">
        <v>59</v>
      </c>
      <c r="B202" t="s">
        <v>60</v>
      </c>
      <c r="C202" s="20">
        <v>40738</v>
      </c>
      <c r="D202" s="22">
        <v>10595</v>
      </c>
      <c r="E202">
        <v>8</v>
      </c>
      <c r="F202" s="21">
        <v>4725</v>
      </c>
      <c r="G202" s="21">
        <f>Table24[[#This Row],[Unidades]]*Table24[[#This Row],[Valor Unitario]]</f>
        <v>37800</v>
      </c>
    </row>
    <row r="203" spans="1:7" hidden="1" x14ac:dyDescent="0.25">
      <c r="A203" t="s">
        <v>59</v>
      </c>
      <c r="B203" t="s">
        <v>64</v>
      </c>
      <c r="C203" s="20">
        <v>40740</v>
      </c>
      <c r="D203" s="22">
        <v>10591</v>
      </c>
      <c r="E203">
        <v>16</v>
      </c>
      <c r="F203" s="21">
        <v>812.5</v>
      </c>
      <c r="G203">
        <f>Table24[[#This Row],[Unidades]]*Table24[[#This Row],[Valor Unitario]]</f>
        <v>13000</v>
      </c>
    </row>
    <row r="204" spans="1:7" hidden="1" x14ac:dyDescent="0.25">
      <c r="A204" t="s">
        <v>59</v>
      </c>
      <c r="B204" t="s">
        <v>69</v>
      </c>
      <c r="C204" s="20">
        <v>40740</v>
      </c>
      <c r="D204" s="22">
        <v>10592</v>
      </c>
      <c r="E204">
        <v>12</v>
      </c>
      <c r="F204" s="21">
        <v>516.46</v>
      </c>
      <c r="G204">
        <f>Table24[[#This Row],[Unidades]]*Table24[[#This Row],[Valor Unitario]]</f>
        <v>6197.52</v>
      </c>
    </row>
    <row r="205" spans="1:7" hidden="1" x14ac:dyDescent="0.25">
      <c r="A205" t="s">
        <v>59</v>
      </c>
      <c r="B205" t="s">
        <v>69</v>
      </c>
      <c r="C205" s="20">
        <v>40740</v>
      </c>
      <c r="D205" s="22">
        <v>10594</v>
      </c>
      <c r="E205">
        <v>12</v>
      </c>
      <c r="F205" s="21">
        <v>565.5</v>
      </c>
      <c r="G205">
        <f>Table24[[#This Row],[Unidades]]*Table24[[#This Row],[Valor Unitario]]</f>
        <v>6786</v>
      </c>
    </row>
    <row r="206" spans="1:7" hidden="1" x14ac:dyDescent="0.25">
      <c r="A206" t="s">
        <v>61</v>
      </c>
      <c r="B206" t="s">
        <v>68</v>
      </c>
      <c r="C206" s="20">
        <v>40742</v>
      </c>
      <c r="D206" s="22">
        <v>10597</v>
      </c>
      <c r="E206">
        <v>10</v>
      </c>
      <c r="F206" s="21">
        <v>718.08</v>
      </c>
      <c r="G206">
        <f>Table24[[#This Row],[Unidades]]*Table24[[#This Row],[Valor Unitario]]</f>
        <v>7180.8</v>
      </c>
    </row>
    <row r="207" spans="1:7" hidden="1" x14ac:dyDescent="0.25">
      <c r="A207" t="s">
        <v>59</v>
      </c>
      <c r="B207" t="s">
        <v>64</v>
      </c>
      <c r="C207" s="20">
        <v>40742</v>
      </c>
      <c r="D207" s="22">
        <v>10598</v>
      </c>
      <c r="E207">
        <v>19</v>
      </c>
      <c r="F207" s="21">
        <v>2388.5</v>
      </c>
      <c r="G207">
        <f>Table24[[#This Row],[Unidades]]*Table24[[#This Row],[Valor Unitario]]</f>
        <v>45381.5</v>
      </c>
    </row>
    <row r="208" spans="1:7" hidden="1" x14ac:dyDescent="0.25">
      <c r="A208" t="s">
        <v>61</v>
      </c>
      <c r="B208" t="s">
        <v>65</v>
      </c>
      <c r="C208" s="20">
        <v>40745</v>
      </c>
      <c r="D208" s="22">
        <v>10599</v>
      </c>
      <c r="E208">
        <v>15</v>
      </c>
      <c r="F208" s="21">
        <v>493</v>
      </c>
      <c r="G208">
        <f>Table24[[#This Row],[Unidades]]*Table24[[#This Row],[Valor Unitario]]</f>
        <v>7395</v>
      </c>
    </row>
    <row r="209" spans="1:7" hidden="1" x14ac:dyDescent="0.25">
      <c r="A209" t="s">
        <v>61</v>
      </c>
      <c r="B209" t="s">
        <v>67</v>
      </c>
      <c r="C209" s="20">
        <v>40745</v>
      </c>
      <c r="D209" s="22">
        <v>10600</v>
      </c>
      <c r="E209">
        <v>17</v>
      </c>
      <c r="F209" s="21">
        <v>479.8</v>
      </c>
      <c r="G209">
        <f>Table24[[#This Row],[Unidades]]*Table24[[#This Row],[Valor Unitario]]</f>
        <v>8156.6</v>
      </c>
    </row>
    <row r="210" spans="1:7" hidden="1" x14ac:dyDescent="0.25">
      <c r="A210" t="s">
        <v>61</v>
      </c>
      <c r="B210" t="s">
        <v>68</v>
      </c>
      <c r="C210" s="20">
        <v>40746</v>
      </c>
      <c r="D210" s="22">
        <v>10601</v>
      </c>
      <c r="E210">
        <v>8</v>
      </c>
      <c r="F210" s="21">
        <v>2285</v>
      </c>
      <c r="G210">
        <f>Table24[[#This Row],[Unidades]]*Table24[[#This Row],[Valor Unitario]]</f>
        <v>18280</v>
      </c>
    </row>
    <row r="211" spans="1:7" hidden="1" x14ac:dyDescent="0.25">
      <c r="A211" t="s">
        <v>59</v>
      </c>
      <c r="B211" t="s">
        <v>66</v>
      </c>
      <c r="C211" s="20">
        <v>40746</v>
      </c>
      <c r="D211" s="22">
        <v>10602</v>
      </c>
      <c r="E211">
        <v>13</v>
      </c>
      <c r="F211" s="21">
        <v>48.75</v>
      </c>
      <c r="G211">
        <f>Table24[[#This Row],[Unidades]]*Table24[[#This Row],[Valor Unitario]]</f>
        <v>633.75</v>
      </c>
    </row>
    <row r="212" spans="1:7" hidden="1" x14ac:dyDescent="0.25">
      <c r="A212" t="s">
        <v>59</v>
      </c>
      <c r="B212" t="s">
        <v>67</v>
      </c>
      <c r="C212" s="20">
        <v>40749</v>
      </c>
      <c r="D212" s="22">
        <v>10578</v>
      </c>
      <c r="E212">
        <v>11</v>
      </c>
      <c r="F212" s="21">
        <v>477</v>
      </c>
      <c r="G212">
        <f>Table24[[#This Row],[Unidades]]*Table24[[#This Row],[Valor Unitario]]</f>
        <v>5247</v>
      </c>
    </row>
    <row r="213" spans="1:7" hidden="1" x14ac:dyDescent="0.25">
      <c r="A213" t="s">
        <v>61</v>
      </c>
      <c r="B213" t="s">
        <v>62</v>
      </c>
      <c r="C213" s="20">
        <v>40749</v>
      </c>
      <c r="D213" s="22">
        <v>10607</v>
      </c>
      <c r="E213">
        <v>10</v>
      </c>
      <c r="F213" s="21">
        <v>6475.4</v>
      </c>
      <c r="G213">
        <f>Table24[[#This Row],[Unidades]]*Table24[[#This Row],[Valor Unitario]]</f>
        <v>64754</v>
      </c>
    </row>
    <row r="214" spans="1:7" hidden="1" x14ac:dyDescent="0.25">
      <c r="A214" t="s">
        <v>59</v>
      </c>
      <c r="B214" t="s">
        <v>64</v>
      </c>
      <c r="C214" s="20">
        <v>40753</v>
      </c>
      <c r="D214" s="22">
        <v>10604</v>
      </c>
      <c r="E214">
        <v>14</v>
      </c>
      <c r="F214" s="21">
        <v>230.85</v>
      </c>
      <c r="G214">
        <f>Table24[[#This Row],[Unidades]]*Table24[[#This Row],[Valor Unitario]]</f>
        <v>3231.9</v>
      </c>
    </row>
    <row r="215" spans="1:7" hidden="1" x14ac:dyDescent="0.25">
      <c r="A215" t="s">
        <v>59</v>
      </c>
      <c r="B215" t="s">
        <v>64</v>
      </c>
      <c r="C215" s="20">
        <v>40753</v>
      </c>
      <c r="D215" s="22">
        <v>10605</v>
      </c>
      <c r="E215">
        <v>7</v>
      </c>
      <c r="F215" s="21">
        <v>4109.6899999999996</v>
      </c>
      <c r="G215">
        <f>Table24[[#This Row],[Unidades]]*Table24[[#This Row],[Valor Unitario]]</f>
        <v>28767.829999999998</v>
      </c>
    </row>
    <row r="216" spans="1:7" hidden="1" x14ac:dyDescent="0.25">
      <c r="A216" t="s">
        <v>61</v>
      </c>
      <c r="B216" t="s">
        <v>68</v>
      </c>
      <c r="C216" s="20">
        <v>40754</v>
      </c>
      <c r="D216" s="22">
        <v>10609</v>
      </c>
      <c r="E216">
        <v>17</v>
      </c>
      <c r="F216" s="21">
        <v>424</v>
      </c>
      <c r="G216">
        <f>Table24[[#This Row],[Unidades]]*Table24[[#This Row],[Valor Unitario]]</f>
        <v>7208</v>
      </c>
    </row>
    <row r="217" spans="1:7" hidden="1" x14ac:dyDescent="0.25">
      <c r="A217" t="s">
        <v>59</v>
      </c>
      <c r="B217" t="s">
        <v>67</v>
      </c>
      <c r="C217" s="20">
        <v>40755</v>
      </c>
      <c r="D217" s="22">
        <v>10606</v>
      </c>
      <c r="E217">
        <v>7</v>
      </c>
      <c r="F217" s="21">
        <v>1130.4000000000001</v>
      </c>
      <c r="G217">
        <f>Table24[[#This Row],[Unidades]]*Table24[[#This Row],[Valor Unitario]]</f>
        <v>7912.8000000000011</v>
      </c>
    </row>
    <row r="218" spans="1:7" hidden="1" x14ac:dyDescent="0.25">
      <c r="A218" t="s">
        <v>59</v>
      </c>
      <c r="B218" t="s">
        <v>67</v>
      </c>
      <c r="C218" s="20">
        <v>40756</v>
      </c>
      <c r="D218" s="22">
        <v>10608</v>
      </c>
      <c r="E218">
        <v>15</v>
      </c>
      <c r="F218" s="21">
        <v>1064</v>
      </c>
      <c r="G218">
        <f>Table24[[#This Row],[Unidades]]*Table24[[#This Row],[Valor Unitario]]</f>
        <v>15960</v>
      </c>
    </row>
    <row r="219" spans="1:7" hidden="1" x14ac:dyDescent="0.25">
      <c r="A219" t="s">
        <v>61</v>
      </c>
      <c r="B219" t="s">
        <v>65</v>
      </c>
      <c r="C219" s="20">
        <v>40756</v>
      </c>
      <c r="D219" s="22">
        <v>10611</v>
      </c>
      <c r="E219">
        <v>14</v>
      </c>
      <c r="F219" s="21">
        <v>808</v>
      </c>
      <c r="G219">
        <f>Table24[[#This Row],[Unidades]]*Table24[[#This Row],[Valor Unitario]]</f>
        <v>11312</v>
      </c>
    </row>
    <row r="220" spans="1:7" hidden="1" x14ac:dyDescent="0.25">
      <c r="A220" t="s">
        <v>59</v>
      </c>
      <c r="B220" t="s">
        <v>64</v>
      </c>
      <c r="C220" s="20">
        <v>40756</v>
      </c>
      <c r="D220" s="22">
        <v>10612</v>
      </c>
      <c r="E220">
        <v>18</v>
      </c>
      <c r="F220" s="21">
        <v>6375</v>
      </c>
      <c r="G220">
        <f>Table24[[#This Row],[Unidades]]*Table24[[#This Row],[Valor Unitario]]</f>
        <v>114750</v>
      </c>
    </row>
    <row r="221" spans="1:7" hidden="1" x14ac:dyDescent="0.25">
      <c r="A221" t="s">
        <v>59</v>
      </c>
      <c r="B221" t="s">
        <v>67</v>
      </c>
      <c r="C221" s="20">
        <v>40756</v>
      </c>
      <c r="D221" s="22">
        <v>10613</v>
      </c>
      <c r="E221">
        <v>10</v>
      </c>
      <c r="F221" s="21">
        <v>353.2</v>
      </c>
      <c r="G221">
        <f>Table24[[#This Row],[Unidades]]*Table24[[#This Row],[Valor Unitario]]</f>
        <v>3532</v>
      </c>
    </row>
    <row r="222" spans="1:7" hidden="1" x14ac:dyDescent="0.25">
      <c r="A222" t="s">
        <v>59</v>
      </c>
      <c r="B222" t="s">
        <v>66</v>
      </c>
      <c r="C222" s="20">
        <v>40756</v>
      </c>
      <c r="D222" s="22">
        <v>10614</v>
      </c>
      <c r="E222">
        <v>12</v>
      </c>
      <c r="F222" s="21">
        <v>464</v>
      </c>
      <c r="G222">
        <f>Table24[[#This Row],[Unidades]]*Table24[[#This Row],[Valor Unitario]]</f>
        <v>5568</v>
      </c>
    </row>
    <row r="223" spans="1:7" hidden="1" x14ac:dyDescent="0.25">
      <c r="A223" t="s">
        <v>59</v>
      </c>
      <c r="B223" t="s">
        <v>67</v>
      </c>
      <c r="C223" s="20">
        <v>40759</v>
      </c>
      <c r="D223" s="22">
        <v>10617</v>
      </c>
      <c r="E223">
        <v>15</v>
      </c>
      <c r="F223" s="21">
        <v>1402.5</v>
      </c>
      <c r="G223">
        <f>Table24[[#This Row],[Unidades]]*Table24[[#This Row],[Valor Unitario]]</f>
        <v>21037.5</v>
      </c>
    </row>
    <row r="224" spans="1:7" hidden="1" x14ac:dyDescent="0.25">
      <c r="A224" t="s">
        <v>59</v>
      </c>
      <c r="B224" t="s">
        <v>64</v>
      </c>
      <c r="C224" s="20">
        <v>40760</v>
      </c>
      <c r="D224" s="22">
        <v>10616</v>
      </c>
      <c r="E224">
        <v>13</v>
      </c>
      <c r="F224" s="21">
        <v>4806.99</v>
      </c>
      <c r="G224">
        <f>Table24[[#This Row],[Unidades]]*Table24[[#This Row],[Valor Unitario]]</f>
        <v>62490.869999999995</v>
      </c>
    </row>
    <row r="225" spans="1:7" hidden="1" x14ac:dyDescent="0.25">
      <c r="A225" t="s">
        <v>59</v>
      </c>
      <c r="B225" t="s">
        <v>66</v>
      </c>
      <c r="C225" s="20">
        <v>40761</v>
      </c>
      <c r="D225" s="22">
        <v>10610</v>
      </c>
      <c r="E225">
        <v>9</v>
      </c>
      <c r="F225" s="21">
        <v>299.25</v>
      </c>
      <c r="G225">
        <f>Table24[[#This Row],[Unidades]]*Table24[[#This Row],[Valor Unitario]]</f>
        <v>2693.25</v>
      </c>
    </row>
    <row r="226" spans="1:7" x14ac:dyDescent="0.25">
      <c r="A226" t="s">
        <v>59</v>
      </c>
      <c r="B226" t="s">
        <v>60</v>
      </c>
      <c r="C226" s="20">
        <v>40761</v>
      </c>
      <c r="D226" s="22">
        <v>10615</v>
      </c>
      <c r="E226">
        <v>19</v>
      </c>
      <c r="F226" s="21">
        <v>120</v>
      </c>
      <c r="G226" s="21">
        <f>Table24[[#This Row],[Unidades]]*Table24[[#This Row],[Valor Unitario]]</f>
        <v>2280</v>
      </c>
    </row>
    <row r="227" spans="1:7" hidden="1" x14ac:dyDescent="0.25">
      <c r="A227" t="s">
        <v>61</v>
      </c>
      <c r="B227" t="s">
        <v>69</v>
      </c>
      <c r="C227" s="20">
        <v>40762</v>
      </c>
      <c r="D227" s="22">
        <v>10619</v>
      </c>
      <c r="E227">
        <v>17</v>
      </c>
      <c r="F227" s="21">
        <v>1260</v>
      </c>
      <c r="G227">
        <f>Table24[[#This Row],[Unidades]]*Table24[[#This Row],[Valor Unitario]]</f>
        <v>21420</v>
      </c>
    </row>
    <row r="228" spans="1:7" hidden="1" x14ac:dyDescent="0.25">
      <c r="A228" t="s">
        <v>59</v>
      </c>
      <c r="B228" t="s">
        <v>66</v>
      </c>
      <c r="C228" s="20">
        <v>40763</v>
      </c>
      <c r="D228" s="22">
        <v>10603</v>
      </c>
      <c r="E228">
        <v>8</v>
      </c>
      <c r="F228" s="21">
        <v>1483</v>
      </c>
      <c r="G228">
        <f>Table24[[#This Row],[Unidades]]*Table24[[#This Row],[Valor Unitario]]</f>
        <v>11864</v>
      </c>
    </row>
    <row r="229" spans="1:7" hidden="1" x14ac:dyDescent="0.25">
      <c r="A229" t="s">
        <v>59</v>
      </c>
      <c r="B229" t="s">
        <v>64</v>
      </c>
      <c r="C229" s="20">
        <v>40763</v>
      </c>
      <c r="D229" s="22">
        <v>10618</v>
      </c>
      <c r="E229">
        <v>19</v>
      </c>
      <c r="F229" s="21">
        <v>2697.5</v>
      </c>
      <c r="G229">
        <f>Table24[[#This Row],[Unidades]]*Table24[[#This Row],[Valor Unitario]]</f>
        <v>51252.5</v>
      </c>
    </row>
    <row r="230" spans="1:7" hidden="1" x14ac:dyDescent="0.25">
      <c r="A230" t="s">
        <v>59</v>
      </c>
      <c r="B230" t="s">
        <v>67</v>
      </c>
      <c r="C230" s="20">
        <v>40766</v>
      </c>
      <c r="D230" s="22">
        <v>10621</v>
      </c>
      <c r="E230">
        <v>9</v>
      </c>
      <c r="F230" s="21">
        <v>758.5</v>
      </c>
      <c r="G230">
        <f>Table24[[#This Row],[Unidades]]*Table24[[#This Row],[Valor Unitario]]</f>
        <v>6826.5</v>
      </c>
    </row>
    <row r="231" spans="1:7" hidden="1" x14ac:dyDescent="0.25">
      <c r="A231" t="s">
        <v>59</v>
      </c>
      <c r="B231" t="s">
        <v>67</v>
      </c>
      <c r="C231" s="20">
        <v>40766</v>
      </c>
      <c r="D231" s="22">
        <v>10622</v>
      </c>
      <c r="E231">
        <v>12</v>
      </c>
      <c r="F231" s="21">
        <v>560</v>
      </c>
      <c r="G231">
        <f>Table24[[#This Row],[Unidades]]*Table24[[#This Row],[Valor Unitario]]</f>
        <v>6720</v>
      </c>
    </row>
    <row r="232" spans="1:7" hidden="1" x14ac:dyDescent="0.25">
      <c r="A232" t="s">
        <v>59</v>
      </c>
      <c r="B232" t="s">
        <v>66</v>
      </c>
      <c r="C232" s="20">
        <v>40767</v>
      </c>
      <c r="D232" s="22">
        <v>10596</v>
      </c>
      <c r="E232">
        <v>10</v>
      </c>
      <c r="F232" s="21">
        <v>1180.8800000000001</v>
      </c>
      <c r="G232">
        <f>Table24[[#This Row],[Unidades]]*Table24[[#This Row],[Valor Unitario]]</f>
        <v>11808.800000000001</v>
      </c>
    </row>
    <row r="233" spans="1:7" hidden="1" x14ac:dyDescent="0.25">
      <c r="A233" t="s">
        <v>59</v>
      </c>
      <c r="B233" t="s">
        <v>66</v>
      </c>
      <c r="C233" s="20">
        <v>40767</v>
      </c>
      <c r="D233" s="22">
        <v>10623</v>
      </c>
      <c r="E233">
        <v>11</v>
      </c>
      <c r="F233" s="21">
        <v>1336.95</v>
      </c>
      <c r="G233">
        <f>Table24[[#This Row],[Unidades]]*Table24[[#This Row],[Valor Unitario]]</f>
        <v>14706.45</v>
      </c>
    </row>
    <row r="234" spans="1:7" hidden="1" x14ac:dyDescent="0.25">
      <c r="A234" t="s">
        <v>61</v>
      </c>
      <c r="B234" t="s">
        <v>68</v>
      </c>
      <c r="C234" s="20">
        <v>40768</v>
      </c>
      <c r="D234" s="22">
        <v>10593</v>
      </c>
      <c r="E234">
        <v>14</v>
      </c>
      <c r="F234" s="21">
        <v>1994.4</v>
      </c>
      <c r="G234">
        <f>Table24[[#This Row],[Unidades]]*Table24[[#This Row],[Valor Unitario]]</f>
        <v>27921.600000000002</v>
      </c>
    </row>
    <row r="235" spans="1:7" x14ac:dyDescent="0.25">
      <c r="A235" t="s">
        <v>59</v>
      </c>
      <c r="B235" t="s">
        <v>60</v>
      </c>
      <c r="C235" s="20">
        <v>40769</v>
      </c>
      <c r="D235" s="22">
        <v>10620</v>
      </c>
      <c r="E235">
        <v>13</v>
      </c>
      <c r="F235" s="21">
        <v>57.5</v>
      </c>
      <c r="G235" s="21">
        <f>Table24[[#This Row],[Unidades]]*Table24[[#This Row],[Valor Unitario]]</f>
        <v>747.5</v>
      </c>
    </row>
    <row r="236" spans="1:7" hidden="1" x14ac:dyDescent="0.25">
      <c r="A236" t="s">
        <v>59</v>
      </c>
      <c r="B236" t="s">
        <v>69</v>
      </c>
      <c r="C236" s="20">
        <v>40769</v>
      </c>
      <c r="D236" s="22">
        <v>10625</v>
      </c>
      <c r="E236">
        <v>12</v>
      </c>
      <c r="F236" s="21">
        <v>479.75</v>
      </c>
      <c r="G236">
        <f>Table24[[#This Row],[Unidades]]*Table24[[#This Row],[Valor Unitario]]</f>
        <v>5757</v>
      </c>
    </row>
    <row r="237" spans="1:7" hidden="1" x14ac:dyDescent="0.25">
      <c r="A237" t="s">
        <v>59</v>
      </c>
      <c r="B237" t="s">
        <v>66</v>
      </c>
      <c r="C237" s="20">
        <v>40770</v>
      </c>
      <c r="D237" s="22">
        <v>10631</v>
      </c>
      <c r="E237">
        <v>15</v>
      </c>
      <c r="F237" s="21">
        <v>55.8</v>
      </c>
      <c r="G237">
        <f>Table24[[#This Row],[Unidades]]*Table24[[#This Row],[Valor Unitario]]</f>
        <v>837</v>
      </c>
    </row>
    <row r="238" spans="1:7" hidden="1" x14ac:dyDescent="0.25">
      <c r="A238" t="s">
        <v>61</v>
      </c>
      <c r="B238" t="s">
        <v>68</v>
      </c>
      <c r="C238" s="20">
        <v>40773</v>
      </c>
      <c r="D238" s="22">
        <v>10633</v>
      </c>
      <c r="E238">
        <v>17</v>
      </c>
      <c r="F238" s="21">
        <v>5510.59</v>
      </c>
      <c r="G238">
        <f>Table24[[#This Row],[Unidades]]*Table24[[#This Row],[Valor Unitario]]</f>
        <v>93680.03</v>
      </c>
    </row>
    <row r="239" spans="1:7" hidden="1" x14ac:dyDescent="0.25">
      <c r="A239" t="s">
        <v>59</v>
      </c>
      <c r="B239" t="s">
        <v>67</v>
      </c>
      <c r="C239" s="20">
        <v>40774</v>
      </c>
      <c r="D239" s="22">
        <v>10624</v>
      </c>
      <c r="E239">
        <v>10</v>
      </c>
      <c r="F239" s="21">
        <v>1393.24</v>
      </c>
      <c r="G239">
        <f>Table24[[#This Row],[Unidades]]*Table24[[#This Row],[Valor Unitario]]</f>
        <v>13932.4</v>
      </c>
    </row>
    <row r="240" spans="1:7" hidden="1" x14ac:dyDescent="0.25">
      <c r="A240" t="s">
        <v>59</v>
      </c>
      <c r="B240" t="s">
        <v>64</v>
      </c>
      <c r="C240" s="20">
        <v>40774</v>
      </c>
      <c r="D240" s="22">
        <v>10630</v>
      </c>
      <c r="E240">
        <v>7</v>
      </c>
      <c r="F240" s="21">
        <v>903.6</v>
      </c>
      <c r="G240">
        <f>Table24[[#This Row],[Unidades]]*Table24[[#This Row],[Valor Unitario]]</f>
        <v>6325.2</v>
      </c>
    </row>
    <row r="241" spans="1:7" hidden="1" x14ac:dyDescent="0.25">
      <c r="A241" t="s">
        <v>59</v>
      </c>
      <c r="B241" t="s">
        <v>66</v>
      </c>
      <c r="C241" s="20">
        <v>40774</v>
      </c>
      <c r="D241" s="22">
        <v>10632</v>
      </c>
      <c r="E241">
        <v>15</v>
      </c>
      <c r="F241" s="21">
        <v>589</v>
      </c>
      <c r="G241">
        <f>Table24[[#This Row],[Unidades]]*Table24[[#This Row],[Valor Unitario]]</f>
        <v>8835</v>
      </c>
    </row>
    <row r="242" spans="1:7" hidden="1" x14ac:dyDescent="0.25">
      <c r="A242" t="s">
        <v>59</v>
      </c>
      <c r="B242" t="s">
        <v>64</v>
      </c>
      <c r="C242" s="20">
        <v>40775</v>
      </c>
      <c r="D242" s="22">
        <v>10626</v>
      </c>
      <c r="E242">
        <v>16</v>
      </c>
      <c r="F242" s="21">
        <v>1503.6</v>
      </c>
      <c r="G242">
        <f>Table24[[#This Row],[Unidades]]*Table24[[#This Row],[Valor Unitario]]</f>
        <v>24057.599999999999</v>
      </c>
    </row>
    <row r="243" spans="1:7" hidden="1" x14ac:dyDescent="0.25">
      <c r="A243" t="s">
        <v>59</v>
      </c>
      <c r="B243" t="s">
        <v>67</v>
      </c>
      <c r="C243" s="20">
        <v>40775</v>
      </c>
      <c r="D243" s="22">
        <v>10628</v>
      </c>
      <c r="E243">
        <v>7</v>
      </c>
      <c r="F243" s="21">
        <v>450</v>
      </c>
      <c r="G243">
        <f>Table24[[#This Row],[Unidades]]*Table24[[#This Row],[Valor Unitario]]</f>
        <v>3150</v>
      </c>
    </row>
    <row r="244" spans="1:7" hidden="1" x14ac:dyDescent="0.25">
      <c r="A244" t="s">
        <v>59</v>
      </c>
      <c r="B244" t="s">
        <v>67</v>
      </c>
      <c r="C244" s="20">
        <v>40775</v>
      </c>
      <c r="D244" s="22">
        <v>10629</v>
      </c>
      <c r="E244">
        <v>7</v>
      </c>
      <c r="F244" s="21">
        <v>2775.05</v>
      </c>
      <c r="G244">
        <f>Table24[[#This Row],[Unidades]]*Table24[[#This Row],[Valor Unitario]]</f>
        <v>19425.350000000002</v>
      </c>
    </row>
    <row r="245" spans="1:7" hidden="1" x14ac:dyDescent="0.25">
      <c r="A245" t="s">
        <v>59</v>
      </c>
      <c r="B245" t="s">
        <v>66</v>
      </c>
      <c r="C245" s="20">
        <v>40776</v>
      </c>
      <c r="D245" s="22">
        <v>10627</v>
      </c>
      <c r="E245">
        <v>15</v>
      </c>
      <c r="F245" s="21">
        <v>1185.75</v>
      </c>
      <c r="G245">
        <f>Table24[[#This Row],[Unidades]]*Table24[[#This Row],[Valor Unitario]]</f>
        <v>17786.25</v>
      </c>
    </row>
    <row r="246" spans="1:7" hidden="1" x14ac:dyDescent="0.25">
      <c r="A246" t="s">
        <v>59</v>
      </c>
      <c r="B246" t="s">
        <v>67</v>
      </c>
      <c r="C246" s="20">
        <v>40776</v>
      </c>
      <c r="D246" s="22">
        <v>10634</v>
      </c>
      <c r="E246">
        <v>7</v>
      </c>
      <c r="F246" s="21">
        <v>4985.5</v>
      </c>
      <c r="G246">
        <f>Table24[[#This Row],[Unidades]]*Table24[[#This Row],[Valor Unitario]]</f>
        <v>34898.5</v>
      </c>
    </row>
    <row r="247" spans="1:7" hidden="1" x14ac:dyDescent="0.25">
      <c r="A247" t="s">
        <v>59</v>
      </c>
      <c r="B247" t="s">
        <v>66</v>
      </c>
      <c r="C247" s="20">
        <v>40776</v>
      </c>
      <c r="D247" s="22">
        <v>10635</v>
      </c>
      <c r="E247">
        <v>10</v>
      </c>
      <c r="F247" s="21">
        <v>1326.22</v>
      </c>
      <c r="G247">
        <f>Table24[[#This Row],[Unidades]]*Table24[[#This Row],[Valor Unitario]]</f>
        <v>13262.2</v>
      </c>
    </row>
    <row r="248" spans="1:7" hidden="1" x14ac:dyDescent="0.25">
      <c r="A248" t="s">
        <v>59</v>
      </c>
      <c r="B248" t="s">
        <v>67</v>
      </c>
      <c r="C248" s="20">
        <v>40781</v>
      </c>
      <c r="D248" s="22">
        <v>10636</v>
      </c>
      <c r="E248">
        <v>8</v>
      </c>
      <c r="F248" s="21">
        <v>629.5</v>
      </c>
      <c r="G248">
        <f>Table24[[#This Row],[Unidades]]*Table24[[#This Row],[Valor Unitario]]</f>
        <v>5036</v>
      </c>
    </row>
    <row r="249" spans="1:7" hidden="1" x14ac:dyDescent="0.25">
      <c r="A249" t="s">
        <v>61</v>
      </c>
      <c r="B249" t="s">
        <v>65</v>
      </c>
      <c r="C249" s="20">
        <v>40781</v>
      </c>
      <c r="D249" s="22">
        <v>10637</v>
      </c>
      <c r="E249">
        <v>16</v>
      </c>
      <c r="F249" s="21">
        <v>2761.94</v>
      </c>
      <c r="G249">
        <f>Table24[[#This Row],[Unidades]]*Table24[[#This Row],[Valor Unitario]]</f>
        <v>44191.040000000001</v>
      </c>
    </row>
    <row r="250" spans="1:7" hidden="1" x14ac:dyDescent="0.25">
      <c r="A250" t="s">
        <v>59</v>
      </c>
      <c r="B250" t="s">
        <v>67</v>
      </c>
      <c r="C250" s="20">
        <v>40781</v>
      </c>
      <c r="D250" s="22">
        <v>10641</v>
      </c>
      <c r="E250">
        <v>7</v>
      </c>
      <c r="F250" s="21">
        <v>2054</v>
      </c>
      <c r="G250">
        <f>Table24[[#This Row],[Unidades]]*Table24[[#This Row],[Valor Unitario]]</f>
        <v>14378</v>
      </c>
    </row>
    <row r="251" spans="1:7" hidden="1" x14ac:dyDescent="0.25">
      <c r="A251" t="s">
        <v>61</v>
      </c>
      <c r="B251" t="s">
        <v>68</v>
      </c>
      <c r="C251" s="20">
        <v>40782</v>
      </c>
      <c r="D251" s="22">
        <v>10639</v>
      </c>
      <c r="E251">
        <v>11</v>
      </c>
      <c r="F251" s="21">
        <v>500</v>
      </c>
      <c r="G251">
        <f>Table24[[#This Row],[Unidades]]*Table24[[#This Row],[Valor Unitario]]</f>
        <v>5500</v>
      </c>
    </row>
    <row r="252" spans="1:7" hidden="1" x14ac:dyDescent="0.25">
      <c r="A252" t="s">
        <v>59</v>
      </c>
      <c r="B252" t="s">
        <v>67</v>
      </c>
      <c r="C252" s="20">
        <v>40783</v>
      </c>
      <c r="D252" s="22">
        <v>10640</v>
      </c>
      <c r="E252">
        <v>12</v>
      </c>
      <c r="F252" s="21">
        <v>708.75</v>
      </c>
      <c r="G252">
        <f>Table24[[#This Row],[Unidades]]*Table24[[#This Row],[Valor Unitario]]</f>
        <v>8505</v>
      </c>
    </row>
    <row r="253" spans="1:7" hidden="1" x14ac:dyDescent="0.25">
      <c r="A253" t="s">
        <v>61</v>
      </c>
      <c r="B253" t="s">
        <v>62</v>
      </c>
      <c r="C253" s="20">
        <v>40784</v>
      </c>
      <c r="D253" s="22">
        <v>10649</v>
      </c>
      <c r="E253">
        <v>7</v>
      </c>
      <c r="F253" s="21">
        <v>1434</v>
      </c>
      <c r="G253">
        <f>Table24[[#This Row],[Unidades]]*Table24[[#This Row],[Valor Unitario]]</f>
        <v>10038</v>
      </c>
    </row>
    <row r="254" spans="1:7" hidden="1" x14ac:dyDescent="0.25">
      <c r="A254" t="s">
        <v>59</v>
      </c>
      <c r="B254" t="s">
        <v>69</v>
      </c>
      <c r="C254" s="20">
        <v>40787</v>
      </c>
      <c r="D254" s="22">
        <v>10638</v>
      </c>
      <c r="E254">
        <v>18</v>
      </c>
      <c r="F254" s="21">
        <v>2720.05</v>
      </c>
      <c r="G254">
        <f>Table24[[#This Row],[Unidades]]*Table24[[#This Row],[Valor Unitario]]</f>
        <v>48960.9</v>
      </c>
    </row>
    <row r="255" spans="1:7" hidden="1" x14ac:dyDescent="0.25">
      <c r="A255" t="s">
        <v>59</v>
      </c>
      <c r="B255" t="s">
        <v>69</v>
      </c>
      <c r="C255" s="20">
        <v>40787</v>
      </c>
      <c r="D255" s="22">
        <v>10644</v>
      </c>
      <c r="E255">
        <v>9</v>
      </c>
      <c r="F255" s="21">
        <v>1371.8</v>
      </c>
      <c r="G255">
        <f>Table24[[#This Row],[Unidades]]*Table24[[#This Row],[Valor Unitario]]</f>
        <v>12346.199999999999</v>
      </c>
    </row>
    <row r="256" spans="1:7" hidden="1" x14ac:dyDescent="0.25">
      <c r="A256" t="s">
        <v>61</v>
      </c>
      <c r="B256" t="s">
        <v>65</v>
      </c>
      <c r="C256" s="20">
        <v>40788</v>
      </c>
      <c r="D256" s="22">
        <v>10643</v>
      </c>
      <c r="E256">
        <v>12</v>
      </c>
      <c r="F256" s="21">
        <v>814.5</v>
      </c>
      <c r="G256">
        <f>Table24[[#This Row],[Unidades]]*Table24[[#This Row],[Valor Unitario]]</f>
        <v>9774</v>
      </c>
    </row>
    <row r="257" spans="1:7" hidden="1" x14ac:dyDescent="0.25">
      <c r="A257" t="s">
        <v>59</v>
      </c>
      <c r="B257" t="s">
        <v>67</v>
      </c>
      <c r="C257" s="20">
        <v>40788</v>
      </c>
      <c r="D257" s="22">
        <v>10645</v>
      </c>
      <c r="E257">
        <v>17</v>
      </c>
      <c r="F257" s="21">
        <v>1535</v>
      </c>
      <c r="G257">
        <f>Table24[[#This Row],[Unidades]]*Table24[[#This Row],[Valor Unitario]]</f>
        <v>26095</v>
      </c>
    </row>
    <row r="258" spans="1:7" hidden="1" x14ac:dyDescent="0.25">
      <c r="A258" t="s">
        <v>61</v>
      </c>
      <c r="B258" t="s">
        <v>63</v>
      </c>
      <c r="C258" s="20">
        <v>40789</v>
      </c>
      <c r="D258" s="22">
        <v>10646</v>
      </c>
      <c r="E258">
        <v>8</v>
      </c>
      <c r="F258" s="21">
        <v>1446</v>
      </c>
      <c r="G258">
        <f>Table24[[#This Row],[Unidades]]*Table24[[#This Row],[Valor Unitario]]</f>
        <v>11568</v>
      </c>
    </row>
    <row r="259" spans="1:7" hidden="1" x14ac:dyDescent="0.25">
      <c r="A259" t="s">
        <v>59</v>
      </c>
      <c r="B259" t="s">
        <v>67</v>
      </c>
      <c r="C259" s="20">
        <v>40789</v>
      </c>
      <c r="D259" s="22">
        <v>10647</v>
      </c>
      <c r="E259">
        <v>13</v>
      </c>
      <c r="F259" s="21">
        <v>636</v>
      </c>
      <c r="G259">
        <f>Table24[[#This Row],[Unidades]]*Table24[[#This Row],[Valor Unitario]]</f>
        <v>8268</v>
      </c>
    </row>
    <row r="260" spans="1:7" hidden="1" x14ac:dyDescent="0.25">
      <c r="A260" t="s">
        <v>61</v>
      </c>
      <c r="B260" t="s">
        <v>62</v>
      </c>
      <c r="C260" s="20">
        <v>40789</v>
      </c>
      <c r="D260" s="22">
        <v>10650</v>
      </c>
      <c r="E260">
        <v>12</v>
      </c>
      <c r="F260" s="21">
        <v>1779.2</v>
      </c>
      <c r="G260">
        <f>Table24[[#This Row],[Unidades]]*Table24[[#This Row],[Valor Unitario]]</f>
        <v>21350.400000000001</v>
      </c>
    </row>
    <row r="261" spans="1:7" hidden="1" x14ac:dyDescent="0.25">
      <c r="A261" t="s">
        <v>61</v>
      </c>
      <c r="B261" t="s">
        <v>68</v>
      </c>
      <c r="C261" s="20">
        <v>40791</v>
      </c>
      <c r="D261" s="22">
        <v>10642</v>
      </c>
      <c r="E261">
        <v>12</v>
      </c>
      <c r="F261" s="21">
        <v>696</v>
      </c>
      <c r="G261">
        <f>Table24[[#This Row],[Unidades]]*Table24[[#This Row],[Valor Unitario]]</f>
        <v>8352</v>
      </c>
    </row>
    <row r="262" spans="1:7" hidden="1" x14ac:dyDescent="0.25">
      <c r="A262" t="s">
        <v>59</v>
      </c>
      <c r="B262" t="s">
        <v>67</v>
      </c>
      <c r="C262" s="20">
        <v>40794</v>
      </c>
      <c r="D262" s="22">
        <v>10652</v>
      </c>
      <c r="E262">
        <v>15</v>
      </c>
      <c r="F262" s="21">
        <v>318.83999999999997</v>
      </c>
      <c r="G262">
        <f>Table24[[#This Row],[Unidades]]*Table24[[#This Row],[Valor Unitario]]</f>
        <v>4782.5999999999995</v>
      </c>
    </row>
    <row r="263" spans="1:7" hidden="1" x14ac:dyDescent="0.25">
      <c r="A263" t="s">
        <v>59</v>
      </c>
      <c r="B263" t="s">
        <v>67</v>
      </c>
      <c r="C263" s="20">
        <v>40794</v>
      </c>
      <c r="D263" s="22">
        <v>10658</v>
      </c>
      <c r="E263">
        <v>7</v>
      </c>
      <c r="F263" s="21">
        <v>4464.6000000000004</v>
      </c>
      <c r="G263">
        <f>Table24[[#This Row],[Unidades]]*Table24[[#This Row],[Valor Unitario]]</f>
        <v>31252.200000000004</v>
      </c>
    </row>
    <row r="264" spans="1:7" hidden="1" x14ac:dyDescent="0.25">
      <c r="A264" t="s">
        <v>61</v>
      </c>
      <c r="B264" t="s">
        <v>62</v>
      </c>
      <c r="C264" s="20">
        <v>40795</v>
      </c>
      <c r="D264" s="22">
        <v>10648</v>
      </c>
      <c r="E264">
        <v>13</v>
      </c>
      <c r="F264" s="21">
        <v>372.37</v>
      </c>
      <c r="G264">
        <f>Table24[[#This Row],[Unidades]]*Table24[[#This Row],[Valor Unitario]]</f>
        <v>4840.8100000000004</v>
      </c>
    </row>
    <row r="265" spans="1:7" hidden="1" x14ac:dyDescent="0.25">
      <c r="A265" t="s">
        <v>61</v>
      </c>
      <c r="B265" t="s">
        <v>65</v>
      </c>
      <c r="C265" s="20">
        <v>40796</v>
      </c>
      <c r="D265" s="22">
        <v>10656</v>
      </c>
      <c r="E265">
        <v>19</v>
      </c>
      <c r="F265" s="21">
        <v>604.21</v>
      </c>
      <c r="G265">
        <f>Table24[[#This Row],[Unidades]]*Table24[[#This Row],[Valor Unitario]]</f>
        <v>11479.990000000002</v>
      </c>
    </row>
    <row r="266" spans="1:7" hidden="1" x14ac:dyDescent="0.25">
      <c r="A266" t="s">
        <v>61</v>
      </c>
      <c r="B266" t="s">
        <v>68</v>
      </c>
      <c r="C266" s="20">
        <v>40796</v>
      </c>
      <c r="D266" s="22">
        <v>10659</v>
      </c>
      <c r="E266">
        <v>12</v>
      </c>
      <c r="F266" s="21">
        <v>1227.02</v>
      </c>
      <c r="G266">
        <f>Table24[[#This Row],[Unidades]]*Table24[[#This Row],[Valor Unitario]]</f>
        <v>14724.24</v>
      </c>
    </row>
    <row r="267" spans="1:7" hidden="1" x14ac:dyDescent="0.25">
      <c r="A267" t="s">
        <v>59</v>
      </c>
      <c r="B267" t="s">
        <v>66</v>
      </c>
      <c r="C267" s="20">
        <v>40797</v>
      </c>
      <c r="D267" s="22">
        <v>10651</v>
      </c>
      <c r="E267">
        <v>7</v>
      </c>
      <c r="F267" s="21">
        <v>397.8</v>
      </c>
      <c r="G267">
        <f>Table24[[#This Row],[Unidades]]*Table24[[#This Row],[Valor Unitario]]</f>
        <v>2784.6</v>
      </c>
    </row>
    <row r="268" spans="1:7" hidden="1" x14ac:dyDescent="0.25">
      <c r="A268" t="s">
        <v>61</v>
      </c>
      <c r="B268" t="s">
        <v>62</v>
      </c>
      <c r="C268" s="20">
        <v>40797</v>
      </c>
      <c r="D268" s="22">
        <v>10654</v>
      </c>
      <c r="E268">
        <v>7</v>
      </c>
      <c r="F268" s="21">
        <v>601.83000000000004</v>
      </c>
      <c r="G268">
        <f>Table24[[#This Row],[Unidades]]*Table24[[#This Row],[Valor Unitario]]</f>
        <v>4212.8100000000004</v>
      </c>
    </row>
    <row r="269" spans="1:7" hidden="1" x14ac:dyDescent="0.25">
      <c r="A269" t="s">
        <v>59</v>
      </c>
      <c r="B269" t="s">
        <v>64</v>
      </c>
      <c r="C269" s="20">
        <v>40797</v>
      </c>
      <c r="D269" s="22">
        <v>10655</v>
      </c>
      <c r="E269">
        <v>12</v>
      </c>
      <c r="F269" s="21">
        <v>154.4</v>
      </c>
      <c r="G269">
        <f>Table24[[#This Row],[Unidades]]*Table24[[#This Row],[Valor Unitario]]</f>
        <v>1852.8000000000002</v>
      </c>
    </row>
    <row r="270" spans="1:7" x14ac:dyDescent="0.25">
      <c r="A270" t="s">
        <v>59</v>
      </c>
      <c r="B270" t="s">
        <v>60</v>
      </c>
      <c r="C270" s="20">
        <v>40801</v>
      </c>
      <c r="D270" s="22">
        <v>10657</v>
      </c>
      <c r="E270">
        <v>12</v>
      </c>
      <c r="F270" s="21">
        <v>4371.6000000000004</v>
      </c>
      <c r="G270" s="21">
        <f>Table24[[#This Row],[Unidades]]*Table24[[#This Row],[Valor Unitario]]</f>
        <v>52459.200000000004</v>
      </c>
    </row>
    <row r="271" spans="1:7" hidden="1" x14ac:dyDescent="0.25">
      <c r="A271" t="s">
        <v>61</v>
      </c>
      <c r="B271" t="s">
        <v>68</v>
      </c>
      <c r="C271" s="20">
        <v>40801</v>
      </c>
      <c r="D271" s="22">
        <v>10661</v>
      </c>
      <c r="E271">
        <v>9</v>
      </c>
      <c r="F271" s="21">
        <v>562.6</v>
      </c>
      <c r="G271">
        <f>Table24[[#This Row],[Unidades]]*Table24[[#This Row],[Valor Unitario]]</f>
        <v>5063.4000000000005</v>
      </c>
    </row>
    <row r="272" spans="1:7" hidden="1" x14ac:dyDescent="0.25">
      <c r="A272" t="s">
        <v>59</v>
      </c>
      <c r="B272" t="s">
        <v>64</v>
      </c>
      <c r="C272" s="20">
        <v>40803</v>
      </c>
      <c r="D272" s="22">
        <v>10665</v>
      </c>
      <c r="E272">
        <v>11</v>
      </c>
      <c r="F272" s="21">
        <v>1295</v>
      </c>
      <c r="G272">
        <f>Table24[[#This Row],[Unidades]]*Table24[[#This Row],[Valor Unitario]]</f>
        <v>14245</v>
      </c>
    </row>
    <row r="273" spans="1:7" hidden="1" x14ac:dyDescent="0.25">
      <c r="A273" t="s">
        <v>59</v>
      </c>
      <c r="B273" t="s">
        <v>69</v>
      </c>
      <c r="C273" s="20">
        <v>40804</v>
      </c>
      <c r="D273" s="22">
        <v>10662</v>
      </c>
      <c r="E273">
        <v>9</v>
      </c>
      <c r="F273" s="21">
        <v>125</v>
      </c>
      <c r="G273">
        <f>Table24[[#This Row],[Unidades]]*Table24[[#This Row],[Valor Unitario]]</f>
        <v>1125</v>
      </c>
    </row>
    <row r="274" spans="1:7" hidden="1" x14ac:dyDescent="0.25">
      <c r="A274" t="s">
        <v>59</v>
      </c>
      <c r="B274" t="s">
        <v>67</v>
      </c>
      <c r="C274" s="20">
        <v>40804</v>
      </c>
      <c r="D274" s="22">
        <v>10670</v>
      </c>
      <c r="E274">
        <v>17</v>
      </c>
      <c r="F274" s="21">
        <v>2301.75</v>
      </c>
      <c r="G274">
        <f>Table24[[#This Row],[Unidades]]*Table24[[#This Row],[Valor Unitario]]</f>
        <v>39129.75</v>
      </c>
    </row>
    <row r="275" spans="1:7" hidden="1" x14ac:dyDescent="0.25">
      <c r="A275" t="s">
        <v>59</v>
      </c>
      <c r="B275" t="s">
        <v>64</v>
      </c>
      <c r="C275" s="20">
        <v>40805</v>
      </c>
      <c r="D275" s="22">
        <v>10653</v>
      </c>
      <c r="E275">
        <v>13</v>
      </c>
      <c r="F275" s="21">
        <v>1083.1500000000001</v>
      </c>
      <c r="G275">
        <f>Table24[[#This Row],[Unidades]]*Table24[[#This Row],[Valor Unitario]]</f>
        <v>14080.95</v>
      </c>
    </row>
    <row r="276" spans="1:7" hidden="1" x14ac:dyDescent="0.25">
      <c r="A276" t="s">
        <v>59</v>
      </c>
      <c r="B276" t="s">
        <v>64</v>
      </c>
      <c r="C276" s="20">
        <v>40805</v>
      </c>
      <c r="D276" s="22">
        <v>10664</v>
      </c>
      <c r="E276">
        <v>9</v>
      </c>
      <c r="F276" s="21">
        <v>1288.3900000000001</v>
      </c>
      <c r="G276">
        <f>Table24[[#This Row],[Unidades]]*Table24[[#This Row],[Valor Unitario]]</f>
        <v>11595.51</v>
      </c>
    </row>
    <row r="277" spans="1:7" hidden="1" x14ac:dyDescent="0.25">
      <c r="A277" t="s">
        <v>61</v>
      </c>
      <c r="B277" t="s">
        <v>68</v>
      </c>
      <c r="C277" s="20">
        <v>40805</v>
      </c>
      <c r="D277" s="22">
        <v>10667</v>
      </c>
      <c r="E277">
        <v>19</v>
      </c>
      <c r="F277" s="21">
        <v>1536.8</v>
      </c>
      <c r="G277">
        <f>Table24[[#This Row],[Unidades]]*Table24[[#This Row],[Valor Unitario]]</f>
        <v>29199.200000000001</v>
      </c>
    </row>
    <row r="278" spans="1:7" x14ac:dyDescent="0.25">
      <c r="A278" t="s">
        <v>59</v>
      </c>
      <c r="B278" t="s">
        <v>60</v>
      </c>
      <c r="C278" s="20">
        <v>40805</v>
      </c>
      <c r="D278" s="22">
        <v>10673</v>
      </c>
      <c r="E278">
        <v>16</v>
      </c>
      <c r="F278" s="21">
        <v>412.35</v>
      </c>
      <c r="G278" s="21">
        <f>Table24[[#This Row],[Unidades]]*Table24[[#This Row],[Valor Unitario]]</f>
        <v>6597.6</v>
      </c>
    </row>
    <row r="279" spans="1:7" hidden="1" x14ac:dyDescent="0.25">
      <c r="A279" t="s">
        <v>61</v>
      </c>
      <c r="B279" t="s">
        <v>68</v>
      </c>
      <c r="C279" s="20">
        <v>40808</v>
      </c>
      <c r="D279" s="22">
        <v>10666</v>
      </c>
      <c r="E279">
        <v>17</v>
      </c>
      <c r="F279" s="21">
        <v>4666.9399999999996</v>
      </c>
      <c r="G279">
        <f>Table24[[#This Row],[Unidades]]*Table24[[#This Row],[Valor Unitario]]</f>
        <v>79337.98</v>
      </c>
    </row>
    <row r="280" spans="1:7" x14ac:dyDescent="0.25">
      <c r="A280" t="s">
        <v>59</v>
      </c>
      <c r="B280" t="s">
        <v>60</v>
      </c>
      <c r="C280" s="20">
        <v>40808</v>
      </c>
      <c r="D280" s="22">
        <v>10669</v>
      </c>
      <c r="E280">
        <v>17</v>
      </c>
      <c r="F280" s="21">
        <v>570</v>
      </c>
      <c r="G280" s="21">
        <f>Table24[[#This Row],[Unidades]]*Table24[[#This Row],[Valor Unitario]]</f>
        <v>9690</v>
      </c>
    </row>
    <row r="281" spans="1:7" hidden="1" x14ac:dyDescent="0.25">
      <c r="A281" t="s">
        <v>59</v>
      </c>
      <c r="B281" t="s">
        <v>64</v>
      </c>
      <c r="C281" s="20">
        <v>40809</v>
      </c>
      <c r="D281" s="22">
        <v>10668</v>
      </c>
      <c r="E281">
        <v>19</v>
      </c>
      <c r="F281" s="21">
        <v>625.27</v>
      </c>
      <c r="G281">
        <f>Table24[[#This Row],[Unidades]]*Table24[[#This Row],[Valor Unitario]]</f>
        <v>11880.13</v>
      </c>
    </row>
    <row r="282" spans="1:7" hidden="1" x14ac:dyDescent="0.25">
      <c r="A282" t="s">
        <v>61</v>
      </c>
      <c r="B282" t="s">
        <v>62</v>
      </c>
      <c r="C282" s="20">
        <v>40809</v>
      </c>
      <c r="D282" s="22">
        <v>10675</v>
      </c>
      <c r="E282">
        <v>15</v>
      </c>
      <c r="F282" s="21">
        <v>1423</v>
      </c>
      <c r="G282">
        <f>Table24[[#This Row],[Unidades]]*Table24[[#This Row],[Valor Unitario]]</f>
        <v>21345</v>
      </c>
    </row>
    <row r="283" spans="1:7" hidden="1" x14ac:dyDescent="0.25">
      <c r="A283" t="s">
        <v>59</v>
      </c>
      <c r="B283" t="s">
        <v>64</v>
      </c>
      <c r="C283" s="20">
        <v>40810</v>
      </c>
      <c r="D283" s="22">
        <v>10671</v>
      </c>
      <c r="E283">
        <v>15</v>
      </c>
      <c r="F283" s="21">
        <v>920.1</v>
      </c>
      <c r="G283">
        <f>Table24[[#This Row],[Unidades]]*Table24[[#This Row],[Valor Unitario]]</f>
        <v>13801.5</v>
      </c>
    </row>
    <row r="284" spans="1:7" hidden="1" x14ac:dyDescent="0.25">
      <c r="A284" t="s">
        <v>61</v>
      </c>
      <c r="B284" t="s">
        <v>63</v>
      </c>
      <c r="C284" s="20">
        <v>40812</v>
      </c>
      <c r="D284" s="22">
        <v>10672</v>
      </c>
      <c r="E284">
        <v>8</v>
      </c>
      <c r="F284" s="21">
        <v>3815.25</v>
      </c>
      <c r="G284">
        <f>Table24[[#This Row],[Unidades]]*Table24[[#This Row],[Valor Unitario]]</f>
        <v>30522</v>
      </c>
    </row>
    <row r="285" spans="1:7" hidden="1" x14ac:dyDescent="0.25">
      <c r="A285" t="s">
        <v>59</v>
      </c>
      <c r="B285" t="s">
        <v>64</v>
      </c>
      <c r="C285" s="20">
        <v>40812</v>
      </c>
      <c r="D285" s="22">
        <v>10677</v>
      </c>
      <c r="E285">
        <v>16</v>
      </c>
      <c r="F285" s="21">
        <v>813.36</v>
      </c>
      <c r="G285">
        <f>Table24[[#This Row],[Unidades]]*Table24[[#This Row],[Valor Unitario]]</f>
        <v>13013.76</v>
      </c>
    </row>
    <row r="286" spans="1:7" hidden="1" x14ac:dyDescent="0.25">
      <c r="A286" t="s">
        <v>59</v>
      </c>
      <c r="B286" t="s">
        <v>64</v>
      </c>
      <c r="C286" s="20">
        <v>40812</v>
      </c>
      <c r="D286" s="22">
        <v>10680</v>
      </c>
      <c r="E286">
        <v>9</v>
      </c>
      <c r="F286" s="21">
        <v>1261.8800000000001</v>
      </c>
      <c r="G286">
        <f>Table24[[#This Row],[Unidades]]*Table24[[#This Row],[Valor Unitario]]</f>
        <v>11356.920000000002</v>
      </c>
    </row>
    <row r="287" spans="1:7" x14ac:dyDescent="0.25">
      <c r="A287" t="s">
        <v>59</v>
      </c>
      <c r="B287" t="s">
        <v>60</v>
      </c>
      <c r="C287" s="20">
        <v>40815</v>
      </c>
      <c r="D287" s="22">
        <v>10676</v>
      </c>
      <c r="E287">
        <v>17</v>
      </c>
      <c r="F287" s="21">
        <v>534.85</v>
      </c>
      <c r="G287" s="21">
        <f>Table24[[#This Row],[Unidades]]*Table24[[#This Row],[Valor Unitario]]</f>
        <v>9092.4500000000007</v>
      </c>
    </row>
    <row r="288" spans="1:7" hidden="1" x14ac:dyDescent="0.25">
      <c r="A288" t="s">
        <v>61</v>
      </c>
      <c r="B288" t="s">
        <v>67</v>
      </c>
      <c r="C288" s="20">
        <v>40816</v>
      </c>
      <c r="D288" s="22">
        <v>10674</v>
      </c>
      <c r="E288">
        <v>19</v>
      </c>
      <c r="F288" s="21">
        <v>45</v>
      </c>
      <c r="G288">
        <f>Table24[[#This Row],[Unidades]]*Table24[[#This Row],[Valor Unitario]]</f>
        <v>855</v>
      </c>
    </row>
    <row r="289" spans="1:7" hidden="1" x14ac:dyDescent="0.25">
      <c r="A289" t="s">
        <v>59</v>
      </c>
      <c r="B289" t="s">
        <v>66</v>
      </c>
      <c r="C289" s="20">
        <v>40816</v>
      </c>
      <c r="D289" s="22">
        <v>10679</v>
      </c>
      <c r="E289">
        <v>18</v>
      </c>
      <c r="F289" s="21">
        <v>660</v>
      </c>
      <c r="G289">
        <f>Table24[[#This Row],[Unidades]]*Table24[[#This Row],[Valor Unitario]]</f>
        <v>11880</v>
      </c>
    </row>
    <row r="290" spans="1:7" hidden="1" x14ac:dyDescent="0.25">
      <c r="A290" t="s">
        <v>59</v>
      </c>
      <c r="B290" t="s">
        <v>69</v>
      </c>
      <c r="C290" s="20">
        <v>40816</v>
      </c>
      <c r="D290" s="22">
        <v>10681</v>
      </c>
      <c r="E290">
        <v>14</v>
      </c>
      <c r="F290" s="21">
        <v>1287.4000000000001</v>
      </c>
      <c r="G290">
        <f>Table24[[#This Row],[Unidades]]*Table24[[#This Row],[Valor Unitario]]</f>
        <v>18023.600000000002</v>
      </c>
    </row>
    <row r="291" spans="1:7" hidden="1" x14ac:dyDescent="0.25">
      <c r="A291" t="s">
        <v>59</v>
      </c>
      <c r="B291" t="s">
        <v>69</v>
      </c>
      <c r="C291" s="20">
        <v>40816</v>
      </c>
      <c r="D291" s="22">
        <v>10684</v>
      </c>
      <c r="E291">
        <v>18</v>
      </c>
      <c r="F291" s="21">
        <v>1768</v>
      </c>
      <c r="G291">
        <f>Table24[[#This Row],[Unidades]]*Table24[[#This Row],[Valor Unitario]]</f>
        <v>31824</v>
      </c>
    </row>
    <row r="292" spans="1:7" hidden="1" x14ac:dyDescent="0.25">
      <c r="A292" t="s">
        <v>59</v>
      </c>
      <c r="B292" t="s">
        <v>69</v>
      </c>
      <c r="C292" s="20">
        <v>40817</v>
      </c>
      <c r="D292" s="22">
        <v>10682</v>
      </c>
      <c r="E292">
        <v>11</v>
      </c>
      <c r="F292" s="21">
        <v>375.5</v>
      </c>
      <c r="G292">
        <f>Table24[[#This Row],[Unidades]]*Table24[[#This Row],[Valor Unitario]]</f>
        <v>4130.5</v>
      </c>
    </row>
    <row r="293" spans="1:7" x14ac:dyDescent="0.25">
      <c r="A293" t="s">
        <v>59</v>
      </c>
      <c r="B293" t="s">
        <v>60</v>
      </c>
      <c r="C293" s="20">
        <v>40817</v>
      </c>
      <c r="D293" s="22">
        <v>10683</v>
      </c>
      <c r="E293">
        <v>17</v>
      </c>
      <c r="F293" s="21">
        <v>63</v>
      </c>
      <c r="G293" s="21">
        <f>Table24[[#This Row],[Unidades]]*Table24[[#This Row],[Valor Unitario]]</f>
        <v>1071</v>
      </c>
    </row>
    <row r="294" spans="1:7" x14ac:dyDescent="0.25">
      <c r="A294" t="s">
        <v>59</v>
      </c>
      <c r="B294" t="s">
        <v>60</v>
      </c>
      <c r="C294" s="20">
        <v>40819</v>
      </c>
      <c r="D294" s="22">
        <v>10663</v>
      </c>
      <c r="E294">
        <v>8</v>
      </c>
      <c r="F294" s="21">
        <v>1930.4</v>
      </c>
      <c r="G294" s="21">
        <f>Table24[[#This Row],[Unidades]]*Table24[[#This Row],[Valor Unitario]]</f>
        <v>15443.2</v>
      </c>
    </row>
    <row r="295" spans="1:7" hidden="1" x14ac:dyDescent="0.25">
      <c r="A295" t="s">
        <v>59</v>
      </c>
      <c r="B295" t="s">
        <v>67</v>
      </c>
      <c r="C295" s="20">
        <v>40819</v>
      </c>
      <c r="D295" s="22">
        <v>10685</v>
      </c>
      <c r="E295">
        <v>17</v>
      </c>
      <c r="F295" s="21">
        <v>801.1</v>
      </c>
      <c r="G295">
        <f>Table24[[#This Row],[Unidades]]*Table24[[#This Row],[Valor Unitario]]</f>
        <v>13618.7</v>
      </c>
    </row>
    <row r="296" spans="1:7" hidden="1" x14ac:dyDescent="0.25">
      <c r="A296" t="s">
        <v>59</v>
      </c>
      <c r="B296" t="s">
        <v>64</v>
      </c>
      <c r="C296" s="20">
        <v>40819</v>
      </c>
      <c r="D296" s="22">
        <v>10690</v>
      </c>
      <c r="E296">
        <v>8</v>
      </c>
      <c r="F296" s="21">
        <v>862.5</v>
      </c>
      <c r="G296">
        <f>Table24[[#This Row],[Unidades]]*Table24[[#This Row],[Valor Unitario]]</f>
        <v>6900</v>
      </c>
    </row>
    <row r="297" spans="1:7" hidden="1" x14ac:dyDescent="0.25">
      <c r="A297" t="s">
        <v>59</v>
      </c>
      <c r="B297" t="s">
        <v>67</v>
      </c>
      <c r="C297" s="20">
        <v>40823</v>
      </c>
      <c r="D297" s="22">
        <v>10688</v>
      </c>
      <c r="E297">
        <v>14</v>
      </c>
      <c r="F297" s="21">
        <v>3160.6</v>
      </c>
      <c r="G297">
        <f>Table24[[#This Row],[Unidades]]*Table24[[#This Row],[Valor Unitario]]</f>
        <v>44248.4</v>
      </c>
    </row>
    <row r="298" spans="1:7" hidden="1" x14ac:dyDescent="0.25">
      <c r="A298" t="s">
        <v>59</v>
      </c>
      <c r="B298" t="s">
        <v>64</v>
      </c>
      <c r="C298" s="20">
        <v>40823</v>
      </c>
      <c r="D298" s="22">
        <v>10689</v>
      </c>
      <c r="E298">
        <v>14</v>
      </c>
      <c r="F298" s="21">
        <v>472.5</v>
      </c>
      <c r="G298">
        <f>Table24[[#This Row],[Unidades]]*Table24[[#This Row],[Valor Unitario]]</f>
        <v>6615</v>
      </c>
    </row>
    <row r="299" spans="1:7" x14ac:dyDescent="0.25">
      <c r="A299" t="s">
        <v>59</v>
      </c>
      <c r="B299" t="s">
        <v>60</v>
      </c>
      <c r="C299" s="20">
        <v>40824</v>
      </c>
      <c r="D299" s="22">
        <v>10686</v>
      </c>
      <c r="E299">
        <v>12</v>
      </c>
      <c r="F299" s="21">
        <v>1404.45</v>
      </c>
      <c r="G299" s="21">
        <f>Table24[[#This Row],[Unidades]]*Table24[[#This Row],[Valor Unitario]]</f>
        <v>16853.400000000001</v>
      </c>
    </row>
    <row r="300" spans="1:7" hidden="1" x14ac:dyDescent="0.25">
      <c r="A300" t="s">
        <v>59</v>
      </c>
      <c r="B300" t="s">
        <v>66</v>
      </c>
      <c r="C300" s="20">
        <v>40825</v>
      </c>
      <c r="D300" s="22">
        <v>10694</v>
      </c>
      <c r="E300">
        <v>9</v>
      </c>
      <c r="F300" s="21">
        <v>4825</v>
      </c>
      <c r="G300">
        <f>Table24[[#This Row],[Unidades]]*Table24[[#This Row],[Valor Unitario]]</f>
        <v>43425</v>
      </c>
    </row>
    <row r="301" spans="1:7" hidden="1" x14ac:dyDescent="0.25">
      <c r="A301" t="s">
        <v>59</v>
      </c>
      <c r="B301" t="s">
        <v>69</v>
      </c>
      <c r="C301" s="20">
        <v>40826</v>
      </c>
      <c r="D301" s="22">
        <v>10693</v>
      </c>
      <c r="E301">
        <v>19</v>
      </c>
      <c r="F301" s="21">
        <v>2071.1999999999998</v>
      </c>
      <c r="G301">
        <f>Table24[[#This Row],[Unidades]]*Table24[[#This Row],[Valor Unitario]]</f>
        <v>39352.799999999996</v>
      </c>
    </row>
    <row r="302" spans="1:7" hidden="1" x14ac:dyDescent="0.25">
      <c r="A302" t="s">
        <v>59</v>
      </c>
      <c r="B302" t="s">
        <v>67</v>
      </c>
      <c r="C302" s="20">
        <v>40829</v>
      </c>
      <c r="D302" s="22">
        <v>10692</v>
      </c>
      <c r="E302">
        <v>11</v>
      </c>
      <c r="F302" s="21">
        <v>878</v>
      </c>
      <c r="G302">
        <f>Table24[[#This Row],[Unidades]]*Table24[[#This Row],[Valor Unitario]]</f>
        <v>9658</v>
      </c>
    </row>
    <row r="303" spans="1:7" hidden="1" x14ac:dyDescent="0.25">
      <c r="A303" t="s">
        <v>59</v>
      </c>
      <c r="B303" t="s">
        <v>69</v>
      </c>
      <c r="C303" s="20">
        <v>40829</v>
      </c>
      <c r="D303" s="22">
        <v>10699</v>
      </c>
      <c r="E303">
        <v>17</v>
      </c>
      <c r="F303" s="21">
        <v>114</v>
      </c>
      <c r="G303">
        <f>Table24[[#This Row],[Unidades]]*Table24[[#This Row],[Valor Unitario]]</f>
        <v>1938</v>
      </c>
    </row>
    <row r="304" spans="1:7" hidden="1" x14ac:dyDescent="0.25">
      <c r="A304" t="s">
        <v>61</v>
      </c>
      <c r="B304" t="s">
        <v>68</v>
      </c>
      <c r="C304" s="20">
        <v>40830</v>
      </c>
      <c r="D304" s="22">
        <v>10695</v>
      </c>
      <c r="E304">
        <v>8</v>
      </c>
      <c r="F304" s="21">
        <v>642</v>
      </c>
      <c r="G304">
        <f>Table24[[#This Row],[Unidades]]*Table24[[#This Row],[Valor Unitario]]</f>
        <v>5136</v>
      </c>
    </row>
    <row r="305" spans="1:7" hidden="1" x14ac:dyDescent="0.25">
      <c r="A305" t="s">
        <v>59</v>
      </c>
      <c r="B305" t="s">
        <v>66</v>
      </c>
      <c r="C305" s="20">
        <v>40830</v>
      </c>
      <c r="D305" s="22">
        <v>10696</v>
      </c>
      <c r="E305">
        <v>13</v>
      </c>
      <c r="F305" s="21">
        <v>996</v>
      </c>
      <c r="G305">
        <f>Table24[[#This Row],[Unidades]]*Table24[[#This Row],[Valor Unitario]]</f>
        <v>12948</v>
      </c>
    </row>
    <row r="306" spans="1:7" hidden="1" x14ac:dyDescent="0.25">
      <c r="A306" t="s">
        <v>59</v>
      </c>
      <c r="B306" t="s">
        <v>69</v>
      </c>
      <c r="C306" s="20">
        <v>40830</v>
      </c>
      <c r="D306" s="22">
        <v>10697</v>
      </c>
      <c r="E306">
        <v>16</v>
      </c>
      <c r="F306" s="21">
        <v>805.43</v>
      </c>
      <c r="G306">
        <f>Table24[[#This Row],[Unidades]]*Table24[[#This Row],[Valor Unitario]]</f>
        <v>12886.88</v>
      </c>
    </row>
    <row r="307" spans="1:7" hidden="1" x14ac:dyDescent="0.25">
      <c r="A307" t="s">
        <v>59</v>
      </c>
      <c r="B307" t="s">
        <v>66</v>
      </c>
      <c r="C307" s="20">
        <v>40831</v>
      </c>
      <c r="D307" s="22">
        <v>10660</v>
      </c>
      <c r="E307">
        <v>13</v>
      </c>
      <c r="F307" s="21">
        <v>1701</v>
      </c>
      <c r="G307">
        <f>Table24[[#This Row],[Unidades]]*Table24[[#This Row],[Valor Unitario]]</f>
        <v>22113</v>
      </c>
    </row>
    <row r="308" spans="1:7" hidden="1" x14ac:dyDescent="0.25">
      <c r="A308" t="s">
        <v>61</v>
      </c>
      <c r="B308" t="s">
        <v>65</v>
      </c>
      <c r="C308" s="20">
        <v>40831</v>
      </c>
      <c r="D308" s="22">
        <v>10701</v>
      </c>
      <c r="E308">
        <v>18</v>
      </c>
      <c r="F308" s="21">
        <v>2864.5</v>
      </c>
      <c r="G308">
        <f>Table24[[#This Row],[Unidades]]*Table24[[#This Row],[Valor Unitario]]</f>
        <v>51561</v>
      </c>
    </row>
    <row r="309" spans="1:7" hidden="1" x14ac:dyDescent="0.25">
      <c r="A309" t="s">
        <v>61</v>
      </c>
      <c r="B309" t="s">
        <v>68</v>
      </c>
      <c r="C309" s="20">
        <v>40832</v>
      </c>
      <c r="D309" s="22">
        <v>10678</v>
      </c>
      <c r="E309">
        <v>9</v>
      </c>
      <c r="F309" s="21">
        <v>5256.5</v>
      </c>
      <c r="G309">
        <f>Table24[[#This Row],[Unidades]]*Table24[[#This Row],[Valor Unitario]]</f>
        <v>47308.5</v>
      </c>
    </row>
    <row r="310" spans="1:7" hidden="1" x14ac:dyDescent="0.25">
      <c r="A310" t="s">
        <v>59</v>
      </c>
      <c r="B310" t="s">
        <v>69</v>
      </c>
      <c r="C310" s="20">
        <v>40832</v>
      </c>
      <c r="D310" s="22">
        <v>10700</v>
      </c>
      <c r="E310">
        <v>7</v>
      </c>
      <c r="F310" s="21">
        <v>1638.4</v>
      </c>
      <c r="G310">
        <f>Table24[[#This Row],[Unidades]]*Table24[[#This Row],[Valor Unitario]]</f>
        <v>11468.800000000001</v>
      </c>
    </row>
    <row r="311" spans="1:7" hidden="1" x14ac:dyDescent="0.25">
      <c r="A311" t="s">
        <v>59</v>
      </c>
      <c r="B311" t="s">
        <v>67</v>
      </c>
      <c r="C311" s="20">
        <v>40833</v>
      </c>
      <c r="D311" s="22">
        <v>10698</v>
      </c>
      <c r="E311">
        <v>18</v>
      </c>
      <c r="F311" s="21">
        <v>3436.45</v>
      </c>
      <c r="G311">
        <f>Table24[[#This Row],[Unidades]]*Table24[[#This Row],[Valor Unitario]]</f>
        <v>61856.1</v>
      </c>
    </row>
    <row r="312" spans="1:7" hidden="1" x14ac:dyDescent="0.25">
      <c r="A312" t="s">
        <v>61</v>
      </c>
      <c r="B312" t="s">
        <v>65</v>
      </c>
      <c r="C312" s="20">
        <v>40836</v>
      </c>
      <c r="D312" s="22">
        <v>10703</v>
      </c>
      <c r="E312">
        <v>10</v>
      </c>
      <c r="F312" s="21">
        <v>2545</v>
      </c>
      <c r="G312">
        <f>Table24[[#This Row],[Unidades]]*Table24[[#This Row],[Valor Unitario]]</f>
        <v>25450</v>
      </c>
    </row>
    <row r="313" spans="1:7" hidden="1" x14ac:dyDescent="0.25">
      <c r="A313" t="s">
        <v>59</v>
      </c>
      <c r="B313" t="s">
        <v>67</v>
      </c>
      <c r="C313" s="20">
        <v>40837</v>
      </c>
      <c r="D313" s="22">
        <v>10702</v>
      </c>
      <c r="E313">
        <v>17</v>
      </c>
      <c r="F313" s="21">
        <v>330</v>
      </c>
      <c r="G313">
        <f>Table24[[#This Row],[Unidades]]*Table24[[#This Row],[Valor Unitario]]</f>
        <v>5610</v>
      </c>
    </row>
    <row r="314" spans="1:7" hidden="1" x14ac:dyDescent="0.25">
      <c r="A314" t="s">
        <v>59</v>
      </c>
      <c r="B314" t="s">
        <v>66</v>
      </c>
      <c r="C314" s="20">
        <v>40837</v>
      </c>
      <c r="D314" s="22">
        <v>10706</v>
      </c>
      <c r="E314">
        <v>17</v>
      </c>
      <c r="F314" s="21">
        <v>1893</v>
      </c>
      <c r="G314">
        <f>Table24[[#This Row],[Unidades]]*Table24[[#This Row],[Valor Unitario]]</f>
        <v>32181</v>
      </c>
    </row>
    <row r="315" spans="1:7" x14ac:dyDescent="0.25">
      <c r="A315" t="s">
        <v>59</v>
      </c>
      <c r="B315" t="s">
        <v>60</v>
      </c>
      <c r="C315" s="20">
        <v>40838</v>
      </c>
      <c r="D315" s="22">
        <v>10691</v>
      </c>
      <c r="E315">
        <v>12</v>
      </c>
      <c r="F315" s="21">
        <v>10164.799999999999</v>
      </c>
      <c r="G315" s="21">
        <f>Table24[[#This Row],[Unidades]]*Table24[[#This Row],[Valor Unitario]]</f>
        <v>121977.59999999999</v>
      </c>
    </row>
    <row r="316" spans="1:7" hidden="1" x14ac:dyDescent="0.25">
      <c r="A316" t="s">
        <v>59</v>
      </c>
      <c r="B316" t="s">
        <v>67</v>
      </c>
      <c r="C316" s="20">
        <v>40839</v>
      </c>
      <c r="D316" s="22">
        <v>10707</v>
      </c>
      <c r="E316">
        <v>11</v>
      </c>
      <c r="F316" s="21">
        <v>1641</v>
      </c>
      <c r="G316">
        <f>Table24[[#This Row],[Unidades]]*Table24[[#This Row],[Valor Unitario]]</f>
        <v>18051</v>
      </c>
    </row>
    <row r="317" spans="1:7" hidden="1" x14ac:dyDescent="0.25">
      <c r="A317" t="s">
        <v>59</v>
      </c>
      <c r="B317" t="s">
        <v>64</v>
      </c>
      <c r="C317" s="20">
        <v>40839</v>
      </c>
      <c r="D317" s="22">
        <v>10710</v>
      </c>
      <c r="E317">
        <v>16</v>
      </c>
      <c r="F317" s="21">
        <v>93.5</v>
      </c>
      <c r="G317">
        <f>Table24[[#This Row],[Unidades]]*Table24[[#This Row],[Valor Unitario]]</f>
        <v>1496</v>
      </c>
    </row>
    <row r="318" spans="1:7" hidden="1" x14ac:dyDescent="0.25">
      <c r="A318" t="s">
        <v>59</v>
      </c>
      <c r="B318" t="s">
        <v>64</v>
      </c>
      <c r="C318" s="20">
        <v>40840</v>
      </c>
      <c r="D318" s="22">
        <v>10713</v>
      </c>
      <c r="E318">
        <v>9</v>
      </c>
      <c r="F318" s="21">
        <v>2827.9</v>
      </c>
      <c r="G318">
        <f>Table24[[#This Row],[Unidades]]*Table24[[#This Row],[Valor Unitario]]</f>
        <v>25451.100000000002</v>
      </c>
    </row>
    <row r="319" spans="1:7" hidden="1" x14ac:dyDescent="0.25">
      <c r="A319" t="s">
        <v>61</v>
      </c>
      <c r="B319" t="s">
        <v>62</v>
      </c>
      <c r="C319" s="20">
        <v>40843</v>
      </c>
      <c r="D319" s="22">
        <v>10714</v>
      </c>
      <c r="E319">
        <v>8</v>
      </c>
      <c r="F319" s="21">
        <v>2205.75</v>
      </c>
      <c r="G319">
        <f>Table24[[#This Row],[Unidades]]*Table24[[#This Row],[Valor Unitario]]</f>
        <v>17646</v>
      </c>
    </row>
    <row r="320" spans="1:7" hidden="1" x14ac:dyDescent="0.25">
      <c r="A320" t="s">
        <v>59</v>
      </c>
      <c r="B320" t="s">
        <v>67</v>
      </c>
      <c r="C320" s="20">
        <v>40843</v>
      </c>
      <c r="D320" s="22">
        <v>10716</v>
      </c>
      <c r="E320">
        <v>17</v>
      </c>
      <c r="F320" s="21">
        <v>706</v>
      </c>
      <c r="G320">
        <f>Table24[[#This Row],[Unidades]]*Table24[[#This Row],[Valor Unitario]]</f>
        <v>12002</v>
      </c>
    </row>
    <row r="321" spans="1:7" hidden="1" x14ac:dyDescent="0.25">
      <c r="A321" t="s">
        <v>61</v>
      </c>
      <c r="B321" t="s">
        <v>62</v>
      </c>
      <c r="C321" s="20">
        <v>40845</v>
      </c>
      <c r="D321" s="22">
        <v>10711</v>
      </c>
      <c r="E321">
        <v>11</v>
      </c>
      <c r="F321" s="21">
        <v>4451.7</v>
      </c>
      <c r="G321">
        <f>Table24[[#This Row],[Unidades]]*Table24[[#This Row],[Valor Unitario]]</f>
        <v>48968.7</v>
      </c>
    </row>
    <row r="322" spans="1:7" hidden="1" x14ac:dyDescent="0.25">
      <c r="A322" t="s">
        <v>59</v>
      </c>
      <c r="B322" t="s">
        <v>69</v>
      </c>
      <c r="C322" s="20">
        <v>40845</v>
      </c>
      <c r="D322" s="22">
        <v>10715</v>
      </c>
      <c r="E322">
        <v>10</v>
      </c>
      <c r="F322" s="21">
        <v>1296</v>
      </c>
      <c r="G322">
        <f>Table24[[#This Row],[Unidades]]*Table24[[#This Row],[Valor Unitario]]</f>
        <v>12960</v>
      </c>
    </row>
    <row r="323" spans="1:7" hidden="1" x14ac:dyDescent="0.25">
      <c r="A323" t="s">
        <v>59</v>
      </c>
      <c r="B323" t="s">
        <v>64</v>
      </c>
      <c r="C323" s="20">
        <v>40845</v>
      </c>
      <c r="D323" s="22">
        <v>10717</v>
      </c>
      <c r="E323">
        <v>12</v>
      </c>
      <c r="F323" s="21">
        <v>1270.75</v>
      </c>
      <c r="G323">
        <f>Table24[[#This Row],[Unidades]]*Table24[[#This Row],[Valor Unitario]]</f>
        <v>15249</v>
      </c>
    </row>
    <row r="324" spans="1:7" hidden="1" x14ac:dyDescent="0.25">
      <c r="A324" t="s">
        <v>59</v>
      </c>
      <c r="B324" t="s">
        <v>64</v>
      </c>
      <c r="C324" s="20">
        <v>40845</v>
      </c>
      <c r="D324" s="22">
        <v>10718</v>
      </c>
      <c r="E324">
        <v>16</v>
      </c>
      <c r="F324" s="21">
        <v>3463</v>
      </c>
      <c r="G324">
        <f>Table24[[#This Row],[Unidades]]*Table24[[#This Row],[Valor Unitario]]</f>
        <v>55408</v>
      </c>
    </row>
    <row r="325" spans="1:7" hidden="1" x14ac:dyDescent="0.25">
      <c r="A325" t="s">
        <v>61</v>
      </c>
      <c r="B325" t="s">
        <v>63</v>
      </c>
      <c r="C325" s="20">
        <v>40846</v>
      </c>
      <c r="D325" s="22">
        <v>10687</v>
      </c>
      <c r="E325">
        <v>14</v>
      </c>
      <c r="F325" s="21">
        <v>4960.8999999999996</v>
      </c>
      <c r="G325">
        <f>Table24[[#This Row],[Unidades]]*Table24[[#This Row],[Valor Unitario]]</f>
        <v>69452.599999999991</v>
      </c>
    </row>
    <row r="326" spans="1:7" hidden="1" x14ac:dyDescent="0.25">
      <c r="A326" t="s">
        <v>59</v>
      </c>
      <c r="B326" t="s">
        <v>69</v>
      </c>
      <c r="C326" s="20">
        <v>40847</v>
      </c>
      <c r="D326" s="22">
        <v>10712</v>
      </c>
      <c r="E326">
        <v>15</v>
      </c>
      <c r="F326" s="21">
        <v>1233.48</v>
      </c>
      <c r="G326">
        <f>Table24[[#This Row],[Unidades]]*Table24[[#This Row],[Valor Unitario]]</f>
        <v>18502.2</v>
      </c>
    </row>
    <row r="327" spans="1:7" hidden="1" x14ac:dyDescent="0.25">
      <c r="A327" t="s">
        <v>61</v>
      </c>
      <c r="B327" t="s">
        <v>62</v>
      </c>
      <c r="C327" s="20">
        <v>40847</v>
      </c>
      <c r="D327" s="22">
        <v>10721</v>
      </c>
      <c r="E327">
        <v>12</v>
      </c>
      <c r="F327" s="21">
        <v>923.87</v>
      </c>
      <c r="G327">
        <f>Table24[[#This Row],[Unidades]]*Table24[[#This Row],[Valor Unitario]]</f>
        <v>11086.44</v>
      </c>
    </row>
    <row r="328" spans="1:7" hidden="1" x14ac:dyDescent="0.25">
      <c r="A328" t="s">
        <v>59</v>
      </c>
      <c r="B328" t="s">
        <v>66</v>
      </c>
      <c r="C328" s="20">
        <v>40851</v>
      </c>
      <c r="D328" s="22">
        <v>10722</v>
      </c>
      <c r="E328">
        <v>15</v>
      </c>
      <c r="F328" s="21">
        <v>1570</v>
      </c>
      <c r="G328">
        <f>Table24[[#This Row],[Unidades]]*Table24[[#This Row],[Valor Unitario]]</f>
        <v>23550</v>
      </c>
    </row>
    <row r="329" spans="1:7" hidden="1" x14ac:dyDescent="0.25">
      <c r="A329" t="s">
        <v>61</v>
      </c>
      <c r="B329" t="s">
        <v>65</v>
      </c>
      <c r="C329" s="20">
        <v>40852</v>
      </c>
      <c r="D329" s="22">
        <v>10708</v>
      </c>
      <c r="E329">
        <v>13</v>
      </c>
      <c r="F329" s="21">
        <v>180.4</v>
      </c>
      <c r="G329">
        <f>Table24[[#This Row],[Unidades]]*Table24[[#This Row],[Valor Unitario]]</f>
        <v>2345.2000000000003</v>
      </c>
    </row>
    <row r="330" spans="1:7" hidden="1" x14ac:dyDescent="0.25">
      <c r="A330" t="s">
        <v>59</v>
      </c>
      <c r="B330" t="s">
        <v>63</v>
      </c>
      <c r="C330" s="20">
        <v>40852</v>
      </c>
      <c r="D330" s="22">
        <v>10719</v>
      </c>
      <c r="E330">
        <v>7</v>
      </c>
      <c r="F330" s="21">
        <v>844.25</v>
      </c>
      <c r="G330">
        <f>Table24[[#This Row],[Unidades]]*Table24[[#This Row],[Valor Unitario]]</f>
        <v>5909.75</v>
      </c>
    </row>
    <row r="331" spans="1:7" hidden="1" x14ac:dyDescent="0.25">
      <c r="A331" t="s">
        <v>59</v>
      </c>
      <c r="B331" t="s">
        <v>66</v>
      </c>
      <c r="C331" s="20">
        <v>40852</v>
      </c>
      <c r="D331" s="22">
        <v>10720</v>
      </c>
      <c r="E331">
        <v>10</v>
      </c>
      <c r="F331" s="21">
        <v>550</v>
      </c>
      <c r="G331">
        <f>Table24[[#This Row],[Unidades]]*Table24[[#This Row],[Valor Unitario]]</f>
        <v>5500</v>
      </c>
    </row>
    <row r="332" spans="1:7" hidden="1" x14ac:dyDescent="0.25">
      <c r="A332" t="s">
        <v>59</v>
      </c>
      <c r="B332" t="s">
        <v>66</v>
      </c>
      <c r="C332" s="20">
        <v>40852</v>
      </c>
      <c r="D332" s="22">
        <v>10724</v>
      </c>
      <c r="E332">
        <v>15</v>
      </c>
      <c r="F332" s="21">
        <v>638.5</v>
      </c>
      <c r="G332">
        <f>Table24[[#This Row],[Unidades]]*Table24[[#This Row],[Valor Unitario]]</f>
        <v>9577.5</v>
      </c>
    </row>
    <row r="333" spans="1:7" hidden="1" x14ac:dyDescent="0.25">
      <c r="A333" t="s">
        <v>59</v>
      </c>
      <c r="B333" t="s">
        <v>67</v>
      </c>
      <c r="C333" s="20">
        <v>40852</v>
      </c>
      <c r="D333" s="22">
        <v>10725</v>
      </c>
      <c r="E333">
        <v>11</v>
      </c>
      <c r="F333" s="21">
        <v>287.8</v>
      </c>
      <c r="G333">
        <f>Table24[[#This Row],[Unidades]]*Table24[[#This Row],[Valor Unitario]]</f>
        <v>3165.8</v>
      </c>
    </row>
    <row r="334" spans="1:7" hidden="1" x14ac:dyDescent="0.25">
      <c r="A334" t="s">
        <v>61</v>
      </c>
      <c r="B334" t="s">
        <v>65</v>
      </c>
      <c r="C334" s="20">
        <v>40854</v>
      </c>
      <c r="D334" s="22">
        <v>10704</v>
      </c>
      <c r="E334">
        <v>8</v>
      </c>
      <c r="F334" s="21">
        <v>595.5</v>
      </c>
      <c r="G334">
        <f>Table24[[#This Row],[Unidades]]*Table24[[#This Row],[Valor Unitario]]</f>
        <v>4764</v>
      </c>
    </row>
    <row r="335" spans="1:7" hidden="1" x14ac:dyDescent="0.25">
      <c r="A335" t="s">
        <v>59</v>
      </c>
      <c r="B335" t="s">
        <v>69</v>
      </c>
      <c r="C335" s="20">
        <v>40854</v>
      </c>
      <c r="D335" s="22">
        <v>10732</v>
      </c>
      <c r="E335">
        <v>14</v>
      </c>
      <c r="F335" s="21">
        <v>360</v>
      </c>
      <c r="G335">
        <f>Table24[[#This Row],[Unidades]]*Table24[[#This Row],[Valor Unitario]]</f>
        <v>5040</v>
      </c>
    </row>
    <row r="336" spans="1:7" hidden="1" x14ac:dyDescent="0.25">
      <c r="A336" t="s">
        <v>59</v>
      </c>
      <c r="B336" t="s">
        <v>64</v>
      </c>
      <c r="C336" s="20">
        <v>40857</v>
      </c>
      <c r="D336" s="22">
        <v>10733</v>
      </c>
      <c r="E336">
        <v>7</v>
      </c>
      <c r="F336" s="21">
        <v>1459</v>
      </c>
      <c r="G336">
        <f>Table24[[#This Row],[Unidades]]*Table24[[#This Row],[Valor Unitario]]</f>
        <v>10213</v>
      </c>
    </row>
    <row r="337" spans="1:7" hidden="1" x14ac:dyDescent="0.25">
      <c r="A337" t="s">
        <v>59</v>
      </c>
      <c r="B337" t="s">
        <v>67</v>
      </c>
      <c r="C337" s="20">
        <v>40858</v>
      </c>
      <c r="D337" s="22">
        <v>10728</v>
      </c>
      <c r="E337">
        <v>14</v>
      </c>
      <c r="F337" s="21">
        <v>1296.75</v>
      </c>
      <c r="G337">
        <f>Table24[[#This Row],[Unidades]]*Table24[[#This Row],[Valor Unitario]]</f>
        <v>18154.5</v>
      </c>
    </row>
    <row r="338" spans="1:7" x14ac:dyDescent="0.25">
      <c r="A338" t="s">
        <v>59</v>
      </c>
      <c r="B338" t="s">
        <v>60</v>
      </c>
      <c r="C338" s="20">
        <v>40859</v>
      </c>
      <c r="D338" s="22">
        <v>10734</v>
      </c>
      <c r="E338">
        <v>9</v>
      </c>
      <c r="F338" s="21">
        <v>1498.35</v>
      </c>
      <c r="G338" s="21">
        <f>Table24[[#This Row],[Unidades]]*Table24[[#This Row],[Valor Unitario]]</f>
        <v>13485.15</v>
      </c>
    </row>
    <row r="339" spans="1:7" hidden="1" x14ac:dyDescent="0.25">
      <c r="A339" t="s">
        <v>59</v>
      </c>
      <c r="B339" t="s">
        <v>66</v>
      </c>
      <c r="C339" s="20">
        <v>40861</v>
      </c>
      <c r="D339" s="22">
        <v>10729</v>
      </c>
      <c r="E339">
        <v>18</v>
      </c>
      <c r="F339" s="21">
        <v>1850</v>
      </c>
      <c r="G339">
        <f>Table24[[#This Row],[Unidades]]*Table24[[#This Row],[Valor Unitario]]</f>
        <v>33300</v>
      </c>
    </row>
    <row r="340" spans="1:7" hidden="1" x14ac:dyDescent="0.25">
      <c r="A340" t="s">
        <v>61</v>
      </c>
      <c r="B340" t="s">
        <v>62</v>
      </c>
      <c r="C340" s="20">
        <v>40861</v>
      </c>
      <c r="D340" s="22">
        <v>10730</v>
      </c>
      <c r="E340">
        <v>11</v>
      </c>
      <c r="F340" s="21">
        <v>484.25</v>
      </c>
      <c r="G340">
        <f>Table24[[#This Row],[Unidades]]*Table24[[#This Row],[Valor Unitario]]</f>
        <v>5326.75</v>
      </c>
    </row>
    <row r="341" spans="1:7" hidden="1" x14ac:dyDescent="0.25">
      <c r="A341" t="s">
        <v>61</v>
      </c>
      <c r="B341" t="s">
        <v>68</v>
      </c>
      <c r="C341" s="20">
        <v>40861</v>
      </c>
      <c r="D341" s="22">
        <v>10731</v>
      </c>
      <c r="E341">
        <v>8</v>
      </c>
      <c r="F341" s="21">
        <v>1890.5</v>
      </c>
      <c r="G341">
        <f>Table24[[#This Row],[Unidades]]*Table24[[#This Row],[Valor Unitario]]</f>
        <v>15124</v>
      </c>
    </row>
    <row r="342" spans="1:7" hidden="1" x14ac:dyDescent="0.25">
      <c r="A342" t="s">
        <v>61</v>
      </c>
      <c r="B342" t="s">
        <v>69</v>
      </c>
      <c r="C342" s="20">
        <v>40864</v>
      </c>
      <c r="D342" s="22">
        <v>10739</v>
      </c>
      <c r="E342">
        <v>12</v>
      </c>
      <c r="F342" s="21">
        <v>240</v>
      </c>
      <c r="G342">
        <f>Table24[[#This Row],[Unidades]]*Table24[[#This Row],[Valor Unitario]]</f>
        <v>2880</v>
      </c>
    </row>
    <row r="343" spans="1:7" hidden="1" x14ac:dyDescent="0.25">
      <c r="A343" t="s">
        <v>61</v>
      </c>
      <c r="B343" t="s">
        <v>63</v>
      </c>
      <c r="C343" s="20">
        <v>40865</v>
      </c>
      <c r="D343" s="22">
        <v>10705</v>
      </c>
      <c r="E343">
        <v>9</v>
      </c>
      <c r="F343" s="21">
        <v>378</v>
      </c>
      <c r="G343">
        <f>Table24[[#This Row],[Unidades]]*Table24[[#This Row],[Valor Unitario]]</f>
        <v>3402</v>
      </c>
    </row>
    <row r="344" spans="1:7" x14ac:dyDescent="0.25">
      <c r="A344" t="s">
        <v>59</v>
      </c>
      <c r="B344" t="s">
        <v>60</v>
      </c>
      <c r="C344" s="20">
        <v>40865</v>
      </c>
      <c r="D344" s="22">
        <v>10737</v>
      </c>
      <c r="E344">
        <v>19</v>
      </c>
      <c r="F344" s="21">
        <v>139.80000000000001</v>
      </c>
      <c r="G344" s="21">
        <f>Table24[[#This Row],[Unidades]]*Table24[[#This Row],[Valor Unitario]]</f>
        <v>2656.2000000000003</v>
      </c>
    </row>
    <row r="345" spans="1:7" x14ac:dyDescent="0.25">
      <c r="A345" t="s">
        <v>59</v>
      </c>
      <c r="B345" t="s">
        <v>60</v>
      </c>
      <c r="C345" s="20">
        <v>40865</v>
      </c>
      <c r="D345" s="22">
        <v>10738</v>
      </c>
      <c r="E345">
        <v>9</v>
      </c>
      <c r="F345" s="21">
        <v>52.35</v>
      </c>
      <c r="G345" s="21">
        <f>Table24[[#This Row],[Unidades]]*Table24[[#This Row],[Valor Unitario]]</f>
        <v>471.15000000000003</v>
      </c>
    </row>
    <row r="346" spans="1:7" hidden="1" x14ac:dyDescent="0.25">
      <c r="A346" t="s">
        <v>59</v>
      </c>
      <c r="B346" t="s">
        <v>67</v>
      </c>
      <c r="C346" s="20">
        <v>40865</v>
      </c>
      <c r="D346" s="22">
        <v>10741</v>
      </c>
      <c r="E346">
        <v>14</v>
      </c>
      <c r="F346" s="21">
        <v>228</v>
      </c>
      <c r="G346">
        <f>Table24[[#This Row],[Unidades]]*Table24[[#This Row],[Valor Unitario]]</f>
        <v>3192</v>
      </c>
    </row>
    <row r="347" spans="1:7" hidden="1" x14ac:dyDescent="0.25">
      <c r="A347" t="s">
        <v>59</v>
      </c>
      <c r="B347" t="s">
        <v>69</v>
      </c>
      <c r="C347" s="20">
        <v>40865</v>
      </c>
      <c r="D347" s="22">
        <v>10742</v>
      </c>
      <c r="E347">
        <v>8</v>
      </c>
      <c r="F347" s="21">
        <v>3118</v>
      </c>
      <c r="G347">
        <f>Table24[[#This Row],[Unidades]]*Table24[[#This Row],[Valor Unitario]]</f>
        <v>24944</v>
      </c>
    </row>
    <row r="348" spans="1:7" hidden="1" x14ac:dyDescent="0.25">
      <c r="A348" t="s">
        <v>59</v>
      </c>
      <c r="B348" t="s">
        <v>64</v>
      </c>
      <c r="C348" s="20">
        <v>40867</v>
      </c>
      <c r="D348" s="22">
        <v>10709</v>
      </c>
      <c r="E348">
        <v>8</v>
      </c>
      <c r="F348" s="21">
        <v>3424</v>
      </c>
      <c r="G348">
        <f>Table24[[#This Row],[Unidades]]*Table24[[#This Row],[Valor Unitario]]</f>
        <v>27392</v>
      </c>
    </row>
    <row r="349" spans="1:7" hidden="1" x14ac:dyDescent="0.25">
      <c r="A349" t="s">
        <v>61</v>
      </c>
      <c r="B349" t="s">
        <v>65</v>
      </c>
      <c r="C349" s="20">
        <v>40868</v>
      </c>
      <c r="D349" s="22">
        <v>10735</v>
      </c>
      <c r="E349">
        <v>10</v>
      </c>
      <c r="F349" s="21">
        <v>536.4</v>
      </c>
      <c r="G349">
        <f>Table24[[#This Row],[Unidades]]*Table24[[#This Row],[Valor Unitario]]</f>
        <v>5364</v>
      </c>
    </row>
    <row r="350" spans="1:7" hidden="1" x14ac:dyDescent="0.25">
      <c r="A350" t="s">
        <v>61</v>
      </c>
      <c r="B350" t="s">
        <v>63</v>
      </c>
      <c r="C350" s="20">
        <v>40868</v>
      </c>
      <c r="D350" s="22">
        <v>10736</v>
      </c>
      <c r="E350">
        <v>13</v>
      </c>
      <c r="F350" s="21">
        <v>997</v>
      </c>
      <c r="G350">
        <f>Table24[[#This Row],[Unidades]]*Table24[[#This Row],[Valor Unitario]]</f>
        <v>12961</v>
      </c>
    </row>
    <row r="351" spans="1:7" hidden="1" x14ac:dyDescent="0.25">
      <c r="A351" t="s">
        <v>59</v>
      </c>
      <c r="B351" t="s">
        <v>64</v>
      </c>
      <c r="C351" s="20">
        <v>40868</v>
      </c>
      <c r="D351" s="22">
        <v>10743</v>
      </c>
      <c r="E351">
        <v>19</v>
      </c>
      <c r="F351" s="21">
        <v>319.2</v>
      </c>
      <c r="G351">
        <f>Table24[[#This Row],[Unidades]]*Table24[[#This Row],[Valor Unitario]]</f>
        <v>6064.8</v>
      </c>
    </row>
    <row r="352" spans="1:7" hidden="1" x14ac:dyDescent="0.25">
      <c r="A352" t="s">
        <v>59</v>
      </c>
      <c r="B352" t="s">
        <v>64</v>
      </c>
      <c r="C352" s="20">
        <v>40868</v>
      </c>
      <c r="D352" s="22">
        <v>10746</v>
      </c>
      <c r="E352">
        <v>17</v>
      </c>
      <c r="F352" s="21">
        <v>2311.6999999999998</v>
      </c>
      <c r="G352">
        <f>Table24[[#This Row],[Unidades]]*Table24[[#This Row],[Valor Unitario]]</f>
        <v>39298.899999999994</v>
      </c>
    </row>
    <row r="353" spans="1:7" hidden="1" x14ac:dyDescent="0.25">
      <c r="A353" t="s">
        <v>61</v>
      </c>
      <c r="B353" t="s">
        <v>65</v>
      </c>
      <c r="C353" s="20">
        <v>40871</v>
      </c>
      <c r="D353" s="22">
        <v>10744</v>
      </c>
      <c r="E353">
        <v>10</v>
      </c>
      <c r="F353" s="21">
        <v>736</v>
      </c>
      <c r="G353">
        <f>Table24[[#This Row],[Unidades]]*Table24[[#This Row],[Valor Unitario]]</f>
        <v>7360</v>
      </c>
    </row>
    <row r="354" spans="1:7" hidden="1" x14ac:dyDescent="0.25">
      <c r="A354" t="s">
        <v>61</v>
      </c>
      <c r="B354" t="s">
        <v>63</v>
      </c>
      <c r="C354" s="20">
        <v>40871</v>
      </c>
      <c r="D354" s="22">
        <v>10750</v>
      </c>
      <c r="E354">
        <v>12</v>
      </c>
      <c r="F354" s="21">
        <v>1590.56</v>
      </c>
      <c r="G354">
        <f>Table24[[#This Row],[Unidades]]*Table24[[#This Row],[Valor Unitario]]</f>
        <v>19086.72</v>
      </c>
    </row>
    <row r="355" spans="1:7" hidden="1" x14ac:dyDescent="0.25">
      <c r="A355" t="s">
        <v>59</v>
      </c>
      <c r="B355" t="s">
        <v>69</v>
      </c>
      <c r="C355" s="20">
        <v>40872</v>
      </c>
      <c r="D355" s="22">
        <v>10723</v>
      </c>
      <c r="E355">
        <v>10</v>
      </c>
      <c r="F355" s="21">
        <v>468.45</v>
      </c>
      <c r="G355">
        <f>Table24[[#This Row],[Unidades]]*Table24[[#This Row],[Valor Unitario]]</f>
        <v>4684.5</v>
      </c>
    </row>
    <row r="356" spans="1:7" hidden="1" x14ac:dyDescent="0.25">
      <c r="A356" t="s">
        <v>59</v>
      </c>
      <c r="B356" t="s">
        <v>67</v>
      </c>
      <c r="C356" s="20">
        <v>40872</v>
      </c>
      <c r="D356" s="22">
        <v>10740</v>
      </c>
      <c r="E356">
        <v>11</v>
      </c>
      <c r="F356" s="21">
        <v>1416</v>
      </c>
      <c r="G356">
        <f>Table24[[#This Row],[Unidades]]*Table24[[#This Row],[Valor Unitario]]</f>
        <v>15576</v>
      </c>
    </row>
    <row r="357" spans="1:7" hidden="1" x14ac:dyDescent="0.25">
      <c r="A357" t="s">
        <v>61</v>
      </c>
      <c r="B357" t="s">
        <v>65</v>
      </c>
      <c r="C357" s="20">
        <v>40873</v>
      </c>
      <c r="D357" s="22">
        <v>10747</v>
      </c>
      <c r="E357">
        <v>16</v>
      </c>
      <c r="F357" s="21">
        <v>1912.85</v>
      </c>
      <c r="G357">
        <f>Table24[[#This Row],[Unidades]]*Table24[[#This Row],[Valor Unitario]]</f>
        <v>30605.599999999999</v>
      </c>
    </row>
    <row r="358" spans="1:7" hidden="1" x14ac:dyDescent="0.25">
      <c r="A358" t="s">
        <v>61</v>
      </c>
      <c r="B358" t="s">
        <v>63</v>
      </c>
      <c r="C358" s="20">
        <v>40874</v>
      </c>
      <c r="D358" s="22">
        <v>10745</v>
      </c>
      <c r="E358">
        <v>19</v>
      </c>
      <c r="F358" s="21">
        <v>4529.8</v>
      </c>
      <c r="G358">
        <f>Table24[[#This Row],[Unidades]]*Table24[[#This Row],[Valor Unitario]]</f>
        <v>86066.2</v>
      </c>
    </row>
    <row r="359" spans="1:7" hidden="1" x14ac:dyDescent="0.25">
      <c r="A359" t="s">
        <v>61</v>
      </c>
      <c r="B359" t="s">
        <v>69</v>
      </c>
      <c r="C359" s="20">
        <v>40874</v>
      </c>
      <c r="D359" s="22">
        <v>10753</v>
      </c>
      <c r="E359">
        <v>8</v>
      </c>
      <c r="F359" s="21">
        <v>88</v>
      </c>
      <c r="G359">
        <f>Table24[[#This Row],[Unidades]]*Table24[[#This Row],[Valor Unitario]]</f>
        <v>704</v>
      </c>
    </row>
    <row r="360" spans="1:7" hidden="1" x14ac:dyDescent="0.25">
      <c r="A360" t="s">
        <v>61</v>
      </c>
      <c r="B360" t="s">
        <v>65</v>
      </c>
      <c r="C360" s="20">
        <v>40874</v>
      </c>
      <c r="D360" s="22">
        <v>10754</v>
      </c>
      <c r="E360">
        <v>15</v>
      </c>
      <c r="F360" s="21">
        <v>55.2</v>
      </c>
      <c r="G360">
        <f>Table24[[#This Row],[Unidades]]*Table24[[#This Row],[Valor Unitario]]</f>
        <v>828</v>
      </c>
    </row>
    <row r="361" spans="1:7" hidden="1" x14ac:dyDescent="0.25">
      <c r="A361" t="s">
        <v>59</v>
      </c>
      <c r="B361" t="s">
        <v>69</v>
      </c>
      <c r="C361" s="20">
        <v>40875</v>
      </c>
      <c r="D361" s="22">
        <v>10748</v>
      </c>
      <c r="E361">
        <v>10</v>
      </c>
      <c r="F361" s="21">
        <v>2196</v>
      </c>
      <c r="G361">
        <f>Table24[[#This Row],[Unidades]]*Table24[[#This Row],[Valor Unitario]]</f>
        <v>21960</v>
      </c>
    </row>
    <row r="362" spans="1:7" x14ac:dyDescent="0.25">
      <c r="A362" t="s">
        <v>59</v>
      </c>
      <c r="B362" t="s">
        <v>60</v>
      </c>
      <c r="C362" s="20">
        <v>40875</v>
      </c>
      <c r="D362" s="22">
        <v>10752</v>
      </c>
      <c r="E362">
        <v>17</v>
      </c>
      <c r="F362" s="21">
        <v>252</v>
      </c>
      <c r="G362" s="21">
        <f>Table24[[#This Row],[Unidades]]*Table24[[#This Row],[Valor Unitario]]</f>
        <v>4284</v>
      </c>
    </row>
    <row r="363" spans="1:7" hidden="1" x14ac:dyDescent="0.25">
      <c r="A363" t="s">
        <v>59</v>
      </c>
      <c r="B363" t="s">
        <v>67</v>
      </c>
      <c r="C363" s="20">
        <v>40875</v>
      </c>
      <c r="D363" s="22">
        <v>10755</v>
      </c>
      <c r="E363">
        <v>12</v>
      </c>
      <c r="F363" s="21">
        <v>1948.5</v>
      </c>
      <c r="G363">
        <f>Table24[[#This Row],[Unidades]]*Table24[[#This Row],[Valor Unitario]]</f>
        <v>23382</v>
      </c>
    </row>
    <row r="364" spans="1:7" hidden="1" x14ac:dyDescent="0.25">
      <c r="A364" t="s">
        <v>59</v>
      </c>
      <c r="B364" t="s">
        <v>66</v>
      </c>
      <c r="C364" s="20">
        <v>40879</v>
      </c>
      <c r="D364" s="22">
        <v>10756</v>
      </c>
      <c r="E364">
        <v>9</v>
      </c>
      <c r="F364" s="21">
        <v>1990</v>
      </c>
      <c r="G364">
        <f>Table24[[#This Row],[Unidades]]*Table24[[#This Row],[Valor Unitario]]</f>
        <v>17910</v>
      </c>
    </row>
    <row r="365" spans="1:7" hidden="1" x14ac:dyDescent="0.25">
      <c r="A365" t="s">
        <v>59</v>
      </c>
      <c r="B365" t="s">
        <v>69</v>
      </c>
      <c r="C365" s="20">
        <v>40880</v>
      </c>
      <c r="D365" s="22">
        <v>10751</v>
      </c>
      <c r="E365">
        <v>10</v>
      </c>
      <c r="F365" s="21">
        <v>1631.48</v>
      </c>
      <c r="G365">
        <f>Table24[[#This Row],[Unidades]]*Table24[[#This Row],[Valor Unitario]]</f>
        <v>16314.8</v>
      </c>
    </row>
    <row r="366" spans="1:7" hidden="1" x14ac:dyDescent="0.25">
      <c r="A366" t="s">
        <v>61</v>
      </c>
      <c r="B366" t="s">
        <v>69</v>
      </c>
      <c r="C366" s="20">
        <v>40881</v>
      </c>
      <c r="D366" s="22">
        <v>10758</v>
      </c>
      <c r="E366">
        <v>8</v>
      </c>
      <c r="F366" s="21">
        <v>1644.6</v>
      </c>
      <c r="G366">
        <f>Table24[[#This Row],[Unidades]]*Table24[[#This Row],[Valor Unitario]]</f>
        <v>13156.8</v>
      </c>
    </row>
    <row r="367" spans="1:7" hidden="1" x14ac:dyDescent="0.25">
      <c r="A367" t="s">
        <v>59</v>
      </c>
      <c r="B367" t="s">
        <v>67</v>
      </c>
      <c r="C367" s="20">
        <v>40882</v>
      </c>
      <c r="D367" s="22">
        <v>10726</v>
      </c>
      <c r="E367">
        <v>15</v>
      </c>
      <c r="F367" s="21">
        <v>655</v>
      </c>
      <c r="G367">
        <f>Table24[[#This Row],[Unidades]]*Table24[[#This Row],[Valor Unitario]]</f>
        <v>9825</v>
      </c>
    </row>
    <row r="368" spans="1:7" x14ac:dyDescent="0.25">
      <c r="A368" t="s">
        <v>59</v>
      </c>
      <c r="B368" t="s">
        <v>60</v>
      </c>
      <c r="C368" s="20">
        <v>40882</v>
      </c>
      <c r="D368" s="22">
        <v>10727</v>
      </c>
      <c r="E368">
        <v>10</v>
      </c>
      <c r="F368" s="21">
        <v>1624.5</v>
      </c>
      <c r="G368" s="21">
        <f>Table24[[#This Row],[Unidades]]*Table24[[#This Row],[Valor Unitario]]</f>
        <v>16245</v>
      </c>
    </row>
    <row r="369" spans="1:7" hidden="1" x14ac:dyDescent="0.25">
      <c r="A369" t="s">
        <v>61</v>
      </c>
      <c r="B369" t="s">
        <v>62</v>
      </c>
      <c r="C369" s="20">
        <v>40885</v>
      </c>
      <c r="D369" s="22">
        <v>10761</v>
      </c>
      <c r="E369">
        <v>16</v>
      </c>
      <c r="F369" s="21">
        <v>507</v>
      </c>
      <c r="G369">
        <f>Table24[[#This Row],[Unidades]]*Table24[[#This Row],[Valor Unitario]]</f>
        <v>8112</v>
      </c>
    </row>
    <row r="370" spans="1:7" hidden="1" x14ac:dyDescent="0.25">
      <c r="A370" t="s">
        <v>59</v>
      </c>
      <c r="B370" t="s">
        <v>69</v>
      </c>
      <c r="C370" s="20">
        <v>40885</v>
      </c>
      <c r="D370" s="22">
        <v>10763</v>
      </c>
      <c r="E370">
        <v>17</v>
      </c>
      <c r="F370" s="21">
        <v>616</v>
      </c>
      <c r="G370">
        <f>Table24[[#This Row],[Unidades]]*Table24[[#This Row],[Valor Unitario]]</f>
        <v>10472</v>
      </c>
    </row>
    <row r="371" spans="1:7" hidden="1" x14ac:dyDescent="0.25">
      <c r="A371" t="s">
        <v>61</v>
      </c>
      <c r="B371" t="s">
        <v>65</v>
      </c>
      <c r="C371" s="20">
        <v>40885</v>
      </c>
      <c r="D371" s="22">
        <v>10764</v>
      </c>
      <c r="E371">
        <v>7</v>
      </c>
      <c r="F371" s="21">
        <v>2286</v>
      </c>
      <c r="G371">
        <f>Table24[[#This Row],[Unidades]]*Table24[[#This Row],[Valor Unitario]]</f>
        <v>16002</v>
      </c>
    </row>
    <row r="372" spans="1:7" hidden="1" x14ac:dyDescent="0.25">
      <c r="A372" t="s">
        <v>59</v>
      </c>
      <c r="B372" t="s">
        <v>69</v>
      </c>
      <c r="C372" s="20">
        <v>40886</v>
      </c>
      <c r="D372" s="22">
        <v>10762</v>
      </c>
      <c r="E372">
        <v>8</v>
      </c>
      <c r="F372" s="21">
        <v>4337</v>
      </c>
      <c r="G372">
        <f>Table24[[#This Row],[Unidades]]*Table24[[#This Row],[Valor Unitario]]</f>
        <v>34696</v>
      </c>
    </row>
    <row r="373" spans="1:7" hidden="1" x14ac:dyDescent="0.25">
      <c r="A373" t="s">
        <v>59</v>
      </c>
      <c r="B373" t="s">
        <v>69</v>
      </c>
      <c r="C373" s="20">
        <v>40886</v>
      </c>
      <c r="D373" s="22">
        <v>10765</v>
      </c>
      <c r="E373">
        <v>12</v>
      </c>
      <c r="F373" s="21">
        <v>1515.6</v>
      </c>
      <c r="G373">
        <f>Table24[[#This Row],[Unidades]]*Table24[[#This Row],[Valor Unitario]]</f>
        <v>18187.199999999997</v>
      </c>
    </row>
    <row r="374" spans="1:7" hidden="1" x14ac:dyDescent="0.25">
      <c r="A374" t="s">
        <v>59</v>
      </c>
      <c r="B374" t="s">
        <v>67</v>
      </c>
      <c r="C374" s="20">
        <v>40886</v>
      </c>
      <c r="D374" s="22">
        <v>10766</v>
      </c>
      <c r="E374">
        <v>8</v>
      </c>
      <c r="F374" s="21">
        <v>2310</v>
      </c>
      <c r="G374">
        <f>Table24[[#This Row],[Unidades]]*Table24[[#This Row],[Valor Unitario]]</f>
        <v>18480</v>
      </c>
    </row>
    <row r="375" spans="1:7" hidden="1" x14ac:dyDescent="0.25">
      <c r="A375" t="s">
        <v>59</v>
      </c>
      <c r="B375" t="s">
        <v>67</v>
      </c>
      <c r="C375" s="20">
        <v>40887</v>
      </c>
      <c r="D375" s="22">
        <v>10760</v>
      </c>
      <c r="E375">
        <v>15</v>
      </c>
      <c r="F375" s="21">
        <v>2917</v>
      </c>
      <c r="G375">
        <f>Table24[[#This Row],[Unidades]]*Table24[[#This Row],[Valor Unitario]]</f>
        <v>43755</v>
      </c>
    </row>
    <row r="376" spans="1:7" hidden="1" x14ac:dyDescent="0.25">
      <c r="A376" t="s">
        <v>59</v>
      </c>
      <c r="B376" t="s">
        <v>69</v>
      </c>
      <c r="C376" s="20">
        <v>40889</v>
      </c>
      <c r="D376" s="22">
        <v>10759</v>
      </c>
      <c r="E376">
        <v>15</v>
      </c>
      <c r="F376" s="21">
        <v>320</v>
      </c>
      <c r="G376">
        <f>Table24[[#This Row],[Unidades]]*Table24[[#This Row],[Valor Unitario]]</f>
        <v>4800</v>
      </c>
    </row>
    <row r="377" spans="1:7" hidden="1" x14ac:dyDescent="0.25">
      <c r="A377" t="s">
        <v>59</v>
      </c>
      <c r="B377" t="s">
        <v>69</v>
      </c>
      <c r="C377" s="20">
        <v>40889</v>
      </c>
      <c r="D377" s="22">
        <v>10769</v>
      </c>
      <c r="E377">
        <v>9</v>
      </c>
      <c r="F377" s="21">
        <v>1684.27</v>
      </c>
      <c r="G377">
        <f>Table24[[#This Row],[Unidades]]*Table24[[#This Row],[Valor Unitario]]</f>
        <v>15158.43</v>
      </c>
    </row>
    <row r="378" spans="1:7" hidden="1" x14ac:dyDescent="0.25">
      <c r="A378" t="s">
        <v>59</v>
      </c>
      <c r="B378" t="s">
        <v>67</v>
      </c>
      <c r="C378" s="20">
        <v>40889</v>
      </c>
      <c r="D378" s="22">
        <v>10774</v>
      </c>
      <c r="E378">
        <v>12</v>
      </c>
      <c r="F378" s="21">
        <v>868.75</v>
      </c>
      <c r="G378">
        <f>Table24[[#This Row],[Unidades]]*Table24[[#This Row],[Valor Unitario]]</f>
        <v>10425</v>
      </c>
    </row>
    <row r="379" spans="1:7" hidden="1" x14ac:dyDescent="0.25">
      <c r="A379" t="s">
        <v>61</v>
      </c>
      <c r="B379" t="s">
        <v>65</v>
      </c>
      <c r="C379" s="20">
        <v>40892</v>
      </c>
      <c r="D379" s="22">
        <v>10757</v>
      </c>
      <c r="E379">
        <v>11</v>
      </c>
      <c r="F379" s="21">
        <v>3082</v>
      </c>
      <c r="G379">
        <f>Table24[[#This Row],[Unidades]]*Table24[[#This Row],[Valor Unitario]]</f>
        <v>33902</v>
      </c>
    </row>
    <row r="380" spans="1:7" hidden="1" x14ac:dyDescent="0.25">
      <c r="A380" t="s">
        <v>59</v>
      </c>
      <c r="B380" t="s">
        <v>67</v>
      </c>
      <c r="C380" s="20">
        <v>40892</v>
      </c>
      <c r="D380" s="22">
        <v>10767</v>
      </c>
      <c r="E380">
        <v>8</v>
      </c>
      <c r="F380" s="21">
        <v>28</v>
      </c>
      <c r="G380">
        <f>Table24[[#This Row],[Unidades]]*Table24[[#This Row],[Valor Unitario]]</f>
        <v>224</v>
      </c>
    </row>
    <row r="381" spans="1:7" hidden="1" x14ac:dyDescent="0.25">
      <c r="A381" t="s">
        <v>59</v>
      </c>
      <c r="B381" t="s">
        <v>69</v>
      </c>
      <c r="C381" s="20">
        <v>40892</v>
      </c>
      <c r="D381" s="22">
        <v>10768</v>
      </c>
      <c r="E381">
        <v>11</v>
      </c>
      <c r="F381" s="21">
        <v>1477</v>
      </c>
      <c r="G381">
        <f>Table24[[#This Row],[Unidades]]*Table24[[#This Row],[Valor Unitario]]</f>
        <v>16247</v>
      </c>
    </row>
    <row r="382" spans="1:7" hidden="1" x14ac:dyDescent="0.25">
      <c r="A382" t="s">
        <v>59</v>
      </c>
      <c r="B382" t="s">
        <v>64</v>
      </c>
      <c r="C382" s="20">
        <v>40893</v>
      </c>
      <c r="D382" s="22">
        <v>10773</v>
      </c>
      <c r="E382">
        <v>16</v>
      </c>
      <c r="F382" s="21">
        <v>2030.4</v>
      </c>
      <c r="G382">
        <f>Table24[[#This Row],[Unidades]]*Table24[[#This Row],[Valor Unitario]]</f>
        <v>32486.400000000001</v>
      </c>
    </row>
    <row r="383" spans="1:7" hidden="1" x14ac:dyDescent="0.25">
      <c r="A383" t="s">
        <v>59</v>
      </c>
      <c r="B383" t="s">
        <v>66</v>
      </c>
      <c r="C383" s="20">
        <v>40894</v>
      </c>
      <c r="D383" s="22">
        <v>10770</v>
      </c>
      <c r="E383">
        <v>13</v>
      </c>
      <c r="F383" s="21">
        <v>236.25</v>
      </c>
      <c r="G383">
        <f>Table24[[#This Row],[Unidades]]*Table24[[#This Row],[Valor Unitario]]</f>
        <v>3071.25</v>
      </c>
    </row>
    <row r="384" spans="1:7" hidden="1" x14ac:dyDescent="0.25">
      <c r="A384" t="s">
        <v>59</v>
      </c>
      <c r="B384" t="s">
        <v>64</v>
      </c>
      <c r="C384" s="20">
        <v>40895</v>
      </c>
      <c r="D384" s="22">
        <v>10776</v>
      </c>
      <c r="E384">
        <v>13</v>
      </c>
      <c r="F384" s="21">
        <v>6635.27</v>
      </c>
      <c r="G384">
        <f>Table24[[#This Row],[Unidades]]*Table24[[#This Row],[Valor Unitario]]</f>
        <v>86258.510000000009</v>
      </c>
    </row>
    <row r="385" spans="1:7" hidden="1" x14ac:dyDescent="0.25">
      <c r="A385" t="s">
        <v>59</v>
      </c>
      <c r="B385" t="s">
        <v>67</v>
      </c>
      <c r="C385" s="20">
        <v>40896</v>
      </c>
      <c r="D385" s="22">
        <v>10749</v>
      </c>
      <c r="E385">
        <v>19</v>
      </c>
      <c r="F385" s="21">
        <v>1080</v>
      </c>
      <c r="G385">
        <f>Table24[[#This Row],[Unidades]]*Table24[[#This Row],[Valor Unitario]]</f>
        <v>20520</v>
      </c>
    </row>
    <row r="386" spans="1:7" hidden="1" x14ac:dyDescent="0.25">
      <c r="A386" t="s">
        <v>59</v>
      </c>
      <c r="B386" t="s">
        <v>69</v>
      </c>
      <c r="C386" s="20">
        <v>40896</v>
      </c>
      <c r="D386" s="22">
        <v>10772</v>
      </c>
      <c r="E386">
        <v>8</v>
      </c>
      <c r="F386" s="21">
        <v>3603.22</v>
      </c>
      <c r="G386">
        <f>Table24[[#This Row],[Unidades]]*Table24[[#This Row],[Valor Unitario]]</f>
        <v>28825.759999999998</v>
      </c>
    </row>
    <row r="387" spans="1:7" x14ac:dyDescent="0.25">
      <c r="A387" t="s">
        <v>59</v>
      </c>
      <c r="B387" t="s">
        <v>60</v>
      </c>
      <c r="C387" s="20">
        <v>40896</v>
      </c>
      <c r="D387" s="22">
        <v>10781</v>
      </c>
      <c r="E387">
        <v>10</v>
      </c>
      <c r="F387" s="21">
        <v>975.88</v>
      </c>
      <c r="G387" s="21">
        <f>Table24[[#This Row],[Unidades]]*Table24[[#This Row],[Valor Unitario]]</f>
        <v>9758.7999999999993</v>
      </c>
    </row>
    <row r="388" spans="1:7" hidden="1" x14ac:dyDescent="0.25">
      <c r="A388" t="s">
        <v>59</v>
      </c>
      <c r="B388" t="s">
        <v>67</v>
      </c>
      <c r="C388" s="20">
        <v>40896</v>
      </c>
      <c r="D388" s="22">
        <v>10783</v>
      </c>
      <c r="E388">
        <v>14</v>
      </c>
      <c r="F388" s="21">
        <v>1442.5</v>
      </c>
      <c r="G388">
        <f>Table24[[#This Row],[Unidades]]*Table24[[#This Row],[Valor Unitario]]</f>
        <v>20195</v>
      </c>
    </row>
    <row r="389" spans="1:7" hidden="1" x14ac:dyDescent="0.25">
      <c r="A389" t="s">
        <v>61</v>
      </c>
      <c r="B389" t="s">
        <v>63</v>
      </c>
      <c r="C389" s="20">
        <v>40899</v>
      </c>
      <c r="D389" s="22">
        <v>10782</v>
      </c>
      <c r="E389">
        <v>7</v>
      </c>
      <c r="F389" s="21">
        <v>12.5</v>
      </c>
      <c r="G389">
        <f>Table24[[#This Row],[Unidades]]*Table24[[#This Row],[Valor Unitario]]</f>
        <v>87.5</v>
      </c>
    </row>
    <row r="390" spans="1:7" hidden="1" x14ac:dyDescent="0.25">
      <c r="A390" t="s">
        <v>59</v>
      </c>
      <c r="B390" t="s">
        <v>67</v>
      </c>
      <c r="C390" s="20">
        <v>40899</v>
      </c>
      <c r="D390" s="22">
        <v>10784</v>
      </c>
      <c r="E390">
        <v>13</v>
      </c>
      <c r="F390" s="21">
        <v>1488</v>
      </c>
      <c r="G390">
        <f>Table24[[#This Row],[Unidades]]*Table24[[#This Row],[Valor Unitario]]</f>
        <v>19344</v>
      </c>
    </row>
    <row r="391" spans="1:7" hidden="1" x14ac:dyDescent="0.25">
      <c r="A391" t="s">
        <v>59</v>
      </c>
      <c r="B391" t="s">
        <v>66</v>
      </c>
      <c r="C391" s="20">
        <v>40900</v>
      </c>
      <c r="D391" s="22">
        <v>10786</v>
      </c>
      <c r="E391">
        <v>18</v>
      </c>
      <c r="F391" s="21">
        <v>1531.08</v>
      </c>
      <c r="G391">
        <f>Table24[[#This Row],[Unidades]]*Table24[[#This Row],[Valor Unitario]]</f>
        <v>27559.439999999999</v>
      </c>
    </row>
    <row r="392" spans="1:7" hidden="1" x14ac:dyDescent="0.25">
      <c r="A392" t="s">
        <v>59</v>
      </c>
      <c r="B392" t="s">
        <v>69</v>
      </c>
      <c r="C392" s="20">
        <v>40901</v>
      </c>
      <c r="D392" s="22">
        <v>10778</v>
      </c>
      <c r="E392">
        <v>18</v>
      </c>
      <c r="F392" s="21">
        <v>96.5</v>
      </c>
      <c r="G392">
        <f>Table24[[#This Row],[Unidades]]*Table24[[#This Row],[Valor Unitario]]</f>
        <v>1737</v>
      </c>
    </row>
    <row r="393" spans="1:7" hidden="1" x14ac:dyDescent="0.25">
      <c r="A393" t="s">
        <v>59</v>
      </c>
      <c r="B393" t="s">
        <v>64</v>
      </c>
      <c r="C393" s="20">
        <v>40901</v>
      </c>
      <c r="D393" s="22">
        <v>10785</v>
      </c>
      <c r="E393">
        <v>7</v>
      </c>
      <c r="F393" s="21">
        <v>387.5</v>
      </c>
      <c r="G393">
        <f>Table24[[#This Row],[Unidades]]*Table24[[#This Row],[Valor Unitario]]</f>
        <v>2712.5</v>
      </c>
    </row>
    <row r="394" spans="1:7" x14ac:dyDescent="0.25">
      <c r="A394" t="s">
        <v>59</v>
      </c>
      <c r="B394" t="s">
        <v>60</v>
      </c>
      <c r="C394" s="20">
        <v>40902</v>
      </c>
      <c r="D394" s="22">
        <v>10780</v>
      </c>
      <c r="E394">
        <v>14</v>
      </c>
      <c r="F394" s="21">
        <v>720</v>
      </c>
      <c r="G394" s="21">
        <f>Table24[[#This Row],[Unidades]]*Table24[[#This Row],[Valor Unitario]]</f>
        <v>10080</v>
      </c>
    </row>
    <row r="395" spans="1:7" hidden="1" x14ac:dyDescent="0.25">
      <c r="A395" t="s">
        <v>61</v>
      </c>
      <c r="B395" t="s">
        <v>68</v>
      </c>
      <c r="C395" s="20">
        <v>40903</v>
      </c>
      <c r="D395" s="22">
        <v>10775</v>
      </c>
      <c r="E395">
        <v>10</v>
      </c>
      <c r="F395" s="21">
        <v>228</v>
      </c>
      <c r="G395">
        <f>Table24[[#This Row],[Unidades]]*Table24[[#This Row],[Valor Unitario]]</f>
        <v>2280</v>
      </c>
    </row>
    <row r="396" spans="1:7" x14ac:dyDescent="0.25">
      <c r="A396" t="s">
        <v>59</v>
      </c>
      <c r="B396" t="s">
        <v>60</v>
      </c>
      <c r="C396" s="20">
        <v>40903</v>
      </c>
      <c r="D396" s="22">
        <v>10787</v>
      </c>
      <c r="E396">
        <v>16</v>
      </c>
      <c r="F396" s="21">
        <v>2622.76</v>
      </c>
      <c r="G396" s="21">
        <f>Table24[[#This Row],[Unidades]]*Table24[[#This Row],[Valor Unitario]]</f>
        <v>41964.160000000003</v>
      </c>
    </row>
    <row r="397" spans="1:7" hidden="1" x14ac:dyDescent="0.25">
      <c r="A397" t="s">
        <v>61</v>
      </c>
      <c r="B397" t="s">
        <v>65</v>
      </c>
      <c r="C397" s="20">
        <v>40903</v>
      </c>
      <c r="D397" s="22">
        <v>10790</v>
      </c>
      <c r="E397">
        <v>15</v>
      </c>
      <c r="F397" s="21">
        <v>722.5</v>
      </c>
      <c r="G397">
        <f>Table24[[#This Row],[Unidades]]*Table24[[#This Row],[Valor Unitario]]</f>
        <v>10837.5</v>
      </c>
    </row>
    <row r="398" spans="1:7" hidden="1" x14ac:dyDescent="0.25">
      <c r="A398" t="s">
        <v>59</v>
      </c>
      <c r="B398" t="s">
        <v>64</v>
      </c>
      <c r="C398" s="20">
        <v>40908</v>
      </c>
      <c r="D398" s="22">
        <v>10789</v>
      </c>
      <c r="E398">
        <v>15</v>
      </c>
      <c r="F398" s="21">
        <v>3687</v>
      </c>
      <c r="G398">
        <f>Table24[[#This Row],[Unidades]]*Table24[[#This Row],[Valor Unitario]]</f>
        <v>55305</v>
      </c>
    </row>
    <row r="399" spans="1:7" hidden="1" x14ac:dyDescent="0.25">
      <c r="A399" t="s">
        <v>59</v>
      </c>
      <c r="B399" t="s">
        <v>64</v>
      </c>
      <c r="C399" s="20">
        <v>40908</v>
      </c>
      <c r="D399" s="22">
        <v>10792</v>
      </c>
      <c r="E399">
        <v>10</v>
      </c>
      <c r="F399" s="21">
        <v>399.85</v>
      </c>
      <c r="G399">
        <f>Table24[[#This Row],[Unidades]]*Table24[[#This Row],[Valor Unitario]]</f>
        <v>3998.5</v>
      </c>
    </row>
    <row r="400" spans="1:7" hidden="1" x14ac:dyDescent="0.25">
      <c r="A400" t="s">
        <v>59</v>
      </c>
      <c r="B400" t="s">
        <v>67</v>
      </c>
      <c r="C400" s="20">
        <v>40908</v>
      </c>
      <c r="D400" s="22">
        <v>10801</v>
      </c>
      <c r="E400">
        <v>14</v>
      </c>
      <c r="F400" s="21">
        <v>3026.85</v>
      </c>
      <c r="G400">
        <f>Table24[[#This Row],[Unidades]]*Table24[[#This Row],[Valor Unitario]]</f>
        <v>42375.9</v>
      </c>
    </row>
    <row r="401" spans="1:7" hidden="1" x14ac:dyDescent="0.25">
      <c r="A401" t="s">
        <v>61</v>
      </c>
      <c r="B401" t="s">
        <v>65</v>
      </c>
      <c r="C401" s="20">
        <v>40909</v>
      </c>
      <c r="D401" s="22">
        <v>10791</v>
      </c>
      <c r="E401">
        <v>15</v>
      </c>
      <c r="F401" s="21">
        <v>1829.76</v>
      </c>
      <c r="G401">
        <f>Table24[[#This Row],[Unidades]]*Table24[[#This Row],[Valor Unitario]]</f>
        <v>27446.400000000001</v>
      </c>
    </row>
    <row r="402" spans="1:7" hidden="1" x14ac:dyDescent="0.25">
      <c r="A402" t="s">
        <v>61</v>
      </c>
      <c r="B402" t="s">
        <v>65</v>
      </c>
      <c r="C402" s="20">
        <v>40910</v>
      </c>
      <c r="D402" s="22">
        <v>10794</v>
      </c>
      <c r="E402">
        <v>19</v>
      </c>
      <c r="F402" s="21">
        <v>314.76</v>
      </c>
      <c r="G402">
        <f>Table24[[#This Row],[Unidades]]*Table24[[#This Row],[Valor Unitario]]</f>
        <v>5980.44</v>
      </c>
    </row>
    <row r="403" spans="1:7" hidden="1" x14ac:dyDescent="0.25">
      <c r="A403" t="s">
        <v>61</v>
      </c>
      <c r="B403" t="s">
        <v>67</v>
      </c>
      <c r="C403" s="20">
        <v>40910</v>
      </c>
      <c r="D403" s="22">
        <v>10802</v>
      </c>
      <c r="E403">
        <v>11</v>
      </c>
      <c r="F403" s="21">
        <v>2942.81</v>
      </c>
      <c r="G403">
        <f>Table24[[#This Row],[Unidades]]*Table24[[#This Row],[Valor Unitario]]</f>
        <v>32370.91</v>
      </c>
    </row>
    <row r="404" spans="1:7" hidden="1" x14ac:dyDescent="0.25">
      <c r="A404" t="s">
        <v>61</v>
      </c>
      <c r="B404" t="s">
        <v>68</v>
      </c>
      <c r="C404" s="20">
        <v>40913</v>
      </c>
      <c r="D404" s="22">
        <v>10797</v>
      </c>
      <c r="E404">
        <v>7</v>
      </c>
      <c r="F404" s="21">
        <v>420</v>
      </c>
      <c r="G404">
        <f>Table24[[#This Row],[Unidades]]*Table24[[#This Row],[Valor Unitario]]</f>
        <v>2940</v>
      </c>
    </row>
    <row r="405" spans="1:7" x14ac:dyDescent="0.25">
      <c r="A405" t="s">
        <v>59</v>
      </c>
      <c r="B405" t="s">
        <v>60</v>
      </c>
      <c r="C405" s="20">
        <v>40913</v>
      </c>
      <c r="D405" s="22">
        <v>10798</v>
      </c>
      <c r="E405">
        <v>14</v>
      </c>
      <c r="F405" s="21">
        <v>446.6</v>
      </c>
      <c r="G405" s="21">
        <f>Table24[[#This Row],[Unidades]]*Table24[[#This Row],[Valor Unitario]]</f>
        <v>6252.4000000000005</v>
      </c>
    </row>
    <row r="406" spans="1:7" hidden="1" x14ac:dyDescent="0.25">
      <c r="A406" t="s">
        <v>61</v>
      </c>
      <c r="B406" t="s">
        <v>63</v>
      </c>
      <c r="C406" s="20">
        <v>40913</v>
      </c>
      <c r="D406" s="22">
        <v>10799</v>
      </c>
      <c r="E406">
        <v>10</v>
      </c>
      <c r="F406" s="21">
        <v>1553.5</v>
      </c>
      <c r="G406">
        <f>Table24[[#This Row],[Unidades]]*Table24[[#This Row],[Valor Unitario]]</f>
        <v>15535</v>
      </c>
    </row>
    <row r="407" spans="1:7" hidden="1" x14ac:dyDescent="0.25">
      <c r="A407" t="s">
        <v>59</v>
      </c>
      <c r="B407" t="s">
        <v>64</v>
      </c>
      <c r="C407" s="20">
        <v>40913</v>
      </c>
      <c r="D407" s="22">
        <v>10800</v>
      </c>
      <c r="E407">
        <v>17</v>
      </c>
      <c r="F407" s="21">
        <v>1468.93</v>
      </c>
      <c r="G407">
        <f>Table24[[#This Row],[Unidades]]*Table24[[#This Row],[Valor Unitario]]</f>
        <v>24971.81</v>
      </c>
    </row>
    <row r="408" spans="1:7" hidden="1" x14ac:dyDescent="0.25">
      <c r="A408" t="s">
        <v>59</v>
      </c>
      <c r="B408" t="s">
        <v>69</v>
      </c>
      <c r="C408" s="20">
        <v>40913</v>
      </c>
      <c r="D408" s="22">
        <v>10806</v>
      </c>
      <c r="E408">
        <v>14</v>
      </c>
      <c r="F408" s="21">
        <v>439.6</v>
      </c>
      <c r="G408">
        <f>Table24[[#This Row],[Unidades]]*Table24[[#This Row],[Valor Unitario]]</f>
        <v>6154.4000000000005</v>
      </c>
    </row>
    <row r="409" spans="1:7" hidden="1" x14ac:dyDescent="0.25">
      <c r="A409" t="s">
        <v>59</v>
      </c>
      <c r="B409" t="s">
        <v>67</v>
      </c>
      <c r="C409" s="20">
        <v>40914</v>
      </c>
      <c r="D409" s="22">
        <v>10803</v>
      </c>
      <c r="E409">
        <v>8</v>
      </c>
      <c r="F409" s="21">
        <v>1193.01</v>
      </c>
      <c r="G409">
        <f>Table24[[#This Row],[Unidades]]*Table24[[#This Row],[Valor Unitario]]</f>
        <v>9544.08</v>
      </c>
    </row>
    <row r="410" spans="1:7" hidden="1" x14ac:dyDescent="0.25">
      <c r="A410" t="s">
        <v>61</v>
      </c>
      <c r="B410" t="s">
        <v>65</v>
      </c>
      <c r="C410" s="20">
        <v>40915</v>
      </c>
      <c r="D410" s="22">
        <v>10804</v>
      </c>
      <c r="E410">
        <v>17</v>
      </c>
      <c r="F410" s="21">
        <v>2278.4</v>
      </c>
      <c r="G410">
        <f>Table24[[#This Row],[Unidades]]*Table24[[#This Row],[Valor Unitario]]</f>
        <v>38732.800000000003</v>
      </c>
    </row>
    <row r="411" spans="1:7" hidden="1" x14ac:dyDescent="0.25">
      <c r="A411" t="s">
        <v>61</v>
      </c>
      <c r="B411" t="s">
        <v>68</v>
      </c>
      <c r="C411" s="20">
        <v>40915</v>
      </c>
      <c r="D411" s="22">
        <v>10809</v>
      </c>
      <c r="E411">
        <v>12</v>
      </c>
      <c r="F411" s="21">
        <v>140</v>
      </c>
      <c r="G411">
        <f>Table24[[#This Row],[Unidades]]*Table24[[#This Row],[Valor Unitario]]</f>
        <v>1680</v>
      </c>
    </row>
    <row r="412" spans="1:7" x14ac:dyDescent="0.25">
      <c r="A412" t="s">
        <v>59</v>
      </c>
      <c r="B412" t="s">
        <v>60</v>
      </c>
      <c r="C412" s="20">
        <v>40915</v>
      </c>
      <c r="D412" s="22">
        <v>10810</v>
      </c>
      <c r="E412">
        <v>9</v>
      </c>
      <c r="F412" s="21">
        <v>187</v>
      </c>
      <c r="G412" s="21">
        <f>Table24[[#This Row],[Unidades]]*Table24[[#This Row],[Valor Unitario]]</f>
        <v>1683</v>
      </c>
    </row>
    <row r="413" spans="1:7" hidden="1" x14ac:dyDescent="0.25">
      <c r="A413" t="s">
        <v>59</v>
      </c>
      <c r="B413" t="s">
        <v>69</v>
      </c>
      <c r="C413" s="20">
        <v>40916</v>
      </c>
      <c r="D413" s="22">
        <v>10793</v>
      </c>
      <c r="E413">
        <v>11</v>
      </c>
      <c r="F413" s="21">
        <v>191.1</v>
      </c>
      <c r="G413">
        <f>Table24[[#This Row],[Unidades]]*Table24[[#This Row],[Valor Unitario]]</f>
        <v>2102.1</v>
      </c>
    </row>
    <row r="414" spans="1:7" hidden="1" x14ac:dyDescent="0.25">
      <c r="A414" t="s">
        <v>59</v>
      </c>
      <c r="B414" t="s">
        <v>66</v>
      </c>
      <c r="C414" s="20">
        <v>40916</v>
      </c>
      <c r="D414" s="22">
        <v>10811</v>
      </c>
      <c r="E414">
        <v>10</v>
      </c>
      <c r="F414" s="21">
        <v>852</v>
      </c>
      <c r="G414">
        <f>Table24[[#This Row],[Unidades]]*Table24[[#This Row],[Valor Unitario]]</f>
        <v>8520</v>
      </c>
    </row>
    <row r="415" spans="1:7" x14ac:dyDescent="0.25">
      <c r="A415" t="s">
        <v>59</v>
      </c>
      <c r="B415" t="s">
        <v>60</v>
      </c>
      <c r="C415" s="20">
        <v>40917</v>
      </c>
      <c r="D415" s="22">
        <v>10805</v>
      </c>
      <c r="E415">
        <v>10</v>
      </c>
      <c r="F415" s="21">
        <v>2775</v>
      </c>
      <c r="G415" s="21">
        <f>Table24[[#This Row],[Unidades]]*Table24[[#This Row],[Valor Unitario]]</f>
        <v>27750</v>
      </c>
    </row>
    <row r="416" spans="1:7" x14ac:dyDescent="0.25">
      <c r="A416" t="s">
        <v>59</v>
      </c>
      <c r="B416" t="s">
        <v>60</v>
      </c>
      <c r="C416" s="20">
        <v>40917</v>
      </c>
      <c r="D416" s="22">
        <v>10808</v>
      </c>
      <c r="E416">
        <v>16</v>
      </c>
      <c r="F416" s="21">
        <v>1411</v>
      </c>
      <c r="G416" s="21">
        <f>Table24[[#This Row],[Unidades]]*Table24[[#This Row],[Valor Unitario]]</f>
        <v>22576</v>
      </c>
    </row>
    <row r="417" spans="1:7" hidden="1" x14ac:dyDescent="0.25">
      <c r="A417" t="s">
        <v>59</v>
      </c>
      <c r="B417" t="s">
        <v>64</v>
      </c>
      <c r="C417" s="20">
        <v>40917</v>
      </c>
      <c r="D417" s="22">
        <v>10813</v>
      </c>
      <c r="E417">
        <v>14</v>
      </c>
      <c r="F417" s="21">
        <v>602.4</v>
      </c>
      <c r="G417">
        <f>Table24[[#This Row],[Unidades]]*Table24[[#This Row],[Valor Unitario]]</f>
        <v>8433.6</v>
      </c>
    </row>
    <row r="418" spans="1:7" hidden="1" x14ac:dyDescent="0.25">
      <c r="A418" t="s">
        <v>61</v>
      </c>
      <c r="B418" t="s">
        <v>62</v>
      </c>
      <c r="C418" s="20">
        <v>40920</v>
      </c>
      <c r="D418" s="22">
        <v>10812</v>
      </c>
      <c r="E418">
        <v>16</v>
      </c>
      <c r="F418" s="21">
        <v>1692.8</v>
      </c>
      <c r="G418">
        <f>Table24[[#This Row],[Unidades]]*Table24[[#This Row],[Valor Unitario]]</f>
        <v>27084.799999999999</v>
      </c>
    </row>
    <row r="419" spans="1:7" hidden="1" x14ac:dyDescent="0.25">
      <c r="A419" t="s">
        <v>61</v>
      </c>
      <c r="B419" t="s">
        <v>68</v>
      </c>
      <c r="C419" s="20">
        <v>40920</v>
      </c>
      <c r="D419" s="22">
        <v>10818</v>
      </c>
      <c r="E419">
        <v>12</v>
      </c>
      <c r="F419" s="21">
        <v>833</v>
      </c>
      <c r="G419">
        <f>Table24[[#This Row],[Unidades]]*Table24[[#This Row],[Valor Unitario]]</f>
        <v>9996</v>
      </c>
    </row>
    <row r="420" spans="1:7" hidden="1" x14ac:dyDescent="0.25">
      <c r="A420" t="s">
        <v>59</v>
      </c>
      <c r="B420" t="s">
        <v>69</v>
      </c>
      <c r="C420" s="20">
        <v>40921</v>
      </c>
      <c r="D420" s="22">
        <v>10817</v>
      </c>
      <c r="E420">
        <v>8</v>
      </c>
      <c r="F420" s="21">
        <v>10952.84</v>
      </c>
      <c r="G420">
        <f>Table24[[#This Row],[Unidades]]*Table24[[#This Row],[Valor Unitario]]</f>
        <v>87622.720000000001</v>
      </c>
    </row>
    <row r="421" spans="1:7" hidden="1" x14ac:dyDescent="0.25">
      <c r="A421" t="s">
        <v>59</v>
      </c>
      <c r="B421" t="s">
        <v>69</v>
      </c>
      <c r="C421" s="20">
        <v>40921</v>
      </c>
      <c r="D421" s="22">
        <v>10820</v>
      </c>
      <c r="E421">
        <v>7</v>
      </c>
      <c r="F421" s="21">
        <v>1140</v>
      </c>
      <c r="G421">
        <f>Table24[[#This Row],[Unidades]]*Table24[[#This Row],[Valor Unitario]]</f>
        <v>7980</v>
      </c>
    </row>
    <row r="422" spans="1:7" hidden="1" x14ac:dyDescent="0.25">
      <c r="A422" t="s">
        <v>61</v>
      </c>
      <c r="B422" t="s">
        <v>62</v>
      </c>
      <c r="C422" s="20">
        <v>40921</v>
      </c>
      <c r="D422" s="22">
        <v>10823</v>
      </c>
      <c r="E422">
        <v>7</v>
      </c>
      <c r="F422" s="21">
        <v>2826</v>
      </c>
      <c r="G422">
        <f>Table24[[#This Row],[Unidades]]*Table24[[#This Row],[Valor Unitario]]</f>
        <v>19782</v>
      </c>
    </row>
    <row r="423" spans="1:7" hidden="1" x14ac:dyDescent="0.25">
      <c r="A423" t="s">
        <v>59</v>
      </c>
      <c r="B423" t="s">
        <v>69</v>
      </c>
      <c r="C423" s="20">
        <v>40922</v>
      </c>
      <c r="D423" s="22">
        <v>10779</v>
      </c>
      <c r="E423">
        <v>16</v>
      </c>
      <c r="F423" s="21">
        <v>1335</v>
      </c>
      <c r="G423">
        <f>Table24[[#This Row],[Unidades]]*Table24[[#This Row],[Valor Unitario]]</f>
        <v>21360</v>
      </c>
    </row>
    <row r="424" spans="1:7" hidden="1" x14ac:dyDescent="0.25">
      <c r="A424" t="s">
        <v>59</v>
      </c>
      <c r="B424" t="s">
        <v>69</v>
      </c>
      <c r="C424" s="20">
        <v>40922</v>
      </c>
      <c r="D424" s="22">
        <v>10796</v>
      </c>
      <c r="E424">
        <v>19</v>
      </c>
      <c r="F424" s="21">
        <v>2341.36</v>
      </c>
      <c r="G424">
        <f>Table24[[#This Row],[Unidades]]*Table24[[#This Row],[Valor Unitario]]</f>
        <v>44485.840000000004</v>
      </c>
    </row>
    <row r="425" spans="1:7" hidden="1" x14ac:dyDescent="0.25">
      <c r="A425" t="s">
        <v>59</v>
      </c>
      <c r="B425" t="s">
        <v>69</v>
      </c>
      <c r="C425" s="20">
        <v>40922</v>
      </c>
      <c r="D425" s="22">
        <v>10814</v>
      </c>
      <c r="E425">
        <v>14</v>
      </c>
      <c r="F425" s="21">
        <v>1788.45</v>
      </c>
      <c r="G425">
        <f>Table24[[#This Row],[Unidades]]*Table24[[#This Row],[Valor Unitario]]</f>
        <v>25038.3</v>
      </c>
    </row>
    <row r="426" spans="1:7" x14ac:dyDescent="0.25">
      <c r="A426" t="s">
        <v>59</v>
      </c>
      <c r="B426" t="s">
        <v>60</v>
      </c>
      <c r="C426" s="20">
        <v>40922</v>
      </c>
      <c r="D426" s="22">
        <v>10815</v>
      </c>
      <c r="E426">
        <v>15</v>
      </c>
      <c r="F426" s="21">
        <v>40</v>
      </c>
      <c r="G426" s="21">
        <f>Table24[[#This Row],[Unidades]]*Table24[[#This Row],[Valor Unitario]]</f>
        <v>600</v>
      </c>
    </row>
    <row r="427" spans="1:7" hidden="1" x14ac:dyDescent="0.25">
      <c r="A427" t="s">
        <v>59</v>
      </c>
      <c r="B427" t="s">
        <v>64</v>
      </c>
      <c r="C427" s="20">
        <v>40922</v>
      </c>
      <c r="D427" s="22">
        <v>10825</v>
      </c>
      <c r="E427">
        <v>14</v>
      </c>
      <c r="F427" s="21">
        <v>1030.76</v>
      </c>
      <c r="G427">
        <f>Table24[[#This Row],[Unidades]]*Table24[[#This Row],[Valor Unitario]]</f>
        <v>14430.64</v>
      </c>
    </row>
    <row r="428" spans="1:7" hidden="1" x14ac:dyDescent="0.25">
      <c r="A428" t="s">
        <v>59</v>
      </c>
      <c r="B428" t="s">
        <v>64</v>
      </c>
      <c r="C428" s="20">
        <v>40923</v>
      </c>
      <c r="D428" s="22">
        <v>10821</v>
      </c>
      <c r="E428">
        <v>12</v>
      </c>
      <c r="F428" s="21">
        <v>678</v>
      </c>
      <c r="G428">
        <f>Table24[[#This Row],[Unidades]]*Table24[[#This Row],[Valor Unitario]]</f>
        <v>8136</v>
      </c>
    </row>
    <row r="429" spans="1:7" x14ac:dyDescent="0.25">
      <c r="A429" t="s">
        <v>59</v>
      </c>
      <c r="B429" t="s">
        <v>60</v>
      </c>
      <c r="C429" s="20">
        <v>40924</v>
      </c>
      <c r="D429" s="22">
        <v>10819</v>
      </c>
      <c r="E429">
        <v>9</v>
      </c>
      <c r="F429" s="21">
        <v>477</v>
      </c>
      <c r="G429" s="21">
        <f>Table24[[#This Row],[Unidades]]*Table24[[#This Row],[Valor Unitario]]</f>
        <v>4293</v>
      </c>
    </row>
    <row r="430" spans="1:7" hidden="1" x14ac:dyDescent="0.25">
      <c r="A430" t="s">
        <v>61</v>
      </c>
      <c r="B430" t="s">
        <v>65</v>
      </c>
      <c r="C430" s="20">
        <v>40924</v>
      </c>
      <c r="D430" s="22">
        <v>10822</v>
      </c>
      <c r="E430">
        <v>10</v>
      </c>
      <c r="F430" s="21">
        <v>237.9</v>
      </c>
      <c r="G430">
        <f>Table24[[#This Row],[Unidades]]*Table24[[#This Row],[Valor Unitario]]</f>
        <v>2379</v>
      </c>
    </row>
    <row r="431" spans="1:7" hidden="1" x14ac:dyDescent="0.25">
      <c r="A431" t="s">
        <v>59</v>
      </c>
      <c r="B431" t="s">
        <v>64</v>
      </c>
      <c r="C431" s="20">
        <v>40927</v>
      </c>
      <c r="D431" s="22">
        <v>10788</v>
      </c>
      <c r="E431">
        <v>8</v>
      </c>
      <c r="F431" s="21">
        <v>731.5</v>
      </c>
      <c r="G431">
        <f>Table24[[#This Row],[Unidades]]*Table24[[#This Row],[Valor Unitario]]</f>
        <v>5852</v>
      </c>
    </row>
    <row r="432" spans="1:7" x14ac:dyDescent="0.25">
      <c r="A432" t="s">
        <v>59</v>
      </c>
      <c r="B432" t="s">
        <v>60</v>
      </c>
      <c r="C432" s="20">
        <v>40927</v>
      </c>
      <c r="D432" s="22">
        <v>10832</v>
      </c>
      <c r="E432">
        <v>12</v>
      </c>
      <c r="F432" s="21">
        <v>475.11</v>
      </c>
      <c r="G432" s="21">
        <f>Table24[[#This Row],[Unidades]]*Table24[[#This Row],[Valor Unitario]]</f>
        <v>5701.32</v>
      </c>
    </row>
    <row r="433" spans="1:7" hidden="1" x14ac:dyDescent="0.25">
      <c r="A433" t="s">
        <v>59</v>
      </c>
      <c r="B433" t="s">
        <v>64</v>
      </c>
      <c r="C433" s="20">
        <v>40927</v>
      </c>
      <c r="D433" s="22">
        <v>10834</v>
      </c>
      <c r="E433">
        <v>19</v>
      </c>
      <c r="F433" s="21">
        <v>1432.71</v>
      </c>
      <c r="G433">
        <f>Table24[[#This Row],[Unidades]]*Table24[[#This Row],[Valor Unitario]]</f>
        <v>27221.49</v>
      </c>
    </row>
    <row r="434" spans="1:7" hidden="1" x14ac:dyDescent="0.25">
      <c r="A434" t="s">
        <v>59</v>
      </c>
      <c r="B434" t="s">
        <v>66</v>
      </c>
      <c r="C434" s="20">
        <v>40928</v>
      </c>
      <c r="D434" s="22">
        <v>10795</v>
      </c>
      <c r="E434">
        <v>18</v>
      </c>
      <c r="F434" s="21">
        <v>2158</v>
      </c>
      <c r="G434">
        <f>Table24[[#This Row],[Unidades]]*Table24[[#This Row],[Valor Unitario]]</f>
        <v>38844</v>
      </c>
    </row>
    <row r="435" spans="1:7" hidden="1" x14ac:dyDescent="0.25">
      <c r="A435" t="s">
        <v>61</v>
      </c>
      <c r="B435" t="s">
        <v>68</v>
      </c>
      <c r="C435" s="20">
        <v>40929</v>
      </c>
      <c r="D435" s="22">
        <v>10777</v>
      </c>
      <c r="E435">
        <v>9</v>
      </c>
      <c r="F435" s="21">
        <v>224</v>
      </c>
      <c r="G435">
        <f>Table24[[#This Row],[Unidades]]*Table24[[#This Row],[Valor Unitario]]</f>
        <v>2016</v>
      </c>
    </row>
    <row r="436" spans="1:7" hidden="1" x14ac:dyDescent="0.25">
      <c r="A436" t="s">
        <v>59</v>
      </c>
      <c r="B436" t="s">
        <v>67</v>
      </c>
      <c r="C436" s="20">
        <v>40929</v>
      </c>
      <c r="D436" s="22">
        <v>10830</v>
      </c>
      <c r="E436">
        <v>15</v>
      </c>
      <c r="F436" s="21">
        <v>1974</v>
      </c>
      <c r="G436">
        <f>Table24[[#This Row],[Unidades]]*Table24[[#This Row],[Valor Unitario]]</f>
        <v>29610</v>
      </c>
    </row>
    <row r="437" spans="1:7" hidden="1" x14ac:dyDescent="0.25">
      <c r="A437" t="s">
        <v>59</v>
      </c>
      <c r="B437" t="s">
        <v>64</v>
      </c>
      <c r="C437" s="20">
        <v>40929</v>
      </c>
      <c r="D437" s="22">
        <v>10835</v>
      </c>
      <c r="E437">
        <v>18</v>
      </c>
      <c r="F437" s="21">
        <v>845.8</v>
      </c>
      <c r="G437">
        <f>Table24[[#This Row],[Unidades]]*Table24[[#This Row],[Valor Unitario]]</f>
        <v>15224.4</v>
      </c>
    </row>
    <row r="438" spans="1:7" hidden="1" x14ac:dyDescent="0.25">
      <c r="A438" t="s">
        <v>61</v>
      </c>
      <c r="B438" t="s">
        <v>68</v>
      </c>
      <c r="C438" s="20">
        <v>40929</v>
      </c>
      <c r="D438" s="22">
        <v>10836</v>
      </c>
      <c r="E438">
        <v>17</v>
      </c>
      <c r="F438" s="21">
        <v>4705.5</v>
      </c>
      <c r="G438">
        <f>Table24[[#This Row],[Unidades]]*Table24[[#This Row],[Valor Unitario]]</f>
        <v>79993.5</v>
      </c>
    </row>
    <row r="439" spans="1:7" hidden="1" x14ac:dyDescent="0.25">
      <c r="A439" t="s">
        <v>59</v>
      </c>
      <c r="B439" t="s">
        <v>69</v>
      </c>
      <c r="C439" s="20">
        <v>40930</v>
      </c>
      <c r="D439" s="22">
        <v>10839</v>
      </c>
      <c r="E439">
        <v>12</v>
      </c>
      <c r="F439" s="21">
        <v>827.55</v>
      </c>
      <c r="G439">
        <f>Table24[[#This Row],[Unidades]]*Table24[[#This Row],[Valor Unitario]]</f>
        <v>9930.5999999999985</v>
      </c>
    </row>
    <row r="440" spans="1:7" hidden="1" x14ac:dyDescent="0.25">
      <c r="A440" t="s">
        <v>61</v>
      </c>
      <c r="B440" t="s">
        <v>63</v>
      </c>
      <c r="C440" s="20">
        <v>40931</v>
      </c>
      <c r="D440" s="22">
        <v>10829</v>
      </c>
      <c r="E440">
        <v>15</v>
      </c>
      <c r="F440" s="21">
        <v>1764</v>
      </c>
      <c r="G440">
        <f>Table24[[#This Row],[Unidades]]*Table24[[#This Row],[Valor Unitario]]</f>
        <v>26460</v>
      </c>
    </row>
    <row r="441" spans="1:7" hidden="1" x14ac:dyDescent="0.25">
      <c r="A441" t="s">
        <v>59</v>
      </c>
      <c r="B441" t="s">
        <v>69</v>
      </c>
      <c r="C441" s="20">
        <v>40931</v>
      </c>
      <c r="D441" s="22">
        <v>10831</v>
      </c>
      <c r="E441">
        <v>10</v>
      </c>
      <c r="F441" s="21">
        <v>2684.4</v>
      </c>
      <c r="G441">
        <f>Table24[[#This Row],[Unidades]]*Table24[[#This Row],[Valor Unitario]]</f>
        <v>26844</v>
      </c>
    </row>
    <row r="442" spans="1:7" hidden="1" x14ac:dyDescent="0.25">
      <c r="A442" t="s">
        <v>61</v>
      </c>
      <c r="B442" t="s">
        <v>65</v>
      </c>
      <c r="C442" s="20">
        <v>40931</v>
      </c>
      <c r="D442" s="22">
        <v>10833</v>
      </c>
      <c r="E442">
        <v>14</v>
      </c>
      <c r="F442" s="21">
        <v>906.93</v>
      </c>
      <c r="G442">
        <f>Table24[[#This Row],[Unidades]]*Table24[[#This Row],[Valor Unitario]]</f>
        <v>12697.019999999999</v>
      </c>
    </row>
    <row r="443" spans="1:7" hidden="1" x14ac:dyDescent="0.25">
      <c r="A443" t="s">
        <v>61</v>
      </c>
      <c r="B443" t="s">
        <v>63</v>
      </c>
      <c r="C443" s="20">
        <v>40931</v>
      </c>
      <c r="D443" s="22">
        <v>10837</v>
      </c>
      <c r="E443">
        <v>9</v>
      </c>
      <c r="F443" s="21">
        <v>1064.5</v>
      </c>
      <c r="G443">
        <f>Table24[[#This Row],[Unidades]]*Table24[[#This Row],[Valor Unitario]]</f>
        <v>9580.5</v>
      </c>
    </row>
    <row r="444" spans="1:7" hidden="1" x14ac:dyDescent="0.25">
      <c r="A444" t="s">
        <v>59</v>
      </c>
      <c r="B444" t="s">
        <v>69</v>
      </c>
      <c r="C444" s="20">
        <v>40931</v>
      </c>
      <c r="D444" s="22">
        <v>10838</v>
      </c>
      <c r="E444">
        <v>11</v>
      </c>
      <c r="F444" s="21">
        <v>1938.38</v>
      </c>
      <c r="G444">
        <f>Table24[[#This Row],[Unidades]]*Table24[[#This Row],[Valor Unitario]]</f>
        <v>21322.18</v>
      </c>
    </row>
    <row r="445" spans="1:7" x14ac:dyDescent="0.25">
      <c r="A445" t="s">
        <v>59</v>
      </c>
      <c r="B445" t="s">
        <v>60</v>
      </c>
      <c r="C445" s="20">
        <v>40931</v>
      </c>
      <c r="D445" s="22">
        <v>10846</v>
      </c>
      <c r="E445">
        <v>17</v>
      </c>
      <c r="F445" s="21">
        <v>1112</v>
      </c>
      <c r="G445" s="21">
        <f>Table24[[#This Row],[Unidades]]*Table24[[#This Row],[Valor Unitario]]</f>
        <v>18904</v>
      </c>
    </row>
    <row r="446" spans="1:7" hidden="1" x14ac:dyDescent="0.25">
      <c r="A446" t="s">
        <v>59</v>
      </c>
      <c r="B446" t="s">
        <v>67</v>
      </c>
      <c r="C446" s="20">
        <v>40934</v>
      </c>
      <c r="D446" s="22">
        <v>10843</v>
      </c>
      <c r="E446">
        <v>16</v>
      </c>
      <c r="F446" s="21">
        <v>159</v>
      </c>
      <c r="G446">
        <f>Table24[[#This Row],[Unidades]]*Table24[[#This Row],[Valor Unitario]]</f>
        <v>2544</v>
      </c>
    </row>
    <row r="447" spans="1:7" hidden="1" x14ac:dyDescent="0.25">
      <c r="A447" t="s">
        <v>59</v>
      </c>
      <c r="B447" t="s">
        <v>66</v>
      </c>
      <c r="C447" s="20">
        <v>40934</v>
      </c>
      <c r="D447" s="22">
        <v>10844</v>
      </c>
      <c r="E447">
        <v>12</v>
      </c>
      <c r="F447" s="21">
        <v>735</v>
      </c>
      <c r="G447">
        <f>Table24[[#This Row],[Unidades]]*Table24[[#This Row],[Valor Unitario]]</f>
        <v>8820</v>
      </c>
    </row>
    <row r="448" spans="1:7" hidden="1" x14ac:dyDescent="0.25">
      <c r="A448" t="s">
        <v>61</v>
      </c>
      <c r="B448" t="s">
        <v>62</v>
      </c>
      <c r="C448" s="20">
        <v>40937</v>
      </c>
      <c r="D448" s="22">
        <v>10841</v>
      </c>
      <c r="E448">
        <v>15</v>
      </c>
      <c r="F448" s="21">
        <v>4581</v>
      </c>
      <c r="G448">
        <f>Table24[[#This Row],[Unidades]]*Table24[[#This Row],[Valor Unitario]]</f>
        <v>68715</v>
      </c>
    </row>
    <row r="449" spans="1:7" hidden="1" x14ac:dyDescent="0.25">
      <c r="A449" t="s">
        <v>59</v>
      </c>
      <c r="B449" t="s">
        <v>64</v>
      </c>
      <c r="C449" s="20">
        <v>40937</v>
      </c>
      <c r="D449" s="22">
        <v>10842</v>
      </c>
      <c r="E449">
        <v>18</v>
      </c>
      <c r="F449" s="21">
        <v>975</v>
      </c>
      <c r="G449">
        <f>Table24[[#This Row],[Unidades]]*Table24[[#This Row],[Valor Unitario]]</f>
        <v>17550</v>
      </c>
    </row>
    <row r="450" spans="1:7" hidden="1" x14ac:dyDescent="0.25">
      <c r="A450" t="s">
        <v>61</v>
      </c>
      <c r="B450" t="s">
        <v>68</v>
      </c>
      <c r="C450" s="20">
        <v>40937</v>
      </c>
      <c r="D450" s="22">
        <v>10848</v>
      </c>
      <c r="E450">
        <v>19</v>
      </c>
      <c r="F450" s="21">
        <v>931.5</v>
      </c>
      <c r="G450">
        <f>Table24[[#This Row],[Unidades]]*Table24[[#This Row],[Valor Unitario]]</f>
        <v>17698.5</v>
      </c>
    </row>
    <row r="451" spans="1:7" hidden="1" x14ac:dyDescent="0.25">
      <c r="A451" t="s">
        <v>59</v>
      </c>
      <c r="B451" t="s">
        <v>67</v>
      </c>
      <c r="C451" s="20">
        <v>40938</v>
      </c>
      <c r="D451" s="22">
        <v>10807</v>
      </c>
      <c r="E451">
        <v>16</v>
      </c>
      <c r="F451" s="21">
        <v>18.399999999999999</v>
      </c>
      <c r="G451">
        <f>Table24[[#This Row],[Unidades]]*Table24[[#This Row],[Valor Unitario]]</f>
        <v>294.39999999999998</v>
      </c>
    </row>
    <row r="452" spans="1:7" hidden="1" x14ac:dyDescent="0.25">
      <c r="A452" t="s">
        <v>59</v>
      </c>
      <c r="B452" t="s">
        <v>66</v>
      </c>
      <c r="C452" s="20">
        <v>40938</v>
      </c>
      <c r="D452" s="22">
        <v>10824</v>
      </c>
      <c r="E452">
        <v>15</v>
      </c>
      <c r="F452" s="21">
        <v>250.8</v>
      </c>
      <c r="G452">
        <f>Table24[[#This Row],[Unidades]]*Table24[[#This Row],[Valor Unitario]]</f>
        <v>3762</v>
      </c>
    </row>
    <row r="453" spans="1:7" hidden="1" x14ac:dyDescent="0.25">
      <c r="A453" t="s">
        <v>59</v>
      </c>
      <c r="B453" t="s">
        <v>66</v>
      </c>
      <c r="C453" s="20">
        <v>40938</v>
      </c>
      <c r="D453" s="22">
        <v>10845</v>
      </c>
      <c r="E453">
        <v>8</v>
      </c>
      <c r="F453" s="21">
        <v>3812.7</v>
      </c>
      <c r="G453">
        <f>Table24[[#This Row],[Unidades]]*Table24[[#This Row],[Valor Unitario]]</f>
        <v>30501.599999999999</v>
      </c>
    </row>
    <row r="454" spans="1:7" hidden="1" x14ac:dyDescent="0.25">
      <c r="A454" t="s">
        <v>61</v>
      </c>
      <c r="B454" t="s">
        <v>63</v>
      </c>
      <c r="C454" s="20">
        <v>40938</v>
      </c>
      <c r="D454" s="22">
        <v>10849</v>
      </c>
      <c r="E454">
        <v>9</v>
      </c>
      <c r="F454" s="21">
        <v>967.82</v>
      </c>
      <c r="G454">
        <f>Table24[[#This Row],[Unidades]]*Table24[[#This Row],[Valor Unitario]]</f>
        <v>8710.380000000001</v>
      </c>
    </row>
    <row r="455" spans="1:7" hidden="1" x14ac:dyDescent="0.25">
      <c r="A455" t="s">
        <v>59</v>
      </c>
      <c r="B455" t="s">
        <v>64</v>
      </c>
      <c r="C455" s="20">
        <v>40938</v>
      </c>
      <c r="D455" s="22">
        <v>10850</v>
      </c>
      <c r="E455">
        <v>7</v>
      </c>
      <c r="F455" s="21">
        <v>629</v>
      </c>
      <c r="G455">
        <f>Table24[[#This Row],[Unidades]]*Table24[[#This Row],[Valor Unitario]]</f>
        <v>4403</v>
      </c>
    </row>
    <row r="456" spans="1:7" hidden="1" x14ac:dyDescent="0.25">
      <c r="A456" t="s">
        <v>59</v>
      </c>
      <c r="B456" t="s">
        <v>66</v>
      </c>
      <c r="C456" s="20">
        <v>40938</v>
      </c>
      <c r="D456" s="22">
        <v>10852</v>
      </c>
      <c r="E456">
        <v>11</v>
      </c>
      <c r="F456" s="21">
        <v>2984</v>
      </c>
      <c r="G456">
        <f>Table24[[#This Row],[Unidades]]*Table24[[#This Row],[Valor Unitario]]</f>
        <v>32824</v>
      </c>
    </row>
    <row r="457" spans="1:7" hidden="1" x14ac:dyDescent="0.25">
      <c r="A457" t="s">
        <v>61</v>
      </c>
      <c r="B457" t="s">
        <v>62</v>
      </c>
      <c r="C457" s="20">
        <v>40941</v>
      </c>
      <c r="D457" s="22">
        <v>10851</v>
      </c>
      <c r="E457">
        <v>9</v>
      </c>
      <c r="F457" s="21">
        <v>2603</v>
      </c>
      <c r="G457">
        <f>Table24[[#This Row],[Unidades]]*Table24[[#This Row],[Valor Unitario]]</f>
        <v>23427</v>
      </c>
    </row>
    <row r="458" spans="1:7" hidden="1" x14ac:dyDescent="0.25">
      <c r="A458" t="s">
        <v>59</v>
      </c>
      <c r="B458" t="s">
        <v>64</v>
      </c>
      <c r="C458" s="20">
        <v>40941</v>
      </c>
      <c r="D458" s="22">
        <v>10859</v>
      </c>
      <c r="E458">
        <v>10</v>
      </c>
      <c r="F458" s="21">
        <v>1078.69</v>
      </c>
      <c r="G458">
        <f>Table24[[#This Row],[Unidades]]*Table24[[#This Row],[Valor Unitario]]</f>
        <v>10786.900000000001</v>
      </c>
    </row>
    <row r="459" spans="1:7" hidden="1" x14ac:dyDescent="0.25">
      <c r="A459" t="s">
        <v>59</v>
      </c>
      <c r="B459" t="s">
        <v>66</v>
      </c>
      <c r="C459" s="20">
        <v>40941</v>
      </c>
      <c r="D459" s="22">
        <v>10862</v>
      </c>
      <c r="E459">
        <v>18</v>
      </c>
      <c r="F459" s="21">
        <v>581</v>
      </c>
      <c r="G459">
        <f>Table24[[#This Row],[Unidades]]*Table24[[#This Row],[Valor Unitario]]</f>
        <v>10458</v>
      </c>
    </row>
    <row r="460" spans="1:7" hidden="1" x14ac:dyDescent="0.25">
      <c r="A460" t="s">
        <v>61</v>
      </c>
      <c r="B460" t="s">
        <v>63</v>
      </c>
      <c r="C460" s="20">
        <v>40942</v>
      </c>
      <c r="D460" s="22">
        <v>10853</v>
      </c>
      <c r="E460">
        <v>7</v>
      </c>
      <c r="F460" s="21">
        <v>625</v>
      </c>
      <c r="G460">
        <f>Table24[[#This Row],[Unidades]]*Table24[[#This Row],[Valor Unitario]]</f>
        <v>4375</v>
      </c>
    </row>
    <row r="461" spans="1:7" x14ac:dyDescent="0.25">
      <c r="A461" t="s">
        <v>59</v>
      </c>
      <c r="B461" t="s">
        <v>60</v>
      </c>
      <c r="C461" s="20">
        <v>40942</v>
      </c>
      <c r="D461" s="22">
        <v>10858</v>
      </c>
      <c r="E461">
        <v>8</v>
      </c>
      <c r="F461" s="21">
        <v>649</v>
      </c>
      <c r="G461" s="21">
        <f>Table24[[#This Row],[Unidades]]*Table24[[#This Row],[Valor Unitario]]</f>
        <v>5192</v>
      </c>
    </row>
    <row r="462" spans="1:7" hidden="1" x14ac:dyDescent="0.25">
      <c r="A462" t="s">
        <v>59</v>
      </c>
      <c r="B462" t="s">
        <v>67</v>
      </c>
      <c r="C462" s="20">
        <v>40943</v>
      </c>
      <c r="D462" s="22">
        <v>10816</v>
      </c>
      <c r="E462">
        <v>15</v>
      </c>
      <c r="F462" s="21">
        <v>8446.4500000000007</v>
      </c>
      <c r="G462">
        <f>Table24[[#This Row],[Unidades]]*Table24[[#This Row],[Valor Unitario]]</f>
        <v>126696.75000000001</v>
      </c>
    </row>
    <row r="463" spans="1:7" hidden="1" x14ac:dyDescent="0.25">
      <c r="A463" t="s">
        <v>61</v>
      </c>
      <c r="B463" t="s">
        <v>63</v>
      </c>
      <c r="C463" s="20">
        <v>40943</v>
      </c>
      <c r="D463" s="22">
        <v>10828</v>
      </c>
      <c r="E463">
        <v>12</v>
      </c>
      <c r="F463" s="21">
        <v>932</v>
      </c>
      <c r="G463">
        <f>Table24[[#This Row],[Unidades]]*Table24[[#This Row],[Valor Unitario]]</f>
        <v>11184</v>
      </c>
    </row>
    <row r="464" spans="1:7" hidden="1" x14ac:dyDescent="0.25">
      <c r="A464" t="s">
        <v>59</v>
      </c>
      <c r="B464" t="s">
        <v>69</v>
      </c>
      <c r="C464" s="20">
        <v>40943</v>
      </c>
      <c r="D464" s="22">
        <v>10855</v>
      </c>
      <c r="E464">
        <v>17</v>
      </c>
      <c r="F464" s="21">
        <v>2227.89</v>
      </c>
      <c r="G464">
        <f>Table24[[#This Row],[Unidades]]*Table24[[#This Row],[Valor Unitario]]</f>
        <v>37874.129999999997</v>
      </c>
    </row>
    <row r="465" spans="1:7" hidden="1" x14ac:dyDescent="0.25">
      <c r="A465" t="s">
        <v>59</v>
      </c>
      <c r="B465" t="s">
        <v>69</v>
      </c>
      <c r="C465" s="20">
        <v>40943</v>
      </c>
      <c r="D465" s="22">
        <v>10860</v>
      </c>
      <c r="E465">
        <v>12</v>
      </c>
      <c r="F465" s="21">
        <v>519</v>
      </c>
      <c r="G465">
        <f>Table24[[#This Row],[Unidades]]*Table24[[#This Row],[Valor Unitario]]</f>
        <v>6228</v>
      </c>
    </row>
    <row r="466" spans="1:7" hidden="1" x14ac:dyDescent="0.25">
      <c r="A466" t="s">
        <v>59</v>
      </c>
      <c r="B466" t="s">
        <v>69</v>
      </c>
      <c r="C466" s="20">
        <v>40944</v>
      </c>
      <c r="D466" s="22">
        <v>10854</v>
      </c>
      <c r="E466">
        <v>8</v>
      </c>
      <c r="F466" s="21">
        <v>2966.5</v>
      </c>
      <c r="G466">
        <f>Table24[[#This Row],[Unidades]]*Table24[[#This Row],[Valor Unitario]]</f>
        <v>23732</v>
      </c>
    </row>
    <row r="467" spans="1:7" hidden="1" x14ac:dyDescent="0.25">
      <c r="A467" t="s">
        <v>61</v>
      </c>
      <c r="B467" t="s">
        <v>65</v>
      </c>
      <c r="C467" s="20">
        <v>40945</v>
      </c>
      <c r="D467" s="22">
        <v>10826</v>
      </c>
      <c r="E467">
        <v>12</v>
      </c>
      <c r="F467" s="21">
        <v>730</v>
      </c>
      <c r="G467">
        <f>Table24[[#This Row],[Unidades]]*Table24[[#This Row],[Valor Unitario]]</f>
        <v>8760</v>
      </c>
    </row>
    <row r="468" spans="1:7" hidden="1" x14ac:dyDescent="0.25">
      <c r="A468" t="s">
        <v>59</v>
      </c>
      <c r="B468" t="s">
        <v>64</v>
      </c>
      <c r="C468" s="20">
        <v>40945</v>
      </c>
      <c r="D468" s="22">
        <v>10827</v>
      </c>
      <c r="E468">
        <v>8</v>
      </c>
      <c r="F468" s="21">
        <v>843</v>
      </c>
      <c r="G468">
        <f>Table24[[#This Row],[Unidades]]*Table24[[#This Row],[Valor Unitario]]</f>
        <v>6744</v>
      </c>
    </row>
    <row r="469" spans="1:7" hidden="1" x14ac:dyDescent="0.25">
      <c r="A469" t="s">
        <v>59</v>
      </c>
      <c r="B469" t="s">
        <v>66</v>
      </c>
      <c r="C469" s="20">
        <v>40945</v>
      </c>
      <c r="D469" s="22">
        <v>10857</v>
      </c>
      <c r="E469">
        <v>8</v>
      </c>
      <c r="F469" s="21">
        <v>2048.2199999999998</v>
      </c>
      <c r="G469">
        <f>Table24[[#This Row],[Unidades]]*Table24[[#This Row],[Valor Unitario]]</f>
        <v>16385.759999999998</v>
      </c>
    </row>
    <row r="470" spans="1:7" hidden="1" x14ac:dyDescent="0.25">
      <c r="A470" t="s">
        <v>59</v>
      </c>
      <c r="B470" t="s">
        <v>67</v>
      </c>
      <c r="C470" s="20">
        <v>40948</v>
      </c>
      <c r="D470" s="22">
        <v>10864</v>
      </c>
      <c r="E470">
        <v>17</v>
      </c>
      <c r="F470" s="21">
        <v>282</v>
      </c>
      <c r="G470">
        <f>Table24[[#This Row],[Unidades]]*Table24[[#This Row],[Valor Unitario]]</f>
        <v>4794</v>
      </c>
    </row>
    <row r="471" spans="1:7" hidden="1" x14ac:dyDescent="0.25">
      <c r="A471" t="s">
        <v>61</v>
      </c>
      <c r="B471" t="s">
        <v>62</v>
      </c>
      <c r="C471" s="20">
        <v>40948</v>
      </c>
      <c r="D471" s="22">
        <v>10869</v>
      </c>
      <c r="E471">
        <v>8</v>
      </c>
      <c r="F471" s="21">
        <v>1630</v>
      </c>
      <c r="G471">
        <f>Table24[[#This Row],[Unidades]]*Table24[[#This Row],[Valor Unitario]]</f>
        <v>13040</v>
      </c>
    </row>
    <row r="472" spans="1:7" hidden="1" x14ac:dyDescent="0.25">
      <c r="A472" t="s">
        <v>61</v>
      </c>
      <c r="B472" t="s">
        <v>62</v>
      </c>
      <c r="C472" s="20">
        <v>40948</v>
      </c>
      <c r="D472" s="22">
        <v>10872</v>
      </c>
      <c r="E472">
        <v>7</v>
      </c>
      <c r="F472" s="21">
        <v>2058.46</v>
      </c>
      <c r="G472">
        <f>Table24[[#This Row],[Unidades]]*Table24[[#This Row],[Valor Unitario]]</f>
        <v>14409.220000000001</v>
      </c>
    </row>
    <row r="473" spans="1:7" hidden="1" x14ac:dyDescent="0.25">
      <c r="A473" t="s">
        <v>59</v>
      </c>
      <c r="B473" t="s">
        <v>67</v>
      </c>
      <c r="C473" s="20">
        <v>40948</v>
      </c>
      <c r="D473" s="22">
        <v>10873</v>
      </c>
      <c r="E473">
        <v>10</v>
      </c>
      <c r="F473" s="21">
        <v>336.8</v>
      </c>
      <c r="G473">
        <f>Table24[[#This Row],[Unidades]]*Table24[[#This Row],[Valor Unitario]]</f>
        <v>3368</v>
      </c>
    </row>
    <row r="474" spans="1:7" hidden="1" x14ac:dyDescent="0.25">
      <c r="A474" t="s">
        <v>59</v>
      </c>
      <c r="B474" t="s">
        <v>67</v>
      </c>
      <c r="C474" s="20">
        <v>40949</v>
      </c>
      <c r="D474" s="22">
        <v>10847</v>
      </c>
      <c r="E474">
        <v>10</v>
      </c>
      <c r="F474" s="21">
        <v>4931.92</v>
      </c>
      <c r="G474">
        <f>Table24[[#This Row],[Unidades]]*Table24[[#This Row],[Valor Unitario]]</f>
        <v>49319.199999999997</v>
      </c>
    </row>
    <row r="475" spans="1:7" hidden="1" x14ac:dyDescent="0.25">
      <c r="A475" t="s">
        <v>59</v>
      </c>
      <c r="B475" t="s">
        <v>69</v>
      </c>
      <c r="C475" s="20">
        <v>40949</v>
      </c>
      <c r="D475" s="22">
        <v>10856</v>
      </c>
      <c r="E475">
        <v>14</v>
      </c>
      <c r="F475" s="21">
        <v>660</v>
      </c>
      <c r="G475">
        <f>Table24[[#This Row],[Unidades]]*Table24[[#This Row],[Valor Unitario]]</f>
        <v>9240</v>
      </c>
    </row>
    <row r="476" spans="1:7" hidden="1" x14ac:dyDescent="0.25">
      <c r="A476" t="s">
        <v>61</v>
      </c>
      <c r="B476" t="s">
        <v>63</v>
      </c>
      <c r="C476" s="20">
        <v>40949</v>
      </c>
      <c r="D476" s="22">
        <v>10871</v>
      </c>
      <c r="E476">
        <v>18</v>
      </c>
      <c r="F476" s="21">
        <v>1979.23</v>
      </c>
      <c r="G476">
        <f>Table24[[#This Row],[Unidades]]*Table24[[#This Row],[Valor Unitario]]</f>
        <v>35626.14</v>
      </c>
    </row>
    <row r="477" spans="1:7" hidden="1" x14ac:dyDescent="0.25">
      <c r="A477" t="s">
        <v>61</v>
      </c>
      <c r="B477" t="s">
        <v>65</v>
      </c>
      <c r="C477" s="20">
        <v>40950</v>
      </c>
      <c r="D477" s="22">
        <v>10867</v>
      </c>
      <c r="E477">
        <v>17</v>
      </c>
      <c r="F477" s="21">
        <v>98.4</v>
      </c>
      <c r="G477">
        <f>Table24[[#This Row],[Unidades]]*Table24[[#This Row],[Valor Unitario]]</f>
        <v>1672.8000000000002</v>
      </c>
    </row>
    <row r="478" spans="1:7" hidden="1" x14ac:dyDescent="0.25">
      <c r="A478" t="s">
        <v>61</v>
      </c>
      <c r="B478" t="s">
        <v>62</v>
      </c>
      <c r="C478" s="20">
        <v>40950</v>
      </c>
      <c r="D478" s="22">
        <v>10874</v>
      </c>
      <c r="E478">
        <v>8</v>
      </c>
      <c r="F478" s="21">
        <v>310</v>
      </c>
      <c r="G478">
        <f>Table24[[#This Row],[Unidades]]*Table24[[#This Row],[Valor Unitario]]</f>
        <v>2480</v>
      </c>
    </row>
    <row r="479" spans="1:7" x14ac:dyDescent="0.25">
      <c r="A479" t="s">
        <v>59</v>
      </c>
      <c r="B479" t="s">
        <v>60</v>
      </c>
      <c r="C479" s="20">
        <v>40951</v>
      </c>
      <c r="D479" s="22">
        <v>10865</v>
      </c>
      <c r="E479">
        <v>12</v>
      </c>
      <c r="F479" s="21">
        <v>16387.5</v>
      </c>
      <c r="G479" s="21">
        <f>Table24[[#This Row],[Unidades]]*Table24[[#This Row],[Valor Unitario]]</f>
        <v>196650</v>
      </c>
    </row>
    <row r="480" spans="1:7" hidden="1" x14ac:dyDescent="0.25">
      <c r="A480" t="s">
        <v>61</v>
      </c>
      <c r="B480" t="s">
        <v>62</v>
      </c>
      <c r="C480" s="20">
        <v>40951</v>
      </c>
      <c r="D480" s="22">
        <v>10866</v>
      </c>
      <c r="E480">
        <v>8</v>
      </c>
      <c r="F480" s="21">
        <v>1096.2</v>
      </c>
      <c r="G480">
        <f>Table24[[#This Row],[Unidades]]*Table24[[#This Row],[Valor Unitario]]</f>
        <v>8769.6</v>
      </c>
    </row>
    <row r="481" spans="1:7" hidden="1" x14ac:dyDescent="0.25">
      <c r="A481" t="s">
        <v>61</v>
      </c>
      <c r="B481" t="s">
        <v>68</v>
      </c>
      <c r="C481" s="20">
        <v>40951</v>
      </c>
      <c r="D481" s="22">
        <v>10876</v>
      </c>
      <c r="E481">
        <v>8</v>
      </c>
      <c r="F481" s="21">
        <v>917</v>
      </c>
      <c r="G481">
        <f>Table24[[#This Row],[Unidades]]*Table24[[#This Row],[Valor Unitario]]</f>
        <v>7336</v>
      </c>
    </row>
    <row r="482" spans="1:7" hidden="1" x14ac:dyDescent="0.25">
      <c r="A482" t="s">
        <v>59</v>
      </c>
      <c r="B482" t="s">
        <v>67</v>
      </c>
      <c r="C482" s="20">
        <v>40951</v>
      </c>
      <c r="D482" s="22">
        <v>10878</v>
      </c>
      <c r="E482">
        <v>14</v>
      </c>
      <c r="F482" s="21">
        <v>1539</v>
      </c>
      <c r="G482">
        <f>Table24[[#This Row],[Unidades]]*Table24[[#This Row],[Valor Unitario]]</f>
        <v>21546</v>
      </c>
    </row>
    <row r="483" spans="1:7" hidden="1" x14ac:dyDescent="0.25">
      <c r="A483" t="s">
        <v>59</v>
      </c>
      <c r="B483" t="s">
        <v>69</v>
      </c>
      <c r="C483" s="20">
        <v>40951</v>
      </c>
      <c r="D483" s="22">
        <v>10879</v>
      </c>
      <c r="E483">
        <v>7</v>
      </c>
      <c r="F483" s="21">
        <v>611.29999999999995</v>
      </c>
      <c r="G483">
        <f>Table24[[#This Row],[Unidades]]*Table24[[#This Row],[Valor Unitario]]</f>
        <v>4279.0999999999995</v>
      </c>
    </row>
    <row r="484" spans="1:7" hidden="1" x14ac:dyDescent="0.25">
      <c r="A484" t="s">
        <v>61</v>
      </c>
      <c r="B484" t="s">
        <v>62</v>
      </c>
      <c r="C484" s="20">
        <v>40952</v>
      </c>
      <c r="D484" s="22">
        <v>10870</v>
      </c>
      <c r="E484">
        <v>8</v>
      </c>
      <c r="F484" s="21">
        <v>160</v>
      </c>
      <c r="G484">
        <f>Table24[[#This Row],[Unidades]]*Table24[[#This Row],[Valor Unitario]]</f>
        <v>1280</v>
      </c>
    </row>
    <row r="485" spans="1:7" hidden="1" x14ac:dyDescent="0.25">
      <c r="A485" t="s">
        <v>59</v>
      </c>
      <c r="B485" t="s">
        <v>67</v>
      </c>
      <c r="C485" s="20">
        <v>40952</v>
      </c>
      <c r="D485" s="22">
        <v>10884</v>
      </c>
      <c r="E485">
        <v>17</v>
      </c>
      <c r="F485" s="21">
        <v>1378.07</v>
      </c>
      <c r="G485">
        <f>Table24[[#This Row],[Unidades]]*Table24[[#This Row],[Valor Unitario]]</f>
        <v>23427.19</v>
      </c>
    </row>
    <row r="486" spans="1:7" hidden="1" x14ac:dyDescent="0.25">
      <c r="A486" t="s">
        <v>59</v>
      </c>
      <c r="B486" t="s">
        <v>67</v>
      </c>
      <c r="C486" s="20">
        <v>40955</v>
      </c>
      <c r="D486" s="22">
        <v>10840</v>
      </c>
      <c r="E486">
        <v>18</v>
      </c>
      <c r="F486" s="21">
        <v>211.2</v>
      </c>
      <c r="G486">
        <f>Table24[[#This Row],[Unidades]]*Table24[[#This Row],[Valor Unitario]]</f>
        <v>3801.6</v>
      </c>
    </row>
    <row r="487" spans="1:7" hidden="1" x14ac:dyDescent="0.25">
      <c r="A487" t="s">
        <v>59</v>
      </c>
      <c r="B487" t="s">
        <v>63</v>
      </c>
      <c r="C487" s="20">
        <v>40955</v>
      </c>
      <c r="D487" s="22">
        <v>10887</v>
      </c>
      <c r="E487">
        <v>15</v>
      </c>
      <c r="F487" s="21">
        <v>70</v>
      </c>
      <c r="G487">
        <f>Table24[[#This Row],[Unidades]]*Table24[[#This Row],[Valor Unitario]]</f>
        <v>1050</v>
      </c>
    </row>
    <row r="488" spans="1:7" hidden="1" x14ac:dyDescent="0.25">
      <c r="A488" t="s">
        <v>59</v>
      </c>
      <c r="B488" t="s">
        <v>67</v>
      </c>
      <c r="C488" s="20">
        <v>40956</v>
      </c>
      <c r="D488" s="22">
        <v>10861</v>
      </c>
      <c r="E488">
        <v>18</v>
      </c>
      <c r="F488" s="21">
        <v>3523.4</v>
      </c>
      <c r="G488">
        <f>Table24[[#This Row],[Unidades]]*Table24[[#This Row],[Valor Unitario]]</f>
        <v>63421.200000000004</v>
      </c>
    </row>
    <row r="489" spans="1:7" hidden="1" x14ac:dyDescent="0.25">
      <c r="A489" t="s">
        <v>59</v>
      </c>
      <c r="B489" t="s">
        <v>67</v>
      </c>
      <c r="C489" s="20">
        <v>40956</v>
      </c>
      <c r="D489" s="22">
        <v>10863</v>
      </c>
      <c r="E489">
        <v>10</v>
      </c>
      <c r="F489" s="21">
        <v>441.15</v>
      </c>
      <c r="G489">
        <f>Table24[[#This Row],[Unidades]]*Table24[[#This Row],[Valor Unitario]]</f>
        <v>4411.5</v>
      </c>
    </row>
    <row r="490" spans="1:7" hidden="1" x14ac:dyDescent="0.25">
      <c r="A490" t="s">
        <v>61</v>
      </c>
      <c r="B490" t="s">
        <v>68</v>
      </c>
      <c r="C490" s="20">
        <v>40957</v>
      </c>
      <c r="D490" s="22">
        <v>10880</v>
      </c>
      <c r="E490">
        <v>9</v>
      </c>
      <c r="F490" s="21">
        <v>1500</v>
      </c>
      <c r="G490">
        <f>Table24[[#This Row],[Unidades]]*Table24[[#This Row],[Valor Unitario]]</f>
        <v>13500</v>
      </c>
    </row>
    <row r="491" spans="1:7" hidden="1" x14ac:dyDescent="0.25">
      <c r="A491" t="s">
        <v>59</v>
      </c>
      <c r="B491" t="s">
        <v>67</v>
      </c>
      <c r="C491" s="20">
        <v>40957</v>
      </c>
      <c r="D491" s="22">
        <v>10881</v>
      </c>
      <c r="E491">
        <v>17</v>
      </c>
      <c r="F491" s="21">
        <v>150</v>
      </c>
      <c r="G491">
        <f>Table24[[#This Row],[Unidades]]*Table24[[#This Row],[Valor Unitario]]</f>
        <v>2550</v>
      </c>
    </row>
    <row r="492" spans="1:7" hidden="1" x14ac:dyDescent="0.25">
      <c r="A492" t="s">
        <v>61</v>
      </c>
      <c r="B492" t="s">
        <v>65</v>
      </c>
      <c r="C492" s="20">
        <v>40957</v>
      </c>
      <c r="D492" s="22">
        <v>10885</v>
      </c>
      <c r="E492">
        <v>9</v>
      </c>
      <c r="F492" s="21">
        <v>1209</v>
      </c>
      <c r="G492">
        <f>Table24[[#This Row],[Unidades]]*Table24[[#This Row],[Valor Unitario]]</f>
        <v>10881</v>
      </c>
    </row>
    <row r="493" spans="1:7" hidden="1" x14ac:dyDescent="0.25">
      <c r="A493" t="s">
        <v>61</v>
      </c>
      <c r="B493" t="s">
        <v>68</v>
      </c>
      <c r="C493" s="20">
        <v>40957</v>
      </c>
      <c r="D493" s="22">
        <v>10890</v>
      </c>
      <c r="E493">
        <v>14</v>
      </c>
      <c r="F493" s="21">
        <v>860.1</v>
      </c>
      <c r="G493">
        <f>Table24[[#This Row],[Unidades]]*Table24[[#This Row],[Valor Unitario]]</f>
        <v>12041.4</v>
      </c>
    </row>
    <row r="494" spans="1:7" hidden="1" x14ac:dyDescent="0.25">
      <c r="A494" t="s">
        <v>59</v>
      </c>
      <c r="B494" t="s">
        <v>64</v>
      </c>
      <c r="C494" s="20">
        <v>40958</v>
      </c>
      <c r="D494" s="22">
        <v>10877</v>
      </c>
      <c r="E494">
        <v>18</v>
      </c>
      <c r="F494" s="21">
        <v>1955.13</v>
      </c>
      <c r="G494">
        <f>Table24[[#This Row],[Unidades]]*Table24[[#This Row],[Valor Unitario]]</f>
        <v>35192.340000000004</v>
      </c>
    </row>
    <row r="495" spans="1:7" hidden="1" x14ac:dyDescent="0.25">
      <c r="A495" t="s">
        <v>61</v>
      </c>
      <c r="B495" t="s">
        <v>68</v>
      </c>
      <c r="C495" s="20">
        <v>40958</v>
      </c>
      <c r="D495" s="22">
        <v>10891</v>
      </c>
      <c r="E495">
        <v>8</v>
      </c>
      <c r="F495" s="21">
        <v>368.93</v>
      </c>
      <c r="G495">
        <f>Table24[[#This Row],[Unidades]]*Table24[[#This Row],[Valor Unitario]]</f>
        <v>2951.44</v>
      </c>
    </row>
    <row r="496" spans="1:7" hidden="1" x14ac:dyDescent="0.25">
      <c r="A496" t="s">
        <v>59</v>
      </c>
      <c r="B496" t="s">
        <v>67</v>
      </c>
      <c r="C496" s="20">
        <v>40958</v>
      </c>
      <c r="D496" s="22">
        <v>10892</v>
      </c>
      <c r="E496">
        <v>10</v>
      </c>
      <c r="F496" s="21">
        <v>2090</v>
      </c>
      <c r="G496">
        <f>Table24[[#This Row],[Unidades]]*Table24[[#This Row],[Valor Unitario]]</f>
        <v>20900</v>
      </c>
    </row>
    <row r="497" spans="1:7" hidden="1" x14ac:dyDescent="0.25">
      <c r="A497" t="s">
        <v>59</v>
      </c>
      <c r="B497" t="s">
        <v>67</v>
      </c>
      <c r="C497" s="20">
        <v>40959</v>
      </c>
      <c r="D497" s="22">
        <v>10882</v>
      </c>
      <c r="E497">
        <v>7</v>
      </c>
      <c r="F497" s="21">
        <v>892.64</v>
      </c>
      <c r="G497">
        <f>Table24[[#This Row],[Unidades]]*Table24[[#This Row],[Valor Unitario]]</f>
        <v>6248.48</v>
      </c>
    </row>
    <row r="498" spans="1:7" hidden="1" x14ac:dyDescent="0.25">
      <c r="A498" t="s">
        <v>59</v>
      </c>
      <c r="B498" t="s">
        <v>66</v>
      </c>
      <c r="C498" s="20">
        <v>40959</v>
      </c>
      <c r="D498" s="22">
        <v>10883</v>
      </c>
      <c r="E498">
        <v>19</v>
      </c>
      <c r="F498" s="21">
        <v>36</v>
      </c>
      <c r="G498">
        <f>Table24[[#This Row],[Unidades]]*Table24[[#This Row],[Valor Unitario]]</f>
        <v>684</v>
      </c>
    </row>
    <row r="499" spans="1:7" hidden="1" x14ac:dyDescent="0.25">
      <c r="A499" t="s">
        <v>61</v>
      </c>
      <c r="B499" t="s">
        <v>63</v>
      </c>
      <c r="C499" s="20">
        <v>40959</v>
      </c>
      <c r="D499" s="22">
        <v>10893</v>
      </c>
      <c r="E499">
        <v>13</v>
      </c>
      <c r="F499" s="21">
        <v>5502.11</v>
      </c>
      <c r="G499">
        <f>Table24[[#This Row],[Unidades]]*Table24[[#This Row],[Valor Unitario]]</f>
        <v>71527.429999999993</v>
      </c>
    </row>
    <row r="500" spans="1:7" hidden="1" x14ac:dyDescent="0.25">
      <c r="A500" t="s">
        <v>59</v>
      </c>
      <c r="B500" t="s">
        <v>64</v>
      </c>
      <c r="C500" s="20">
        <v>40959</v>
      </c>
      <c r="D500" s="22">
        <v>10894</v>
      </c>
      <c r="E500">
        <v>18</v>
      </c>
      <c r="F500" s="21">
        <v>2753.1</v>
      </c>
      <c r="G500">
        <f>Table24[[#This Row],[Unidades]]*Table24[[#This Row],[Valor Unitario]]</f>
        <v>49555.799999999996</v>
      </c>
    </row>
    <row r="501" spans="1:7" hidden="1" x14ac:dyDescent="0.25">
      <c r="A501" t="s">
        <v>61</v>
      </c>
      <c r="B501" t="s">
        <v>68</v>
      </c>
      <c r="C501" s="20">
        <v>40962</v>
      </c>
      <c r="D501" s="22">
        <v>10868</v>
      </c>
      <c r="E501">
        <v>11</v>
      </c>
      <c r="F501" s="21">
        <v>1920.6</v>
      </c>
      <c r="G501">
        <f>Table24[[#This Row],[Unidades]]*Table24[[#This Row],[Valor Unitario]]</f>
        <v>21126.6</v>
      </c>
    </row>
    <row r="502" spans="1:7" hidden="1" x14ac:dyDescent="0.25">
      <c r="A502" t="s">
        <v>59</v>
      </c>
      <c r="B502" t="s">
        <v>64</v>
      </c>
      <c r="C502" s="20">
        <v>40962</v>
      </c>
      <c r="D502" s="22">
        <v>10888</v>
      </c>
      <c r="E502">
        <v>19</v>
      </c>
      <c r="F502" s="21">
        <v>605</v>
      </c>
      <c r="G502">
        <f>Table24[[#This Row],[Unidades]]*Table24[[#This Row],[Valor Unitario]]</f>
        <v>11495</v>
      </c>
    </row>
    <row r="503" spans="1:7" hidden="1" x14ac:dyDescent="0.25">
      <c r="A503" t="s">
        <v>61</v>
      </c>
      <c r="B503" t="s">
        <v>63</v>
      </c>
      <c r="C503" s="20">
        <v>40962</v>
      </c>
      <c r="D503" s="22">
        <v>10889</v>
      </c>
      <c r="E503">
        <v>19</v>
      </c>
      <c r="F503" s="21">
        <v>11380</v>
      </c>
      <c r="G503">
        <f>Table24[[#This Row],[Unidades]]*Table24[[#This Row],[Valor Unitario]]</f>
        <v>216220</v>
      </c>
    </row>
    <row r="504" spans="1:7" hidden="1" x14ac:dyDescent="0.25">
      <c r="A504" t="s">
        <v>59</v>
      </c>
      <c r="B504" t="s">
        <v>69</v>
      </c>
      <c r="C504" s="20">
        <v>40962</v>
      </c>
      <c r="D504" s="22">
        <v>10895</v>
      </c>
      <c r="E504">
        <v>11</v>
      </c>
      <c r="F504" s="21">
        <v>6379.4</v>
      </c>
      <c r="G504">
        <f>Table24[[#This Row],[Unidades]]*Table24[[#This Row],[Valor Unitario]]</f>
        <v>70173.399999999994</v>
      </c>
    </row>
    <row r="505" spans="1:7" hidden="1" x14ac:dyDescent="0.25">
      <c r="A505" t="s">
        <v>59</v>
      </c>
      <c r="B505" t="s">
        <v>69</v>
      </c>
      <c r="C505" s="20">
        <v>40964</v>
      </c>
      <c r="D505" s="22">
        <v>10897</v>
      </c>
      <c r="E505">
        <v>18</v>
      </c>
      <c r="F505" s="21">
        <v>10835.24</v>
      </c>
      <c r="G505">
        <f>Table24[[#This Row],[Unidades]]*Table24[[#This Row],[Valor Unitario]]</f>
        <v>195034.32</v>
      </c>
    </row>
    <row r="506" spans="1:7" hidden="1" x14ac:dyDescent="0.25">
      <c r="A506" t="s">
        <v>61</v>
      </c>
      <c r="B506" t="s">
        <v>62</v>
      </c>
      <c r="C506" s="20">
        <v>40965</v>
      </c>
      <c r="D506" s="22">
        <v>10899</v>
      </c>
      <c r="E506">
        <v>16</v>
      </c>
      <c r="F506" s="21">
        <v>122.4</v>
      </c>
      <c r="G506">
        <f>Table24[[#This Row],[Unidades]]*Table24[[#This Row],[Valor Unitario]]</f>
        <v>1958.4</v>
      </c>
    </row>
    <row r="507" spans="1:7" hidden="1" x14ac:dyDescent="0.25">
      <c r="A507" t="s">
        <v>59</v>
      </c>
      <c r="B507" t="s">
        <v>67</v>
      </c>
      <c r="C507" s="20">
        <v>40965</v>
      </c>
      <c r="D507" s="22">
        <v>10901</v>
      </c>
      <c r="E507">
        <v>8</v>
      </c>
      <c r="F507" s="21">
        <v>934.5</v>
      </c>
      <c r="G507">
        <f>Table24[[#This Row],[Unidades]]*Table24[[#This Row],[Valor Unitario]]</f>
        <v>7476</v>
      </c>
    </row>
    <row r="508" spans="1:7" hidden="1" x14ac:dyDescent="0.25">
      <c r="A508" t="s">
        <v>61</v>
      </c>
      <c r="B508" t="s">
        <v>68</v>
      </c>
      <c r="C508" s="20">
        <v>40966</v>
      </c>
      <c r="D508" s="22">
        <v>10896</v>
      </c>
      <c r="E508">
        <v>10</v>
      </c>
      <c r="F508" s="21">
        <v>750.5</v>
      </c>
      <c r="G508">
        <f>Table24[[#This Row],[Unidades]]*Table24[[#This Row],[Valor Unitario]]</f>
        <v>7505</v>
      </c>
    </row>
    <row r="509" spans="1:7" hidden="1" x14ac:dyDescent="0.25">
      <c r="A509" t="s">
        <v>59</v>
      </c>
      <c r="B509" t="s">
        <v>69</v>
      </c>
      <c r="C509" s="20">
        <v>40966</v>
      </c>
      <c r="D509" s="22">
        <v>10904</v>
      </c>
      <c r="E509">
        <v>10</v>
      </c>
      <c r="F509" s="21">
        <v>1924.25</v>
      </c>
      <c r="G509">
        <f>Table24[[#This Row],[Unidades]]*Table24[[#This Row],[Valor Unitario]]</f>
        <v>19242.5</v>
      </c>
    </row>
    <row r="510" spans="1:7" hidden="1" x14ac:dyDescent="0.25">
      <c r="A510" t="s">
        <v>61</v>
      </c>
      <c r="B510" t="s">
        <v>65</v>
      </c>
      <c r="C510" s="20">
        <v>40966</v>
      </c>
      <c r="D510" s="22">
        <v>10907</v>
      </c>
      <c r="E510">
        <v>18</v>
      </c>
      <c r="F510" s="21">
        <v>108.5</v>
      </c>
      <c r="G510">
        <f>Table24[[#This Row],[Unidades]]*Table24[[#This Row],[Valor Unitario]]</f>
        <v>1953</v>
      </c>
    </row>
    <row r="511" spans="1:7" hidden="1" x14ac:dyDescent="0.25">
      <c r="A511" t="s">
        <v>59</v>
      </c>
      <c r="B511" t="s">
        <v>64</v>
      </c>
      <c r="C511" s="20">
        <v>40970</v>
      </c>
      <c r="D511" s="22">
        <v>10886</v>
      </c>
      <c r="E511">
        <v>10</v>
      </c>
      <c r="F511" s="21">
        <v>3127.5</v>
      </c>
      <c r="G511">
        <f>Table24[[#This Row],[Unidades]]*Table24[[#This Row],[Valor Unitario]]</f>
        <v>31275</v>
      </c>
    </row>
    <row r="512" spans="1:7" hidden="1" x14ac:dyDescent="0.25">
      <c r="A512" t="s">
        <v>61</v>
      </c>
      <c r="B512" t="s">
        <v>65</v>
      </c>
      <c r="C512" s="20">
        <v>40970</v>
      </c>
      <c r="D512" s="22">
        <v>10914</v>
      </c>
      <c r="E512">
        <v>18</v>
      </c>
      <c r="F512" s="21">
        <v>537.5</v>
      </c>
      <c r="G512">
        <f>Table24[[#This Row],[Unidades]]*Table24[[#This Row],[Valor Unitario]]</f>
        <v>9675</v>
      </c>
    </row>
    <row r="513" spans="1:7" x14ac:dyDescent="0.25">
      <c r="A513" t="s">
        <v>59</v>
      </c>
      <c r="B513" t="s">
        <v>60</v>
      </c>
      <c r="C513" s="20">
        <v>40970</v>
      </c>
      <c r="D513" s="22">
        <v>10915</v>
      </c>
      <c r="E513">
        <v>9</v>
      </c>
      <c r="F513" s="21">
        <v>539.5</v>
      </c>
      <c r="G513" s="21">
        <f>Table24[[#This Row],[Unidades]]*Table24[[#This Row],[Valor Unitario]]</f>
        <v>4855.5</v>
      </c>
    </row>
    <row r="514" spans="1:7" hidden="1" x14ac:dyDescent="0.25">
      <c r="A514" t="s">
        <v>59</v>
      </c>
      <c r="B514" t="s">
        <v>67</v>
      </c>
      <c r="C514" s="20">
        <v>40971</v>
      </c>
      <c r="D514" s="22">
        <v>10875</v>
      </c>
      <c r="E514">
        <v>15</v>
      </c>
      <c r="F514" s="21">
        <v>709.55</v>
      </c>
      <c r="G514">
        <f>Table24[[#This Row],[Unidades]]*Table24[[#This Row],[Valor Unitario]]</f>
        <v>10643.25</v>
      </c>
    </row>
    <row r="515" spans="1:7" hidden="1" x14ac:dyDescent="0.25">
      <c r="A515" t="s">
        <v>59</v>
      </c>
      <c r="B515" t="s">
        <v>64</v>
      </c>
      <c r="C515" s="20">
        <v>40971</v>
      </c>
      <c r="D515" s="22">
        <v>10902</v>
      </c>
      <c r="E515">
        <v>14</v>
      </c>
      <c r="F515" s="21">
        <v>863.43</v>
      </c>
      <c r="G515">
        <f>Table24[[#This Row],[Unidades]]*Table24[[#This Row],[Valor Unitario]]</f>
        <v>12088.019999999999</v>
      </c>
    </row>
    <row r="516" spans="1:7" hidden="1" x14ac:dyDescent="0.25">
      <c r="A516" t="s">
        <v>61</v>
      </c>
      <c r="B516" t="s">
        <v>67</v>
      </c>
      <c r="C516" s="20">
        <v>40971</v>
      </c>
      <c r="D516" s="22">
        <v>10906</v>
      </c>
      <c r="E516">
        <v>13</v>
      </c>
      <c r="F516" s="21">
        <v>427.5</v>
      </c>
      <c r="G516">
        <f>Table24[[#This Row],[Unidades]]*Table24[[#This Row],[Valor Unitario]]</f>
        <v>5557.5</v>
      </c>
    </row>
    <row r="517" spans="1:7" hidden="1" x14ac:dyDescent="0.25">
      <c r="A517" t="s">
        <v>59</v>
      </c>
      <c r="B517" t="s">
        <v>64</v>
      </c>
      <c r="C517" s="20">
        <v>40972</v>
      </c>
      <c r="D517" s="22">
        <v>10900</v>
      </c>
      <c r="E517">
        <v>10</v>
      </c>
      <c r="F517" s="21">
        <v>33.75</v>
      </c>
      <c r="G517">
        <f>Table24[[#This Row],[Unidades]]*Table24[[#This Row],[Valor Unitario]]</f>
        <v>337.5</v>
      </c>
    </row>
    <row r="518" spans="1:7" hidden="1" x14ac:dyDescent="0.25">
      <c r="A518" t="s">
        <v>59</v>
      </c>
      <c r="B518" t="s">
        <v>69</v>
      </c>
      <c r="C518" s="20">
        <v>40972</v>
      </c>
      <c r="D518" s="22">
        <v>10903</v>
      </c>
      <c r="E518">
        <v>12</v>
      </c>
      <c r="F518" s="21">
        <v>932.05</v>
      </c>
      <c r="G518">
        <f>Table24[[#This Row],[Unidades]]*Table24[[#This Row],[Valor Unitario]]</f>
        <v>11184.599999999999</v>
      </c>
    </row>
    <row r="519" spans="1:7" hidden="1" x14ac:dyDescent="0.25">
      <c r="A519" t="s">
        <v>59</v>
      </c>
      <c r="B519" t="s">
        <v>64</v>
      </c>
      <c r="C519" s="20">
        <v>40972</v>
      </c>
      <c r="D519" s="22">
        <v>10910</v>
      </c>
      <c r="E519">
        <v>13</v>
      </c>
      <c r="F519" s="21">
        <v>452.9</v>
      </c>
      <c r="G519">
        <f>Table24[[#This Row],[Unidades]]*Table24[[#This Row],[Valor Unitario]]</f>
        <v>5887.7</v>
      </c>
    </row>
    <row r="520" spans="1:7" hidden="1" x14ac:dyDescent="0.25">
      <c r="A520" t="s">
        <v>59</v>
      </c>
      <c r="B520" t="s">
        <v>67</v>
      </c>
      <c r="C520" s="20">
        <v>40972</v>
      </c>
      <c r="D520" s="22">
        <v>10913</v>
      </c>
      <c r="E520">
        <v>8</v>
      </c>
      <c r="F520" s="21">
        <v>768.75</v>
      </c>
      <c r="G520">
        <f>Table24[[#This Row],[Unidades]]*Table24[[#This Row],[Valor Unitario]]</f>
        <v>6150</v>
      </c>
    </row>
    <row r="521" spans="1:7" x14ac:dyDescent="0.25">
      <c r="A521" t="s">
        <v>59</v>
      </c>
      <c r="B521" t="s">
        <v>60</v>
      </c>
      <c r="C521" s="20">
        <v>40972</v>
      </c>
      <c r="D521" s="22">
        <v>10919</v>
      </c>
      <c r="E521">
        <v>14</v>
      </c>
      <c r="F521" s="21">
        <v>1122.8</v>
      </c>
      <c r="G521" s="21">
        <f>Table24[[#This Row],[Unidades]]*Table24[[#This Row],[Valor Unitario]]</f>
        <v>15719.199999999999</v>
      </c>
    </row>
    <row r="522" spans="1:7" hidden="1" x14ac:dyDescent="0.25">
      <c r="A522" t="s">
        <v>59</v>
      </c>
      <c r="B522" t="s">
        <v>69</v>
      </c>
      <c r="C522" s="20">
        <v>40973</v>
      </c>
      <c r="D522" s="22">
        <v>10911</v>
      </c>
      <c r="E522">
        <v>18</v>
      </c>
      <c r="F522" s="21">
        <v>858</v>
      </c>
      <c r="G522">
        <f>Table24[[#This Row],[Unidades]]*Table24[[#This Row],[Valor Unitario]]</f>
        <v>15444</v>
      </c>
    </row>
    <row r="523" spans="1:7" hidden="1" x14ac:dyDescent="0.25">
      <c r="A523" t="s">
        <v>61</v>
      </c>
      <c r="B523" t="s">
        <v>62</v>
      </c>
      <c r="C523" s="20">
        <v>40973</v>
      </c>
      <c r="D523" s="22">
        <v>10922</v>
      </c>
      <c r="E523">
        <v>18</v>
      </c>
      <c r="F523" s="21">
        <v>742.5</v>
      </c>
      <c r="G523">
        <f>Table24[[#This Row],[Unidades]]*Table24[[#This Row],[Valor Unitario]]</f>
        <v>13365</v>
      </c>
    </row>
    <row r="524" spans="1:7" hidden="1" x14ac:dyDescent="0.25">
      <c r="A524" t="s">
        <v>59</v>
      </c>
      <c r="B524" t="s">
        <v>67</v>
      </c>
      <c r="C524" s="20">
        <v>40974</v>
      </c>
      <c r="D524" s="22">
        <v>10898</v>
      </c>
      <c r="E524">
        <v>15</v>
      </c>
      <c r="F524" s="21">
        <v>30</v>
      </c>
      <c r="G524">
        <f>Table24[[#This Row],[Unidades]]*Table24[[#This Row],[Valor Unitario]]</f>
        <v>450</v>
      </c>
    </row>
    <row r="525" spans="1:7" hidden="1" x14ac:dyDescent="0.25">
      <c r="A525" t="s">
        <v>61</v>
      </c>
      <c r="B525" t="s">
        <v>63</v>
      </c>
      <c r="C525" s="20">
        <v>40974</v>
      </c>
      <c r="D525" s="22">
        <v>10905</v>
      </c>
      <c r="E525">
        <v>19</v>
      </c>
      <c r="F525" s="21">
        <v>342</v>
      </c>
      <c r="G525">
        <f>Table24[[#This Row],[Unidades]]*Table24[[#This Row],[Valor Unitario]]</f>
        <v>6498</v>
      </c>
    </row>
    <row r="526" spans="1:7" hidden="1" x14ac:dyDescent="0.25">
      <c r="A526" t="s">
        <v>59</v>
      </c>
      <c r="B526" t="s">
        <v>67</v>
      </c>
      <c r="C526" s="20">
        <v>40974</v>
      </c>
      <c r="D526" s="22">
        <v>10908</v>
      </c>
      <c r="E526">
        <v>11</v>
      </c>
      <c r="F526" s="21">
        <v>663.1</v>
      </c>
      <c r="G526">
        <f>Table24[[#This Row],[Unidades]]*Table24[[#This Row],[Valor Unitario]]</f>
        <v>7294.1</v>
      </c>
    </row>
    <row r="527" spans="1:7" hidden="1" x14ac:dyDescent="0.25">
      <c r="A527" t="s">
        <v>59</v>
      </c>
      <c r="B527" t="s">
        <v>64</v>
      </c>
      <c r="C527" s="20">
        <v>40977</v>
      </c>
      <c r="D527" s="22">
        <v>10916</v>
      </c>
      <c r="E527">
        <v>15</v>
      </c>
      <c r="F527" s="21">
        <v>686.7</v>
      </c>
      <c r="G527">
        <f>Table24[[#This Row],[Unidades]]*Table24[[#This Row],[Valor Unitario]]</f>
        <v>10300.5</v>
      </c>
    </row>
    <row r="528" spans="1:7" hidden="1" x14ac:dyDescent="0.25">
      <c r="A528" t="s">
        <v>59</v>
      </c>
      <c r="B528" t="s">
        <v>67</v>
      </c>
      <c r="C528" s="20">
        <v>40977</v>
      </c>
      <c r="D528" s="22">
        <v>10920</v>
      </c>
      <c r="E528">
        <v>15</v>
      </c>
      <c r="F528" s="21">
        <v>390</v>
      </c>
      <c r="G528">
        <f>Table24[[#This Row],[Unidades]]*Table24[[#This Row],[Valor Unitario]]</f>
        <v>5850</v>
      </c>
    </row>
    <row r="529" spans="1:7" hidden="1" x14ac:dyDescent="0.25">
      <c r="A529" t="s">
        <v>59</v>
      </c>
      <c r="B529" t="s">
        <v>64</v>
      </c>
      <c r="C529" s="20">
        <v>40977</v>
      </c>
      <c r="D529" s="22">
        <v>10921</v>
      </c>
      <c r="E529">
        <v>19</v>
      </c>
      <c r="F529" s="21">
        <v>1936</v>
      </c>
      <c r="G529">
        <f>Table24[[#This Row],[Unidades]]*Table24[[#This Row],[Valor Unitario]]</f>
        <v>36784</v>
      </c>
    </row>
    <row r="530" spans="1:7" hidden="1" x14ac:dyDescent="0.25">
      <c r="A530" t="s">
        <v>59</v>
      </c>
      <c r="B530" t="s">
        <v>64</v>
      </c>
      <c r="C530" s="20">
        <v>40978</v>
      </c>
      <c r="D530" s="22">
        <v>10909</v>
      </c>
      <c r="E530">
        <v>9</v>
      </c>
      <c r="F530" s="21">
        <v>670</v>
      </c>
      <c r="G530">
        <f>Table24[[#This Row],[Unidades]]*Table24[[#This Row],[Valor Unitario]]</f>
        <v>6030</v>
      </c>
    </row>
    <row r="531" spans="1:7" hidden="1" x14ac:dyDescent="0.25">
      <c r="A531" t="s">
        <v>59</v>
      </c>
      <c r="B531" t="s">
        <v>67</v>
      </c>
      <c r="C531" s="20">
        <v>40979</v>
      </c>
      <c r="D531" s="22">
        <v>10917</v>
      </c>
      <c r="E531">
        <v>11</v>
      </c>
      <c r="F531" s="21">
        <v>365.89</v>
      </c>
      <c r="G531">
        <f>Table24[[#This Row],[Unidades]]*Table24[[#This Row],[Valor Unitario]]</f>
        <v>4024.79</v>
      </c>
    </row>
    <row r="532" spans="1:7" hidden="1" x14ac:dyDescent="0.25">
      <c r="A532" t="s">
        <v>59</v>
      </c>
      <c r="B532" t="s">
        <v>69</v>
      </c>
      <c r="C532" s="20">
        <v>40979</v>
      </c>
      <c r="D532" s="22">
        <v>10918</v>
      </c>
      <c r="E532">
        <v>16</v>
      </c>
      <c r="F532" s="21">
        <v>1447.5</v>
      </c>
      <c r="G532">
        <f>Table24[[#This Row],[Unidades]]*Table24[[#This Row],[Valor Unitario]]</f>
        <v>23160</v>
      </c>
    </row>
    <row r="533" spans="1:7" hidden="1" x14ac:dyDescent="0.25">
      <c r="A533" t="s">
        <v>59</v>
      </c>
      <c r="B533" t="s">
        <v>67</v>
      </c>
      <c r="C533" s="20">
        <v>40979</v>
      </c>
      <c r="D533" s="22">
        <v>10926</v>
      </c>
      <c r="E533">
        <v>14</v>
      </c>
      <c r="F533" s="21">
        <v>514.4</v>
      </c>
      <c r="G533">
        <f>Table24[[#This Row],[Unidades]]*Table24[[#This Row],[Valor Unitario]]</f>
        <v>7201.5999999999995</v>
      </c>
    </row>
    <row r="534" spans="1:7" hidden="1" x14ac:dyDescent="0.25">
      <c r="A534" t="s">
        <v>61</v>
      </c>
      <c r="B534" t="s">
        <v>65</v>
      </c>
      <c r="C534" s="20">
        <v>40980</v>
      </c>
      <c r="D534" s="22">
        <v>10929</v>
      </c>
      <c r="E534">
        <v>7</v>
      </c>
      <c r="F534" s="21">
        <v>1174.75</v>
      </c>
      <c r="G534">
        <f>Table24[[#This Row],[Unidades]]*Table24[[#This Row],[Valor Unitario]]</f>
        <v>8223.25</v>
      </c>
    </row>
    <row r="535" spans="1:7" hidden="1" x14ac:dyDescent="0.25">
      <c r="A535" t="s">
        <v>59</v>
      </c>
      <c r="B535" t="s">
        <v>69</v>
      </c>
      <c r="C535" s="20">
        <v>40980</v>
      </c>
      <c r="D535" s="22">
        <v>10934</v>
      </c>
      <c r="E535">
        <v>16</v>
      </c>
      <c r="F535" s="21">
        <v>500</v>
      </c>
      <c r="G535">
        <f>Table24[[#This Row],[Unidades]]*Table24[[#This Row],[Valor Unitario]]</f>
        <v>8000</v>
      </c>
    </row>
    <row r="536" spans="1:7" hidden="1" x14ac:dyDescent="0.25">
      <c r="A536" t="s">
        <v>61</v>
      </c>
      <c r="B536" t="s">
        <v>68</v>
      </c>
      <c r="C536" s="20">
        <v>40981</v>
      </c>
      <c r="D536" s="22">
        <v>10923</v>
      </c>
      <c r="E536">
        <v>11</v>
      </c>
      <c r="F536" s="21">
        <v>748.8</v>
      </c>
      <c r="G536">
        <f>Table24[[#This Row],[Unidades]]*Table24[[#This Row],[Valor Unitario]]</f>
        <v>8236.7999999999993</v>
      </c>
    </row>
    <row r="537" spans="1:7" hidden="1" x14ac:dyDescent="0.25">
      <c r="A537" t="s">
        <v>59</v>
      </c>
      <c r="B537" t="s">
        <v>69</v>
      </c>
      <c r="C537" s="20">
        <v>40981</v>
      </c>
      <c r="D537" s="22">
        <v>10925</v>
      </c>
      <c r="E537">
        <v>18</v>
      </c>
      <c r="F537" s="21">
        <v>475.15</v>
      </c>
      <c r="G537">
        <f>Table24[[#This Row],[Unidades]]*Table24[[#This Row],[Valor Unitario]]</f>
        <v>8552.6999999999989</v>
      </c>
    </row>
    <row r="538" spans="1:7" hidden="1" x14ac:dyDescent="0.25">
      <c r="A538" t="s">
        <v>61</v>
      </c>
      <c r="B538" t="s">
        <v>68</v>
      </c>
      <c r="C538" s="20">
        <v>40981</v>
      </c>
      <c r="D538" s="22">
        <v>10937</v>
      </c>
      <c r="E538">
        <v>15</v>
      </c>
      <c r="F538" s="21">
        <v>644.79999999999995</v>
      </c>
      <c r="G538">
        <f>Table24[[#This Row],[Unidades]]*Table24[[#This Row],[Valor Unitario]]</f>
        <v>9672</v>
      </c>
    </row>
    <row r="539" spans="1:7" x14ac:dyDescent="0.25">
      <c r="A539" t="s">
        <v>59</v>
      </c>
      <c r="B539" t="s">
        <v>60</v>
      </c>
      <c r="C539" s="20">
        <v>40981</v>
      </c>
      <c r="D539" s="22">
        <v>10939</v>
      </c>
      <c r="E539">
        <v>7</v>
      </c>
      <c r="F539" s="21">
        <v>637.5</v>
      </c>
      <c r="G539" s="21">
        <f>Table24[[#This Row],[Unidades]]*Table24[[#This Row],[Valor Unitario]]</f>
        <v>4462.5</v>
      </c>
    </row>
    <row r="540" spans="1:7" hidden="1" x14ac:dyDescent="0.25">
      <c r="A540" t="s">
        <v>61</v>
      </c>
      <c r="B540" t="s">
        <v>65</v>
      </c>
      <c r="C540" s="20">
        <v>40981</v>
      </c>
      <c r="D540" s="22">
        <v>10944</v>
      </c>
      <c r="E540">
        <v>15</v>
      </c>
      <c r="F540" s="21">
        <v>1025.33</v>
      </c>
      <c r="G540">
        <f>Table24[[#This Row],[Unidades]]*Table24[[#This Row],[Valor Unitario]]</f>
        <v>15379.949999999999</v>
      </c>
    </row>
    <row r="541" spans="1:7" hidden="1" x14ac:dyDescent="0.25">
      <c r="A541" t="s">
        <v>61</v>
      </c>
      <c r="B541" t="s">
        <v>65</v>
      </c>
      <c r="C541" s="20">
        <v>40984</v>
      </c>
      <c r="D541" s="22">
        <v>10933</v>
      </c>
      <c r="E541">
        <v>15</v>
      </c>
      <c r="F541" s="21">
        <v>920.6</v>
      </c>
      <c r="G541">
        <f>Table24[[#This Row],[Unidades]]*Table24[[#This Row],[Valor Unitario]]</f>
        <v>13809</v>
      </c>
    </row>
    <row r="542" spans="1:7" hidden="1" x14ac:dyDescent="0.25">
      <c r="A542" t="s">
        <v>59</v>
      </c>
      <c r="B542" t="s">
        <v>69</v>
      </c>
      <c r="C542" s="20">
        <v>40984</v>
      </c>
      <c r="D542" s="22">
        <v>10938</v>
      </c>
      <c r="E542">
        <v>16</v>
      </c>
      <c r="F542" s="21">
        <v>2731.87</v>
      </c>
      <c r="G542">
        <f>Table24[[#This Row],[Unidades]]*Table24[[#This Row],[Valor Unitario]]</f>
        <v>43709.919999999998</v>
      </c>
    </row>
    <row r="543" spans="1:7" hidden="1" x14ac:dyDescent="0.25">
      <c r="A543" t="s">
        <v>59</v>
      </c>
      <c r="B543" t="s">
        <v>69</v>
      </c>
      <c r="C543" s="20">
        <v>40984</v>
      </c>
      <c r="D543" s="22">
        <v>10947</v>
      </c>
      <c r="E543">
        <v>15</v>
      </c>
      <c r="F543" s="21">
        <v>220</v>
      </c>
      <c r="G543">
        <f>Table24[[#This Row],[Unidades]]*Table24[[#This Row],[Valor Unitario]]</f>
        <v>3300</v>
      </c>
    </row>
    <row r="544" spans="1:7" x14ac:dyDescent="0.25">
      <c r="A544" t="s">
        <v>59</v>
      </c>
      <c r="B544" t="s">
        <v>60</v>
      </c>
      <c r="C544" s="20">
        <v>40985</v>
      </c>
      <c r="D544" s="22">
        <v>10949</v>
      </c>
      <c r="E544">
        <v>15</v>
      </c>
      <c r="F544" s="21">
        <v>4422</v>
      </c>
      <c r="G544" s="21">
        <f>Table24[[#This Row],[Unidades]]*Table24[[#This Row],[Valor Unitario]]</f>
        <v>66330</v>
      </c>
    </row>
    <row r="545" spans="1:7" x14ac:dyDescent="0.25">
      <c r="A545" t="s">
        <v>59</v>
      </c>
      <c r="B545" t="s">
        <v>60</v>
      </c>
      <c r="C545" s="20">
        <v>40986</v>
      </c>
      <c r="D545" s="22">
        <v>10912</v>
      </c>
      <c r="E545">
        <v>11</v>
      </c>
      <c r="F545" s="21">
        <v>6200.55</v>
      </c>
      <c r="G545" s="21">
        <f>Table24[[#This Row],[Unidades]]*Table24[[#This Row],[Valor Unitario]]</f>
        <v>68206.05</v>
      </c>
    </row>
    <row r="546" spans="1:7" hidden="1" x14ac:dyDescent="0.25">
      <c r="A546" t="s">
        <v>59</v>
      </c>
      <c r="B546" t="s">
        <v>64</v>
      </c>
      <c r="C546" s="20">
        <v>40986</v>
      </c>
      <c r="D546" s="22">
        <v>10928</v>
      </c>
      <c r="E546">
        <v>13</v>
      </c>
      <c r="F546" s="21">
        <v>137.5</v>
      </c>
      <c r="G546">
        <f>Table24[[#This Row],[Unidades]]*Table24[[#This Row],[Valor Unitario]]</f>
        <v>1787.5</v>
      </c>
    </row>
    <row r="547" spans="1:7" hidden="1" x14ac:dyDescent="0.25">
      <c r="A547" t="s">
        <v>59</v>
      </c>
      <c r="B547" t="s">
        <v>67</v>
      </c>
      <c r="C547" s="20">
        <v>40986</v>
      </c>
      <c r="D547" s="22">
        <v>10930</v>
      </c>
      <c r="E547">
        <v>19</v>
      </c>
      <c r="F547" s="21">
        <v>2255.5</v>
      </c>
      <c r="G547">
        <f>Table24[[#This Row],[Unidades]]*Table24[[#This Row],[Valor Unitario]]</f>
        <v>42854.5</v>
      </c>
    </row>
    <row r="548" spans="1:7" hidden="1" x14ac:dyDescent="0.25">
      <c r="A548" t="s">
        <v>59</v>
      </c>
      <c r="B548" t="s">
        <v>67</v>
      </c>
      <c r="C548" s="20">
        <v>40986</v>
      </c>
      <c r="D548" s="22">
        <v>10935</v>
      </c>
      <c r="E548">
        <v>13</v>
      </c>
      <c r="F548" s="21">
        <v>619.5</v>
      </c>
      <c r="G548">
        <f>Table24[[#This Row],[Unidades]]*Table24[[#This Row],[Valor Unitario]]</f>
        <v>8053.5</v>
      </c>
    </row>
    <row r="549" spans="1:7" hidden="1" x14ac:dyDescent="0.25">
      <c r="A549" t="s">
        <v>59</v>
      </c>
      <c r="B549" t="s">
        <v>69</v>
      </c>
      <c r="C549" s="20">
        <v>40986</v>
      </c>
      <c r="D549" s="22">
        <v>10936</v>
      </c>
      <c r="E549">
        <v>17</v>
      </c>
      <c r="F549" s="21">
        <v>456</v>
      </c>
      <c r="G549">
        <f>Table24[[#This Row],[Unidades]]*Table24[[#This Row],[Valor Unitario]]</f>
        <v>7752</v>
      </c>
    </row>
    <row r="550" spans="1:7" hidden="1" x14ac:dyDescent="0.25">
      <c r="A550" t="s">
        <v>61</v>
      </c>
      <c r="B550" t="s">
        <v>63</v>
      </c>
      <c r="C550" s="20">
        <v>40986</v>
      </c>
      <c r="D550" s="22">
        <v>10942</v>
      </c>
      <c r="E550">
        <v>11</v>
      </c>
      <c r="F550" s="21">
        <v>560</v>
      </c>
      <c r="G550">
        <f>Table24[[#This Row],[Unidades]]*Table24[[#This Row],[Valor Unitario]]</f>
        <v>6160</v>
      </c>
    </row>
    <row r="551" spans="1:7" hidden="1" x14ac:dyDescent="0.25">
      <c r="A551" t="s">
        <v>59</v>
      </c>
      <c r="B551" t="s">
        <v>67</v>
      </c>
      <c r="C551" s="20">
        <v>40986</v>
      </c>
      <c r="D551" s="22">
        <v>10945</v>
      </c>
      <c r="E551">
        <v>12</v>
      </c>
      <c r="F551" s="21">
        <v>245</v>
      </c>
      <c r="G551">
        <f>Table24[[#This Row],[Unidades]]*Table24[[#This Row],[Valor Unitario]]</f>
        <v>2940</v>
      </c>
    </row>
    <row r="552" spans="1:7" hidden="1" x14ac:dyDescent="0.25">
      <c r="A552" t="s">
        <v>59</v>
      </c>
      <c r="B552" t="s">
        <v>67</v>
      </c>
      <c r="C552" s="20">
        <v>40987</v>
      </c>
      <c r="D552" s="22">
        <v>10931</v>
      </c>
      <c r="E552">
        <v>19</v>
      </c>
      <c r="F552" s="21">
        <v>799.2</v>
      </c>
      <c r="G552">
        <f>Table24[[#This Row],[Unidades]]*Table24[[#This Row],[Valor Unitario]]</f>
        <v>15184.800000000001</v>
      </c>
    </row>
    <row r="553" spans="1:7" hidden="1" x14ac:dyDescent="0.25">
      <c r="A553" t="s">
        <v>59</v>
      </c>
      <c r="B553" t="s">
        <v>67</v>
      </c>
      <c r="C553" s="20">
        <v>40987</v>
      </c>
      <c r="D553" s="22">
        <v>10943</v>
      </c>
      <c r="E553">
        <v>8</v>
      </c>
      <c r="F553" s="21">
        <v>711</v>
      </c>
      <c r="G553">
        <f>Table24[[#This Row],[Unidades]]*Table24[[#This Row],[Valor Unitario]]</f>
        <v>5688</v>
      </c>
    </row>
    <row r="554" spans="1:7" hidden="1" x14ac:dyDescent="0.25">
      <c r="A554" t="s">
        <v>59</v>
      </c>
      <c r="B554" t="s">
        <v>64</v>
      </c>
      <c r="C554" s="20">
        <v>40987</v>
      </c>
      <c r="D554" s="22">
        <v>10946</v>
      </c>
      <c r="E554">
        <v>8</v>
      </c>
      <c r="F554" s="21">
        <v>1407.5</v>
      </c>
      <c r="G554">
        <f>Table24[[#This Row],[Unidades]]*Table24[[#This Row],[Valor Unitario]]</f>
        <v>11260</v>
      </c>
    </row>
    <row r="555" spans="1:7" hidden="1" x14ac:dyDescent="0.25">
      <c r="A555" t="s">
        <v>59</v>
      </c>
      <c r="B555" t="s">
        <v>69</v>
      </c>
      <c r="C555" s="20">
        <v>40987</v>
      </c>
      <c r="D555" s="22">
        <v>10948</v>
      </c>
      <c r="E555">
        <v>14</v>
      </c>
      <c r="F555" s="21">
        <v>2362.25</v>
      </c>
      <c r="G555">
        <f>Table24[[#This Row],[Unidades]]*Table24[[#This Row],[Valor Unitario]]</f>
        <v>33071.5</v>
      </c>
    </row>
    <row r="556" spans="1:7" hidden="1" x14ac:dyDescent="0.25">
      <c r="A556" t="s">
        <v>61</v>
      </c>
      <c r="B556" t="s">
        <v>68</v>
      </c>
      <c r="C556" s="20">
        <v>40988</v>
      </c>
      <c r="D556" s="22">
        <v>10941</v>
      </c>
      <c r="E556">
        <v>12</v>
      </c>
      <c r="F556" s="21">
        <v>4011.75</v>
      </c>
      <c r="G556">
        <f>Table24[[#This Row],[Unidades]]*Table24[[#This Row],[Valor Unitario]]</f>
        <v>48141</v>
      </c>
    </row>
    <row r="557" spans="1:7" hidden="1" x14ac:dyDescent="0.25">
      <c r="A557" t="s">
        <v>61</v>
      </c>
      <c r="B557" t="s">
        <v>62</v>
      </c>
      <c r="C557" s="20">
        <v>40988</v>
      </c>
      <c r="D557" s="22">
        <v>10954</v>
      </c>
      <c r="E557">
        <v>16</v>
      </c>
      <c r="F557" s="21">
        <v>1659.53</v>
      </c>
      <c r="G557">
        <f>Table24[[#This Row],[Unidades]]*Table24[[#This Row],[Valor Unitario]]</f>
        <v>26552.48</v>
      </c>
    </row>
    <row r="558" spans="1:7" hidden="1" x14ac:dyDescent="0.25">
      <c r="A558" t="s">
        <v>59</v>
      </c>
      <c r="B558" t="s">
        <v>66</v>
      </c>
      <c r="C558" s="20">
        <v>40988</v>
      </c>
      <c r="D558" s="22">
        <v>10955</v>
      </c>
      <c r="E558">
        <v>15</v>
      </c>
      <c r="F558" s="21">
        <v>74.400000000000006</v>
      </c>
      <c r="G558">
        <f>Table24[[#This Row],[Unidades]]*Table24[[#This Row],[Valor Unitario]]</f>
        <v>1116</v>
      </c>
    </row>
    <row r="559" spans="1:7" hidden="1" x14ac:dyDescent="0.25">
      <c r="A559" t="s">
        <v>61</v>
      </c>
      <c r="B559" t="s">
        <v>65</v>
      </c>
      <c r="C559" s="20">
        <v>40988</v>
      </c>
      <c r="D559" s="22">
        <v>10956</v>
      </c>
      <c r="E559">
        <v>15</v>
      </c>
      <c r="F559" s="21">
        <v>677</v>
      </c>
      <c r="G559">
        <f>Table24[[#This Row],[Unidades]]*Table24[[#This Row],[Valor Unitario]]</f>
        <v>10155</v>
      </c>
    </row>
    <row r="560" spans="1:7" hidden="1" x14ac:dyDescent="0.25">
      <c r="A560" t="s">
        <v>59</v>
      </c>
      <c r="B560" t="s">
        <v>66</v>
      </c>
      <c r="C560" s="20">
        <v>40991</v>
      </c>
      <c r="D560" s="22">
        <v>10940</v>
      </c>
      <c r="E560">
        <v>16</v>
      </c>
      <c r="F560" s="21">
        <v>360</v>
      </c>
      <c r="G560">
        <f>Table24[[#This Row],[Unidades]]*Table24[[#This Row],[Valor Unitario]]</f>
        <v>5760</v>
      </c>
    </row>
    <row r="561" spans="1:7" hidden="1" x14ac:dyDescent="0.25">
      <c r="A561" t="s">
        <v>59</v>
      </c>
      <c r="B561" t="s">
        <v>64</v>
      </c>
      <c r="C561" s="20">
        <v>40991</v>
      </c>
      <c r="D561" s="22">
        <v>10950</v>
      </c>
      <c r="E561">
        <v>19</v>
      </c>
      <c r="F561" s="21">
        <v>110</v>
      </c>
      <c r="G561">
        <f>Table24[[#This Row],[Unidades]]*Table24[[#This Row],[Valor Unitario]]</f>
        <v>2090</v>
      </c>
    </row>
    <row r="562" spans="1:7" hidden="1" x14ac:dyDescent="0.25">
      <c r="A562" t="s">
        <v>61</v>
      </c>
      <c r="B562" t="s">
        <v>65</v>
      </c>
      <c r="C562" s="20">
        <v>40991</v>
      </c>
      <c r="D562" s="22">
        <v>10959</v>
      </c>
      <c r="E562">
        <v>15</v>
      </c>
      <c r="F562" s="21">
        <v>131.75</v>
      </c>
      <c r="G562">
        <f>Table24[[#This Row],[Unidades]]*Table24[[#This Row],[Valor Unitario]]</f>
        <v>1976.25</v>
      </c>
    </row>
    <row r="563" spans="1:7" hidden="1" x14ac:dyDescent="0.25">
      <c r="A563" t="s">
        <v>59</v>
      </c>
      <c r="B563" t="s">
        <v>63</v>
      </c>
      <c r="C563" s="20">
        <v>40991</v>
      </c>
      <c r="D563" s="22">
        <v>10962</v>
      </c>
      <c r="E563">
        <v>12</v>
      </c>
      <c r="F563" s="21">
        <v>3584</v>
      </c>
      <c r="G563">
        <f>Table24[[#This Row],[Unidades]]*Table24[[#This Row],[Valor Unitario]]</f>
        <v>43008</v>
      </c>
    </row>
    <row r="564" spans="1:7" hidden="1" x14ac:dyDescent="0.25">
      <c r="A564" t="s">
        <v>59</v>
      </c>
      <c r="B564" t="s">
        <v>66</v>
      </c>
      <c r="C564" s="20">
        <v>40992</v>
      </c>
      <c r="D564" s="22">
        <v>10932</v>
      </c>
      <c r="E564">
        <v>7</v>
      </c>
      <c r="F564" s="21">
        <v>1788.63</v>
      </c>
      <c r="G564">
        <f>Table24[[#This Row],[Unidades]]*Table24[[#This Row],[Valor Unitario]]</f>
        <v>12520.41</v>
      </c>
    </row>
    <row r="565" spans="1:7" hidden="1" x14ac:dyDescent="0.25">
      <c r="A565" t="s">
        <v>59</v>
      </c>
      <c r="B565" t="s">
        <v>64</v>
      </c>
      <c r="C565" s="20">
        <v>40992</v>
      </c>
      <c r="D565" s="22">
        <v>10952</v>
      </c>
      <c r="E565">
        <v>8</v>
      </c>
      <c r="F565" s="21">
        <v>471.2</v>
      </c>
      <c r="G565">
        <f>Table24[[#This Row],[Unidades]]*Table24[[#This Row],[Valor Unitario]]</f>
        <v>3769.6</v>
      </c>
    </row>
    <row r="566" spans="1:7" hidden="1" x14ac:dyDescent="0.25">
      <c r="A566" t="s">
        <v>61</v>
      </c>
      <c r="B566" t="s">
        <v>69</v>
      </c>
      <c r="C566" s="20">
        <v>40992</v>
      </c>
      <c r="D566" s="22">
        <v>10964</v>
      </c>
      <c r="E566">
        <v>18</v>
      </c>
      <c r="F566" s="21">
        <v>2052.5</v>
      </c>
      <c r="G566">
        <f>Table24[[#This Row],[Unidades]]*Table24[[#This Row],[Valor Unitario]]</f>
        <v>36945</v>
      </c>
    </row>
    <row r="567" spans="1:7" hidden="1" x14ac:dyDescent="0.25">
      <c r="A567" t="s">
        <v>61</v>
      </c>
      <c r="B567" t="s">
        <v>63</v>
      </c>
      <c r="C567" s="20">
        <v>40993</v>
      </c>
      <c r="D567" s="22">
        <v>10953</v>
      </c>
      <c r="E567">
        <v>9</v>
      </c>
      <c r="F567" s="21">
        <v>4441.25</v>
      </c>
      <c r="G567">
        <f>Table24[[#This Row],[Unidades]]*Table24[[#This Row],[Valor Unitario]]</f>
        <v>39971.25</v>
      </c>
    </row>
    <row r="568" spans="1:7" hidden="1" x14ac:dyDescent="0.25">
      <c r="A568" t="s">
        <v>61</v>
      </c>
      <c r="B568" t="s">
        <v>63</v>
      </c>
      <c r="C568" s="20">
        <v>40994</v>
      </c>
      <c r="D568" s="22">
        <v>10963</v>
      </c>
      <c r="E568">
        <v>15</v>
      </c>
      <c r="F568" s="21">
        <v>57.8</v>
      </c>
      <c r="G568">
        <f>Table24[[#This Row],[Unidades]]*Table24[[#This Row],[Valor Unitario]]</f>
        <v>867</v>
      </c>
    </row>
    <row r="569" spans="1:7" hidden="1" x14ac:dyDescent="0.25">
      <c r="A569" t="s">
        <v>59</v>
      </c>
      <c r="B569" t="s">
        <v>67</v>
      </c>
      <c r="C569" s="20">
        <v>40994</v>
      </c>
      <c r="D569" s="22">
        <v>10972</v>
      </c>
      <c r="E569">
        <v>8</v>
      </c>
      <c r="F569" s="21">
        <v>251.5</v>
      </c>
      <c r="G569">
        <f>Table24[[#This Row],[Unidades]]*Table24[[#This Row],[Valor Unitario]]</f>
        <v>2012</v>
      </c>
    </row>
    <row r="570" spans="1:7" hidden="1" x14ac:dyDescent="0.25">
      <c r="A570" t="s">
        <v>59</v>
      </c>
      <c r="B570" t="s">
        <v>66</v>
      </c>
      <c r="C570" s="20">
        <v>40995</v>
      </c>
      <c r="D570" s="22">
        <v>10957</v>
      </c>
      <c r="E570">
        <v>16</v>
      </c>
      <c r="F570" s="21">
        <v>1762.7</v>
      </c>
      <c r="G570">
        <f>Table24[[#This Row],[Unidades]]*Table24[[#This Row],[Valor Unitario]]</f>
        <v>28203.200000000001</v>
      </c>
    </row>
    <row r="571" spans="1:7" hidden="1" x14ac:dyDescent="0.25">
      <c r="A571" t="s">
        <v>61</v>
      </c>
      <c r="B571" t="s">
        <v>68</v>
      </c>
      <c r="C571" s="20">
        <v>40995</v>
      </c>
      <c r="D571" s="22">
        <v>10958</v>
      </c>
      <c r="E571">
        <v>15</v>
      </c>
      <c r="F571" s="21">
        <v>781</v>
      </c>
      <c r="G571">
        <f>Table24[[#This Row],[Unidades]]*Table24[[#This Row],[Valor Unitario]]</f>
        <v>11715</v>
      </c>
    </row>
    <row r="572" spans="1:7" hidden="1" x14ac:dyDescent="0.25">
      <c r="A572" t="s">
        <v>61</v>
      </c>
      <c r="B572" t="s">
        <v>65</v>
      </c>
      <c r="C572" s="20">
        <v>40995</v>
      </c>
      <c r="D572" s="22">
        <v>10973</v>
      </c>
      <c r="E572">
        <v>19</v>
      </c>
      <c r="F572" s="21">
        <v>291.55</v>
      </c>
      <c r="G572">
        <f>Table24[[#This Row],[Unidades]]*Table24[[#This Row],[Valor Unitario]]</f>
        <v>5539.45</v>
      </c>
    </row>
    <row r="573" spans="1:7" hidden="1" x14ac:dyDescent="0.25">
      <c r="A573" t="s">
        <v>59</v>
      </c>
      <c r="B573" t="s">
        <v>64</v>
      </c>
      <c r="C573" s="20">
        <v>40995</v>
      </c>
      <c r="D573" s="22">
        <v>10975</v>
      </c>
      <c r="E573">
        <v>7</v>
      </c>
      <c r="F573" s="21">
        <v>717.5</v>
      </c>
      <c r="G573">
        <f>Table24[[#This Row],[Unidades]]*Table24[[#This Row],[Valor Unitario]]</f>
        <v>5022.5</v>
      </c>
    </row>
    <row r="574" spans="1:7" hidden="1" x14ac:dyDescent="0.25">
      <c r="A574" t="s">
        <v>59</v>
      </c>
      <c r="B574" t="s">
        <v>66</v>
      </c>
      <c r="C574" s="20">
        <v>40998</v>
      </c>
      <c r="D574" s="22">
        <v>10961</v>
      </c>
      <c r="E574">
        <v>16</v>
      </c>
      <c r="F574" s="21">
        <v>1119.9000000000001</v>
      </c>
      <c r="G574">
        <f>Table24[[#This Row],[Unidades]]*Table24[[#This Row],[Valor Unitario]]</f>
        <v>17918.400000000001</v>
      </c>
    </row>
    <row r="575" spans="1:7" hidden="1" x14ac:dyDescent="0.25">
      <c r="A575" t="s">
        <v>61</v>
      </c>
      <c r="B575" t="s">
        <v>65</v>
      </c>
      <c r="C575" s="20">
        <v>40998</v>
      </c>
      <c r="D575" s="22">
        <v>10965</v>
      </c>
      <c r="E575">
        <v>10</v>
      </c>
      <c r="F575" s="21">
        <v>848</v>
      </c>
      <c r="G575">
        <f>Table24[[#This Row],[Unidades]]*Table24[[#This Row],[Valor Unitario]]</f>
        <v>8480</v>
      </c>
    </row>
    <row r="576" spans="1:7" hidden="1" x14ac:dyDescent="0.25">
      <c r="A576" t="s">
        <v>59</v>
      </c>
      <c r="B576" t="s">
        <v>64</v>
      </c>
      <c r="C576" s="20">
        <v>40998</v>
      </c>
      <c r="D576" s="22">
        <v>10969</v>
      </c>
      <c r="E576">
        <v>7</v>
      </c>
      <c r="F576" s="21">
        <v>108</v>
      </c>
      <c r="G576">
        <f>Table24[[#This Row],[Unidades]]*Table24[[#This Row],[Valor Unitario]]</f>
        <v>756</v>
      </c>
    </row>
    <row r="577" spans="1:7" hidden="1" x14ac:dyDescent="0.25">
      <c r="A577" t="s">
        <v>59</v>
      </c>
      <c r="B577" t="s">
        <v>66</v>
      </c>
      <c r="C577" s="20">
        <v>40999</v>
      </c>
      <c r="D577" s="22">
        <v>10979</v>
      </c>
      <c r="E577">
        <v>14</v>
      </c>
      <c r="F577" s="21">
        <v>4813.5</v>
      </c>
      <c r="G577">
        <f>Table24[[#This Row],[Unidades]]*Table24[[#This Row],[Valor Unitario]]</f>
        <v>67389</v>
      </c>
    </row>
    <row r="578" spans="1:7" hidden="1" x14ac:dyDescent="0.25">
      <c r="A578" t="s">
        <v>59</v>
      </c>
      <c r="B578" t="s">
        <v>64</v>
      </c>
      <c r="C578" s="20">
        <v>41000</v>
      </c>
      <c r="D578" s="22">
        <v>10968</v>
      </c>
      <c r="E578">
        <v>15</v>
      </c>
      <c r="F578" s="21">
        <v>1408</v>
      </c>
      <c r="G578">
        <f>Table24[[#This Row],[Unidades]]*Table24[[#This Row],[Valor Unitario]]</f>
        <v>21120</v>
      </c>
    </row>
    <row r="579" spans="1:7" x14ac:dyDescent="0.25">
      <c r="A579" t="s">
        <v>59</v>
      </c>
      <c r="B579" t="s">
        <v>60</v>
      </c>
      <c r="C579" s="20">
        <v>41001</v>
      </c>
      <c r="D579" s="22">
        <v>10967</v>
      </c>
      <c r="E579">
        <v>16</v>
      </c>
      <c r="F579" s="21">
        <v>910.4</v>
      </c>
      <c r="G579" s="21">
        <f>Table24[[#This Row],[Unidades]]*Table24[[#This Row],[Valor Unitario]]</f>
        <v>14566.4</v>
      </c>
    </row>
    <row r="580" spans="1:7" x14ac:dyDescent="0.25">
      <c r="A580" t="s">
        <v>59</v>
      </c>
      <c r="B580" t="s">
        <v>60</v>
      </c>
      <c r="C580" s="20">
        <v>41001</v>
      </c>
      <c r="D580" s="22">
        <v>10971</v>
      </c>
      <c r="E580">
        <v>7</v>
      </c>
      <c r="F580" s="21">
        <v>1733.06</v>
      </c>
      <c r="G580" s="21">
        <f>Table24[[#This Row],[Unidades]]*Table24[[#This Row],[Valor Unitario]]</f>
        <v>12131.42</v>
      </c>
    </row>
    <row r="581" spans="1:7" hidden="1" x14ac:dyDescent="0.25">
      <c r="A581" t="s">
        <v>59</v>
      </c>
      <c r="B581" t="s">
        <v>64</v>
      </c>
      <c r="C581" s="20">
        <v>41001</v>
      </c>
      <c r="D581" s="22">
        <v>10981</v>
      </c>
      <c r="E581">
        <v>10</v>
      </c>
      <c r="F581" s="21">
        <v>15810</v>
      </c>
      <c r="G581">
        <f>Table24[[#This Row],[Unidades]]*Table24[[#This Row],[Valor Unitario]]</f>
        <v>158100</v>
      </c>
    </row>
    <row r="582" spans="1:7" x14ac:dyDescent="0.25">
      <c r="A582" t="s">
        <v>59</v>
      </c>
      <c r="B582" t="s">
        <v>60</v>
      </c>
      <c r="C582" s="20">
        <v>41001</v>
      </c>
      <c r="D582" s="22">
        <v>10985</v>
      </c>
      <c r="E582">
        <v>15</v>
      </c>
      <c r="F582" s="21">
        <v>2023.38</v>
      </c>
      <c r="G582" s="21">
        <f>Table24[[#This Row],[Unidades]]*Table24[[#This Row],[Valor Unitario]]</f>
        <v>30350.7</v>
      </c>
    </row>
    <row r="583" spans="1:7" x14ac:dyDescent="0.25">
      <c r="A583" t="s">
        <v>59</v>
      </c>
      <c r="B583" t="s">
        <v>60</v>
      </c>
      <c r="C583" s="20">
        <v>41001</v>
      </c>
      <c r="D583" s="22">
        <v>10989</v>
      </c>
      <c r="E583">
        <v>7</v>
      </c>
      <c r="F583" s="21">
        <v>1353.6</v>
      </c>
      <c r="G583" s="21">
        <f>Table24[[#This Row],[Unidades]]*Table24[[#This Row],[Valor Unitario]]</f>
        <v>9475.1999999999989</v>
      </c>
    </row>
    <row r="584" spans="1:7" hidden="1" x14ac:dyDescent="0.25">
      <c r="A584" t="s">
        <v>59</v>
      </c>
      <c r="B584" t="s">
        <v>69</v>
      </c>
      <c r="C584" s="20">
        <v>41002</v>
      </c>
      <c r="D584" s="22">
        <v>10974</v>
      </c>
      <c r="E584">
        <v>11</v>
      </c>
      <c r="F584" s="21">
        <v>439</v>
      </c>
      <c r="G584">
        <f>Table24[[#This Row],[Unidades]]*Table24[[#This Row],[Valor Unitario]]</f>
        <v>4829</v>
      </c>
    </row>
    <row r="585" spans="1:7" hidden="1" x14ac:dyDescent="0.25">
      <c r="A585" t="s">
        <v>59</v>
      </c>
      <c r="B585" t="s">
        <v>64</v>
      </c>
      <c r="C585" s="20">
        <v>41002</v>
      </c>
      <c r="D585" s="22">
        <v>10976</v>
      </c>
      <c r="E585">
        <v>17</v>
      </c>
      <c r="F585" s="21">
        <v>912</v>
      </c>
      <c r="G585">
        <f>Table24[[#This Row],[Unidades]]*Table24[[#This Row],[Valor Unitario]]</f>
        <v>15504</v>
      </c>
    </row>
    <row r="586" spans="1:7" hidden="1" x14ac:dyDescent="0.25">
      <c r="A586" t="s">
        <v>59</v>
      </c>
      <c r="B586" t="s">
        <v>64</v>
      </c>
      <c r="C586" s="20">
        <v>41002</v>
      </c>
      <c r="D586" s="22">
        <v>10984</v>
      </c>
      <c r="E586">
        <v>17</v>
      </c>
      <c r="F586" s="21">
        <v>1809.75</v>
      </c>
      <c r="G586">
        <f>Table24[[#This Row],[Unidades]]*Table24[[#This Row],[Valor Unitario]]</f>
        <v>30765.75</v>
      </c>
    </row>
    <row r="587" spans="1:7" hidden="1" x14ac:dyDescent="0.25">
      <c r="A587" t="s">
        <v>59</v>
      </c>
      <c r="B587" t="s">
        <v>64</v>
      </c>
      <c r="C587" s="20">
        <v>41002</v>
      </c>
      <c r="D587" s="22">
        <v>10992</v>
      </c>
      <c r="E587">
        <v>8</v>
      </c>
      <c r="F587" s="21">
        <v>69.599999999999994</v>
      </c>
      <c r="G587">
        <f>Table24[[#This Row],[Unidades]]*Table24[[#This Row],[Valor Unitario]]</f>
        <v>556.79999999999995</v>
      </c>
    </row>
    <row r="588" spans="1:7" x14ac:dyDescent="0.25">
      <c r="A588" t="s">
        <v>59</v>
      </c>
      <c r="B588" t="s">
        <v>60</v>
      </c>
      <c r="C588" s="20">
        <v>41005</v>
      </c>
      <c r="D588" s="22">
        <v>10983</v>
      </c>
      <c r="E588">
        <v>15</v>
      </c>
      <c r="F588" s="21">
        <v>720.9</v>
      </c>
      <c r="G588" s="21">
        <f>Table24[[#This Row],[Unidades]]*Table24[[#This Row],[Valor Unitario]]</f>
        <v>10813.5</v>
      </c>
    </row>
    <row r="589" spans="1:7" hidden="1" x14ac:dyDescent="0.25">
      <c r="A589" t="s">
        <v>59</v>
      </c>
      <c r="B589" t="s">
        <v>66</v>
      </c>
      <c r="C589" s="20">
        <v>41005</v>
      </c>
      <c r="D589" s="22">
        <v>10987</v>
      </c>
      <c r="E589">
        <v>8</v>
      </c>
      <c r="F589" s="21">
        <v>2772</v>
      </c>
      <c r="G589">
        <f>Table24[[#This Row],[Unidades]]*Table24[[#This Row],[Valor Unitario]]</f>
        <v>22176</v>
      </c>
    </row>
    <row r="590" spans="1:7" hidden="1" x14ac:dyDescent="0.25">
      <c r="A590" t="s">
        <v>59</v>
      </c>
      <c r="B590" t="s">
        <v>64</v>
      </c>
      <c r="C590" s="20">
        <v>41005</v>
      </c>
      <c r="D590" s="22">
        <v>10995</v>
      </c>
      <c r="E590">
        <v>16</v>
      </c>
      <c r="F590" s="21">
        <v>1196</v>
      </c>
      <c r="G590">
        <f>Table24[[#This Row],[Unidades]]*Table24[[#This Row],[Valor Unitario]]</f>
        <v>19136</v>
      </c>
    </row>
    <row r="591" spans="1:7" hidden="1" x14ac:dyDescent="0.25">
      <c r="A591" t="s">
        <v>61</v>
      </c>
      <c r="B591" t="s">
        <v>63</v>
      </c>
      <c r="C591" s="20">
        <v>41006</v>
      </c>
      <c r="D591" s="22">
        <v>10951</v>
      </c>
      <c r="E591">
        <v>9</v>
      </c>
      <c r="F591" s="21">
        <v>458.74</v>
      </c>
      <c r="G591">
        <f>Table24[[#This Row],[Unidades]]*Table24[[#This Row],[Valor Unitario]]</f>
        <v>4128.66</v>
      </c>
    </row>
    <row r="592" spans="1:7" x14ac:dyDescent="0.25">
      <c r="A592" t="s">
        <v>59</v>
      </c>
      <c r="B592" t="s">
        <v>60</v>
      </c>
      <c r="C592" s="20">
        <v>41006</v>
      </c>
      <c r="D592" s="22">
        <v>10990</v>
      </c>
      <c r="E592">
        <v>18</v>
      </c>
      <c r="F592" s="21">
        <v>4288.8500000000004</v>
      </c>
      <c r="G592" s="21">
        <f>Table24[[#This Row],[Unidades]]*Table24[[#This Row],[Valor Unitario]]</f>
        <v>77199.3</v>
      </c>
    </row>
    <row r="593" spans="1:7" hidden="1" x14ac:dyDescent="0.25">
      <c r="A593" t="s">
        <v>59</v>
      </c>
      <c r="B593" t="s">
        <v>64</v>
      </c>
      <c r="C593" s="20">
        <v>41006</v>
      </c>
      <c r="D593" s="22">
        <v>10991</v>
      </c>
      <c r="E593">
        <v>9</v>
      </c>
      <c r="F593" s="21">
        <v>2296</v>
      </c>
      <c r="G593">
        <f>Table24[[#This Row],[Unidades]]*Table24[[#This Row],[Valor Unitario]]</f>
        <v>20664</v>
      </c>
    </row>
    <row r="594" spans="1:7" hidden="1" x14ac:dyDescent="0.25">
      <c r="A594" t="s">
        <v>59</v>
      </c>
      <c r="B594" t="s">
        <v>69</v>
      </c>
      <c r="C594" s="20">
        <v>41007</v>
      </c>
      <c r="D594" s="22">
        <v>10924</v>
      </c>
      <c r="E594">
        <v>9</v>
      </c>
      <c r="F594" s="21">
        <v>1835.7</v>
      </c>
      <c r="G594">
        <f>Table24[[#This Row],[Unidades]]*Table24[[#This Row],[Valor Unitario]]</f>
        <v>16521.3</v>
      </c>
    </row>
    <row r="595" spans="1:7" hidden="1" x14ac:dyDescent="0.25">
      <c r="A595" t="s">
        <v>59</v>
      </c>
      <c r="B595" t="s">
        <v>67</v>
      </c>
      <c r="C595" s="20">
        <v>41007</v>
      </c>
      <c r="D595" s="22">
        <v>10927</v>
      </c>
      <c r="E595">
        <v>8</v>
      </c>
      <c r="F595" s="21">
        <v>800</v>
      </c>
      <c r="G595">
        <f>Table24[[#This Row],[Unidades]]*Table24[[#This Row],[Valor Unitario]]</f>
        <v>6400</v>
      </c>
    </row>
    <row r="596" spans="1:7" hidden="1" x14ac:dyDescent="0.25">
      <c r="A596" t="s">
        <v>61</v>
      </c>
      <c r="B596" t="s">
        <v>69</v>
      </c>
      <c r="C596" s="20">
        <v>41007</v>
      </c>
      <c r="D596" s="22">
        <v>10960</v>
      </c>
      <c r="E596">
        <v>12</v>
      </c>
      <c r="F596" s="21">
        <v>265.35000000000002</v>
      </c>
      <c r="G596">
        <f>Table24[[#This Row],[Unidades]]*Table24[[#This Row],[Valor Unitario]]</f>
        <v>3184.2000000000003</v>
      </c>
    </row>
    <row r="597" spans="1:7" hidden="1" x14ac:dyDescent="0.25">
      <c r="A597" t="s">
        <v>59</v>
      </c>
      <c r="B597" t="s">
        <v>67</v>
      </c>
      <c r="C597" s="20">
        <v>41007</v>
      </c>
      <c r="D597" s="22">
        <v>10966</v>
      </c>
      <c r="E597">
        <v>7</v>
      </c>
      <c r="F597" s="21">
        <v>1098.46</v>
      </c>
      <c r="G597">
        <f>Table24[[#This Row],[Unidades]]*Table24[[#This Row],[Valor Unitario]]</f>
        <v>7689.22</v>
      </c>
    </row>
    <row r="598" spans="1:7" x14ac:dyDescent="0.25">
      <c r="A598" t="s">
        <v>59</v>
      </c>
      <c r="B598" t="s">
        <v>60</v>
      </c>
      <c r="C598" s="20">
        <v>41007</v>
      </c>
      <c r="D598" s="22">
        <v>10982</v>
      </c>
      <c r="E598">
        <v>9</v>
      </c>
      <c r="F598" s="21">
        <v>1014</v>
      </c>
      <c r="G598" s="21">
        <f>Table24[[#This Row],[Unidades]]*Table24[[#This Row],[Valor Unitario]]</f>
        <v>9126</v>
      </c>
    </row>
    <row r="599" spans="1:7" hidden="1" x14ac:dyDescent="0.25">
      <c r="A599" t="s">
        <v>59</v>
      </c>
      <c r="B599" t="s">
        <v>69</v>
      </c>
      <c r="C599" s="20">
        <v>41007</v>
      </c>
      <c r="D599" s="22">
        <v>11003</v>
      </c>
      <c r="E599">
        <v>18</v>
      </c>
      <c r="F599" s="21">
        <v>326</v>
      </c>
      <c r="G599">
        <f>Table24[[#This Row],[Unidades]]*Table24[[#This Row],[Valor Unitario]]</f>
        <v>5868</v>
      </c>
    </row>
    <row r="600" spans="1:7" x14ac:dyDescent="0.25">
      <c r="A600" t="s">
        <v>59</v>
      </c>
      <c r="B600" t="s">
        <v>60</v>
      </c>
      <c r="C600" s="20">
        <v>41008</v>
      </c>
      <c r="D600" s="22">
        <v>10994</v>
      </c>
      <c r="E600">
        <v>14</v>
      </c>
      <c r="F600" s="21">
        <v>940.5</v>
      </c>
      <c r="G600" s="21">
        <f>Table24[[#This Row],[Unidades]]*Table24[[#This Row],[Valor Unitario]]</f>
        <v>13167</v>
      </c>
    </row>
    <row r="601" spans="1:7" hidden="1" x14ac:dyDescent="0.25">
      <c r="A601" t="s">
        <v>59</v>
      </c>
      <c r="B601" t="s">
        <v>66</v>
      </c>
      <c r="C601" s="20">
        <v>41009</v>
      </c>
      <c r="D601" s="22">
        <v>10977</v>
      </c>
      <c r="E601">
        <v>12</v>
      </c>
      <c r="F601" s="21">
        <v>2233</v>
      </c>
      <c r="G601">
        <f>Table24[[#This Row],[Unidades]]*Table24[[#This Row],[Valor Unitario]]</f>
        <v>26796</v>
      </c>
    </row>
    <row r="602" spans="1:7" hidden="1" x14ac:dyDescent="0.25">
      <c r="A602" t="s">
        <v>61</v>
      </c>
      <c r="B602" t="s">
        <v>69</v>
      </c>
      <c r="C602" s="20">
        <v>41009</v>
      </c>
      <c r="D602" s="22">
        <v>10988</v>
      </c>
      <c r="E602">
        <v>14</v>
      </c>
      <c r="F602" s="21">
        <v>3574.8</v>
      </c>
      <c r="G602">
        <f>Table24[[#This Row],[Unidades]]*Table24[[#This Row],[Valor Unitario]]</f>
        <v>50047.200000000004</v>
      </c>
    </row>
    <row r="603" spans="1:7" hidden="1" x14ac:dyDescent="0.25">
      <c r="A603" t="s">
        <v>61</v>
      </c>
      <c r="B603" t="s">
        <v>68</v>
      </c>
      <c r="C603" s="20">
        <v>41009</v>
      </c>
      <c r="D603" s="22">
        <v>10993</v>
      </c>
      <c r="E603">
        <v>15</v>
      </c>
      <c r="F603" s="21">
        <v>4895.4399999999996</v>
      </c>
      <c r="G603">
        <f>Table24[[#This Row],[Unidades]]*Table24[[#This Row],[Valor Unitario]]</f>
        <v>73431.599999999991</v>
      </c>
    </row>
    <row r="604" spans="1:7" hidden="1" x14ac:dyDescent="0.25">
      <c r="A604" t="s">
        <v>59</v>
      </c>
      <c r="B604" t="s">
        <v>67</v>
      </c>
      <c r="C604" s="20">
        <v>41009</v>
      </c>
      <c r="D604" s="22">
        <v>10996</v>
      </c>
      <c r="E604">
        <v>17</v>
      </c>
      <c r="F604" s="21">
        <v>560</v>
      </c>
      <c r="G604">
        <f>Table24[[#This Row],[Unidades]]*Table24[[#This Row],[Valor Unitario]]</f>
        <v>9520</v>
      </c>
    </row>
    <row r="605" spans="1:7" hidden="1" x14ac:dyDescent="0.25">
      <c r="A605" t="s">
        <v>61</v>
      </c>
      <c r="B605" t="s">
        <v>65</v>
      </c>
      <c r="C605" s="20">
        <v>41009</v>
      </c>
      <c r="D605" s="22">
        <v>10999</v>
      </c>
      <c r="E605">
        <v>11</v>
      </c>
      <c r="F605" s="21">
        <v>1197.95</v>
      </c>
      <c r="G605">
        <f>Table24[[#This Row],[Unidades]]*Table24[[#This Row],[Valor Unitario]]</f>
        <v>13177.45</v>
      </c>
    </row>
    <row r="606" spans="1:7" x14ac:dyDescent="0.25">
      <c r="A606" t="s">
        <v>59</v>
      </c>
      <c r="B606" t="s">
        <v>60</v>
      </c>
      <c r="C606" s="20">
        <v>41009</v>
      </c>
      <c r="D606" s="22">
        <v>11005</v>
      </c>
      <c r="E606">
        <v>14</v>
      </c>
      <c r="F606" s="21">
        <v>586</v>
      </c>
      <c r="G606" s="21">
        <f>Table24[[#This Row],[Unidades]]*Table24[[#This Row],[Valor Unitario]]</f>
        <v>8204</v>
      </c>
    </row>
    <row r="607" spans="1:7" x14ac:dyDescent="0.25">
      <c r="A607" t="s">
        <v>59</v>
      </c>
      <c r="B607" t="s">
        <v>60</v>
      </c>
      <c r="C607" s="20">
        <v>41009</v>
      </c>
      <c r="D607" s="22">
        <v>11009</v>
      </c>
      <c r="E607">
        <v>17</v>
      </c>
      <c r="F607" s="21">
        <v>616.5</v>
      </c>
      <c r="G607" s="21">
        <f>Table24[[#This Row],[Unidades]]*Table24[[#This Row],[Valor Unitario]]</f>
        <v>10480.5</v>
      </c>
    </row>
    <row r="608" spans="1:7" x14ac:dyDescent="0.25">
      <c r="A608" t="s">
        <v>59</v>
      </c>
      <c r="B608" t="s">
        <v>60</v>
      </c>
      <c r="C608" s="20">
        <v>41009</v>
      </c>
      <c r="D608" s="22">
        <v>11013</v>
      </c>
      <c r="E608">
        <v>19</v>
      </c>
      <c r="F608" s="21">
        <v>361</v>
      </c>
      <c r="G608" s="21">
        <f>Table24[[#This Row],[Unidades]]*Table24[[#This Row],[Valor Unitario]]</f>
        <v>6859</v>
      </c>
    </row>
    <row r="609" spans="1:7" hidden="1" x14ac:dyDescent="0.25">
      <c r="A609" t="s">
        <v>59</v>
      </c>
      <c r="B609" t="s">
        <v>66</v>
      </c>
      <c r="C609" s="20">
        <v>41012</v>
      </c>
      <c r="D609" s="22">
        <v>10997</v>
      </c>
      <c r="E609">
        <v>15</v>
      </c>
      <c r="F609" s="21">
        <v>1885</v>
      </c>
      <c r="G609">
        <f>Table24[[#This Row],[Unidades]]*Table24[[#This Row],[Valor Unitario]]</f>
        <v>28275</v>
      </c>
    </row>
    <row r="610" spans="1:7" hidden="1" x14ac:dyDescent="0.25">
      <c r="A610" t="s">
        <v>59</v>
      </c>
      <c r="B610" t="s">
        <v>66</v>
      </c>
      <c r="C610" s="20">
        <v>41012</v>
      </c>
      <c r="D610" s="22">
        <v>11007</v>
      </c>
      <c r="E610">
        <v>11</v>
      </c>
      <c r="F610" s="21">
        <v>2633.9</v>
      </c>
      <c r="G610">
        <f>Table24[[#This Row],[Unidades]]*Table24[[#This Row],[Valor Unitario]]</f>
        <v>28972.9</v>
      </c>
    </row>
    <row r="611" spans="1:7" hidden="1" x14ac:dyDescent="0.25">
      <c r="A611" t="s">
        <v>59</v>
      </c>
      <c r="B611" t="s">
        <v>69</v>
      </c>
      <c r="C611" s="20">
        <v>41012</v>
      </c>
      <c r="D611" s="22">
        <v>11011</v>
      </c>
      <c r="E611">
        <v>15</v>
      </c>
      <c r="F611" s="21">
        <v>933.5</v>
      </c>
      <c r="G611">
        <f>Table24[[#This Row],[Unidades]]*Table24[[#This Row],[Valor Unitario]]</f>
        <v>14002.5</v>
      </c>
    </row>
    <row r="612" spans="1:7" hidden="1" x14ac:dyDescent="0.25">
      <c r="A612" t="s">
        <v>61</v>
      </c>
      <c r="B612" t="s">
        <v>63</v>
      </c>
      <c r="C612" s="20">
        <v>41012</v>
      </c>
      <c r="D612" s="22">
        <v>11016</v>
      </c>
      <c r="E612">
        <v>19</v>
      </c>
      <c r="F612" s="21">
        <v>491.5</v>
      </c>
      <c r="G612">
        <f>Table24[[#This Row],[Unidades]]*Table24[[#This Row],[Valor Unitario]]</f>
        <v>9338.5</v>
      </c>
    </row>
    <row r="613" spans="1:7" x14ac:dyDescent="0.25">
      <c r="A613" t="s">
        <v>59</v>
      </c>
      <c r="B613" t="s">
        <v>60</v>
      </c>
      <c r="C613" s="20">
        <v>41013</v>
      </c>
      <c r="D613" s="22">
        <v>11000</v>
      </c>
      <c r="E613">
        <v>13</v>
      </c>
      <c r="F613" s="21">
        <v>903.75</v>
      </c>
      <c r="G613" s="21">
        <f>Table24[[#This Row],[Unidades]]*Table24[[#This Row],[Valor Unitario]]</f>
        <v>11748.75</v>
      </c>
    </row>
    <row r="614" spans="1:7" x14ac:dyDescent="0.25">
      <c r="A614" t="s">
        <v>59</v>
      </c>
      <c r="B614" t="s">
        <v>60</v>
      </c>
      <c r="C614" s="20">
        <v>41013</v>
      </c>
      <c r="D614" s="22">
        <v>11001</v>
      </c>
      <c r="E614">
        <v>14</v>
      </c>
      <c r="F614" s="21">
        <v>2769</v>
      </c>
      <c r="G614" s="21">
        <f>Table24[[#This Row],[Unidades]]*Table24[[#This Row],[Valor Unitario]]</f>
        <v>38766</v>
      </c>
    </row>
    <row r="615" spans="1:7" hidden="1" x14ac:dyDescent="0.25">
      <c r="A615" t="s">
        <v>59</v>
      </c>
      <c r="B615" t="s">
        <v>69</v>
      </c>
      <c r="C615" s="20">
        <v>41014</v>
      </c>
      <c r="D615" s="22">
        <v>11006</v>
      </c>
      <c r="E615">
        <v>18</v>
      </c>
      <c r="F615" s="21">
        <v>329.69</v>
      </c>
      <c r="G615">
        <f>Table24[[#This Row],[Unidades]]*Table24[[#This Row],[Valor Unitario]]</f>
        <v>5934.42</v>
      </c>
    </row>
    <row r="616" spans="1:7" x14ac:dyDescent="0.25">
      <c r="A616" t="s">
        <v>59</v>
      </c>
      <c r="B616" t="s">
        <v>60</v>
      </c>
      <c r="C616" s="20">
        <v>41014</v>
      </c>
      <c r="D616" s="22">
        <v>11014</v>
      </c>
      <c r="E616">
        <v>9</v>
      </c>
      <c r="F616" s="21">
        <v>243.18</v>
      </c>
      <c r="G616" s="21">
        <f>Table24[[#This Row],[Unidades]]*Table24[[#This Row],[Valor Unitario]]</f>
        <v>2188.62</v>
      </c>
    </row>
    <row r="617" spans="1:7" hidden="1" x14ac:dyDescent="0.25">
      <c r="A617" t="s">
        <v>59</v>
      </c>
      <c r="B617" t="s">
        <v>67</v>
      </c>
      <c r="C617" s="20">
        <v>41015</v>
      </c>
      <c r="D617" s="22">
        <v>11002</v>
      </c>
      <c r="E617">
        <v>14</v>
      </c>
      <c r="F617" s="21">
        <v>1811.1</v>
      </c>
      <c r="G617">
        <f>Table24[[#This Row],[Unidades]]*Table24[[#This Row],[Valor Unitario]]</f>
        <v>25355.399999999998</v>
      </c>
    </row>
    <row r="618" spans="1:7" hidden="1" x14ac:dyDescent="0.25">
      <c r="A618" t="s">
        <v>59</v>
      </c>
      <c r="B618" t="s">
        <v>67</v>
      </c>
      <c r="C618" s="20">
        <v>41015</v>
      </c>
      <c r="D618" s="22">
        <v>11018</v>
      </c>
      <c r="E618">
        <v>19</v>
      </c>
      <c r="F618" s="21">
        <v>1575</v>
      </c>
      <c r="G618">
        <f>Table24[[#This Row],[Unidades]]*Table24[[#This Row],[Valor Unitario]]</f>
        <v>29925</v>
      </c>
    </row>
    <row r="619" spans="1:7" x14ac:dyDescent="0.25">
      <c r="A619" t="s">
        <v>59</v>
      </c>
      <c r="B619" t="s">
        <v>60</v>
      </c>
      <c r="C619" s="20">
        <v>41015</v>
      </c>
      <c r="D619" s="22">
        <v>11020</v>
      </c>
      <c r="E619">
        <v>16</v>
      </c>
      <c r="F619" s="21">
        <v>632.4</v>
      </c>
      <c r="G619" s="21">
        <f>Table24[[#This Row],[Unidades]]*Table24[[#This Row],[Valor Unitario]]</f>
        <v>10118.4</v>
      </c>
    </row>
    <row r="620" spans="1:7" hidden="1" x14ac:dyDescent="0.25">
      <c r="A620" t="s">
        <v>59</v>
      </c>
      <c r="B620" t="s">
        <v>67</v>
      </c>
      <c r="C620" s="20">
        <v>41016</v>
      </c>
      <c r="D620" s="22">
        <v>10980</v>
      </c>
      <c r="E620">
        <v>19</v>
      </c>
      <c r="F620" s="21">
        <v>248</v>
      </c>
      <c r="G620">
        <f>Table24[[#This Row],[Unidades]]*Table24[[#This Row],[Valor Unitario]]</f>
        <v>4712</v>
      </c>
    </row>
    <row r="621" spans="1:7" hidden="1" x14ac:dyDescent="0.25">
      <c r="A621" t="s">
        <v>59</v>
      </c>
      <c r="B621" t="s">
        <v>66</v>
      </c>
      <c r="C621" s="20">
        <v>41016</v>
      </c>
      <c r="D621" s="22">
        <v>10998</v>
      </c>
      <c r="E621">
        <v>14</v>
      </c>
      <c r="F621" s="21">
        <v>686</v>
      </c>
      <c r="G621">
        <f>Table24[[#This Row],[Unidades]]*Table24[[#This Row],[Valor Unitario]]</f>
        <v>9604</v>
      </c>
    </row>
    <row r="622" spans="1:7" hidden="1" x14ac:dyDescent="0.25">
      <c r="A622" t="s">
        <v>59</v>
      </c>
      <c r="B622" t="s">
        <v>64</v>
      </c>
      <c r="C622" s="20">
        <v>41016</v>
      </c>
      <c r="D622" s="22">
        <v>11012</v>
      </c>
      <c r="E622">
        <v>17</v>
      </c>
      <c r="F622" s="21">
        <v>2825.3</v>
      </c>
      <c r="G622">
        <f>Table24[[#This Row],[Unidades]]*Table24[[#This Row],[Valor Unitario]]</f>
        <v>48030.100000000006</v>
      </c>
    </row>
    <row r="623" spans="1:7" hidden="1" x14ac:dyDescent="0.25">
      <c r="A623" t="s">
        <v>59</v>
      </c>
      <c r="B623" t="s">
        <v>69</v>
      </c>
      <c r="C623" s="20">
        <v>41019</v>
      </c>
      <c r="D623" s="22">
        <v>11004</v>
      </c>
      <c r="E623">
        <v>14</v>
      </c>
      <c r="F623" s="21">
        <v>295.38</v>
      </c>
      <c r="G623">
        <f>Table24[[#This Row],[Unidades]]*Table24[[#This Row],[Valor Unitario]]</f>
        <v>4135.32</v>
      </c>
    </row>
    <row r="624" spans="1:7" x14ac:dyDescent="0.25">
      <c r="A624" t="s">
        <v>59</v>
      </c>
      <c r="B624" t="s">
        <v>60</v>
      </c>
      <c r="C624" s="20">
        <v>41019</v>
      </c>
      <c r="D624" s="22">
        <v>11015</v>
      </c>
      <c r="E624">
        <v>12</v>
      </c>
      <c r="F624" s="21">
        <v>622.35</v>
      </c>
      <c r="G624" s="21">
        <f>Table24[[#This Row],[Unidades]]*Table24[[#This Row],[Valor Unitario]]</f>
        <v>7468.2000000000007</v>
      </c>
    </row>
    <row r="625" spans="1:7" hidden="1" x14ac:dyDescent="0.25">
      <c r="A625" t="s">
        <v>61</v>
      </c>
      <c r="B625" t="s">
        <v>63</v>
      </c>
      <c r="C625" s="20">
        <v>41019</v>
      </c>
      <c r="D625" s="22">
        <v>11017</v>
      </c>
      <c r="E625">
        <v>7</v>
      </c>
      <c r="F625" s="21">
        <v>6750</v>
      </c>
      <c r="G625">
        <f>Table24[[#This Row],[Unidades]]*Table24[[#This Row],[Valor Unitario]]</f>
        <v>47250</v>
      </c>
    </row>
    <row r="626" spans="1:7" hidden="1" x14ac:dyDescent="0.25">
      <c r="A626" t="s">
        <v>59</v>
      </c>
      <c r="B626" t="s">
        <v>67</v>
      </c>
      <c r="C626" s="20">
        <v>41019</v>
      </c>
      <c r="D626" s="22">
        <v>11024</v>
      </c>
      <c r="E626">
        <v>18</v>
      </c>
      <c r="F626" s="21">
        <v>1966.81</v>
      </c>
      <c r="G626">
        <f>Table24[[#This Row],[Unidades]]*Table24[[#This Row],[Valor Unitario]]</f>
        <v>35402.58</v>
      </c>
    </row>
    <row r="627" spans="1:7" hidden="1" x14ac:dyDescent="0.25">
      <c r="A627" t="s">
        <v>59</v>
      </c>
      <c r="B627" t="s">
        <v>64</v>
      </c>
      <c r="C627" s="20">
        <v>41019</v>
      </c>
      <c r="D627" s="22">
        <v>11027</v>
      </c>
      <c r="E627">
        <v>10</v>
      </c>
      <c r="F627" s="21">
        <v>877.72</v>
      </c>
      <c r="G627">
        <f>Table24[[#This Row],[Unidades]]*Table24[[#This Row],[Valor Unitario]]</f>
        <v>8777.2000000000007</v>
      </c>
    </row>
    <row r="628" spans="1:7" hidden="1" x14ac:dyDescent="0.25">
      <c r="A628" t="s">
        <v>59</v>
      </c>
      <c r="B628" t="s">
        <v>66</v>
      </c>
      <c r="C628" s="20">
        <v>41020</v>
      </c>
      <c r="D628" s="22">
        <v>10986</v>
      </c>
      <c r="E628">
        <v>17</v>
      </c>
      <c r="F628" s="21">
        <v>2220</v>
      </c>
      <c r="G628">
        <f>Table24[[#This Row],[Unidades]]*Table24[[#This Row],[Valor Unitario]]</f>
        <v>37740</v>
      </c>
    </row>
    <row r="629" spans="1:7" x14ac:dyDescent="0.25">
      <c r="A629" t="s">
        <v>59</v>
      </c>
      <c r="B629" t="s">
        <v>60</v>
      </c>
      <c r="C629" s="20">
        <v>41020</v>
      </c>
      <c r="D629" s="22">
        <v>11010</v>
      </c>
      <c r="E629">
        <v>19</v>
      </c>
      <c r="F629" s="21">
        <v>645</v>
      </c>
      <c r="G629" s="21">
        <f>Table24[[#This Row],[Unidades]]*Table24[[#This Row],[Valor Unitario]]</f>
        <v>12255</v>
      </c>
    </row>
    <row r="630" spans="1:7" hidden="1" x14ac:dyDescent="0.25">
      <c r="A630" t="s">
        <v>59</v>
      </c>
      <c r="B630" t="s">
        <v>69</v>
      </c>
      <c r="C630" s="20">
        <v>41020</v>
      </c>
      <c r="D630" s="22">
        <v>11021</v>
      </c>
      <c r="E630">
        <v>17</v>
      </c>
      <c r="F630" s="21">
        <v>6306.24</v>
      </c>
      <c r="G630">
        <f>Table24[[#This Row],[Unidades]]*Table24[[#This Row],[Valor Unitario]]</f>
        <v>107206.08</v>
      </c>
    </row>
    <row r="631" spans="1:7" x14ac:dyDescent="0.25">
      <c r="A631" t="s">
        <v>59</v>
      </c>
      <c r="B631" t="s">
        <v>60</v>
      </c>
      <c r="C631" s="20">
        <v>41021</v>
      </c>
      <c r="D631" s="22">
        <v>11028</v>
      </c>
      <c r="E631">
        <v>9</v>
      </c>
      <c r="F631" s="21">
        <v>2160</v>
      </c>
      <c r="G631" s="21">
        <f>Table24[[#This Row],[Unidades]]*Table24[[#This Row],[Valor Unitario]]</f>
        <v>19440</v>
      </c>
    </row>
    <row r="632" spans="1:7" hidden="1" x14ac:dyDescent="0.25">
      <c r="A632" t="s">
        <v>59</v>
      </c>
      <c r="B632" t="s">
        <v>66</v>
      </c>
      <c r="C632" s="20">
        <v>41021</v>
      </c>
      <c r="D632" s="22">
        <v>11036</v>
      </c>
      <c r="E632">
        <v>13</v>
      </c>
      <c r="F632" s="21">
        <v>1692</v>
      </c>
      <c r="G632">
        <f>Table24[[#This Row],[Unidades]]*Table24[[#This Row],[Valor Unitario]]</f>
        <v>21996</v>
      </c>
    </row>
    <row r="633" spans="1:7" hidden="1" x14ac:dyDescent="0.25">
      <c r="A633" t="s">
        <v>61</v>
      </c>
      <c r="B633" t="s">
        <v>63</v>
      </c>
      <c r="C633" s="20">
        <v>41022</v>
      </c>
      <c r="D633" s="22">
        <v>10978</v>
      </c>
      <c r="E633">
        <v>18</v>
      </c>
      <c r="F633" s="21">
        <v>1303.19</v>
      </c>
      <c r="G633">
        <f>Table24[[#This Row],[Unidades]]*Table24[[#This Row],[Valor Unitario]]</f>
        <v>23457.420000000002</v>
      </c>
    </row>
    <row r="634" spans="1:7" x14ac:dyDescent="0.25">
      <c r="A634" t="s">
        <v>59</v>
      </c>
      <c r="B634" t="s">
        <v>60</v>
      </c>
      <c r="C634" s="20">
        <v>41022</v>
      </c>
      <c r="D634" s="22">
        <v>11032</v>
      </c>
      <c r="E634">
        <v>7</v>
      </c>
      <c r="F634" s="21">
        <v>8902.5</v>
      </c>
      <c r="G634" s="21">
        <f>Table24[[#This Row],[Unidades]]*Table24[[#This Row],[Valor Unitario]]</f>
        <v>62317.5</v>
      </c>
    </row>
    <row r="635" spans="1:7" hidden="1" x14ac:dyDescent="0.25">
      <c r="A635" t="s">
        <v>61</v>
      </c>
      <c r="B635" t="s">
        <v>68</v>
      </c>
      <c r="C635" s="20">
        <v>41022</v>
      </c>
      <c r="D635" s="22">
        <v>11033</v>
      </c>
      <c r="E635">
        <v>18</v>
      </c>
      <c r="F635" s="21">
        <v>3232.8</v>
      </c>
      <c r="G635">
        <f>Table24[[#This Row],[Unidades]]*Table24[[#This Row],[Valor Unitario]]</f>
        <v>58190.400000000001</v>
      </c>
    </row>
    <row r="636" spans="1:7" hidden="1" x14ac:dyDescent="0.25">
      <c r="A636" t="s">
        <v>61</v>
      </c>
      <c r="B636" t="s">
        <v>63</v>
      </c>
      <c r="C636" s="20">
        <v>41023</v>
      </c>
      <c r="D636" s="22">
        <v>10970</v>
      </c>
      <c r="E636">
        <v>9</v>
      </c>
      <c r="F636" s="21">
        <v>224</v>
      </c>
      <c r="G636">
        <f>Table24[[#This Row],[Unidades]]*Table24[[#This Row],[Valor Unitario]]</f>
        <v>2016</v>
      </c>
    </row>
    <row r="637" spans="1:7" hidden="1" x14ac:dyDescent="0.25">
      <c r="A637" t="s">
        <v>59</v>
      </c>
      <c r="B637" t="s">
        <v>64</v>
      </c>
      <c r="C637" s="20">
        <v>41023</v>
      </c>
      <c r="D637" s="22">
        <v>11023</v>
      </c>
      <c r="E637">
        <v>7</v>
      </c>
      <c r="F637" s="21">
        <v>1500</v>
      </c>
      <c r="G637">
        <f>Table24[[#This Row],[Unidades]]*Table24[[#This Row],[Valor Unitario]]</f>
        <v>10500</v>
      </c>
    </row>
    <row r="638" spans="1:7" hidden="1" x14ac:dyDescent="0.25">
      <c r="A638" t="s">
        <v>61</v>
      </c>
      <c r="B638" t="s">
        <v>65</v>
      </c>
      <c r="C638" s="20">
        <v>41023</v>
      </c>
      <c r="D638" s="22">
        <v>11025</v>
      </c>
      <c r="E638">
        <v>7</v>
      </c>
      <c r="F638" s="21">
        <v>270</v>
      </c>
      <c r="G638">
        <f>Table24[[#This Row],[Unidades]]*Table24[[#This Row],[Valor Unitario]]</f>
        <v>1890</v>
      </c>
    </row>
    <row r="639" spans="1:7" hidden="1" x14ac:dyDescent="0.25">
      <c r="A639" t="s">
        <v>61</v>
      </c>
      <c r="B639" t="s">
        <v>65</v>
      </c>
      <c r="C639" s="20">
        <v>41023</v>
      </c>
      <c r="D639" s="22">
        <v>11031</v>
      </c>
      <c r="E639">
        <v>13</v>
      </c>
      <c r="F639" s="21">
        <v>2393.5</v>
      </c>
      <c r="G639">
        <f>Table24[[#This Row],[Unidades]]*Table24[[#This Row],[Valor Unitario]]</f>
        <v>31115.5</v>
      </c>
    </row>
    <row r="640" spans="1:7" x14ac:dyDescent="0.25">
      <c r="A640" t="s">
        <v>59</v>
      </c>
      <c r="B640" t="s">
        <v>60</v>
      </c>
      <c r="C640" s="20">
        <v>41023</v>
      </c>
      <c r="D640" s="22">
        <v>11035</v>
      </c>
      <c r="E640">
        <v>16</v>
      </c>
      <c r="F640" s="21">
        <v>1754.5</v>
      </c>
      <c r="G640" s="21">
        <f>Table24[[#This Row],[Unidades]]*Table24[[#This Row],[Valor Unitario]]</f>
        <v>28072</v>
      </c>
    </row>
    <row r="641" spans="1:7" hidden="1" x14ac:dyDescent="0.25">
      <c r="A641" t="s">
        <v>59</v>
      </c>
      <c r="B641" t="s">
        <v>66</v>
      </c>
      <c r="C641" s="20">
        <v>41023</v>
      </c>
      <c r="D641" s="22">
        <v>11046</v>
      </c>
      <c r="E641">
        <v>14</v>
      </c>
      <c r="F641" s="21">
        <v>1485.8</v>
      </c>
      <c r="G641">
        <f>Table24[[#This Row],[Unidades]]*Table24[[#This Row],[Valor Unitario]]</f>
        <v>20801.2</v>
      </c>
    </row>
    <row r="642" spans="1:7" hidden="1" x14ac:dyDescent="0.25">
      <c r="A642" t="s">
        <v>61</v>
      </c>
      <c r="B642" t="s">
        <v>67</v>
      </c>
      <c r="C642" s="20">
        <v>41026</v>
      </c>
      <c r="D642" s="22">
        <v>11029</v>
      </c>
      <c r="E642">
        <v>15</v>
      </c>
      <c r="F642" s="21">
        <v>1286.8</v>
      </c>
      <c r="G642">
        <f>Table24[[#This Row],[Unidades]]*Table24[[#This Row],[Valor Unitario]]</f>
        <v>19302</v>
      </c>
    </row>
    <row r="643" spans="1:7" hidden="1" x14ac:dyDescent="0.25">
      <c r="A643" t="s">
        <v>61</v>
      </c>
      <c r="B643" t="s">
        <v>68</v>
      </c>
      <c r="C643" s="20">
        <v>41026</v>
      </c>
      <c r="D643" s="22">
        <v>11030</v>
      </c>
      <c r="E643">
        <v>13</v>
      </c>
      <c r="F643" s="21">
        <v>12615.05</v>
      </c>
      <c r="G643">
        <f>Table24[[#This Row],[Unidades]]*Table24[[#This Row],[Valor Unitario]]</f>
        <v>163995.65</v>
      </c>
    </row>
    <row r="644" spans="1:7" hidden="1" x14ac:dyDescent="0.25">
      <c r="A644" t="s">
        <v>59</v>
      </c>
      <c r="B644" t="s">
        <v>66</v>
      </c>
      <c r="C644" s="20">
        <v>41026</v>
      </c>
      <c r="D644" s="22">
        <v>11034</v>
      </c>
      <c r="E644">
        <v>12</v>
      </c>
      <c r="F644" s="21">
        <v>539.4</v>
      </c>
      <c r="G644">
        <f>Table24[[#This Row],[Unidades]]*Table24[[#This Row],[Valor Unitario]]</f>
        <v>6472.7999999999993</v>
      </c>
    </row>
    <row r="645" spans="1:7" hidden="1" x14ac:dyDescent="0.25">
      <c r="A645" t="s">
        <v>61</v>
      </c>
      <c r="B645" t="s">
        <v>68</v>
      </c>
      <c r="C645" s="20">
        <v>41026</v>
      </c>
      <c r="D645" s="22">
        <v>11037</v>
      </c>
      <c r="E645">
        <v>12</v>
      </c>
      <c r="F645" s="21">
        <v>60</v>
      </c>
      <c r="G645">
        <f>Table24[[#This Row],[Unidades]]*Table24[[#This Row],[Valor Unitario]]</f>
        <v>720</v>
      </c>
    </row>
    <row r="646" spans="1:7" hidden="1" x14ac:dyDescent="0.25">
      <c r="A646" t="s">
        <v>59</v>
      </c>
      <c r="B646" t="s">
        <v>67</v>
      </c>
      <c r="C646" s="20">
        <v>41027</v>
      </c>
      <c r="D646" s="22">
        <v>11026</v>
      </c>
      <c r="E646">
        <v>7</v>
      </c>
      <c r="F646" s="21">
        <v>1030</v>
      </c>
      <c r="G646">
        <f>Table24[[#This Row],[Unidades]]*Table24[[#This Row],[Valor Unitario]]</f>
        <v>7210</v>
      </c>
    </row>
    <row r="647" spans="1:7" hidden="1" x14ac:dyDescent="0.25">
      <c r="A647" t="s">
        <v>59</v>
      </c>
      <c r="B647" t="s">
        <v>69</v>
      </c>
      <c r="C647" s="20">
        <v>41027</v>
      </c>
      <c r="D647" s="22">
        <v>11041</v>
      </c>
      <c r="E647">
        <v>15</v>
      </c>
      <c r="F647" s="21">
        <v>1773</v>
      </c>
      <c r="G647">
        <f>Table24[[#This Row],[Unidades]]*Table24[[#This Row],[Valor Unitario]]</f>
        <v>26595</v>
      </c>
    </row>
    <row r="648" spans="1:7" hidden="1" x14ac:dyDescent="0.25">
      <c r="A648" t="s">
        <v>61</v>
      </c>
      <c r="B648" t="s">
        <v>62</v>
      </c>
      <c r="C648" s="20">
        <v>41028</v>
      </c>
      <c r="D648" s="22">
        <v>11043</v>
      </c>
      <c r="E648">
        <v>7</v>
      </c>
      <c r="F648" s="21">
        <v>210</v>
      </c>
      <c r="G648">
        <f>Table24[[#This Row],[Unidades]]*Table24[[#This Row],[Valor Unitario]]</f>
        <v>1470</v>
      </c>
    </row>
    <row r="649" spans="1:7" x14ac:dyDescent="0.25">
      <c r="A649" t="s">
        <v>59</v>
      </c>
      <c r="B649" t="s">
        <v>60</v>
      </c>
      <c r="C649" s="20">
        <v>41028</v>
      </c>
      <c r="D649" s="22">
        <v>11053</v>
      </c>
      <c r="E649">
        <v>13</v>
      </c>
      <c r="F649" s="21">
        <v>3055</v>
      </c>
      <c r="G649" s="21">
        <f>Table24[[#This Row],[Unidades]]*Table24[[#This Row],[Valor Unitario]]</f>
        <v>39715</v>
      </c>
    </row>
    <row r="650" spans="1:7" hidden="1" x14ac:dyDescent="0.25">
      <c r="A650" t="s">
        <v>59</v>
      </c>
      <c r="B650" t="s">
        <v>64</v>
      </c>
      <c r="C650" s="20">
        <v>41029</v>
      </c>
      <c r="D650" s="22">
        <v>11038</v>
      </c>
      <c r="E650">
        <v>9</v>
      </c>
      <c r="F650" s="21">
        <v>732.6</v>
      </c>
      <c r="G650">
        <f>Table24[[#This Row],[Unidades]]*Table24[[#This Row],[Valor Unitario]]</f>
        <v>6593.4000000000005</v>
      </c>
    </row>
    <row r="651" spans="1:7" hidden="1" x14ac:dyDescent="0.25">
      <c r="A651" t="s">
        <v>61</v>
      </c>
      <c r="B651" t="s">
        <v>68</v>
      </c>
      <c r="C651" s="20">
        <v>41029</v>
      </c>
      <c r="D651" s="22">
        <v>11048</v>
      </c>
      <c r="E651">
        <v>12</v>
      </c>
      <c r="F651" s="21">
        <v>525</v>
      </c>
      <c r="G651">
        <f>Table24[[#This Row],[Unidades]]*Table24[[#This Row],[Valor Unitario]]</f>
        <v>6300</v>
      </c>
    </row>
    <row r="652" spans="1:7" x14ac:dyDescent="0.25">
      <c r="A652" t="s">
        <v>59</v>
      </c>
      <c r="B652" t="s">
        <v>60</v>
      </c>
      <c r="C652" s="20">
        <v>41030</v>
      </c>
      <c r="D652" s="22">
        <v>11042</v>
      </c>
      <c r="E652">
        <v>16</v>
      </c>
      <c r="F652" s="21">
        <v>405.75</v>
      </c>
      <c r="G652" s="21">
        <f>Table24[[#This Row],[Unidades]]*Table24[[#This Row],[Valor Unitario]]</f>
        <v>6492</v>
      </c>
    </row>
    <row r="653" spans="1:7" hidden="1" x14ac:dyDescent="0.25">
      <c r="A653" t="s">
        <v>59</v>
      </c>
      <c r="B653" t="s">
        <v>67</v>
      </c>
      <c r="C653" s="20">
        <v>41030</v>
      </c>
      <c r="D653" s="22">
        <v>11044</v>
      </c>
      <c r="E653">
        <v>17</v>
      </c>
      <c r="F653" s="21">
        <v>591.6</v>
      </c>
      <c r="G653">
        <f>Table24[[#This Row],[Unidades]]*Table24[[#This Row],[Valor Unitario]]</f>
        <v>10057.200000000001</v>
      </c>
    </row>
    <row r="654" spans="1:7" hidden="1" x14ac:dyDescent="0.25">
      <c r="A654" t="s">
        <v>61</v>
      </c>
      <c r="B654" t="s">
        <v>68</v>
      </c>
      <c r="C654" s="20">
        <v>41030</v>
      </c>
      <c r="D654" s="22">
        <v>11047</v>
      </c>
      <c r="E654">
        <v>9</v>
      </c>
      <c r="F654" s="21">
        <v>817.87</v>
      </c>
      <c r="G654">
        <f>Table24[[#This Row],[Unidades]]*Table24[[#This Row],[Valor Unitario]]</f>
        <v>7360.83</v>
      </c>
    </row>
    <row r="655" spans="1:7" hidden="1" x14ac:dyDescent="0.25">
      <c r="A655" t="s">
        <v>59</v>
      </c>
      <c r="B655" t="s">
        <v>69</v>
      </c>
      <c r="C655" s="20">
        <v>41030</v>
      </c>
      <c r="D655" s="22">
        <v>11052</v>
      </c>
      <c r="E655">
        <v>9</v>
      </c>
      <c r="F655" s="21">
        <v>1332</v>
      </c>
      <c r="G655">
        <f>Table24[[#This Row],[Unidades]]*Table24[[#This Row],[Valor Unitario]]</f>
        <v>11988</v>
      </c>
    </row>
    <row r="656" spans="1:7" hidden="1" x14ac:dyDescent="0.25">
      <c r="A656" t="s">
        <v>59</v>
      </c>
      <c r="B656" t="s">
        <v>66</v>
      </c>
      <c r="C656" s="20">
        <v>41030</v>
      </c>
      <c r="D656" s="22">
        <v>11056</v>
      </c>
      <c r="E656">
        <v>18</v>
      </c>
      <c r="F656" s="21">
        <v>3740</v>
      </c>
      <c r="G656">
        <f>Table24[[#This Row],[Unidades]]*Table24[[#This Row],[Valor Unitario]]</f>
        <v>67320</v>
      </c>
    </row>
    <row r="657" spans="1:7" hidden="1" x14ac:dyDescent="0.25">
      <c r="A657" t="s">
        <v>59</v>
      </c>
      <c r="B657" t="s">
        <v>69</v>
      </c>
      <c r="C657" s="20">
        <v>41030</v>
      </c>
      <c r="D657" s="22">
        <v>11057</v>
      </c>
      <c r="E657">
        <v>19</v>
      </c>
      <c r="F657" s="21">
        <v>45</v>
      </c>
      <c r="G657">
        <f>Table24[[#This Row],[Unidades]]*Table24[[#This Row],[Valor Unitario]]</f>
        <v>855</v>
      </c>
    </row>
    <row r="658" spans="1:7" hidden="1" x14ac:dyDescent="0.25">
      <c r="A658" t="s">
        <v>61</v>
      </c>
      <c r="B658" t="s">
        <v>65</v>
      </c>
      <c r="C658" s="20">
        <v>41465</v>
      </c>
      <c r="D658" s="22">
        <v>10249</v>
      </c>
      <c r="E658">
        <v>7</v>
      </c>
      <c r="F658" s="21">
        <v>1863.4</v>
      </c>
      <c r="G658">
        <f>Table24[[#This Row],[Unidades]]*Table24[[#This Row],[Valor Unitario]]</f>
        <v>13043.800000000001</v>
      </c>
    </row>
    <row r="659" spans="1:7" hidden="1" x14ac:dyDescent="0.25">
      <c r="A659" t="s">
        <v>59</v>
      </c>
      <c r="B659" t="s">
        <v>67</v>
      </c>
      <c r="C659" s="20">
        <v>41466</v>
      </c>
      <c r="D659" s="22">
        <v>10252</v>
      </c>
      <c r="E659">
        <v>8</v>
      </c>
      <c r="F659" s="21">
        <v>3597.9</v>
      </c>
      <c r="G659">
        <f>Table24[[#This Row],[Unidades]]*Table24[[#This Row],[Valor Unitario]]</f>
        <v>28783.200000000001</v>
      </c>
    </row>
    <row r="660" spans="1:7" hidden="1" x14ac:dyDescent="0.25">
      <c r="A660" t="s">
        <v>59</v>
      </c>
      <c r="B660" t="s">
        <v>67</v>
      </c>
      <c r="C660" s="20">
        <v>41467</v>
      </c>
      <c r="D660" s="22">
        <v>10250</v>
      </c>
      <c r="E660">
        <v>13</v>
      </c>
      <c r="F660" s="21">
        <v>1552.6</v>
      </c>
      <c r="G660">
        <f>Table24[[#This Row],[Unidades]]*Table24[[#This Row],[Valor Unitario]]</f>
        <v>20183.8</v>
      </c>
    </row>
    <row r="661" spans="1:7" hidden="1" x14ac:dyDescent="0.25">
      <c r="A661" t="s">
        <v>59</v>
      </c>
      <c r="B661" t="s">
        <v>69</v>
      </c>
      <c r="C661" s="20">
        <v>41470</v>
      </c>
      <c r="D661" s="22">
        <v>10251</v>
      </c>
      <c r="E661">
        <v>10</v>
      </c>
      <c r="F661" s="21">
        <v>654.05999999999995</v>
      </c>
      <c r="G661">
        <f>Table24[[#This Row],[Unidades]]*Table24[[#This Row],[Valor Unitario]]</f>
        <v>6540.5999999999995</v>
      </c>
    </row>
    <row r="662" spans="1:7" hidden="1" x14ac:dyDescent="0.25">
      <c r="A662" t="s">
        <v>61</v>
      </c>
      <c r="B662" t="s">
        <v>63</v>
      </c>
      <c r="C662" s="20">
        <v>41470</v>
      </c>
      <c r="D662" s="22">
        <v>10255</v>
      </c>
      <c r="E662">
        <v>14</v>
      </c>
      <c r="F662" s="21">
        <v>2490.5</v>
      </c>
      <c r="G662">
        <f>Table24[[#This Row],[Unidades]]*Table24[[#This Row],[Valor Unitario]]</f>
        <v>34867</v>
      </c>
    </row>
    <row r="663" spans="1:7" hidden="1" x14ac:dyDescent="0.25">
      <c r="A663" t="s">
        <v>61</v>
      </c>
      <c r="B663" t="s">
        <v>62</v>
      </c>
      <c r="C663" s="20">
        <v>41471</v>
      </c>
      <c r="D663" s="22">
        <v>10248</v>
      </c>
      <c r="E663">
        <v>13</v>
      </c>
      <c r="F663" s="21">
        <v>440</v>
      </c>
      <c r="G663">
        <f>Table24[[#This Row],[Unidades]]*Table24[[#This Row],[Valor Unitario]]</f>
        <v>5720</v>
      </c>
    </row>
    <row r="664" spans="1:7" hidden="1" x14ac:dyDescent="0.25">
      <c r="A664" t="s">
        <v>59</v>
      </c>
      <c r="B664" t="s">
        <v>69</v>
      </c>
      <c r="C664" s="20">
        <v>41471</v>
      </c>
      <c r="D664" s="22">
        <v>10253</v>
      </c>
      <c r="E664">
        <v>11</v>
      </c>
      <c r="F664" s="21">
        <v>1444.8</v>
      </c>
      <c r="G664">
        <f>Table24[[#This Row],[Unidades]]*Table24[[#This Row],[Valor Unitario]]</f>
        <v>15892.8</v>
      </c>
    </row>
    <row r="665" spans="1:7" hidden="1" x14ac:dyDescent="0.25">
      <c r="A665" t="s">
        <v>59</v>
      </c>
      <c r="B665" t="s">
        <v>69</v>
      </c>
      <c r="C665" s="20">
        <v>41472</v>
      </c>
      <c r="D665" s="22">
        <v>10256</v>
      </c>
      <c r="E665">
        <v>17</v>
      </c>
      <c r="F665" s="21">
        <v>517.79999999999995</v>
      </c>
      <c r="G665">
        <f>Table24[[#This Row],[Unidades]]*Table24[[#This Row],[Valor Unitario]]</f>
        <v>8802.5999999999985</v>
      </c>
    </row>
    <row r="666" spans="1:7" hidden="1" x14ac:dyDescent="0.25">
      <c r="A666" t="s">
        <v>59</v>
      </c>
      <c r="B666" t="s">
        <v>67</v>
      </c>
      <c r="C666" s="20">
        <v>41477</v>
      </c>
      <c r="D666" s="22">
        <v>10257</v>
      </c>
      <c r="E666">
        <v>19</v>
      </c>
      <c r="F666" s="21">
        <v>1119.9000000000001</v>
      </c>
      <c r="G666">
        <f>Table24[[#This Row],[Unidades]]*Table24[[#This Row],[Valor Unitario]]</f>
        <v>21278.100000000002</v>
      </c>
    </row>
    <row r="667" spans="1:7" hidden="1" x14ac:dyDescent="0.25">
      <c r="A667" t="s">
        <v>61</v>
      </c>
      <c r="B667" t="s">
        <v>62</v>
      </c>
      <c r="C667" s="20">
        <v>41478</v>
      </c>
      <c r="D667" s="22">
        <v>10254</v>
      </c>
      <c r="E667">
        <v>14</v>
      </c>
      <c r="F667" s="21">
        <v>556.62</v>
      </c>
      <c r="G667">
        <f>Table24[[#This Row],[Unidades]]*Table24[[#This Row],[Valor Unitario]]</f>
        <v>7792.68</v>
      </c>
    </row>
    <row r="668" spans="1:7" hidden="1" x14ac:dyDescent="0.25">
      <c r="A668" t="s">
        <v>59</v>
      </c>
      <c r="B668" t="s">
        <v>64</v>
      </c>
      <c r="C668" s="20">
        <v>41478</v>
      </c>
      <c r="D668" s="22">
        <v>10258</v>
      </c>
      <c r="E668">
        <v>8</v>
      </c>
      <c r="F668" s="21">
        <v>1614.88</v>
      </c>
      <c r="G668">
        <f>Table24[[#This Row],[Unidades]]*Table24[[#This Row],[Valor Unitario]]</f>
        <v>12919.04</v>
      </c>
    </row>
    <row r="669" spans="1:7" hidden="1" x14ac:dyDescent="0.25">
      <c r="A669" t="s">
        <v>59</v>
      </c>
      <c r="B669" t="s">
        <v>67</v>
      </c>
      <c r="C669" s="20">
        <v>41480</v>
      </c>
      <c r="D669" s="22">
        <v>10259</v>
      </c>
      <c r="E669">
        <v>19</v>
      </c>
      <c r="F669" s="21">
        <v>100.8</v>
      </c>
      <c r="G669">
        <f>Table24[[#This Row],[Unidades]]*Table24[[#This Row],[Valor Unitario]]</f>
        <v>1915.2</v>
      </c>
    </row>
    <row r="670" spans="1:7" hidden="1" x14ac:dyDescent="0.25">
      <c r="A670" t="s">
        <v>59</v>
      </c>
      <c r="B670" t="s">
        <v>66</v>
      </c>
      <c r="C670" s="20">
        <v>41480</v>
      </c>
      <c r="D670" s="22">
        <v>10262</v>
      </c>
      <c r="E670">
        <v>14</v>
      </c>
      <c r="F670" s="21">
        <v>584</v>
      </c>
      <c r="G670">
        <f>Table24[[#This Row],[Unidades]]*Table24[[#This Row],[Valor Unitario]]</f>
        <v>8176</v>
      </c>
    </row>
    <row r="671" spans="1:7" hidden="1" x14ac:dyDescent="0.25">
      <c r="A671" t="s">
        <v>59</v>
      </c>
      <c r="B671" t="s">
        <v>67</v>
      </c>
      <c r="C671" s="20">
        <v>41484</v>
      </c>
      <c r="D671" s="22">
        <v>10260</v>
      </c>
      <c r="E671">
        <v>11</v>
      </c>
      <c r="F671" s="21">
        <v>1504.65</v>
      </c>
      <c r="G671">
        <f>Table24[[#This Row],[Unidades]]*Table24[[#This Row],[Valor Unitario]]</f>
        <v>16551.150000000001</v>
      </c>
    </row>
    <row r="672" spans="1:7" hidden="1" x14ac:dyDescent="0.25">
      <c r="A672" t="s">
        <v>59</v>
      </c>
      <c r="B672" t="s">
        <v>67</v>
      </c>
      <c r="C672" s="20">
        <v>41485</v>
      </c>
      <c r="D672" s="22">
        <v>10261</v>
      </c>
      <c r="E672">
        <v>14</v>
      </c>
      <c r="F672" s="21">
        <v>448</v>
      </c>
      <c r="G672">
        <f>Table24[[#This Row],[Unidades]]*Table24[[#This Row],[Valor Unitario]]</f>
        <v>6272</v>
      </c>
    </row>
    <row r="673" spans="1:7" hidden="1" x14ac:dyDescent="0.25">
      <c r="A673" t="s">
        <v>61</v>
      </c>
      <c r="B673" t="s">
        <v>63</v>
      </c>
      <c r="C673" s="20">
        <v>41486</v>
      </c>
      <c r="D673" s="22">
        <v>10263</v>
      </c>
      <c r="E673">
        <v>14</v>
      </c>
      <c r="F673" s="21">
        <v>1873.8</v>
      </c>
      <c r="G673">
        <f>Table24[[#This Row],[Unidades]]*Table24[[#This Row],[Valor Unitario]]</f>
        <v>26233.200000000001</v>
      </c>
    </row>
    <row r="674" spans="1:7" hidden="1" x14ac:dyDescent="0.25">
      <c r="A674" t="s">
        <v>59</v>
      </c>
      <c r="B674" t="s">
        <v>69</v>
      </c>
      <c r="C674" s="20">
        <v>41486</v>
      </c>
      <c r="D674" s="22">
        <v>10266</v>
      </c>
      <c r="E674">
        <v>16</v>
      </c>
      <c r="F674" s="21">
        <v>346.56</v>
      </c>
      <c r="G674">
        <f>Table24[[#This Row],[Unidades]]*Table24[[#This Row],[Valor Unitario]]</f>
        <v>5544.96</v>
      </c>
    </row>
    <row r="675" spans="1:7" hidden="1" x14ac:dyDescent="0.25">
      <c r="A675" t="s">
        <v>59</v>
      </c>
      <c r="B675" t="s">
        <v>63</v>
      </c>
      <c r="C675" s="20">
        <v>41488</v>
      </c>
      <c r="D675" s="22">
        <v>10268</v>
      </c>
      <c r="E675">
        <v>7</v>
      </c>
      <c r="F675" s="21">
        <v>1101.2</v>
      </c>
      <c r="G675">
        <f>Table24[[#This Row],[Unidades]]*Table24[[#This Row],[Valor Unitario]]</f>
        <v>7708.4000000000005</v>
      </c>
    </row>
    <row r="676" spans="1:7" hidden="1" x14ac:dyDescent="0.25">
      <c r="A676" t="s">
        <v>59</v>
      </c>
      <c r="B676" t="s">
        <v>64</v>
      </c>
      <c r="C676" s="20">
        <v>41488</v>
      </c>
      <c r="D676" s="22">
        <v>10270</v>
      </c>
      <c r="E676">
        <v>18</v>
      </c>
      <c r="F676" s="21">
        <v>1376</v>
      </c>
      <c r="G676">
        <f>Table24[[#This Row],[Unidades]]*Table24[[#This Row],[Valor Unitario]]</f>
        <v>24768</v>
      </c>
    </row>
    <row r="677" spans="1:7" hidden="1" x14ac:dyDescent="0.25">
      <c r="A677" t="s">
        <v>59</v>
      </c>
      <c r="B677" t="s">
        <v>67</v>
      </c>
      <c r="C677" s="20">
        <v>41492</v>
      </c>
      <c r="D677" s="22">
        <v>10267</v>
      </c>
      <c r="E677">
        <v>19</v>
      </c>
      <c r="F677" s="21">
        <v>3536.6</v>
      </c>
      <c r="G677">
        <f>Table24[[#This Row],[Unidades]]*Table24[[#This Row],[Valor Unitario]]</f>
        <v>67195.399999999994</v>
      </c>
    </row>
    <row r="678" spans="1:7" hidden="1" x14ac:dyDescent="0.25">
      <c r="A678" t="s">
        <v>61</v>
      </c>
      <c r="B678" t="s">
        <v>65</v>
      </c>
      <c r="C678" s="20">
        <v>41492</v>
      </c>
      <c r="D678" s="22">
        <v>10272</v>
      </c>
      <c r="E678">
        <v>16</v>
      </c>
      <c r="F678" s="21">
        <v>1456</v>
      </c>
      <c r="G678">
        <f>Table24[[#This Row],[Unidades]]*Table24[[#This Row],[Valor Unitario]]</f>
        <v>23296</v>
      </c>
    </row>
    <row r="679" spans="1:7" hidden="1" x14ac:dyDescent="0.25">
      <c r="A679" t="s">
        <v>61</v>
      </c>
      <c r="B679" t="s">
        <v>62</v>
      </c>
      <c r="C679" s="20">
        <v>41495</v>
      </c>
      <c r="D679" s="22">
        <v>10269</v>
      </c>
      <c r="E679">
        <v>16</v>
      </c>
      <c r="F679" s="21">
        <v>642.20000000000005</v>
      </c>
      <c r="G679">
        <f>Table24[[#This Row],[Unidades]]*Table24[[#This Row],[Valor Unitario]]</f>
        <v>10275.200000000001</v>
      </c>
    </row>
    <row r="680" spans="1:7" hidden="1" x14ac:dyDescent="0.25">
      <c r="A680" t="s">
        <v>59</v>
      </c>
      <c r="B680" t="s">
        <v>64</v>
      </c>
      <c r="C680" s="20">
        <v>41495</v>
      </c>
      <c r="D680" s="22">
        <v>10275</v>
      </c>
      <c r="E680">
        <v>9</v>
      </c>
      <c r="F680" s="21">
        <v>291.83999999999997</v>
      </c>
      <c r="G680">
        <f>Table24[[#This Row],[Unidades]]*Table24[[#This Row],[Valor Unitario]]</f>
        <v>2626.56</v>
      </c>
    </row>
    <row r="681" spans="1:7" x14ac:dyDescent="0.25">
      <c r="A681" t="s">
        <v>59</v>
      </c>
      <c r="B681" t="s">
        <v>60</v>
      </c>
      <c r="C681" s="20">
        <v>41498</v>
      </c>
      <c r="D681" s="22">
        <v>10265</v>
      </c>
      <c r="E681">
        <v>16</v>
      </c>
      <c r="F681" s="21">
        <v>1176</v>
      </c>
      <c r="G681" s="21">
        <f>Table24[[#This Row],[Unidades]]*Table24[[#This Row],[Valor Unitario]]</f>
        <v>18816</v>
      </c>
    </row>
    <row r="682" spans="1:7" hidden="1" x14ac:dyDescent="0.25">
      <c r="A682" t="s">
        <v>59</v>
      </c>
      <c r="B682" t="s">
        <v>69</v>
      </c>
      <c r="C682" s="20">
        <v>41498</v>
      </c>
      <c r="D682" s="22">
        <v>10273</v>
      </c>
      <c r="E682">
        <v>16</v>
      </c>
      <c r="F682" s="21">
        <v>2037.28</v>
      </c>
      <c r="G682">
        <f>Table24[[#This Row],[Unidades]]*Table24[[#This Row],[Valor Unitario]]</f>
        <v>32596.48</v>
      </c>
    </row>
    <row r="683" spans="1:7" x14ac:dyDescent="0.25">
      <c r="A683" t="s">
        <v>59</v>
      </c>
      <c r="B683" t="s">
        <v>60</v>
      </c>
      <c r="C683" s="20">
        <v>41499</v>
      </c>
      <c r="D683" s="22">
        <v>10277</v>
      </c>
      <c r="E683">
        <v>7</v>
      </c>
      <c r="F683" s="21">
        <v>1200.8</v>
      </c>
      <c r="G683" s="21">
        <f>Table24[[#This Row],[Unidades]]*Table24[[#This Row],[Valor Unitario]]</f>
        <v>8405.6</v>
      </c>
    </row>
    <row r="684" spans="1:7" hidden="1" x14ac:dyDescent="0.25">
      <c r="A684" t="s">
        <v>59</v>
      </c>
      <c r="B684" t="s">
        <v>66</v>
      </c>
      <c r="C684" s="20">
        <v>41500</v>
      </c>
      <c r="D684" s="22">
        <v>10276</v>
      </c>
      <c r="E684">
        <v>13</v>
      </c>
      <c r="F684" s="21">
        <v>420</v>
      </c>
      <c r="G684">
        <f>Table24[[#This Row],[Unidades]]*Table24[[#This Row],[Valor Unitario]]</f>
        <v>5460</v>
      </c>
    </row>
    <row r="685" spans="1:7" hidden="1" x14ac:dyDescent="0.25">
      <c r="A685" t="s">
        <v>61</v>
      </c>
      <c r="B685" t="s">
        <v>65</v>
      </c>
      <c r="C685" s="20">
        <v>41502</v>
      </c>
      <c r="D685" s="22">
        <v>10274</v>
      </c>
      <c r="E685">
        <v>18</v>
      </c>
      <c r="F685" s="21">
        <v>538.6</v>
      </c>
      <c r="G685">
        <f>Table24[[#This Row],[Unidades]]*Table24[[#This Row],[Valor Unitario]]</f>
        <v>9694.8000000000011</v>
      </c>
    </row>
    <row r="686" spans="1:7" hidden="1" x14ac:dyDescent="0.25">
      <c r="A686" t="s">
        <v>59</v>
      </c>
      <c r="B686" t="s">
        <v>66</v>
      </c>
      <c r="C686" s="20">
        <v>41502</v>
      </c>
      <c r="D686" s="22">
        <v>10278</v>
      </c>
      <c r="E686">
        <v>8</v>
      </c>
      <c r="F686" s="21">
        <v>1488.8</v>
      </c>
      <c r="G686">
        <f>Table24[[#This Row],[Unidades]]*Table24[[#This Row],[Valor Unitario]]</f>
        <v>11910.4</v>
      </c>
    </row>
    <row r="687" spans="1:7" hidden="1" x14ac:dyDescent="0.25">
      <c r="A687" t="s">
        <v>59</v>
      </c>
      <c r="B687" t="s">
        <v>66</v>
      </c>
      <c r="C687" s="20">
        <v>41502</v>
      </c>
      <c r="D687" s="22">
        <v>10279</v>
      </c>
      <c r="E687">
        <v>14</v>
      </c>
      <c r="F687" s="21">
        <v>351</v>
      </c>
      <c r="G687">
        <f>Table24[[#This Row],[Unidades]]*Table24[[#This Row],[Valor Unitario]]</f>
        <v>4914</v>
      </c>
    </row>
    <row r="688" spans="1:7" hidden="1" x14ac:dyDescent="0.25">
      <c r="A688" t="s">
        <v>59</v>
      </c>
      <c r="B688" t="s">
        <v>67</v>
      </c>
      <c r="C688" s="20">
        <v>41507</v>
      </c>
      <c r="D688" s="22">
        <v>10281</v>
      </c>
      <c r="E688">
        <v>16</v>
      </c>
      <c r="F688" s="21">
        <v>86.5</v>
      </c>
      <c r="G688">
        <f>Table24[[#This Row],[Unidades]]*Table24[[#This Row],[Valor Unitario]]</f>
        <v>1384</v>
      </c>
    </row>
    <row r="689" spans="1:7" hidden="1" x14ac:dyDescent="0.25">
      <c r="A689" t="s">
        <v>59</v>
      </c>
      <c r="B689" t="s">
        <v>67</v>
      </c>
      <c r="C689" s="20">
        <v>41507</v>
      </c>
      <c r="D689" s="22">
        <v>10282</v>
      </c>
      <c r="E689">
        <v>9</v>
      </c>
      <c r="F689" s="21">
        <v>155.4</v>
      </c>
      <c r="G689">
        <f>Table24[[#This Row],[Unidades]]*Table24[[#This Row],[Valor Unitario]]</f>
        <v>1398.6000000000001</v>
      </c>
    </row>
    <row r="690" spans="1:7" hidden="1" x14ac:dyDescent="0.25">
      <c r="A690" t="s">
        <v>61</v>
      </c>
      <c r="B690" t="s">
        <v>65</v>
      </c>
      <c r="C690" s="20">
        <v>41509</v>
      </c>
      <c r="D690" s="22">
        <v>10264</v>
      </c>
      <c r="E690">
        <v>15</v>
      </c>
      <c r="F690" s="21">
        <v>695.62</v>
      </c>
      <c r="G690">
        <f>Table24[[#This Row],[Unidades]]*Table24[[#This Row],[Valor Unitario]]</f>
        <v>10434.299999999999</v>
      </c>
    </row>
    <row r="691" spans="1:7" hidden="1" x14ac:dyDescent="0.25">
      <c r="A691" t="s">
        <v>59</v>
      </c>
      <c r="B691" t="s">
        <v>69</v>
      </c>
      <c r="C691" s="20">
        <v>41509</v>
      </c>
      <c r="D691" s="22">
        <v>10283</v>
      </c>
      <c r="E691">
        <v>13</v>
      </c>
      <c r="F691" s="21">
        <v>1414.8</v>
      </c>
      <c r="G691">
        <f>Table24[[#This Row],[Unidades]]*Table24[[#This Row],[Valor Unitario]]</f>
        <v>18392.399999999998</v>
      </c>
    </row>
    <row r="692" spans="1:7" hidden="1" x14ac:dyDescent="0.25">
      <c r="A692" t="s">
        <v>59</v>
      </c>
      <c r="B692" t="s">
        <v>64</v>
      </c>
      <c r="C692" s="20">
        <v>41512</v>
      </c>
      <c r="D692" s="22">
        <v>10285</v>
      </c>
      <c r="E692">
        <v>8</v>
      </c>
      <c r="F692" s="21">
        <v>1743.36</v>
      </c>
      <c r="G692">
        <f>Table24[[#This Row],[Unidades]]*Table24[[#This Row],[Valor Unitario]]</f>
        <v>13946.88</v>
      </c>
    </row>
    <row r="693" spans="1:7" hidden="1" x14ac:dyDescent="0.25">
      <c r="A693" t="s">
        <v>59</v>
      </c>
      <c r="B693" t="s">
        <v>67</v>
      </c>
      <c r="C693" s="20">
        <v>41513</v>
      </c>
      <c r="D693" s="22">
        <v>10284</v>
      </c>
      <c r="E693">
        <v>18</v>
      </c>
      <c r="F693" s="21">
        <v>1170.3699999999999</v>
      </c>
      <c r="G693">
        <f>Table24[[#This Row],[Unidades]]*Table24[[#This Row],[Valor Unitario]]</f>
        <v>21066.659999999996</v>
      </c>
    </row>
    <row r="694" spans="1:7" hidden="1" x14ac:dyDescent="0.25">
      <c r="A694" t="s">
        <v>59</v>
      </c>
      <c r="B694" t="s">
        <v>66</v>
      </c>
      <c r="C694" s="20">
        <v>41514</v>
      </c>
      <c r="D694" s="22">
        <v>10287</v>
      </c>
      <c r="E694">
        <v>7</v>
      </c>
      <c r="F694" s="21">
        <v>819</v>
      </c>
      <c r="G694">
        <f>Table24[[#This Row],[Unidades]]*Table24[[#This Row],[Valor Unitario]]</f>
        <v>5733</v>
      </c>
    </row>
    <row r="695" spans="1:7" hidden="1" x14ac:dyDescent="0.25">
      <c r="A695" t="s">
        <v>61</v>
      </c>
      <c r="B695" t="s">
        <v>68</v>
      </c>
      <c r="C695" s="20">
        <v>41514</v>
      </c>
      <c r="D695" s="22">
        <v>10289</v>
      </c>
      <c r="E695">
        <v>13</v>
      </c>
      <c r="F695" s="21">
        <v>479.4</v>
      </c>
      <c r="G695">
        <f>Table24[[#This Row],[Unidades]]*Table24[[#This Row],[Valor Unitario]]</f>
        <v>6232.2</v>
      </c>
    </row>
    <row r="696" spans="1:7" hidden="1" x14ac:dyDescent="0.25">
      <c r="A696" t="s">
        <v>61</v>
      </c>
      <c r="B696" t="s">
        <v>65</v>
      </c>
      <c r="C696" s="20">
        <v>41516</v>
      </c>
      <c r="D696" s="22">
        <v>10271</v>
      </c>
      <c r="E696">
        <v>17</v>
      </c>
      <c r="F696" s="21">
        <v>48</v>
      </c>
      <c r="G696">
        <f>Table24[[#This Row],[Unidades]]*Table24[[#This Row],[Valor Unitario]]</f>
        <v>816</v>
      </c>
    </row>
    <row r="697" spans="1:7" hidden="1" x14ac:dyDescent="0.25">
      <c r="A697" t="s">
        <v>59</v>
      </c>
      <c r="B697" t="s">
        <v>66</v>
      </c>
      <c r="C697" s="20">
        <v>41516</v>
      </c>
      <c r="D697" s="22">
        <v>10286</v>
      </c>
      <c r="E697">
        <v>12</v>
      </c>
      <c r="F697" s="21">
        <v>3016</v>
      </c>
      <c r="G697">
        <f>Table24[[#This Row],[Unidades]]*Table24[[#This Row],[Valor Unitario]]</f>
        <v>36192</v>
      </c>
    </row>
    <row r="698" spans="1:7" hidden="1" x14ac:dyDescent="0.25">
      <c r="A698" t="s">
        <v>59</v>
      </c>
      <c r="B698" t="s">
        <v>64</v>
      </c>
      <c r="C698" s="20">
        <v>41519</v>
      </c>
      <c r="D698" s="22">
        <v>10292</v>
      </c>
      <c r="E698">
        <v>14</v>
      </c>
      <c r="F698" s="21">
        <v>1296</v>
      </c>
      <c r="G698">
        <f>Table24[[#This Row],[Unidades]]*Table24[[#This Row],[Valor Unitario]]</f>
        <v>18144</v>
      </c>
    </row>
    <row r="699" spans="1:7" hidden="1" x14ac:dyDescent="0.25">
      <c r="A699" t="s">
        <v>59</v>
      </c>
      <c r="B699" t="s">
        <v>67</v>
      </c>
      <c r="C699" s="20">
        <v>41520</v>
      </c>
      <c r="D699" s="22">
        <v>10288</v>
      </c>
      <c r="E699">
        <v>19</v>
      </c>
      <c r="F699" s="21">
        <v>80.099999999999994</v>
      </c>
      <c r="G699">
        <f>Table24[[#This Row],[Unidades]]*Table24[[#This Row],[Valor Unitario]]</f>
        <v>1521.8999999999999</v>
      </c>
    </row>
    <row r="700" spans="1:7" hidden="1" x14ac:dyDescent="0.25">
      <c r="A700" t="s">
        <v>59</v>
      </c>
      <c r="B700" t="s">
        <v>66</v>
      </c>
      <c r="C700" s="20">
        <v>41520</v>
      </c>
      <c r="D700" s="22">
        <v>10290</v>
      </c>
      <c r="E700">
        <v>13</v>
      </c>
      <c r="F700" s="21">
        <v>2169</v>
      </c>
      <c r="G700">
        <f>Table24[[#This Row],[Unidades]]*Table24[[#This Row],[Valor Unitario]]</f>
        <v>28197</v>
      </c>
    </row>
    <row r="701" spans="1:7" hidden="1" x14ac:dyDescent="0.25">
      <c r="A701" t="s">
        <v>61</v>
      </c>
      <c r="B701" t="s">
        <v>65</v>
      </c>
      <c r="C701" s="20">
        <v>41521</v>
      </c>
      <c r="D701" s="22">
        <v>10291</v>
      </c>
      <c r="E701">
        <v>17</v>
      </c>
      <c r="F701" s="21">
        <v>497.52</v>
      </c>
      <c r="G701">
        <f>Table24[[#This Row],[Unidades]]*Table24[[#This Row],[Valor Unitario]]</f>
        <v>8457.84</v>
      </c>
    </row>
    <row r="702" spans="1:7" hidden="1" x14ac:dyDescent="0.25">
      <c r="A702" t="s">
        <v>59</v>
      </c>
      <c r="B702" t="s">
        <v>67</v>
      </c>
      <c r="C702" s="20">
        <v>41522</v>
      </c>
      <c r="D702" s="22">
        <v>10294</v>
      </c>
      <c r="E702">
        <v>12</v>
      </c>
      <c r="F702" s="21">
        <v>1887.6</v>
      </c>
      <c r="G702">
        <f>Table24[[#This Row],[Unidades]]*Table24[[#This Row],[Valor Unitario]]</f>
        <v>22651.199999999997</v>
      </c>
    </row>
    <row r="703" spans="1:7" x14ac:dyDescent="0.25">
      <c r="A703" t="s">
        <v>59</v>
      </c>
      <c r="B703" t="s">
        <v>60</v>
      </c>
      <c r="C703" s="20">
        <v>41527</v>
      </c>
      <c r="D703" s="22">
        <v>10295</v>
      </c>
      <c r="E703">
        <v>17</v>
      </c>
      <c r="F703" s="21">
        <v>121.6</v>
      </c>
      <c r="G703" s="21">
        <f>Table24[[#This Row],[Unidades]]*Table24[[#This Row],[Valor Unitario]]</f>
        <v>2067.1999999999998</v>
      </c>
    </row>
    <row r="704" spans="1:7" hidden="1" x14ac:dyDescent="0.25">
      <c r="A704" t="s">
        <v>61</v>
      </c>
      <c r="B704" t="s">
        <v>62</v>
      </c>
      <c r="C704" s="20">
        <v>41527</v>
      </c>
      <c r="D704" s="22">
        <v>10297</v>
      </c>
      <c r="E704">
        <v>14</v>
      </c>
      <c r="F704" s="21">
        <v>1420</v>
      </c>
      <c r="G704">
        <f>Table24[[#This Row],[Unidades]]*Table24[[#This Row],[Valor Unitario]]</f>
        <v>19880</v>
      </c>
    </row>
    <row r="705" spans="1:7" hidden="1" x14ac:dyDescent="0.25">
      <c r="A705" t="s">
        <v>59</v>
      </c>
      <c r="B705" t="s">
        <v>64</v>
      </c>
      <c r="C705" s="20">
        <v>41528</v>
      </c>
      <c r="D705" s="22">
        <v>10293</v>
      </c>
      <c r="E705">
        <v>14</v>
      </c>
      <c r="F705" s="21">
        <v>848.7</v>
      </c>
      <c r="G705">
        <f>Table24[[#This Row],[Unidades]]*Table24[[#This Row],[Valor Unitario]]</f>
        <v>11881.800000000001</v>
      </c>
    </row>
    <row r="706" spans="1:7" hidden="1" x14ac:dyDescent="0.25">
      <c r="A706" t="s">
        <v>61</v>
      </c>
      <c r="B706" t="s">
        <v>65</v>
      </c>
      <c r="C706" s="20">
        <v>41528</v>
      </c>
      <c r="D706" s="22">
        <v>10296</v>
      </c>
      <c r="E706">
        <v>12</v>
      </c>
      <c r="F706" s="21">
        <v>1050.5999999999999</v>
      </c>
      <c r="G706">
        <f>Table24[[#This Row],[Unidades]]*Table24[[#This Row],[Valor Unitario]]</f>
        <v>12607.199999999999</v>
      </c>
    </row>
    <row r="707" spans="1:7" hidden="1" x14ac:dyDescent="0.25">
      <c r="A707" t="s">
        <v>61</v>
      </c>
      <c r="B707" t="s">
        <v>65</v>
      </c>
      <c r="C707" s="20">
        <v>41528</v>
      </c>
      <c r="D707" s="22">
        <v>10298</v>
      </c>
      <c r="E707">
        <v>17</v>
      </c>
      <c r="F707" s="21">
        <v>2645</v>
      </c>
      <c r="G707">
        <f>Table24[[#This Row],[Unidades]]*Table24[[#This Row],[Valor Unitario]]</f>
        <v>44965</v>
      </c>
    </row>
    <row r="708" spans="1:7" x14ac:dyDescent="0.25">
      <c r="A708" t="s">
        <v>59</v>
      </c>
      <c r="B708" t="s">
        <v>60</v>
      </c>
      <c r="C708" s="20">
        <v>41529</v>
      </c>
      <c r="D708" s="22">
        <v>10280</v>
      </c>
      <c r="E708">
        <v>11</v>
      </c>
      <c r="F708" s="21">
        <v>613.20000000000005</v>
      </c>
      <c r="G708" s="21">
        <f>Table24[[#This Row],[Unidades]]*Table24[[#This Row],[Valor Unitario]]</f>
        <v>6745.2000000000007</v>
      </c>
    </row>
    <row r="709" spans="1:7" hidden="1" x14ac:dyDescent="0.25">
      <c r="A709" t="s">
        <v>59</v>
      </c>
      <c r="B709" t="s">
        <v>67</v>
      </c>
      <c r="C709" s="20">
        <v>41530</v>
      </c>
      <c r="D709" s="22">
        <v>10299</v>
      </c>
      <c r="E709">
        <v>13</v>
      </c>
      <c r="F709" s="21">
        <v>349.5</v>
      </c>
      <c r="G709">
        <f>Table24[[#This Row],[Unidades]]*Table24[[#This Row],[Valor Unitario]]</f>
        <v>4543.5</v>
      </c>
    </row>
    <row r="710" spans="1:7" hidden="1" x14ac:dyDescent="0.25">
      <c r="A710" t="s">
        <v>59</v>
      </c>
      <c r="B710" t="s">
        <v>66</v>
      </c>
      <c r="C710" s="20">
        <v>41534</v>
      </c>
      <c r="D710" s="22">
        <v>10301</v>
      </c>
      <c r="E710">
        <v>11</v>
      </c>
      <c r="F710" s="21">
        <v>755</v>
      </c>
      <c r="G710">
        <f>Table24[[#This Row],[Unidades]]*Table24[[#This Row],[Valor Unitario]]</f>
        <v>8305</v>
      </c>
    </row>
    <row r="711" spans="1:7" hidden="1" x14ac:dyDescent="0.25">
      <c r="A711" t="s">
        <v>59</v>
      </c>
      <c r="B711" t="s">
        <v>64</v>
      </c>
      <c r="C711" s="20">
        <v>41534</v>
      </c>
      <c r="D711" s="22">
        <v>10304</v>
      </c>
      <c r="E711">
        <v>16</v>
      </c>
      <c r="F711" s="21">
        <v>954.4</v>
      </c>
      <c r="G711">
        <f>Table24[[#This Row],[Unidades]]*Table24[[#This Row],[Valor Unitario]]</f>
        <v>15270.4</v>
      </c>
    </row>
    <row r="712" spans="1:7" x14ac:dyDescent="0.25">
      <c r="A712" t="s">
        <v>59</v>
      </c>
      <c r="B712" t="s">
        <v>60</v>
      </c>
      <c r="C712" s="20">
        <v>41535</v>
      </c>
      <c r="D712" s="22">
        <v>10300</v>
      </c>
      <c r="E712">
        <v>15</v>
      </c>
      <c r="F712" s="21">
        <v>608</v>
      </c>
      <c r="G712" s="21">
        <f>Table24[[#This Row],[Unidades]]*Table24[[#This Row],[Valor Unitario]]</f>
        <v>9120</v>
      </c>
    </row>
    <row r="713" spans="1:7" hidden="1" x14ac:dyDescent="0.25">
      <c r="A713" t="s">
        <v>61</v>
      </c>
      <c r="B713" t="s">
        <v>68</v>
      </c>
      <c r="C713" s="20">
        <v>41535</v>
      </c>
      <c r="D713" s="22">
        <v>10303</v>
      </c>
      <c r="E713">
        <v>11</v>
      </c>
      <c r="F713" s="21">
        <v>1117.8</v>
      </c>
      <c r="G713">
        <f>Table24[[#This Row],[Unidades]]*Table24[[#This Row],[Valor Unitario]]</f>
        <v>12295.8</v>
      </c>
    </row>
    <row r="714" spans="1:7" hidden="1" x14ac:dyDescent="0.25">
      <c r="A714" t="s">
        <v>59</v>
      </c>
      <c r="B714" t="s">
        <v>64</v>
      </c>
      <c r="C714" s="20">
        <v>41540</v>
      </c>
      <c r="D714" s="22">
        <v>10306</v>
      </c>
      <c r="E714">
        <v>10</v>
      </c>
      <c r="F714" s="21">
        <v>498.5</v>
      </c>
      <c r="G714">
        <f>Table24[[#This Row],[Unidades]]*Table24[[#This Row],[Valor Unitario]]</f>
        <v>4985</v>
      </c>
    </row>
    <row r="715" spans="1:7" hidden="1" x14ac:dyDescent="0.25">
      <c r="A715" t="s">
        <v>61</v>
      </c>
      <c r="B715" t="s">
        <v>68</v>
      </c>
      <c r="C715" s="20">
        <v>41541</v>
      </c>
      <c r="D715" s="22">
        <v>10308</v>
      </c>
      <c r="E715">
        <v>14</v>
      </c>
      <c r="F715" s="21">
        <v>88.8</v>
      </c>
      <c r="G715">
        <f>Table24[[#This Row],[Unidades]]*Table24[[#This Row],[Valor Unitario]]</f>
        <v>1243.2</v>
      </c>
    </row>
    <row r="716" spans="1:7" x14ac:dyDescent="0.25">
      <c r="A716" t="s">
        <v>59</v>
      </c>
      <c r="B716" t="s">
        <v>60</v>
      </c>
      <c r="C716" s="20">
        <v>41542</v>
      </c>
      <c r="D716" s="22">
        <v>10307</v>
      </c>
      <c r="E716">
        <v>11</v>
      </c>
      <c r="F716" s="21">
        <v>424</v>
      </c>
      <c r="G716" s="21">
        <f>Table24[[#This Row],[Unidades]]*Table24[[#This Row],[Valor Unitario]]</f>
        <v>4664</v>
      </c>
    </row>
    <row r="717" spans="1:7" hidden="1" x14ac:dyDescent="0.25">
      <c r="A717" t="s">
        <v>59</v>
      </c>
      <c r="B717" t="s">
        <v>64</v>
      </c>
      <c r="C717" s="20">
        <v>41543</v>
      </c>
      <c r="D717" s="22">
        <v>10311</v>
      </c>
      <c r="E717">
        <v>16</v>
      </c>
      <c r="F717" s="21">
        <v>268.8</v>
      </c>
      <c r="G717">
        <f>Table24[[#This Row],[Unidades]]*Table24[[#This Row],[Valor Unitario]]</f>
        <v>4300.8</v>
      </c>
    </row>
    <row r="718" spans="1:7" hidden="1" x14ac:dyDescent="0.25">
      <c r="A718" t="s">
        <v>59</v>
      </c>
      <c r="B718" t="s">
        <v>66</v>
      </c>
      <c r="C718" s="20">
        <v>41544</v>
      </c>
      <c r="D718" s="22">
        <v>10310</v>
      </c>
      <c r="E718">
        <v>17</v>
      </c>
      <c r="F718" s="21">
        <v>336</v>
      </c>
      <c r="G718">
        <f>Table24[[#This Row],[Unidades]]*Table24[[#This Row],[Valor Unitario]]</f>
        <v>5712</v>
      </c>
    </row>
    <row r="719" spans="1:7" x14ac:dyDescent="0.25">
      <c r="A719" t="s">
        <v>59</v>
      </c>
      <c r="B719" t="s">
        <v>60</v>
      </c>
      <c r="C719" s="20">
        <v>41550</v>
      </c>
      <c r="D719" s="22">
        <v>10312</v>
      </c>
      <c r="E719">
        <v>7</v>
      </c>
      <c r="F719" s="21">
        <v>1614.8</v>
      </c>
      <c r="G719" s="21">
        <f>Table24[[#This Row],[Unidades]]*Table24[[#This Row],[Valor Unitario]]</f>
        <v>11303.6</v>
      </c>
    </row>
    <row r="720" spans="1:7" hidden="1" x14ac:dyDescent="0.25">
      <c r="A720" t="s">
        <v>59</v>
      </c>
      <c r="B720" t="s">
        <v>67</v>
      </c>
      <c r="C720" s="20">
        <v>41550</v>
      </c>
      <c r="D720" s="22">
        <v>10315</v>
      </c>
      <c r="E720">
        <v>17</v>
      </c>
      <c r="F720" s="21">
        <v>516.79999999999995</v>
      </c>
      <c r="G720">
        <f>Table24[[#This Row],[Unidades]]*Table24[[#This Row],[Valor Unitario]]</f>
        <v>8785.5999999999985</v>
      </c>
    </row>
    <row r="721" spans="1:7" x14ac:dyDescent="0.25">
      <c r="A721" t="s">
        <v>59</v>
      </c>
      <c r="B721" t="s">
        <v>60</v>
      </c>
      <c r="C721" s="20">
        <v>41551</v>
      </c>
      <c r="D721" s="22">
        <v>10313</v>
      </c>
      <c r="E721">
        <v>11</v>
      </c>
      <c r="F721" s="21">
        <v>182.4</v>
      </c>
      <c r="G721" s="21">
        <f>Table24[[#This Row],[Unidades]]*Table24[[#This Row],[Valor Unitario]]</f>
        <v>2006.4</v>
      </c>
    </row>
    <row r="722" spans="1:7" hidden="1" x14ac:dyDescent="0.25">
      <c r="A722" t="s">
        <v>59</v>
      </c>
      <c r="B722" t="s">
        <v>64</v>
      </c>
      <c r="C722" s="20">
        <v>41551</v>
      </c>
      <c r="D722" s="22">
        <v>10314</v>
      </c>
      <c r="E722">
        <v>18</v>
      </c>
      <c r="F722" s="21">
        <v>2094.3000000000002</v>
      </c>
      <c r="G722">
        <f>Table24[[#This Row],[Unidades]]*Table24[[#This Row],[Valor Unitario]]</f>
        <v>37697.4</v>
      </c>
    </row>
    <row r="723" spans="1:7" hidden="1" x14ac:dyDescent="0.25">
      <c r="A723" t="s">
        <v>59</v>
      </c>
      <c r="B723" t="s">
        <v>66</v>
      </c>
      <c r="C723" s="20">
        <v>41551</v>
      </c>
      <c r="D723" s="22">
        <v>10318</v>
      </c>
      <c r="E723">
        <v>13</v>
      </c>
      <c r="F723" s="21">
        <v>240.4</v>
      </c>
      <c r="G723">
        <f>Table24[[#This Row],[Unidades]]*Table24[[#This Row],[Valor Unitario]]</f>
        <v>3125.2000000000003</v>
      </c>
    </row>
    <row r="724" spans="1:7" hidden="1" x14ac:dyDescent="0.25">
      <c r="A724" t="s">
        <v>59</v>
      </c>
      <c r="B724" t="s">
        <v>64</v>
      </c>
      <c r="C724" s="20">
        <v>41555</v>
      </c>
      <c r="D724" s="22">
        <v>10316</v>
      </c>
      <c r="E724">
        <v>19</v>
      </c>
      <c r="F724" s="21">
        <v>2835</v>
      </c>
      <c r="G724">
        <f>Table24[[#This Row],[Unidades]]*Table24[[#This Row],[Valor Unitario]]</f>
        <v>53865</v>
      </c>
    </row>
    <row r="725" spans="1:7" hidden="1" x14ac:dyDescent="0.25">
      <c r="A725" t="s">
        <v>59</v>
      </c>
      <c r="B725" t="s">
        <v>67</v>
      </c>
      <c r="C725" s="20">
        <v>41556</v>
      </c>
      <c r="D725" s="22">
        <v>10302</v>
      </c>
      <c r="E725">
        <v>9</v>
      </c>
      <c r="F725" s="21">
        <v>2708.8</v>
      </c>
      <c r="G725">
        <f>Table24[[#This Row],[Unidades]]*Table24[[#This Row],[Valor Unitario]]</f>
        <v>24379.200000000001</v>
      </c>
    </row>
    <row r="726" spans="1:7" hidden="1" x14ac:dyDescent="0.25">
      <c r="A726" t="s">
        <v>59</v>
      </c>
      <c r="B726" t="s">
        <v>66</v>
      </c>
      <c r="C726" s="20">
        <v>41556</v>
      </c>
      <c r="D726" s="22">
        <v>10305</v>
      </c>
      <c r="E726">
        <v>15</v>
      </c>
      <c r="F726" s="21">
        <v>3741.3</v>
      </c>
      <c r="G726">
        <f>Table24[[#This Row],[Unidades]]*Table24[[#This Row],[Valor Unitario]]</f>
        <v>56119.5</v>
      </c>
    </row>
    <row r="727" spans="1:7" hidden="1" x14ac:dyDescent="0.25">
      <c r="A727" t="s">
        <v>61</v>
      </c>
      <c r="B727" t="s">
        <v>65</v>
      </c>
      <c r="C727" s="20">
        <v>41557</v>
      </c>
      <c r="D727" s="22">
        <v>10317</v>
      </c>
      <c r="E727">
        <v>8</v>
      </c>
      <c r="F727" s="21">
        <v>288</v>
      </c>
      <c r="G727">
        <f>Table24[[#This Row],[Unidades]]*Table24[[#This Row],[Valor Unitario]]</f>
        <v>2304</v>
      </c>
    </row>
    <row r="728" spans="1:7" hidden="1" x14ac:dyDescent="0.25">
      <c r="A728" t="s">
        <v>61</v>
      </c>
      <c r="B728" t="s">
        <v>63</v>
      </c>
      <c r="C728" s="20">
        <v>41557</v>
      </c>
      <c r="D728" s="22">
        <v>10324</v>
      </c>
      <c r="E728">
        <v>19</v>
      </c>
      <c r="F728" s="21">
        <v>5275.71</v>
      </c>
      <c r="G728">
        <f>Table24[[#This Row],[Unidades]]*Table24[[#This Row],[Valor Unitario]]</f>
        <v>100238.49</v>
      </c>
    </row>
    <row r="729" spans="1:7" hidden="1" x14ac:dyDescent="0.25">
      <c r="A729" t="s">
        <v>61</v>
      </c>
      <c r="B729" t="s">
        <v>68</v>
      </c>
      <c r="C729" s="20">
        <v>41558</v>
      </c>
      <c r="D729" s="22">
        <v>10319</v>
      </c>
      <c r="E729">
        <v>11</v>
      </c>
      <c r="F729" s="21">
        <v>1191.2</v>
      </c>
      <c r="G729">
        <f>Table24[[#This Row],[Unidades]]*Table24[[#This Row],[Valor Unitario]]</f>
        <v>13103.2</v>
      </c>
    </row>
    <row r="730" spans="1:7" hidden="1" x14ac:dyDescent="0.25">
      <c r="A730" t="s">
        <v>59</v>
      </c>
      <c r="B730" t="s">
        <v>69</v>
      </c>
      <c r="C730" s="20">
        <v>41558</v>
      </c>
      <c r="D730" s="22">
        <v>10321</v>
      </c>
      <c r="E730">
        <v>9</v>
      </c>
      <c r="F730" s="21">
        <v>144</v>
      </c>
      <c r="G730">
        <f>Table24[[#This Row],[Unidades]]*Table24[[#This Row],[Valor Unitario]]</f>
        <v>1296</v>
      </c>
    </row>
    <row r="731" spans="1:7" hidden="1" x14ac:dyDescent="0.25">
      <c r="A731" t="s">
        <v>59</v>
      </c>
      <c r="B731" t="s">
        <v>67</v>
      </c>
      <c r="C731" s="20">
        <v>41561</v>
      </c>
      <c r="D731" s="22">
        <v>10323</v>
      </c>
      <c r="E731">
        <v>8</v>
      </c>
      <c r="F731" s="21">
        <v>164.4</v>
      </c>
      <c r="G731">
        <f>Table24[[#This Row],[Unidades]]*Table24[[#This Row],[Valor Unitario]]</f>
        <v>1315.2</v>
      </c>
    </row>
    <row r="732" spans="1:7" hidden="1" x14ac:dyDescent="0.25">
      <c r="A732" t="s">
        <v>59</v>
      </c>
      <c r="B732" t="s">
        <v>64</v>
      </c>
      <c r="C732" s="20">
        <v>41561</v>
      </c>
      <c r="D732" s="22">
        <v>10325</v>
      </c>
      <c r="E732">
        <v>9</v>
      </c>
      <c r="F732" s="21">
        <v>1497</v>
      </c>
      <c r="G732">
        <f>Table24[[#This Row],[Unidades]]*Table24[[#This Row],[Valor Unitario]]</f>
        <v>13473</v>
      </c>
    </row>
    <row r="733" spans="1:7" hidden="1" x14ac:dyDescent="0.25">
      <c r="A733" t="s">
        <v>59</v>
      </c>
      <c r="B733" t="s">
        <v>67</v>
      </c>
      <c r="C733" s="20">
        <v>41561</v>
      </c>
      <c r="D733" s="22">
        <v>10326</v>
      </c>
      <c r="E733">
        <v>8</v>
      </c>
      <c r="F733" s="21">
        <v>982</v>
      </c>
      <c r="G733">
        <f>Table24[[#This Row],[Unidades]]*Table24[[#This Row],[Valor Unitario]]</f>
        <v>7856</v>
      </c>
    </row>
    <row r="734" spans="1:7" x14ac:dyDescent="0.25">
      <c r="A734" t="s">
        <v>59</v>
      </c>
      <c r="B734" t="s">
        <v>60</v>
      </c>
      <c r="C734" s="20">
        <v>41561</v>
      </c>
      <c r="D734" s="22">
        <v>10327</v>
      </c>
      <c r="E734">
        <v>7</v>
      </c>
      <c r="F734" s="21">
        <v>1810</v>
      </c>
      <c r="G734" s="21">
        <f>Table24[[#This Row],[Unidades]]*Table24[[#This Row],[Valor Unitario]]</f>
        <v>12670</v>
      </c>
    </row>
    <row r="735" spans="1:7" hidden="1" x14ac:dyDescent="0.25">
      <c r="A735" t="s">
        <v>59</v>
      </c>
      <c r="B735" t="s">
        <v>67</v>
      </c>
      <c r="C735" s="20">
        <v>41564</v>
      </c>
      <c r="D735" s="22">
        <v>10328</v>
      </c>
      <c r="E735">
        <v>8</v>
      </c>
      <c r="F735" s="21">
        <v>1168</v>
      </c>
      <c r="G735">
        <f>Table24[[#This Row],[Unidades]]*Table24[[#This Row],[Valor Unitario]]</f>
        <v>9344</v>
      </c>
    </row>
    <row r="736" spans="1:7" hidden="1" x14ac:dyDescent="0.25">
      <c r="A736" t="s">
        <v>61</v>
      </c>
      <c r="B736" t="s">
        <v>62</v>
      </c>
      <c r="C736" s="20">
        <v>41565</v>
      </c>
      <c r="D736" s="22">
        <v>10320</v>
      </c>
      <c r="E736">
        <v>17</v>
      </c>
      <c r="F736" s="21">
        <v>516</v>
      </c>
      <c r="G736">
        <f>Table24[[#This Row],[Unidades]]*Table24[[#This Row],[Valor Unitario]]</f>
        <v>8772</v>
      </c>
    </row>
    <row r="737" spans="1:7" hidden="1" x14ac:dyDescent="0.25">
      <c r="A737" t="s">
        <v>61</v>
      </c>
      <c r="B737" t="s">
        <v>63</v>
      </c>
      <c r="C737" s="20">
        <v>41568</v>
      </c>
      <c r="D737" s="22">
        <v>10331</v>
      </c>
      <c r="E737">
        <v>16</v>
      </c>
      <c r="F737" s="21">
        <v>88.5</v>
      </c>
      <c r="G737">
        <f>Table24[[#This Row],[Unidades]]*Table24[[#This Row],[Valor Unitario]]</f>
        <v>1416</v>
      </c>
    </row>
    <row r="738" spans="1:7" hidden="1" x14ac:dyDescent="0.25">
      <c r="A738" t="s">
        <v>59</v>
      </c>
      <c r="B738" t="s">
        <v>69</v>
      </c>
      <c r="C738" s="20">
        <v>41568</v>
      </c>
      <c r="D738" s="22">
        <v>10332</v>
      </c>
      <c r="E738">
        <v>18</v>
      </c>
      <c r="F738" s="21">
        <v>1786.88</v>
      </c>
      <c r="G738">
        <f>Table24[[#This Row],[Unidades]]*Table24[[#This Row],[Valor Unitario]]</f>
        <v>32163.840000000004</v>
      </c>
    </row>
    <row r="739" spans="1:7" hidden="1" x14ac:dyDescent="0.25">
      <c r="A739" t="s">
        <v>59</v>
      </c>
      <c r="B739" t="s">
        <v>69</v>
      </c>
      <c r="C739" s="20">
        <v>41570</v>
      </c>
      <c r="D739" s="22">
        <v>10309</v>
      </c>
      <c r="E739">
        <v>19</v>
      </c>
      <c r="F739" s="21">
        <v>1762</v>
      </c>
      <c r="G739">
        <f>Table24[[#This Row],[Unidades]]*Table24[[#This Row],[Valor Unitario]]</f>
        <v>33478</v>
      </c>
    </row>
    <row r="740" spans="1:7" hidden="1" x14ac:dyDescent="0.25">
      <c r="A740" t="s">
        <v>61</v>
      </c>
      <c r="B740" t="s">
        <v>68</v>
      </c>
      <c r="C740" s="20">
        <v>41570</v>
      </c>
      <c r="D740" s="22">
        <v>10322</v>
      </c>
      <c r="E740">
        <v>8</v>
      </c>
      <c r="F740" s="21">
        <v>112</v>
      </c>
      <c r="G740">
        <f>Table24[[#This Row],[Unidades]]*Table24[[#This Row],[Valor Unitario]]</f>
        <v>896</v>
      </c>
    </row>
    <row r="741" spans="1:7" hidden="1" x14ac:dyDescent="0.25">
      <c r="A741" t="s">
        <v>59</v>
      </c>
      <c r="B741" t="s">
        <v>67</v>
      </c>
      <c r="C741" s="20">
        <v>41570</v>
      </c>
      <c r="D741" s="22">
        <v>10329</v>
      </c>
      <c r="E741">
        <v>9</v>
      </c>
      <c r="F741" s="21">
        <v>4578.43</v>
      </c>
      <c r="G741">
        <f>Table24[[#This Row],[Unidades]]*Table24[[#This Row],[Valor Unitario]]</f>
        <v>41205.870000000003</v>
      </c>
    </row>
    <row r="742" spans="1:7" hidden="1" x14ac:dyDescent="0.25">
      <c r="A742" t="s">
        <v>61</v>
      </c>
      <c r="B742" t="s">
        <v>68</v>
      </c>
      <c r="C742" s="20">
        <v>41571</v>
      </c>
      <c r="D742" s="22">
        <v>10335</v>
      </c>
      <c r="E742">
        <v>8</v>
      </c>
      <c r="F742" s="21">
        <v>2036.16</v>
      </c>
      <c r="G742">
        <f>Table24[[#This Row],[Unidades]]*Table24[[#This Row],[Valor Unitario]]</f>
        <v>16289.28</v>
      </c>
    </row>
    <row r="743" spans="1:7" hidden="1" x14ac:dyDescent="0.25">
      <c r="A743" t="s">
        <v>61</v>
      </c>
      <c r="B743" t="s">
        <v>62</v>
      </c>
      <c r="C743" s="20">
        <v>41572</v>
      </c>
      <c r="D743" s="22">
        <v>10333</v>
      </c>
      <c r="E743">
        <v>11</v>
      </c>
      <c r="F743" s="21">
        <v>877.2</v>
      </c>
      <c r="G743">
        <f>Table24[[#This Row],[Unidades]]*Table24[[#This Row],[Valor Unitario]]</f>
        <v>9649.2000000000007</v>
      </c>
    </row>
    <row r="744" spans="1:7" hidden="1" x14ac:dyDescent="0.25">
      <c r="A744" t="s">
        <v>61</v>
      </c>
      <c r="B744" t="s">
        <v>68</v>
      </c>
      <c r="C744" s="20">
        <v>41572</v>
      </c>
      <c r="D744" s="22">
        <v>10336</v>
      </c>
      <c r="E744">
        <v>16</v>
      </c>
      <c r="F744" s="21">
        <v>285.12</v>
      </c>
      <c r="G744">
        <f>Table24[[#This Row],[Unidades]]*Table24[[#This Row],[Valor Unitario]]</f>
        <v>4561.92</v>
      </c>
    </row>
    <row r="745" spans="1:7" hidden="1" x14ac:dyDescent="0.25">
      <c r="A745" t="s">
        <v>59</v>
      </c>
      <c r="B745" t="s">
        <v>69</v>
      </c>
      <c r="C745" s="20">
        <v>41575</v>
      </c>
      <c r="D745" s="22">
        <v>10330</v>
      </c>
      <c r="E745">
        <v>7</v>
      </c>
      <c r="F745" s="21">
        <v>1649</v>
      </c>
      <c r="G745">
        <f>Table24[[#This Row],[Unidades]]*Table24[[#This Row],[Valor Unitario]]</f>
        <v>11543</v>
      </c>
    </row>
    <row r="746" spans="1:7" hidden="1" x14ac:dyDescent="0.25">
      <c r="A746" t="s">
        <v>59</v>
      </c>
      <c r="B746" t="s">
        <v>66</v>
      </c>
      <c r="C746" s="20">
        <v>41575</v>
      </c>
      <c r="D746" s="22">
        <v>10334</v>
      </c>
      <c r="E746">
        <v>15</v>
      </c>
      <c r="F746" s="21">
        <v>144.80000000000001</v>
      </c>
      <c r="G746">
        <f>Table24[[#This Row],[Unidades]]*Table24[[#This Row],[Valor Unitario]]</f>
        <v>2172</v>
      </c>
    </row>
    <row r="747" spans="1:7" hidden="1" x14ac:dyDescent="0.25">
      <c r="A747" t="s">
        <v>59</v>
      </c>
      <c r="B747" t="s">
        <v>67</v>
      </c>
      <c r="C747" s="20">
        <v>41576</v>
      </c>
      <c r="D747" s="22">
        <v>10337</v>
      </c>
      <c r="E747">
        <v>9</v>
      </c>
      <c r="F747" s="21">
        <v>2467</v>
      </c>
      <c r="G747">
        <f>Table24[[#This Row],[Unidades]]*Table24[[#This Row],[Valor Unitario]]</f>
        <v>22203</v>
      </c>
    </row>
    <row r="748" spans="1:7" hidden="1" x14ac:dyDescent="0.25">
      <c r="A748" t="s">
        <v>59</v>
      </c>
      <c r="B748" t="s">
        <v>67</v>
      </c>
      <c r="C748" s="20">
        <v>41576</v>
      </c>
      <c r="D748" s="22">
        <v>10338</v>
      </c>
      <c r="E748">
        <v>8</v>
      </c>
      <c r="F748" s="21">
        <v>934.5</v>
      </c>
      <c r="G748">
        <f>Table24[[#This Row],[Unidades]]*Table24[[#This Row],[Valor Unitario]]</f>
        <v>7476</v>
      </c>
    </row>
    <row r="749" spans="1:7" x14ac:dyDescent="0.25">
      <c r="A749" t="s">
        <v>59</v>
      </c>
      <c r="B749" t="s">
        <v>60</v>
      </c>
      <c r="C749" s="20">
        <v>41582</v>
      </c>
      <c r="D749" s="22">
        <v>10339</v>
      </c>
      <c r="E749">
        <v>7</v>
      </c>
      <c r="F749" s="21">
        <v>3354</v>
      </c>
      <c r="G749" s="21">
        <f>Table24[[#This Row],[Unidades]]*Table24[[#This Row],[Valor Unitario]]</f>
        <v>23478</v>
      </c>
    </row>
    <row r="750" spans="1:7" hidden="1" x14ac:dyDescent="0.25">
      <c r="A750" t="s">
        <v>59</v>
      </c>
      <c r="B750" t="s">
        <v>67</v>
      </c>
      <c r="C750" s="20">
        <v>41582</v>
      </c>
      <c r="D750" s="22">
        <v>10342</v>
      </c>
      <c r="E750">
        <v>9</v>
      </c>
      <c r="F750" s="21">
        <v>1840.64</v>
      </c>
      <c r="G750">
        <f>Table24[[#This Row],[Unidades]]*Table24[[#This Row],[Valor Unitario]]</f>
        <v>16565.760000000002</v>
      </c>
    </row>
    <row r="751" spans="1:7" hidden="1" x14ac:dyDescent="0.25">
      <c r="A751" t="s">
        <v>61</v>
      </c>
      <c r="B751" t="s">
        <v>68</v>
      </c>
      <c r="C751" s="20">
        <v>41583</v>
      </c>
      <c r="D751" s="22">
        <v>10341</v>
      </c>
      <c r="E751">
        <v>11</v>
      </c>
      <c r="F751" s="21">
        <v>352.6</v>
      </c>
      <c r="G751">
        <f>Table24[[#This Row],[Unidades]]*Table24[[#This Row],[Valor Unitario]]</f>
        <v>3878.6000000000004</v>
      </c>
    </row>
    <row r="752" spans="1:7" hidden="1" x14ac:dyDescent="0.25">
      <c r="A752" t="s">
        <v>59</v>
      </c>
      <c r="B752" t="s">
        <v>67</v>
      </c>
      <c r="C752" s="20">
        <v>41583</v>
      </c>
      <c r="D752" s="22">
        <v>10344</v>
      </c>
      <c r="E752">
        <v>17</v>
      </c>
      <c r="F752" s="21">
        <v>2296</v>
      </c>
      <c r="G752">
        <f>Table24[[#This Row],[Unidades]]*Table24[[#This Row],[Valor Unitario]]</f>
        <v>39032</v>
      </c>
    </row>
    <row r="753" spans="1:7" hidden="1" x14ac:dyDescent="0.25">
      <c r="A753" t="s">
        <v>59</v>
      </c>
      <c r="B753" t="s">
        <v>67</v>
      </c>
      <c r="C753" s="20">
        <v>41584</v>
      </c>
      <c r="D753" s="22">
        <v>10343</v>
      </c>
      <c r="E753">
        <v>16</v>
      </c>
      <c r="F753" s="21">
        <v>1584</v>
      </c>
      <c r="G753">
        <f>Table24[[#This Row],[Unidades]]*Table24[[#This Row],[Valor Unitario]]</f>
        <v>25344</v>
      </c>
    </row>
    <row r="754" spans="1:7" hidden="1" x14ac:dyDescent="0.25">
      <c r="A754" t="s">
        <v>59</v>
      </c>
      <c r="B754" t="s">
        <v>64</v>
      </c>
      <c r="C754" s="20">
        <v>41586</v>
      </c>
      <c r="D754" s="22">
        <v>10340</v>
      </c>
      <c r="E754">
        <v>11</v>
      </c>
      <c r="F754" s="21">
        <v>2436.1799999999998</v>
      </c>
      <c r="G754">
        <f>Table24[[#This Row],[Unidades]]*Table24[[#This Row],[Valor Unitario]]</f>
        <v>26797.98</v>
      </c>
    </row>
    <row r="755" spans="1:7" hidden="1" x14ac:dyDescent="0.25">
      <c r="A755" t="s">
        <v>59</v>
      </c>
      <c r="B755" t="s">
        <v>69</v>
      </c>
      <c r="C755" s="20">
        <v>41586</v>
      </c>
      <c r="D755" s="22">
        <v>10346</v>
      </c>
      <c r="E755">
        <v>13</v>
      </c>
      <c r="F755" s="21">
        <v>1618.88</v>
      </c>
      <c r="G755">
        <f>Table24[[#This Row],[Unidades]]*Table24[[#This Row],[Valor Unitario]]</f>
        <v>21045.440000000002</v>
      </c>
    </row>
    <row r="756" spans="1:7" hidden="1" x14ac:dyDescent="0.25">
      <c r="A756" t="s">
        <v>59</v>
      </c>
      <c r="B756" t="s">
        <v>67</v>
      </c>
      <c r="C756" s="20">
        <v>41586</v>
      </c>
      <c r="D756" s="22">
        <v>10347</v>
      </c>
      <c r="E756">
        <v>16</v>
      </c>
      <c r="F756" s="21">
        <v>814.42</v>
      </c>
      <c r="G756">
        <f>Table24[[#This Row],[Unidades]]*Table24[[#This Row],[Valor Unitario]]</f>
        <v>13030.72</v>
      </c>
    </row>
    <row r="757" spans="1:7" x14ac:dyDescent="0.25">
      <c r="A757" t="s">
        <v>59</v>
      </c>
      <c r="B757" t="s">
        <v>60</v>
      </c>
      <c r="C757" s="20">
        <v>41589</v>
      </c>
      <c r="D757" s="22">
        <v>10345</v>
      </c>
      <c r="E757">
        <v>18</v>
      </c>
      <c r="F757" s="21">
        <v>2924.8</v>
      </c>
      <c r="G757" s="21">
        <f>Table24[[#This Row],[Unidades]]*Table24[[#This Row],[Valor Unitario]]</f>
        <v>52646.400000000001</v>
      </c>
    </row>
    <row r="758" spans="1:7" hidden="1" x14ac:dyDescent="0.25">
      <c r="A758" t="s">
        <v>59</v>
      </c>
      <c r="B758" t="s">
        <v>67</v>
      </c>
      <c r="C758" s="20">
        <v>41593</v>
      </c>
      <c r="D758" s="22">
        <v>10348</v>
      </c>
      <c r="E758">
        <v>19</v>
      </c>
      <c r="F758" s="21">
        <v>363.6</v>
      </c>
      <c r="G758">
        <f>Table24[[#This Row],[Unidades]]*Table24[[#This Row],[Valor Unitario]]</f>
        <v>6908.4000000000005</v>
      </c>
    </row>
    <row r="759" spans="1:7" hidden="1" x14ac:dyDescent="0.25">
      <c r="A759" t="s">
        <v>61</v>
      </c>
      <c r="B759" t="s">
        <v>68</v>
      </c>
      <c r="C759" s="20">
        <v>41593</v>
      </c>
      <c r="D759" s="22">
        <v>10349</v>
      </c>
      <c r="E759">
        <v>19</v>
      </c>
      <c r="F759" s="21">
        <v>141.6</v>
      </c>
      <c r="G759">
        <f>Table24[[#This Row],[Unidades]]*Table24[[#This Row],[Valor Unitario]]</f>
        <v>2690.4</v>
      </c>
    </row>
    <row r="760" spans="1:7" hidden="1" x14ac:dyDescent="0.25">
      <c r="A760" t="s">
        <v>59</v>
      </c>
      <c r="B760" t="s">
        <v>69</v>
      </c>
      <c r="C760" s="20">
        <v>41596</v>
      </c>
      <c r="D760" s="22">
        <v>10352</v>
      </c>
      <c r="E760">
        <v>13</v>
      </c>
      <c r="F760" s="21">
        <v>136.30000000000001</v>
      </c>
      <c r="G760">
        <f>Table24[[#This Row],[Unidades]]*Table24[[#This Row],[Valor Unitario]]</f>
        <v>1771.9</v>
      </c>
    </row>
    <row r="761" spans="1:7" hidden="1" x14ac:dyDescent="0.25">
      <c r="A761" t="s">
        <v>59</v>
      </c>
      <c r="B761" t="s">
        <v>64</v>
      </c>
      <c r="C761" s="20">
        <v>41598</v>
      </c>
      <c r="D761" s="22">
        <v>10351</v>
      </c>
      <c r="E761">
        <v>9</v>
      </c>
      <c r="F761" s="21">
        <v>5398.72</v>
      </c>
      <c r="G761">
        <f>Table24[[#This Row],[Unidades]]*Table24[[#This Row],[Valor Unitario]]</f>
        <v>48588.480000000003</v>
      </c>
    </row>
    <row r="762" spans="1:7" hidden="1" x14ac:dyDescent="0.25">
      <c r="A762" t="s">
        <v>59</v>
      </c>
      <c r="B762" t="s">
        <v>66</v>
      </c>
      <c r="C762" s="20">
        <v>41598</v>
      </c>
      <c r="D762" s="22">
        <v>10354</v>
      </c>
      <c r="E762">
        <v>9</v>
      </c>
      <c r="F762" s="21">
        <v>568.79999999999995</v>
      </c>
      <c r="G762">
        <f>Table24[[#This Row],[Unidades]]*Table24[[#This Row],[Valor Unitario]]</f>
        <v>5119.2</v>
      </c>
    </row>
    <row r="763" spans="1:7" hidden="1" x14ac:dyDescent="0.25">
      <c r="A763" t="s">
        <v>61</v>
      </c>
      <c r="B763" t="s">
        <v>65</v>
      </c>
      <c r="C763" s="20">
        <v>41598</v>
      </c>
      <c r="D763" s="22">
        <v>10355</v>
      </c>
      <c r="E763">
        <v>18</v>
      </c>
      <c r="F763" s="21">
        <v>480</v>
      </c>
      <c r="G763">
        <f>Table24[[#This Row],[Unidades]]*Table24[[#This Row],[Valor Unitario]]</f>
        <v>8640</v>
      </c>
    </row>
    <row r="764" spans="1:7" hidden="1" x14ac:dyDescent="0.25">
      <c r="A764" t="s">
        <v>61</v>
      </c>
      <c r="B764" t="s">
        <v>68</v>
      </c>
      <c r="C764" s="20">
        <v>41603</v>
      </c>
      <c r="D764" s="22">
        <v>10353</v>
      </c>
      <c r="E764">
        <v>8</v>
      </c>
      <c r="F764" s="21">
        <v>8593.2800000000007</v>
      </c>
      <c r="G764">
        <f>Table24[[#This Row],[Unidades]]*Table24[[#This Row],[Valor Unitario]]</f>
        <v>68746.240000000005</v>
      </c>
    </row>
    <row r="765" spans="1:7" hidden="1" x14ac:dyDescent="0.25">
      <c r="A765" t="s">
        <v>61</v>
      </c>
      <c r="B765" t="s">
        <v>62</v>
      </c>
      <c r="C765" s="20">
        <v>41604</v>
      </c>
      <c r="D765" s="22">
        <v>10359</v>
      </c>
      <c r="E765">
        <v>11</v>
      </c>
      <c r="F765" s="21">
        <v>3471.68</v>
      </c>
      <c r="G765">
        <f>Table24[[#This Row],[Unidades]]*Table24[[#This Row],[Valor Unitario]]</f>
        <v>38188.479999999996</v>
      </c>
    </row>
    <row r="766" spans="1:7" hidden="1" x14ac:dyDescent="0.25">
      <c r="A766" t="s">
        <v>61</v>
      </c>
      <c r="B766" t="s">
        <v>65</v>
      </c>
      <c r="C766" s="20">
        <v>41605</v>
      </c>
      <c r="D766" s="22">
        <v>10356</v>
      </c>
      <c r="E766">
        <v>16</v>
      </c>
      <c r="F766" s="21">
        <v>1106.4000000000001</v>
      </c>
      <c r="G766">
        <f>Table24[[#This Row],[Unidades]]*Table24[[#This Row],[Valor Unitario]]</f>
        <v>17702.400000000001</v>
      </c>
    </row>
    <row r="767" spans="1:7" hidden="1" x14ac:dyDescent="0.25">
      <c r="A767" t="s">
        <v>61</v>
      </c>
      <c r="B767" t="s">
        <v>62</v>
      </c>
      <c r="C767" s="20">
        <v>41605</v>
      </c>
      <c r="D767" s="22">
        <v>10358</v>
      </c>
      <c r="E767">
        <v>15</v>
      </c>
      <c r="F767" s="21">
        <v>429.4</v>
      </c>
      <c r="G767">
        <f>Table24[[#This Row],[Unidades]]*Table24[[#This Row],[Valor Unitario]]</f>
        <v>6441</v>
      </c>
    </row>
    <row r="768" spans="1:7" hidden="1" x14ac:dyDescent="0.25">
      <c r="A768" t="s">
        <v>59</v>
      </c>
      <c r="B768" t="s">
        <v>69</v>
      </c>
      <c r="C768" s="20">
        <v>41606</v>
      </c>
      <c r="D768" s="22">
        <v>10362</v>
      </c>
      <c r="E768">
        <v>19</v>
      </c>
      <c r="F768" s="21">
        <v>1549.6</v>
      </c>
      <c r="G768">
        <f>Table24[[#This Row],[Unidades]]*Table24[[#This Row],[Valor Unitario]]</f>
        <v>29442.399999999998</v>
      </c>
    </row>
    <row r="769" spans="1:7" hidden="1" x14ac:dyDescent="0.25">
      <c r="A769" t="s">
        <v>59</v>
      </c>
      <c r="B769" t="s">
        <v>64</v>
      </c>
      <c r="C769" s="20">
        <v>41610</v>
      </c>
      <c r="D769" s="22">
        <v>10357</v>
      </c>
      <c r="E769">
        <v>16</v>
      </c>
      <c r="F769" s="21">
        <v>1167.68</v>
      </c>
      <c r="G769">
        <f>Table24[[#This Row],[Unidades]]*Table24[[#This Row],[Valor Unitario]]</f>
        <v>18682.88</v>
      </c>
    </row>
    <row r="770" spans="1:7" hidden="1" x14ac:dyDescent="0.25">
      <c r="A770" t="s">
        <v>59</v>
      </c>
      <c r="B770" t="s">
        <v>67</v>
      </c>
      <c r="C770" s="20">
        <v>41610</v>
      </c>
      <c r="D770" s="22">
        <v>10360</v>
      </c>
      <c r="E770">
        <v>10</v>
      </c>
      <c r="F770" s="21">
        <v>7390.2</v>
      </c>
      <c r="G770">
        <f>Table24[[#This Row],[Unidades]]*Table24[[#This Row],[Valor Unitario]]</f>
        <v>73902</v>
      </c>
    </row>
    <row r="771" spans="1:7" hidden="1" x14ac:dyDescent="0.25">
      <c r="A771" t="s">
        <v>59</v>
      </c>
      <c r="B771" t="s">
        <v>69</v>
      </c>
      <c r="C771" s="20">
        <v>41610</v>
      </c>
      <c r="D771" s="22">
        <v>10365</v>
      </c>
      <c r="E771">
        <v>10</v>
      </c>
      <c r="F771" s="21">
        <v>403.2</v>
      </c>
      <c r="G771">
        <f>Table24[[#This Row],[Unidades]]*Table24[[#This Row],[Valor Unitario]]</f>
        <v>4032</v>
      </c>
    </row>
    <row r="772" spans="1:7" hidden="1" x14ac:dyDescent="0.25">
      <c r="A772" t="s">
        <v>61</v>
      </c>
      <c r="B772" t="s">
        <v>68</v>
      </c>
      <c r="C772" s="20">
        <v>41610</v>
      </c>
      <c r="D772" s="22">
        <v>10367</v>
      </c>
      <c r="E772">
        <v>12</v>
      </c>
      <c r="F772" s="21">
        <v>834.2</v>
      </c>
      <c r="G772">
        <f>Table24[[#This Row],[Unidades]]*Table24[[#This Row],[Valor Unitario]]</f>
        <v>10010.400000000001</v>
      </c>
    </row>
    <row r="773" spans="1:7" x14ac:dyDescent="0.25">
      <c r="A773" t="s">
        <v>59</v>
      </c>
      <c r="B773" t="s">
        <v>60</v>
      </c>
      <c r="C773" s="20">
        <v>41610</v>
      </c>
      <c r="D773" s="22">
        <v>10368</v>
      </c>
      <c r="E773">
        <v>17</v>
      </c>
      <c r="F773" s="21">
        <v>1689.78</v>
      </c>
      <c r="G773" s="21">
        <f>Table24[[#This Row],[Unidades]]*Table24[[#This Row],[Valor Unitario]]</f>
        <v>28726.26</v>
      </c>
    </row>
    <row r="774" spans="1:7" hidden="1" x14ac:dyDescent="0.25">
      <c r="A774" t="s">
        <v>61</v>
      </c>
      <c r="B774" t="s">
        <v>65</v>
      </c>
      <c r="C774" s="20">
        <v>41611</v>
      </c>
      <c r="D774" s="22">
        <v>10350</v>
      </c>
      <c r="E774">
        <v>19</v>
      </c>
      <c r="F774" s="21">
        <v>642.05999999999995</v>
      </c>
      <c r="G774">
        <f>Table24[[#This Row],[Unidades]]*Table24[[#This Row],[Valor Unitario]]</f>
        <v>12199.14</v>
      </c>
    </row>
    <row r="775" spans="1:7" hidden="1" x14ac:dyDescent="0.25">
      <c r="A775" t="s">
        <v>59</v>
      </c>
      <c r="B775" t="s">
        <v>64</v>
      </c>
      <c r="C775" s="20">
        <v>41611</v>
      </c>
      <c r="D775" s="22">
        <v>10361</v>
      </c>
      <c r="E775">
        <v>13</v>
      </c>
      <c r="F775" s="21">
        <v>2046.24</v>
      </c>
      <c r="G775">
        <f>Table24[[#This Row],[Unidades]]*Table24[[#This Row],[Valor Unitario]]</f>
        <v>26601.119999999999</v>
      </c>
    </row>
    <row r="776" spans="1:7" hidden="1" x14ac:dyDescent="0.25">
      <c r="A776" t="s">
        <v>59</v>
      </c>
      <c r="B776" t="s">
        <v>67</v>
      </c>
      <c r="C776" s="20">
        <v>41612</v>
      </c>
      <c r="D776" s="22">
        <v>10363</v>
      </c>
      <c r="E776">
        <v>7</v>
      </c>
      <c r="F776" s="21">
        <v>447.2</v>
      </c>
      <c r="G776">
        <f>Table24[[#This Row],[Unidades]]*Table24[[#This Row],[Valor Unitario]]</f>
        <v>3130.4</v>
      </c>
    </row>
    <row r="777" spans="1:7" hidden="1" x14ac:dyDescent="0.25">
      <c r="A777" t="s">
        <v>59</v>
      </c>
      <c r="B777" t="s">
        <v>64</v>
      </c>
      <c r="C777" s="20">
        <v>41612</v>
      </c>
      <c r="D777" s="22">
        <v>10364</v>
      </c>
      <c r="E777">
        <v>14</v>
      </c>
      <c r="F777" s="21">
        <v>950</v>
      </c>
      <c r="G777">
        <f>Table24[[#This Row],[Unidades]]*Table24[[#This Row],[Valor Unitario]]</f>
        <v>13300</v>
      </c>
    </row>
    <row r="778" spans="1:7" hidden="1" x14ac:dyDescent="0.25">
      <c r="A778" t="s">
        <v>59</v>
      </c>
      <c r="B778" t="s">
        <v>66</v>
      </c>
      <c r="C778" s="20">
        <v>41617</v>
      </c>
      <c r="D778" s="22">
        <v>10369</v>
      </c>
      <c r="E778">
        <v>14</v>
      </c>
      <c r="F778" s="21">
        <v>2390.4</v>
      </c>
      <c r="G778">
        <f>Table24[[#This Row],[Unidades]]*Table24[[#This Row],[Valor Unitario]]</f>
        <v>33465.599999999999</v>
      </c>
    </row>
    <row r="779" spans="1:7" hidden="1" x14ac:dyDescent="0.25">
      <c r="A779" t="s">
        <v>61</v>
      </c>
      <c r="B779" t="s">
        <v>62</v>
      </c>
      <c r="C779" s="20">
        <v>41617</v>
      </c>
      <c r="D779" s="22">
        <v>10372</v>
      </c>
      <c r="E779">
        <v>7</v>
      </c>
      <c r="F779" s="21">
        <v>9210.9</v>
      </c>
      <c r="G779">
        <f>Table24[[#This Row],[Unidades]]*Table24[[#This Row],[Valor Unitario]]</f>
        <v>64476.299999999996</v>
      </c>
    </row>
    <row r="780" spans="1:7" hidden="1" x14ac:dyDescent="0.25">
      <c r="A780" t="s">
        <v>59</v>
      </c>
      <c r="B780" t="s">
        <v>64</v>
      </c>
      <c r="C780" s="20">
        <v>41617</v>
      </c>
      <c r="D780" s="22">
        <v>10374</v>
      </c>
      <c r="E780">
        <v>8</v>
      </c>
      <c r="F780" s="21">
        <v>459</v>
      </c>
      <c r="G780">
        <f>Table24[[#This Row],[Unidades]]*Table24[[#This Row],[Valor Unitario]]</f>
        <v>3672</v>
      </c>
    </row>
    <row r="781" spans="1:7" hidden="1" x14ac:dyDescent="0.25">
      <c r="A781" t="s">
        <v>61</v>
      </c>
      <c r="B781" t="s">
        <v>69</v>
      </c>
      <c r="C781" s="20">
        <v>41617</v>
      </c>
      <c r="D781" s="22">
        <v>10375</v>
      </c>
      <c r="E781">
        <v>8</v>
      </c>
      <c r="F781" s="21">
        <v>338</v>
      </c>
      <c r="G781">
        <f>Table24[[#This Row],[Unidades]]*Table24[[#This Row],[Valor Unitario]]</f>
        <v>2704</v>
      </c>
    </row>
    <row r="782" spans="1:7" hidden="1" x14ac:dyDescent="0.25">
      <c r="A782" t="s">
        <v>59</v>
      </c>
      <c r="B782" t="s">
        <v>67</v>
      </c>
      <c r="C782" s="20">
        <v>41619</v>
      </c>
      <c r="D782" s="22">
        <v>10373</v>
      </c>
      <c r="E782">
        <v>15</v>
      </c>
      <c r="F782" s="21">
        <v>1366.4</v>
      </c>
      <c r="G782">
        <f>Table24[[#This Row],[Unidades]]*Table24[[#This Row],[Valor Unitario]]</f>
        <v>20496</v>
      </c>
    </row>
    <row r="783" spans="1:7" hidden="1" x14ac:dyDescent="0.25">
      <c r="A783" t="s">
        <v>59</v>
      </c>
      <c r="B783" t="s">
        <v>64</v>
      </c>
      <c r="C783" s="20">
        <v>41621</v>
      </c>
      <c r="D783" s="22">
        <v>10376</v>
      </c>
      <c r="E783">
        <v>17</v>
      </c>
      <c r="F783" s="21">
        <v>399</v>
      </c>
      <c r="G783">
        <f>Table24[[#This Row],[Unidades]]*Table24[[#This Row],[Valor Unitario]]</f>
        <v>6783</v>
      </c>
    </row>
    <row r="784" spans="1:7" hidden="1" x14ac:dyDescent="0.25">
      <c r="A784" t="s">
        <v>59</v>
      </c>
      <c r="B784" t="s">
        <v>64</v>
      </c>
      <c r="C784" s="20">
        <v>41621</v>
      </c>
      <c r="D784" s="22">
        <v>10377</v>
      </c>
      <c r="E784">
        <v>16</v>
      </c>
      <c r="F784" s="21">
        <v>863.6</v>
      </c>
      <c r="G784">
        <f>Table24[[#This Row],[Unidades]]*Table24[[#This Row],[Valor Unitario]]</f>
        <v>13817.6</v>
      </c>
    </row>
    <row r="785" spans="1:7" x14ac:dyDescent="0.25">
      <c r="A785" t="s">
        <v>59</v>
      </c>
      <c r="B785" t="s">
        <v>60</v>
      </c>
      <c r="C785" s="20">
        <v>41621</v>
      </c>
      <c r="D785" s="22">
        <v>10379</v>
      </c>
      <c r="E785">
        <v>7</v>
      </c>
      <c r="F785" s="21">
        <v>863.28</v>
      </c>
      <c r="G785" s="21">
        <f>Table24[[#This Row],[Unidades]]*Table24[[#This Row],[Valor Unitario]]</f>
        <v>6042.96</v>
      </c>
    </row>
    <row r="786" spans="1:7" hidden="1" x14ac:dyDescent="0.25">
      <c r="A786" t="s">
        <v>59</v>
      </c>
      <c r="B786" t="s">
        <v>69</v>
      </c>
      <c r="C786" s="20">
        <v>41621</v>
      </c>
      <c r="D786" s="22">
        <v>10381</v>
      </c>
      <c r="E786">
        <v>15</v>
      </c>
      <c r="F786" s="21">
        <v>112</v>
      </c>
      <c r="G786">
        <f>Table24[[#This Row],[Unidades]]*Table24[[#This Row],[Valor Unitario]]</f>
        <v>1680</v>
      </c>
    </row>
    <row r="787" spans="1:7" hidden="1" x14ac:dyDescent="0.25">
      <c r="A787" t="s">
        <v>59</v>
      </c>
      <c r="B787" t="s">
        <v>67</v>
      </c>
      <c r="C787" s="20">
        <v>41624</v>
      </c>
      <c r="D787" s="22">
        <v>10382</v>
      </c>
      <c r="E787">
        <v>19</v>
      </c>
      <c r="F787" s="21">
        <v>2900</v>
      </c>
      <c r="G787">
        <f>Table24[[#This Row],[Unidades]]*Table24[[#This Row],[Valor Unitario]]</f>
        <v>55100</v>
      </c>
    </row>
    <row r="788" spans="1:7" hidden="1" x14ac:dyDescent="0.25">
      <c r="A788" t="s">
        <v>59</v>
      </c>
      <c r="B788" t="s">
        <v>66</v>
      </c>
      <c r="C788" s="20">
        <v>41626</v>
      </c>
      <c r="D788" s="22">
        <v>10383</v>
      </c>
      <c r="E788">
        <v>12</v>
      </c>
      <c r="F788" s="21">
        <v>899</v>
      </c>
      <c r="G788">
        <f>Table24[[#This Row],[Unidades]]*Table24[[#This Row],[Valor Unitario]]</f>
        <v>10788</v>
      </c>
    </row>
    <row r="789" spans="1:7" hidden="1" x14ac:dyDescent="0.25">
      <c r="A789" t="s">
        <v>61</v>
      </c>
      <c r="B789" t="s">
        <v>62</v>
      </c>
      <c r="C789" s="20">
        <v>41627</v>
      </c>
      <c r="D789" s="22">
        <v>10378</v>
      </c>
      <c r="E789">
        <v>17</v>
      </c>
      <c r="F789" s="21">
        <v>103.2</v>
      </c>
      <c r="G789">
        <f>Table24[[#This Row],[Unidades]]*Table24[[#This Row],[Valor Unitario]]</f>
        <v>1754.4</v>
      </c>
    </row>
    <row r="790" spans="1:7" hidden="1" x14ac:dyDescent="0.25">
      <c r="A790" t="s">
        <v>61</v>
      </c>
      <c r="B790" t="s">
        <v>69</v>
      </c>
      <c r="C790" s="20">
        <v>41628</v>
      </c>
      <c r="D790" s="22">
        <v>10384</v>
      </c>
      <c r="E790">
        <v>9</v>
      </c>
      <c r="F790" s="21">
        <v>2222.4</v>
      </c>
      <c r="G790">
        <f>Table24[[#This Row],[Unidades]]*Table24[[#This Row],[Valor Unitario]]</f>
        <v>20001.600000000002</v>
      </c>
    </row>
    <row r="791" spans="1:7" hidden="1" x14ac:dyDescent="0.25">
      <c r="A791" t="s">
        <v>59</v>
      </c>
      <c r="B791" t="s">
        <v>64</v>
      </c>
      <c r="C791" s="20">
        <v>41628</v>
      </c>
      <c r="D791" s="22">
        <v>10387</v>
      </c>
      <c r="E791">
        <v>9</v>
      </c>
      <c r="F791" s="21">
        <v>1058.4000000000001</v>
      </c>
      <c r="G791">
        <f>Table24[[#This Row],[Unidades]]*Table24[[#This Row],[Valor Unitario]]</f>
        <v>9525.6</v>
      </c>
    </row>
    <row r="792" spans="1:7" x14ac:dyDescent="0.25">
      <c r="A792" t="s">
        <v>59</v>
      </c>
      <c r="B792" t="s">
        <v>60</v>
      </c>
      <c r="C792" s="20">
        <v>41628</v>
      </c>
      <c r="D792" s="22">
        <v>10388</v>
      </c>
      <c r="E792">
        <v>19</v>
      </c>
      <c r="F792" s="21">
        <v>1228.8</v>
      </c>
      <c r="G792" s="21">
        <f>Table24[[#This Row],[Unidades]]*Table24[[#This Row],[Valor Unitario]]</f>
        <v>23347.200000000001</v>
      </c>
    </row>
    <row r="793" spans="1:7" hidden="1" x14ac:dyDescent="0.25">
      <c r="A793" t="s">
        <v>59</v>
      </c>
      <c r="B793" t="s">
        <v>64</v>
      </c>
      <c r="C793" s="20">
        <v>41631</v>
      </c>
      <c r="D793" s="22">
        <v>10385</v>
      </c>
      <c r="E793">
        <v>17</v>
      </c>
      <c r="F793" s="21">
        <v>691.2</v>
      </c>
      <c r="G793">
        <f>Table24[[#This Row],[Unidades]]*Table24[[#This Row],[Valor Unitario]]</f>
        <v>11750.400000000001</v>
      </c>
    </row>
    <row r="794" spans="1:7" hidden="1" x14ac:dyDescent="0.25">
      <c r="A794" t="s">
        <v>59</v>
      </c>
      <c r="B794" t="s">
        <v>64</v>
      </c>
      <c r="C794" s="20">
        <v>41632</v>
      </c>
      <c r="D794" s="22">
        <v>10371</v>
      </c>
      <c r="E794">
        <v>13</v>
      </c>
      <c r="F794" s="21">
        <v>72.959999999999994</v>
      </c>
      <c r="G794">
        <f>Table24[[#This Row],[Unidades]]*Table24[[#This Row],[Valor Unitario]]</f>
        <v>948.4799999999999</v>
      </c>
    </row>
    <row r="795" spans="1:7" hidden="1" x14ac:dyDescent="0.25">
      <c r="A795" t="s">
        <v>59</v>
      </c>
      <c r="B795" t="s">
        <v>67</v>
      </c>
      <c r="C795" s="20">
        <v>41632</v>
      </c>
      <c r="D795" s="22">
        <v>10389</v>
      </c>
      <c r="E795">
        <v>11</v>
      </c>
      <c r="F795" s="21">
        <v>1832.8</v>
      </c>
      <c r="G795">
        <f>Table24[[#This Row],[Unidades]]*Table24[[#This Row],[Valor Unitario]]</f>
        <v>20160.8</v>
      </c>
    </row>
    <row r="796" spans="1:7" hidden="1" x14ac:dyDescent="0.25">
      <c r="A796" t="s">
        <v>61</v>
      </c>
      <c r="B796" t="s">
        <v>63</v>
      </c>
      <c r="C796" s="20">
        <v>41633</v>
      </c>
      <c r="D796" s="22">
        <v>10386</v>
      </c>
      <c r="E796">
        <v>10</v>
      </c>
      <c r="F796" s="21">
        <v>166</v>
      </c>
      <c r="G796">
        <f>Table24[[#This Row],[Unidades]]*Table24[[#This Row],[Valor Unitario]]</f>
        <v>1660</v>
      </c>
    </row>
    <row r="797" spans="1:7" hidden="1" x14ac:dyDescent="0.25">
      <c r="A797" t="s">
        <v>61</v>
      </c>
      <c r="B797" t="s">
        <v>65</v>
      </c>
      <c r="C797" s="20">
        <v>41634</v>
      </c>
      <c r="D797" s="22">
        <v>10390</v>
      </c>
      <c r="E797">
        <v>12</v>
      </c>
      <c r="F797" s="21">
        <v>2090.88</v>
      </c>
      <c r="G797">
        <f>Table24[[#This Row],[Unidades]]*Table24[[#This Row],[Valor Unitario]]</f>
        <v>25090.560000000001</v>
      </c>
    </row>
    <row r="798" spans="1:7" hidden="1" x14ac:dyDescent="0.25">
      <c r="A798" t="s">
        <v>61</v>
      </c>
      <c r="B798" t="s">
        <v>65</v>
      </c>
      <c r="C798" s="20">
        <v>41635</v>
      </c>
      <c r="D798" s="22">
        <v>10370</v>
      </c>
      <c r="E798">
        <v>10</v>
      </c>
      <c r="F798" s="21">
        <v>1117.5999999999999</v>
      </c>
      <c r="G798">
        <f>Table24[[#This Row],[Unidades]]*Table24[[#This Row],[Valor Unitario]]</f>
        <v>11176</v>
      </c>
    </row>
    <row r="799" spans="1:7" hidden="1" x14ac:dyDescent="0.25">
      <c r="A799" t="s">
        <v>59</v>
      </c>
      <c r="B799" t="s">
        <v>66</v>
      </c>
      <c r="C799" s="20">
        <v>41638</v>
      </c>
      <c r="D799" s="22">
        <v>10366</v>
      </c>
      <c r="E799">
        <v>13</v>
      </c>
      <c r="F799" s="21">
        <v>136</v>
      </c>
      <c r="G799">
        <f>Table24[[#This Row],[Unidades]]*Table24[[#This Row],[Valor Unitario]]</f>
        <v>1768</v>
      </c>
    </row>
    <row r="800" spans="1:7" hidden="1" x14ac:dyDescent="0.25">
      <c r="A800" t="s">
        <v>59</v>
      </c>
      <c r="B800" t="s">
        <v>69</v>
      </c>
      <c r="C800" s="20">
        <v>41639</v>
      </c>
      <c r="D800" s="22">
        <v>10391</v>
      </c>
      <c r="E800">
        <v>11</v>
      </c>
      <c r="F800" s="21">
        <v>86.4</v>
      </c>
      <c r="G800">
        <f>Table24[[#This Row],[Unidades]]*Table24[[#This Row],[Valor Unitario]]</f>
        <v>950.40000000000009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119D-2C9C-4826-BF06-E1CD7ED84A34}">
  <dimension ref="A1:J800"/>
  <sheetViews>
    <sheetView zoomScale="115" zoomScaleNormal="115" workbookViewId="0">
      <selection activeCell="I141" sqref="I141"/>
    </sheetView>
  </sheetViews>
  <sheetFormatPr defaultRowHeight="15" x14ac:dyDescent="0.25"/>
  <cols>
    <col min="2" max="2" width="12.140625" bestFit="1" customWidth="1"/>
    <col min="3" max="3" width="11.85546875" bestFit="1" customWidth="1"/>
    <col min="6" max="6" width="15.85546875" bestFit="1" customWidth="1"/>
    <col min="7" max="7" width="12.5703125" bestFit="1" customWidth="1"/>
  </cols>
  <sheetData>
    <row r="1" spans="1:10" x14ac:dyDescent="0.25">
      <c r="A1" t="s">
        <v>75</v>
      </c>
      <c r="B1" t="s">
        <v>76</v>
      </c>
      <c r="C1" s="20" t="s">
        <v>77</v>
      </c>
      <c r="D1" t="s">
        <v>78</v>
      </c>
      <c r="E1" t="s">
        <v>79</v>
      </c>
      <c r="F1" s="21" t="s">
        <v>80</v>
      </c>
      <c r="G1" s="21" t="s">
        <v>119</v>
      </c>
      <c r="J1" t="s">
        <v>125</v>
      </c>
    </row>
    <row r="2" spans="1:10" hidden="1" x14ac:dyDescent="0.25">
      <c r="A2" t="s">
        <v>59</v>
      </c>
      <c r="B2" t="s">
        <v>60</v>
      </c>
      <c r="C2" s="20">
        <v>40544</v>
      </c>
      <c r="D2" s="22">
        <v>10392</v>
      </c>
      <c r="E2">
        <v>13</v>
      </c>
      <c r="F2" s="21">
        <v>1440</v>
      </c>
      <c r="G2">
        <f>Table245[[#This Row],[Unidades]]*Table245[[#This Row],[Valor Unitario]]</f>
        <v>18720</v>
      </c>
    </row>
    <row r="3" spans="1:10" hidden="1" x14ac:dyDescent="0.25">
      <c r="A3" t="s">
        <v>61</v>
      </c>
      <c r="B3" t="s">
        <v>62</v>
      </c>
      <c r="C3" s="20">
        <v>40545</v>
      </c>
      <c r="D3" s="22">
        <v>10397</v>
      </c>
      <c r="E3">
        <v>17</v>
      </c>
      <c r="F3" s="21">
        <v>716.72</v>
      </c>
      <c r="G3">
        <f>Table245[[#This Row],[Unidades]]*Table245[[#This Row],[Valor Unitario]]</f>
        <v>12184.24</v>
      </c>
    </row>
    <row r="4" spans="1:10" hidden="1" x14ac:dyDescent="0.25">
      <c r="A4" t="s">
        <v>61</v>
      </c>
      <c r="B4" t="s">
        <v>63</v>
      </c>
      <c r="C4" s="20">
        <v>40545</v>
      </c>
      <c r="D4" s="22">
        <v>10771</v>
      </c>
      <c r="E4">
        <v>18</v>
      </c>
      <c r="F4" s="21">
        <v>344</v>
      </c>
      <c r="G4">
        <f>Table245[[#This Row],[Unidades]]*Table245[[#This Row],[Valor Unitario]]</f>
        <v>6192</v>
      </c>
    </row>
    <row r="5" spans="1:10" hidden="1" x14ac:dyDescent="0.25">
      <c r="A5" t="s">
        <v>59</v>
      </c>
      <c r="B5" t="s">
        <v>64</v>
      </c>
      <c r="C5" s="20">
        <v>40546</v>
      </c>
      <c r="D5" s="22">
        <v>10393</v>
      </c>
      <c r="E5">
        <v>16</v>
      </c>
      <c r="F5" s="21">
        <v>2556.9499999999998</v>
      </c>
      <c r="G5">
        <f>Table245[[#This Row],[Unidades]]*Table245[[#This Row],[Valor Unitario]]</f>
        <v>40911.199999999997</v>
      </c>
    </row>
    <row r="6" spans="1:10" hidden="1" x14ac:dyDescent="0.25">
      <c r="A6" t="s">
        <v>59</v>
      </c>
      <c r="B6" t="s">
        <v>64</v>
      </c>
      <c r="C6" s="20">
        <v>40546</v>
      </c>
      <c r="D6" s="22">
        <v>10394</v>
      </c>
      <c r="E6">
        <v>10</v>
      </c>
      <c r="F6" s="21">
        <v>442</v>
      </c>
      <c r="G6">
        <f>Table245[[#This Row],[Unidades]]*Table245[[#This Row],[Valor Unitario]]</f>
        <v>4420</v>
      </c>
    </row>
    <row r="7" spans="1:10" hidden="1" x14ac:dyDescent="0.25">
      <c r="A7" t="s">
        <v>61</v>
      </c>
      <c r="B7" t="s">
        <v>65</v>
      </c>
      <c r="C7" s="20">
        <v>40546</v>
      </c>
      <c r="D7" s="22">
        <v>10395</v>
      </c>
      <c r="E7">
        <v>9</v>
      </c>
      <c r="F7" s="21">
        <v>2122.92</v>
      </c>
      <c r="G7">
        <f>Table245[[#This Row],[Unidades]]*Table245[[#This Row],[Valor Unitario]]</f>
        <v>19106.28</v>
      </c>
      <c r="J7" t="s">
        <v>112</v>
      </c>
    </row>
    <row r="8" spans="1:10" hidden="1" x14ac:dyDescent="0.25">
      <c r="A8" t="s">
        <v>59</v>
      </c>
      <c r="B8" t="s">
        <v>64</v>
      </c>
      <c r="C8" s="20">
        <v>40549</v>
      </c>
      <c r="D8" s="22">
        <v>10396</v>
      </c>
      <c r="E8">
        <v>7</v>
      </c>
      <c r="F8" s="21">
        <v>1903.8</v>
      </c>
      <c r="G8">
        <f>Table245[[#This Row],[Unidades]]*Table245[[#This Row],[Valor Unitario]]</f>
        <v>13326.6</v>
      </c>
    </row>
    <row r="9" spans="1:10" hidden="1" x14ac:dyDescent="0.25">
      <c r="A9" t="s">
        <v>59</v>
      </c>
      <c r="B9" t="s">
        <v>66</v>
      </c>
      <c r="C9" s="20">
        <v>40551</v>
      </c>
      <c r="D9" s="22">
        <v>10399</v>
      </c>
      <c r="E9">
        <v>17</v>
      </c>
      <c r="F9" s="21">
        <v>1765.6</v>
      </c>
      <c r="G9">
        <f>Table245[[#This Row],[Unidades]]*Table245[[#This Row],[Valor Unitario]]</f>
        <v>30015.199999999997</v>
      </c>
    </row>
    <row r="10" spans="1:10" hidden="1" x14ac:dyDescent="0.25">
      <c r="A10" t="s">
        <v>59</v>
      </c>
      <c r="B10" t="s">
        <v>60</v>
      </c>
      <c r="C10" s="20">
        <v>40551</v>
      </c>
      <c r="D10" s="22">
        <v>10404</v>
      </c>
      <c r="E10">
        <v>7</v>
      </c>
      <c r="F10" s="21">
        <v>1591.25</v>
      </c>
      <c r="G10">
        <f>Table245[[#This Row],[Unidades]]*Table245[[#This Row],[Valor Unitario]]</f>
        <v>11138.75</v>
      </c>
    </row>
    <row r="11" spans="1:10" hidden="1" x14ac:dyDescent="0.25">
      <c r="A11" t="s">
        <v>59</v>
      </c>
      <c r="B11" t="s">
        <v>60</v>
      </c>
      <c r="C11" s="20">
        <v>40552</v>
      </c>
      <c r="D11" s="22">
        <v>10398</v>
      </c>
      <c r="E11">
        <v>11</v>
      </c>
      <c r="F11" s="21">
        <v>2505.6</v>
      </c>
      <c r="G11">
        <f>Table245[[#This Row],[Unidades]]*Table245[[#This Row],[Valor Unitario]]</f>
        <v>27561.599999999999</v>
      </c>
    </row>
    <row r="12" spans="1:10" hidden="1" x14ac:dyDescent="0.25">
      <c r="A12" t="s">
        <v>61</v>
      </c>
      <c r="B12" t="s">
        <v>67</v>
      </c>
      <c r="C12" s="20">
        <v>40552</v>
      </c>
      <c r="D12" s="22">
        <v>10403</v>
      </c>
      <c r="E12">
        <v>18</v>
      </c>
      <c r="F12" s="21">
        <v>855.01</v>
      </c>
      <c r="G12">
        <f>Table245[[#This Row],[Unidades]]*Table245[[#This Row],[Valor Unitario]]</f>
        <v>15390.18</v>
      </c>
    </row>
    <row r="13" spans="1:10" hidden="1" x14ac:dyDescent="0.25">
      <c r="A13" t="s">
        <v>59</v>
      </c>
      <c r="B13" t="s">
        <v>64</v>
      </c>
      <c r="C13" s="20">
        <v>40553</v>
      </c>
      <c r="D13" s="22">
        <v>10401</v>
      </c>
      <c r="E13">
        <v>7</v>
      </c>
      <c r="F13" s="21">
        <v>3868.6</v>
      </c>
      <c r="G13">
        <f>Table245[[#This Row],[Unidades]]*Table245[[#This Row],[Valor Unitario]]</f>
        <v>27080.2</v>
      </c>
    </row>
    <row r="14" spans="1:10" hidden="1" x14ac:dyDescent="0.25">
      <c r="A14" t="s">
        <v>59</v>
      </c>
      <c r="B14" t="s">
        <v>63</v>
      </c>
      <c r="C14" s="20">
        <v>40553</v>
      </c>
      <c r="D14" s="22">
        <v>10402</v>
      </c>
      <c r="E14">
        <v>11</v>
      </c>
      <c r="F14" s="21">
        <v>2713.5</v>
      </c>
      <c r="G14">
        <f>Table245[[#This Row],[Unidades]]*Table245[[#This Row],[Valor Unitario]]</f>
        <v>29848.5</v>
      </c>
    </row>
    <row r="15" spans="1:10" hidden="1" x14ac:dyDescent="0.25">
      <c r="A15" t="s">
        <v>61</v>
      </c>
      <c r="B15" t="s">
        <v>68</v>
      </c>
      <c r="C15" s="20">
        <v>40556</v>
      </c>
      <c r="D15" s="22">
        <v>10406</v>
      </c>
      <c r="E15">
        <v>15</v>
      </c>
      <c r="F15" s="21">
        <v>1830.78</v>
      </c>
      <c r="G15">
        <f>Table245[[#This Row],[Unidades]]*Table245[[#This Row],[Valor Unitario]]</f>
        <v>27461.7</v>
      </c>
    </row>
    <row r="16" spans="1:10" hidden="1" x14ac:dyDescent="0.25">
      <c r="A16" t="s">
        <v>59</v>
      </c>
      <c r="B16" t="s">
        <v>66</v>
      </c>
      <c r="C16" s="20">
        <v>40557</v>
      </c>
      <c r="D16" s="22">
        <v>10408</v>
      </c>
      <c r="E16">
        <v>10</v>
      </c>
      <c r="F16" s="21">
        <v>1622.4</v>
      </c>
      <c r="G16">
        <f>Table245[[#This Row],[Unidades]]*Table245[[#This Row],[Valor Unitario]]</f>
        <v>16224</v>
      </c>
    </row>
    <row r="17" spans="1:7" hidden="1" x14ac:dyDescent="0.25">
      <c r="A17" t="s">
        <v>61</v>
      </c>
      <c r="B17" t="s">
        <v>69</v>
      </c>
      <c r="C17" s="20">
        <v>40557</v>
      </c>
      <c r="D17" s="22">
        <v>10409</v>
      </c>
      <c r="E17">
        <v>19</v>
      </c>
      <c r="F17" s="21">
        <v>319.2</v>
      </c>
      <c r="G17">
        <f>Table245[[#This Row],[Unidades]]*Table245[[#This Row],[Valor Unitario]]</f>
        <v>6064.8</v>
      </c>
    </row>
    <row r="18" spans="1:7" hidden="1" x14ac:dyDescent="0.25">
      <c r="A18" t="s">
        <v>59</v>
      </c>
      <c r="B18" t="s">
        <v>69</v>
      </c>
      <c r="C18" s="20">
        <v>40558</v>
      </c>
      <c r="D18" s="22">
        <v>10410</v>
      </c>
      <c r="E18">
        <v>16</v>
      </c>
      <c r="F18" s="21">
        <v>802</v>
      </c>
      <c r="G18">
        <f>Table245[[#This Row],[Unidades]]*Table245[[#This Row],[Valor Unitario]]</f>
        <v>12832</v>
      </c>
    </row>
    <row r="19" spans="1:7" hidden="1" x14ac:dyDescent="0.25">
      <c r="A19" t="s">
        <v>59</v>
      </c>
      <c r="B19" t="s">
        <v>66</v>
      </c>
      <c r="C19" s="20">
        <v>40558</v>
      </c>
      <c r="D19" s="22">
        <v>10412</v>
      </c>
      <c r="E19">
        <v>8</v>
      </c>
      <c r="F19" s="21">
        <v>334.8</v>
      </c>
      <c r="G19">
        <f>Table245[[#This Row],[Unidades]]*Table245[[#This Row],[Valor Unitario]]</f>
        <v>2678.4</v>
      </c>
    </row>
    <row r="20" spans="1:7" hidden="1" x14ac:dyDescent="0.25">
      <c r="A20" t="s">
        <v>59</v>
      </c>
      <c r="B20" t="s">
        <v>66</v>
      </c>
      <c r="C20" s="20">
        <v>40559</v>
      </c>
      <c r="D20" s="22">
        <v>10380</v>
      </c>
      <c r="E20">
        <v>8</v>
      </c>
      <c r="F20" s="21">
        <v>1313.82</v>
      </c>
      <c r="G20">
        <f>Table245[[#This Row],[Unidades]]*Table245[[#This Row],[Valor Unitario]]</f>
        <v>10510.56</v>
      </c>
    </row>
    <row r="21" spans="1:7" hidden="1" x14ac:dyDescent="0.25">
      <c r="A21" t="s">
        <v>59</v>
      </c>
      <c r="B21" t="s">
        <v>64</v>
      </c>
      <c r="C21" s="20">
        <v>40559</v>
      </c>
      <c r="D21" s="22">
        <v>10400</v>
      </c>
      <c r="E21">
        <v>18</v>
      </c>
      <c r="F21" s="21">
        <v>3063</v>
      </c>
      <c r="G21">
        <f>Table245[[#This Row],[Unidades]]*Table245[[#This Row],[Valor Unitario]]</f>
        <v>55134</v>
      </c>
    </row>
    <row r="22" spans="1:7" hidden="1" x14ac:dyDescent="0.25">
      <c r="A22" t="s">
        <v>59</v>
      </c>
      <c r="B22" t="s">
        <v>69</v>
      </c>
      <c r="C22" s="20">
        <v>40559</v>
      </c>
      <c r="D22" s="22">
        <v>10413</v>
      </c>
      <c r="E22">
        <v>8</v>
      </c>
      <c r="F22" s="21">
        <v>2123.1999999999998</v>
      </c>
      <c r="G22">
        <f>Table245[[#This Row],[Unidades]]*Table245[[#This Row],[Valor Unitario]]</f>
        <v>16985.599999999999</v>
      </c>
    </row>
    <row r="23" spans="1:7" hidden="1" x14ac:dyDescent="0.25">
      <c r="A23" t="s">
        <v>59</v>
      </c>
      <c r="B23" t="s">
        <v>60</v>
      </c>
      <c r="C23" s="20">
        <v>40560</v>
      </c>
      <c r="D23" s="22">
        <v>10414</v>
      </c>
      <c r="E23">
        <v>13</v>
      </c>
      <c r="F23" s="21">
        <v>224.83</v>
      </c>
      <c r="G23">
        <f>Table245[[#This Row],[Unidades]]*Table245[[#This Row],[Valor Unitario]]</f>
        <v>2922.79</v>
      </c>
    </row>
    <row r="24" spans="1:7" hidden="1" x14ac:dyDescent="0.25">
      <c r="A24" t="s">
        <v>61</v>
      </c>
      <c r="B24" t="s">
        <v>63</v>
      </c>
      <c r="C24" s="20">
        <v>40564</v>
      </c>
      <c r="D24" s="22">
        <v>10411</v>
      </c>
      <c r="E24">
        <v>14</v>
      </c>
      <c r="F24" s="21">
        <v>966.8</v>
      </c>
      <c r="G24">
        <f>Table245[[#This Row],[Unidades]]*Table245[[#This Row],[Valor Unitario]]</f>
        <v>13535.199999999999</v>
      </c>
    </row>
    <row r="25" spans="1:7" hidden="1" x14ac:dyDescent="0.25">
      <c r="A25" t="s">
        <v>59</v>
      </c>
      <c r="B25" t="s">
        <v>64</v>
      </c>
      <c r="C25" s="20">
        <v>40565</v>
      </c>
      <c r="D25" s="22">
        <v>10405</v>
      </c>
      <c r="E25">
        <v>14</v>
      </c>
      <c r="F25" s="21">
        <v>400</v>
      </c>
      <c r="G25">
        <f>Table245[[#This Row],[Unidades]]*Table245[[#This Row],[Valor Unitario]]</f>
        <v>5600</v>
      </c>
    </row>
    <row r="26" spans="1:7" hidden="1" x14ac:dyDescent="0.25">
      <c r="A26" t="s">
        <v>61</v>
      </c>
      <c r="B26" t="s">
        <v>69</v>
      </c>
      <c r="C26" s="20">
        <v>40567</v>
      </c>
      <c r="D26" s="22">
        <v>10415</v>
      </c>
      <c r="E26">
        <v>18</v>
      </c>
      <c r="F26" s="21">
        <v>102.4</v>
      </c>
      <c r="G26">
        <f>Table245[[#This Row],[Unidades]]*Table245[[#This Row],[Valor Unitario]]</f>
        <v>1843.2</v>
      </c>
    </row>
    <row r="27" spans="1:7" hidden="1" x14ac:dyDescent="0.25">
      <c r="A27" t="s">
        <v>59</v>
      </c>
      <c r="B27" t="s">
        <v>67</v>
      </c>
      <c r="C27" s="20">
        <v>40567</v>
      </c>
      <c r="D27" s="22">
        <v>10418</v>
      </c>
      <c r="E27">
        <v>14</v>
      </c>
      <c r="F27" s="21">
        <v>1814.8</v>
      </c>
      <c r="G27">
        <f>Table245[[#This Row],[Unidades]]*Table245[[#This Row],[Valor Unitario]]</f>
        <v>25407.200000000001</v>
      </c>
    </row>
    <row r="28" spans="1:7" hidden="1" x14ac:dyDescent="0.25">
      <c r="A28" t="s">
        <v>59</v>
      </c>
      <c r="B28" t="s">
        <v>66</v>
      </c>
      <c r="C28" s="20">
        <v>40570</v>
      </c>
      <c r="D28" s="22">
        <v>10416</v>
      </c>
      <c r="E28">
        <v>9</v>
      </c>
      <c r="F28" s="21">
        <v>720</v>
      </c>
      <c r="G28">
        <f>Table245[[#This Row],[Unidades]]*Table245[[#This Row],[Valor Unitario]]</f>
        <v>6480</v>
      </c>
    </row>
    <row r="29" spans="1:7" hidden="1" x14ac:dyDescent="0.25">
      <c r="A29" t="s">
        <v>59</v>
      </c>
      <c r="B29" t="s">
        <v>69</v>
      </c>
      <c r="C29" s="20">
        <v>40570</v>
      </c>
      <c r="D29" s="22">
        <v>10420</v>
      </c>
      <c r="E29">
        <v>8</v>
      </c>
      <c r="F29" s="21">
        <v>1707.84</v>
      </c>
      <c r="G29">
        <f>Table245[[#This Row],[Unidades]]*Table245[[#This Row],[Valor Unitario]]</f>
        <v>13662.72</v>
      </c>
    </row>
    <row r="30" spans="1:7" hidden="1" x14ac:dyDescent="0.25">
      <c r="A30" t="s">
        <v>59</v>
      </c>
      <c r="B30" t="s">
        <v>66</v>
      </c>
      <c r="C30" s="20">
        <v>40570</v>
      </c>
      <c r="D30" s="22">
        <v>10421</v>
      </c>
      <c r="E30">
        <v>17</v>
      </c>
      <c r="F30" s="21">
        <v>1194.27</v>
      </c>
      <c r="G30">
        <f>Table245[[#This Row],[Unidades]]*Table245[[#This Row],[Valor Unitario]]</f>
        <v>20302.59</v>
      </c>
    </row>
    <row r="31" spans="1:7" hidden="1" x14ac:dyDescent="0.25">
      <c r="A31" t="s">
        <v>61</v>
      </c>
      <c r="B31" t="s">
        <v>68</v>
      </c>
      <c r="C31" s="20">
        <v>40570</v>
      </c>
      <c r="D31" s="22">
        <v>10424</v>
      </c>
      <c r="E31">
        <v>8</v>
      </c>
      <c r="F31" s="21">
        <v>9194.56</v>
      </c>
      <c r="G31">
        <f>Table245[[#This Row],[Unidades]]*Table245[[#This Row],[Valor Unitario]]</f>
        <v>73556.479999999996</v>
      </c>
    </row>
    <row r="32" spans="1:7" x14ac:dyDescent="0.25">
      <c r="A32" t="s">
        <v>59</v>
      </c>
      <c r="B32" t="s">
        <v>67</v>
      </c>
      <c r="C32" s="20">
        <v>40571</v>
      </c>
      <c r="D32" s="22">
        <v>10417</v>
      </c>
      <c r="E32">
        <v>11</v>
      </c>
      <c r="F32" s="21">
        <v>11188.4</v>
      </c>
      <c r="G32" s="21">
        <f>Table245[[#This Row],[Unidades]]*Table245[[#This Row],[Valor Unitario]]</f>
        <v>123072.4</v>
      </c>
    </row>
    <row r="33" spans="1:7" hidden="1" x14ac:dyDescent="0.25">
      <c r="A33" t="s">
        <v>59</v>
      </c>
      <c r="B33" t="s">
        <v>60</v>
      </c>
      <c r="C33" s="20">
        <v>40573</v>
      </c>
      <c r="D33" s="22">
        <v>10407</v>
      </c>
      <c r="E33">
        <v>14</v>
      </c>
      <c r="F33" s="21">
        <v>1194</v>
      </c>
      <c r="G33">
        <f>Table245[[#This Row],[Unidades]]*Table245[[#This Row],[Valor Unitario]]</f>
        <v>16716</v>
      </c>
    </row>
    <row r="34" spans="1:7" hidden="1" x14ac:dyDescent="0.25">
      <c r="A34" t="s">
        <v>59</v>
      </c>
      <c r="B34" t="s">
        <v>67</v>
      </c>
      <c r="C34" s="20">
        <v>40573</v>
      </c>
      <c r="D34" s="22">
        <v>10419</v>
      </c>
      <c r="E34">
        <v>13</v>
      </c>
      <c r="F34" s="21">
        <v>2097.6</v>
      </c>
      <c r="G34">
        <f>Table245[[#This Row],[Unidades]]*Table245[[#This Row],[Valor Unitario]]</f>
        <v>27268.799999999999</v>
      </c>
    </row>
    <row r="35" spans="1:7" hidden="1" x14ac:dyDescent="0.25">
      <c r="A35" t="s">
        <v>59</v>
      </c>
      <c r="B35" t="s">
        <v>60</v>
      </c>
      <c r="C35" s="20">
        <v>40574</v>
      </c>
      <c r="D35" s="22">
        <v>10422</v>
      </c>
      <c r="E35">
        <v>10</v>
      </c>
      <c r="F35" s="21">
        <v>49.8</v>
      </c>
      <c r="G35">
        <f>Table245[[#This Row],[Unidades]]*Table245[[#This Row],[Valor Unitario]]</f>
        <v>498</v>
      </c>
    </row>
    <row r="36" spans="1:7" x14ac:dyDescent="0.25">
      <c r="A36" t="s">
        <v>59</v>
      </c>
      <c r="B36" t="s">
        <v>67</v>
      </c>
      <c r="C36" s="20">
        <v>40577</v>
      </c>
      <c r="D36" s="22">
        <v>10430</v>
      </c>
      <c r="E36">
        <v>13</v>
      </c>
      <c r="F36" s="21">
        <v>4899.2</v>
      </c>
      <c r="G36" s="21">
        <f>Table245[[#This Row],[Unidades]]*Table245[[#This Row],[Valor Unitario]]</f>
        <v>63689.599999999999</v>
      </c>
    </row>
    <row r="37" spans="1:7" hidden="1" x14ac:dyDescent="0.25">
      <c r="A37" t="s">
        <v>61</v>
      </c>
      <c r="B37" t="s">
        <v>68</v>
      </c>
      <c r="C37" s="20">
        <v>40578</v>
      </c>
      <c r="D37" s="22">
        <v>10428</v>
      </c>
      <c r="E37">
        <v>11</v>
      </c>
      <c r="F37" s="21">
        <v>192</v>
      </c>
      <c r="G37">
        <f>Table245[[#This Row],[Unidades]]*Table245[[#This Row],[Valor Unitario]]</f>
        <v>2112</v>
      </c>
    </row>
    <row r="38" spans="1:7" hidden="1" x14ac:dyDescent="0.25">
      <c r="A38" t="s">
        <v>59</v>
      </c>
      <c r="B38" t="s">
        <v>67</v>
      </c>
      <c r="C38" s="20">
        <v>40580</v>
      </c>
      <c r="D38" s="22">
        <v>10426</v>
      </c>
      <c r="E38">
        <v>11</v>
      </c>
      <c r="F38" s="21">
        <v>338.2</v>
      </c>
      <c r="G38">
        <f>Table245[[#This Row],[Unidades]]*Table245[[#This Row],[Valor Unitario]]</f>
        <v>3720.2</v>
      </c>
    </row>
    <row r="39" spans="1:7" hidden="1" x14ac:dyDescent="0.25">
      <c r="A39" t="s">
        <v>59</v>
      </c>
      <c r="B39" t="s">
        <v>69</v>
      </c>
      <c r="C39" s="20">
        <v>40581</v>
      </c>
      <c r="D39" s="22">
        <v>10429</v>
      </c>
      <c r="E39">
        <v>12</v>
      </c>
      <c r="F39" s="21">
        <v>1441.37</v>
      </c>
      <c r="G39">
        <f>Table245[[#This Row],[Unidades]]*Table245[[#This Row],[Valor Unitario]]</f>
        <v>17296.439999999999</v>
      </c>
    </row>
    <row r="40" spans="1:7" hidden="1" x14ac:dyDescent="0.25">
      <c r="A40" t="s">
        <v>59</v>
      </c>
      <c r="B40" t="s">
        <v>67</v>
      </c>
      <c r="C40" s="20">
        <v>40581</v>
      </c>
      <c r="D40" s="22">
        <v>10431</v>
      </c>
      <c r="E40">
        <v>13</v>
      </c>
      <c r="F40" s="21">
        <v>1892.25</v>
      </c>
      <c r="G40">
        <f>Table245[[#This Row],[Unidades]]*Table245[[#This Row],[Valor Unitario]]</f>
        <v>24599.25</v>
      </c>
    </row>
    <row r="41" spans="1:7" hidden="1" x14ac:dyDescent="0.25">
      <c r="A41" t="s">
        <v>59</v>
      </c>
      <c r="B41" t="s">
        <v>69</v>
      </c>
      <c r="C41" s="20">
        <v>40581</v>
      </c>
      <c r="D41" s="22">
        <v>10432</v>
      </c>
      <c r="E41">
        <v>9</v>
      </c>
      <c r="F41" s="21">
        <v>485</v>
      </c>
      <c r="G41">
        <f>Table245[[#This Row],[Unidades]]*Table245[[#This Row],[Valor Unitario]]</f>
        <v>4365</v>
      </c>
    </row>
    <row r="42" spans="1:7" hidden="1" x14ac:dyDescent="0.25">
      <c r="A42" t="s">
        <v>59</v>
      </c>
      <c r="B42" t="s">
        <v>66</v>
      </c>
      <c r="C42" s="20">
        <v>40581</v>
      </c>
      <c r="D42" s="22">
        <v>10435</v>
      </c>
      <c r="E42">
        <v>9</v>
      </c>
      <c r="F42" s="21">
        <v>631.6</v>
      </c>
      <c r="G42">
        <f>Table245[[#This Row],[Unidades]]*Table245[[#This Row],[Valor Unitario]]</f>
        <v>5684.4000000000005</v>
      </c>
    </row>
    <row r="43" spans="1:7" hidden="1" x14ac:dyDescent="0.25">
      <c r="A43" t="s">
        <v>61</v>
      </c>
      <c r="B43" t="s">
        <v>65</v>
      </c>
      <c r="C43" s="20">
        <v>40584</v>
      </c>
      <c r="D43" s="22">
        <v>10439</v>
      </c>
      <c r="E43">
        <v>12</v>
      </c>
      <c r="F43" s="21">
        <v>1078</v>
      </c>
      <c r="G43">
        <f>Table245[[#This Row],[Unidades]]*Table245[[#This Row],[Valor Unitario]]</f>
        <v>12936</v>
      </c>
    </row>
    <row r="44" spans="1:7" hidden="1" x14ac:dyDescent="0.25">
      <c r="A44" t="s">
        <v>61</v>
      </c>
      <c r="B44" t="s">
        <v>69</v>
      </c>
      <c r="C44" s="20">
        <v>40585</v>
      </c>
      <c r="D44" s="22">
        <v>10436</v>
      </c>
      <c r="E44">
        <v>12</v>
      </c>
      <c r="F44" s="21">
        <v>1994.52</v>
      </c>
      <c r="G44">
        <f>Table245[[#This Row],[Unidades]]*Table245[[#This Row],[Valor Unitario]]</f>
        <v>23934.239999999998</v>
      </c>
    </row>
    <row r="45" spans="1:7" hidden="1" x14ac:dyDescent="0.25">
      <c r="A45" t="s">
        <v>59</v>
      </c>
      <c r="B45" t="s">
        <v>66</v>
      </c>
      <c r="C45" s="20">
        <v>40586</v>
      </c>
      <c r="D45" s="22">
        <v>10437</v>
      </c>
      <c r="E45">
        <v>8</v>
      </c>
      <c r="F45" s="21">
        <v>393</v>
      </c>
      <c r="G45">
        <f>Table245[[#This Row],[Unidades]]*Table245[[#This Row],[Valor Unitario]]</f>
        <v>3144</v>
      </c>
    </row>
    <row r="46" spans="1:7" hidden="1" x14ac:dyDescent="0.25">
      <c r="A46" t="s">
        <v>59</v>
      </c>
      <c r="B46" t="s">
        <v>69</v>
      </c>
      <c r="C46" s="20">
        <v>40587</v>
      </c>
      <c r="D46" s="22">
        <v>10434</v>
      </c>
      <c r="E46">
        <v>7</v>
      </c>
      <c r="F46" s="21">
        <v>321.12</v>
      </c>
      <c r="G46">
        <f>Table245[[#This Row],[Unidades]]*Table245[[#This Row],[Valor Unitario]]</f>
        <v>2247.84</v>
      </c>
    </row>
    <row r="47" spans="1:7" hidden="1" x14ac:dyDescent="0.25">
      <c r="A47" t="s">
        <v>61</v>
      </c>
      <c r="B47" t="s">
        <v>65</v>
      </c>
      <c r="C47" s="20">
        <v>40588</v>
      </c>
      <c r="D47" s="22">
        <v>10425</v>
      </c>
      <c r="E47">
        <v>10</v>
      </c>
      <c r="F47" s="21">
        <v>360</v>
      </c>
      <c r="G47">
        <f>Table245[[#This Row],[Unidades]]*Table245[[#This Row],[Valor Unitario]]</f>
        <v>3600</v>
      </c>
    </row>
    <row r="48" spans="1:7" hidden="1" x14ac:dyDescent="0.25">
      <c r="A48" t="s">
        <v>59</v>
      </c>
      <c r="B48" t="s">
        <v>69</v>
      </c>
      <c r="C48" s="20">
        <v>40588</v>
      </c>
      <c r="D48" s="22">
        <v>10438</v>
      </c>
      <c r="E48">
        <v>18</v>
      </c>
      <c r="F48" s="21">
        <v>454</v>
      </c>
      <c r="G48">
        <f>Table245[[#This Row],[Unidades]]*Table245[[#This Row],[Valor Unitario]]</f>
        <v>8172</v>
      </c>
    </row>
    <row r="49" spans="1:7" hidden="1" x14ac:dyDescent="0.25">
      <c r="A49" t="s">
        <v>59</v>
      </c>
      <c r="B49" t="s">
        <v>66</v>
      </c>
      <c r="C49" s="20">
        <v>40588</v>
      </c>
      <c r="D49" s="22">
        <v>10443</v>
      </c>
      <c r="E49">
        <v>7</v>
      </c>
      <c r="F49" s="21">
        <v>517.44000000000005</v>
      </c>
      <c r="G49">
        <f>Table245[[#This Row],[Unidades]]*Table245[[#This Row],[Valor Unitario]]</f>
        <v>3622.0800000000004</v>
      </c>
    </row>
    <row r="50" spans="1:7" hidden="1" x14ac:dyDescent="0.25">
      <c r="A50" t="s">
        <v>59</v>
      </c>
      <c r="B50" t="s">
        <v>69</v>
      </c>
      <c r="C50" s="20">
        <v>40592</v>
      </c>
      <c r="D50" s="22">
        <v>10442</v>
      </c>
      <c r="E50">
        <v>19</v>
      </c>
      <c r="F50" s="21">
        <v>1792</v>
      </c>
      <c r="G50">
        <f>Table245[[#This Row],[Unidades]]*Table245[[#This Row],[Valor Unitario]]</f>
        <v>34048</v>
      </c>
    </row>
    <row r="51" spans="1:7" hidden="1" x14ac:dyDescent="0.25">
      <c r="A51" t="s">
        <v>61</v>
      </c>
      <c r="B51" t="s">
        <v>65</v>
      </c>
      <c r="C51" s="20">
        <v>40593</v>
      </c>
      <c r="D51" s="22">
        <v>10446</v>
      </c>
      <c r="E51">
        <v>18</v>
      </c>
      <c r="F51" s="21">
        <v>246.24</v>
      </c>
      <c r="G51">
        <f>Table245[[#This Row],[Unidades]]*Table245[[#This Row],[Valor Unitario]]</f>
        <v>4432.32</v>
      </c>
    </row>
    <row r="52" spans="1:7" hidden="1" x14ac:dyDescent="0.25">
      <c r="A52" t="s">
        <v>61</v>
      </c>
      <c r="B52" t="s">
        <v>69</v>
      </c>
      <c r="C52" s="20">
        <v>40594</v>
      </c>
      <c r="D52" s="22">
        <v>10445</v>
      </c>
      <c r="E52">
        <v>17</v>
      </c>
      <c r="F52" s="21">
        <v>174.9</v>
      </c>
      <c r="G52">
        <f>Table245[[#This Row],[Unidades]]*Table245[[#This Row],[Valor Unitario]]</f>
        <v>2973.3</v>
      </c>
    </row>
    <row r="53" spans="1:7" hidden="1" x14ac:dyDescent="0.25">
      <c r="A53" t="s">
        <v>59</v>
      </c>
      <c r="B53" t="s">
        <v>69</v>
      </c>
      <c r="C53" s="20">
        <v>40595</v>
      </c>
      <c r="D53" s="22">
        <v>10444</v>
      </c>
      <c r="E53">
        <v>19</v>
      </c>
      <c r="F53" s="21">
        <v>1031.7</v>
      </c>
      <c r="G53">
        <f>Table245[[#This Row],[Unidades]]*Table245[[#This Row],[Valor Unitario]]</f>
        <v>19602.3</v>
      </c>
    </row>
    <row r="54" spans="1:7" hidden="1" x14ac:dyDescent="0.25">
      <c r="A54" t="s">
        <v>61</v>
      </c>
      <c r="B54" t="s">
        <v>65</v>
      </c>
      <c r="C54" s="20">
        <v>40598</v>
      </c>
      <c r="D54" s="22">
        <v>10423</v>
      </c>
      <c r="E54">
        <v>7</v>
      </c>
      <c r="F54" s="21">
        <v>1020</v>
      </c>
      <c r="G54">
        <f>Table245[[#This Row],[Unidades]]*Table245[[#This Row],[Valor Unitario]]</f>
        <v>7140</v>
      </c>
    </row>
    <row r="55" spans="1:7" hidden="1" x14ac:dyDescent="0.25">
      <c r="A55" t="s">
        <v>59</v>
      </c>
      <c r="B55" t="s">
        <v>67</v>
      </c>
      <c r="C55" s="20">
        <v>40598</v>
      </c>
      <c r="D55" s="22">
        <v>10448</v>
      </c>
      <c r="E55">
        <v>17</v>
      </c>
      <c r="F55" s="21">
        <v>443.4</v>
      </c>
      <c r="G55">
        <f>Table245[[#This Row],[Unidades]]*Table245[[#This Row],[Valor Unitario]]</f>
        <v>7537.7999999999993</v>
      </c>
    </row>
    <row r="56" spans="1:7" hidden="1" x14ac:dyDescent="0.25">
      <c r="A56" t="s">
        <v>61</v>
      </c>
      <c r="B56" t="s">
        <v>67</v>
      </c>
      <c r="C56" s="20">
        <v>40599</v>
      </c>
      <c r="D56" s="22">
        <v>10454</v>
      </c>
      <c r="E56">
        <v>19</v>
      </c>
      <c r="F56" s="21">
        <v>331.2</v>
      </c>
      <c r="G56">
        <f>Table245[[#This Row],[Unidades]]*Table245[[#This Row],[Valor Unitario]]</f>
        <v>6292.8</v>
      </c>
    </row>
    <row r="57" spans="1:7" hidden="1" x14ac:dyDescent="0.25">
      <c r="A57" t="s">
        <v>59</v>
      </c>
      <c r="B57" t="s">
        <v>63</v>
      </c>
      <c r="C57" s="20">
        <v>40600</v>
      </c>
      <c r="D57" s="22">
        <v>10452</v>
      </c>
      <c r="E57">
        <v>16</v>
      </c>
      <c r="F57" s="21">
        <v>2018.5</v>
      </c>
      <c r="G57">
        <f>Table245[[#This Row],[Unidades]]*Table245[[#This Row],[Valor Unitario]]</f>
        <v>32296</v>
      </c>
    </row>
    <row r="58" spans="1:7" hidden="1" x14ac:dyDescent="0.25">
      <c r="A58" t="s">
        <v>59</v>
      </c>
      <c r="B58" t="s">
        <v>64</v>
      </c>
      <c r="C58" s="20">
        <v>40600</v>
      </c>
      <c r="D58" s="22">
        <v>10453</v>
      </c>
      <c r="E58">
        <v>13</v>
      </c>
      <c r="F58" s="21">
        <v>407.7</v>
      </c>
      <c r="G58">
        <f>Table245[[#This Row],[Unidades]]*Table245[[#This Row],[Valor Unitario]]</f>
        <v>5300.0999999999995</v>
      </c>
    </row>
    <row r="59" spans="1:7" hidden="1" x14ac:dyDescent="0.25">
      <c r="A59" t="s">
        <v>59</v>
      </c>
      <c r="B59" t="s">
        <v>69</v>
      </c>
      <c r="C59" s="20">
        <v>40601</v>
      </c>
      <c r="D59" s="22">
        <v>10449</v>
      </c>
      <c r="E59">
        <v>17</v>
      </c>
      <c r="F59" s="21">
        <v>1838.2</v>
      </c>
      <c r="G59">
        <f>Table245[[#This Row],[Unidades]]*Table245[[#This Row],[Valor Unitario]]</f>
        <v>31249.4</v>
      </c>
    </row>
    <row r="60" spans="1:7" x14ac:dyDescent="0.25">
      <c r="A60" t="s">
        <v>59</v>
      </c>
      <c r="B60" t="s">
        <v>67</v>
      </c>
      <c r="C60" s="20">
        <v>40602</v>
      </c>
      <c r="D60" s="22">
        <v>10440</v>
      </c>
      <c r="E60">
        <v>7</v>
      </c>
      <c r="F60" s="21">
        <v>4924.13</v>
      </c>
      <c r="G60" s="21">
        <f>Table245[[#This Row],[Unidades]]*Table245[[#This Row],[Valor Unitario]]</f>
        <v>34468.910000000003</v>
      </c>
    </row>
    <row r="61" spans="1:7" hidden="1" x14ac:dyDescent="0.25">
      <c r="A61" t="s">
        <v>59</v>
      </c>
      <c r="B61" t="s">
        <v>66</v>
      </c>
      <c r="C61" s="20">
        <v>40602</v>
      </c>
      <c r="D61" s="22">
        <v>10456</v>
      </c>
      <c r="E61">
        <v>14</v>
      </c>
      <c r="F61" s="21">
        <v>557.6</v>
      </c>
      <c r="G61">
        <f>Table245[[#This Row],[Unidades]]*Table245[[#This Row],[Valor Unitario]]</f>
        <v>7806.4000000000005</v>
      </c>
    </row>
    <row r="62" spans="1:7" hidden="1" x14ac:dyDescent="0.25">
      <c r="A62" t="s">
        <v>59</v>
      </c>
      <c r="B62" t="s">
        <v>67</v>
      </c>
      <c r="C62" s="20">
        <v>40602</v>
      </c>
      <c r="D62" s="22">
        <v>10459</v>
      </c>
      <c r="E62">
        <v>11</v>
      </c>
      <c r="F62" s="21">
        <v>1659.2</v>
      </c>
      <c r="G62">
        <f>Table245[[#This Row],[Unidades]]*Table245[[#This Row],[Valor Unitario]]</f>
        <v>18251.2</v>
      </c>
    </row>
    <row r="63" spans="1:7" hidden="1" x14ac:dyDescent="0.25">
      <c r="A63" t="s">
        <v>59</v>
      </c>
      <c r="B63" t="s">
        <v>67</v>
      </c>
      <c r="C63" s="20">
        <v>40605</v>
      </c>
      <c r="D63" s="22">
        <v>10427</v>
      </c>
      <c r="E63">
        <v>12</v>
      </c>
      <c r="F63" s="21">
        <v>651</v>
      </c>
      <c r="G63">
        <f>Table245[[#This Row],[Unidades]]*Table245[[#This Row],[Valor Unitario]]</f>
        <v>7812</v>
      </c>
    </row>
    <row r="64" spans="1:7" hidden="1" x14ac:dyDescent="0.25">
      <c r="A64" t="s">
        <v>59</v>
      </c>
      <c r="B64" t="s">
        <v>66</v>
      </c>
      <c r="C64" s="20">
        <v>40605</v>
      </c>
      <c r="D64" s="22">
        <v>10455</v>
      </c>
      <c r="E64">
        <v>16</v>
      </c>
      <c r="F64" s="21">
        <v>2684</v>
      </c>
      <c r="G64">
        <f>Table245[[#This Row],[Unidades]]*Table245[[#This Row],[Valor Unitario]]</f>
        <v>42944</v>
      </c>
    </row>
    <row r="65" spans="1:7" hidden="1" x14ac:dyDescent="0.25">
      <c r="A65" t="s">
        <v>59</v>
      </c>
      <c r="B65" t="s">
        <v>60</v>
      </c>
      <c r="C65" s="20">
        <v>40605</v>
      </c>
      <c r="D65" s="22">
        <v>10457</v>
      </c>
      <c r="E65">
        <v>13</v>
      </c>
      <c r="F65" s="21">
        <v>1584</v>
      </c>
      <c r="G65">
        <f>Table245[[#This Row],[Unidades]]*Table245[[#This Row],[Valor Unitario]]</f>
        <v>20592</v>
      </c>
    </row>
    <row r="66" spans="1:7" hidden="1" x14ac:dyDescent="0.25">
      <c r="A66" t="s">
        <v>59</v>
      </c>
      <c r="B66" t="s">
        <v>66</v>
      </c>
      <c r="C66" s="20">
        <v>40605</v>
      </c>
      <c r="D66" s="22">
        <v>10460</v>
      </c>
      <c r="E66">
        <v>13</v>
      </c>
      <c r="F66" s="21">
        <v>176.1</v>
      </c>
      <c r="G66">
        <f>Table245[[#This Row],[Unidades]]*Table245[[#This Row],[Valor Unitario]]</f>
        <v>2289.2999999999997</v>
      </c>
    </row>
    <row r="67" spans="1:7" hidden="1" x14ac:dyDescent="0.25">
      <c r="A67" t="s">
        <v>59</v>
      </c>
      <c r="B67" t="s">
        <v>69</v>
      </c>
      <c r="C67" s="20">
        <v>40606</v>
      </c>
      <c r="D67" s="22">
        <v>10433</v>
      </c>
      <c r="E67">
        <v>10</v>
      </c>
      <c r="F67" s="21">
        <v>851.2</v>
      </c>
      <c r="G67">
        <f>Table245[[#This Row],[Unidades]]*Table245[[#This Row],[Valor Unitario]]</f>
        <v>8512</v>
      </c>
    </row>
    <row r="68" spans="1:7" hidden="1" x14ac:dyDescent="0.25">
      <c r="A68" t="s">
        <v>61</v>
      </c>
      <c r="B68" t="s">
        <v>68</v>
      </c>
      <c r="C68" s="20">
        <v>40606</v>
      </c>
      <c r="D68" s="22">
        <v>10458</v>
      </c>
      <c r="E68">
        <v>12</v>
      </c>
      <c r="F68" s="21">
        <v>3891</v>
      </c>
      <c r="G68">
        <f>Table245[[#This Row],[Unidades]]*Table245[[#This Row],[Valor Unitario]]</f>
        <v>46692</v>
      </c>
    </row>
    <row r="69" spans="1:7" hidden="1" x14ac:dyDescent="0.25">
      <c r="A69" t="s">
        <v>59</v>
      </c>
      <c r="B69" t="s">
        <v>64</v>
      </c>
      <c r="C69" s="20">
        <v>40607</v>
      </c>
      <c r="D69" s="22">
        <v>10461</v>
      </c>
      <c r="E69">
        <v>12</v>
      </c>
      <c r="F69" s="21">
        <v>1538.7</v>
      </c>
      <c r="G69">
        <f>Table245[[#This Row],[Unidades]]*Table245[[#This Row],[Valor Unitario]]</f>
        <v>18464.400000000001</v>
      </c>
    </row>
    <row r="70" spans="1:7" hidden="1" x14ac:dyDescent="0.25">
      <c r="A70" t="s">
        <v>61</v>
      </c>
      <c r="B70" t="s">
        <v>62</v>
      </c>
      <c r="C70" s="20">
        <v>40608</v>
      </c>
      <c r="D70" s="22">
        <v>10463</v>
      </c>
      <c r="E70">
        <v>9</v>
      </c>
      <c r="F70" s="21">
        <v>713.3</v>
      </c>
      <c r="G70">
        <f>Table245[[#This Row],[Unidades]]*Table245[[#This Row],[Valor Unitario]]</f>
        <v>6419.7</v>
      </c>
    </row>
    <row r="71" spans="1:7" hidden="1" x14ac:dyDescent="0.25">
      <c r="A71" t="s">
        <v>59</v>
      </c>
      <c r="B71" t="s">
        <v>67</v>
      </c>
      <c r="C71" s="20">
        <v>40609</v>
      </c>
      <c r="D71" s="22">
        <v>10447</v>
      </c>
      <c r="E71">
        <v>9</v>
      </c>
      <c r="F71" s="21">
        <v>914.4</v>
      </c>
      <c r="G71">
        <f>Table245[[#This Row],[Unidades]]*Table245[[#This Row],[Valor Unitario]]</f>
        <v>8229.6</v>
      </c>
    </row>
    <row r="72" spans="1:7" hidden="1" x14ac:dyDescent="0.25">
      <c r="A72" t="s">
        <v>59</v>
      </c>
      <c r="B72" t="s">
        <v>66</v>
      </c>
      <c r="C72" s="20">
        <v>40613</v>
      </c>
      <c r="D72" s="22">
        <v>10450</v>
      </c>
      <c r="E72">
        <v>12</v>
      </c>
      <c r="F72" s="21">
        <v>425.12</v>
      </c>
      <c r="G72">
        <f>Table245[[#This Row],[Unidades]]*Table245[[#This Row],[Valor Unitario]]</f>
        <v>5101.4400000000005</v>
      </c>
    </row>
    <row r="73" spans="1:7" hidden="1" x14ac:dyDescent="0.25">
      <c r="A73" t="s">
        <v>59</v>
      </c>
      <c r="B73" t="s">
        <v>66</v>
      </c>
      <c r="C73" s="20">
        <v>40613</v>
      </c>
      <c r="D73" s="22">
        <v>10467</v>
      </c>
      <c r="E73">
        <v>14</v>
      </c>
      <c r="F73" s="21">
        <v>235.2</v>
      </c>
      <c r="G73">
        <f>Table245[[#This Row],[Unidades]]*Table245[[#This Row],[Valor Unitario]]</f>
        <v>3292.7999999999997</v>
      </c>
    </row>
    <row r="74" spans="1:7" hidden="1" x14ac:dyDescent="0.25">
      <c r="A74" t="s">
        <v>59</v>
      </c>
      <c r="B74" t="s">
        <v>67</v>
      </c>
      <c r="C74" s="20">
        <v>40614</v>
      </c>
      <c r="D74" s="22">
        <v>10451</v>
      </c>
      <c r="E74">
        <v>8</v>
      </c>
      <c r="F74" s="21">
        <v>3849.66</v>
      </c>
      <c r="G74">
        <f>Table245[[#This Row],[Unidades]]*Table245[[#This Row],[Valor Unitario]]</f>
        <v>30797.279999999999</v>
      </c>
    </row>
    <row r="75" spans="1:7" hidden="1" x14ac:dyDescent="0.25">
      <c r="A75" t="s">
        <v>61</v>
      </c>
      <c r="B75" t="s">
        <v>69</v>
      </c>
      <c r="C75" s="20">
        <v>40614</v>
      </c>
      <c r="D75" s="22">
        <v>10468</v>
      </c>
      <c r="E75">
        <v>13</v>
      </c>
      <c r="F75" s="21">
        <v>717.6</v>
      </c>
      <c r="G75">
        <f>Table245[[#This Row],[Unidades]]*Table245[[#This Row],[Valor Unitario]]</f>
        <v>9328.8000000000011</v>
      </c>
    </row>
    <row r="76" spans="1:7" hidden="1" x14ac:dyDescent="0.25">
      <c r="A76" t="s">
        <v>59</v>
      </c>
      <c r="B76" t="s">
        <v>67</v>
      </c>
      <c r="C76" s="20">
        <v>40615</v>
      </c>
      <c r="D76" s="22">
        <v>10466</v>
      </c>
      <c r="E76">
        <v>12</v>
      </c>
      <c r="F76" s="21">
        <v>216</v>
      </c>
      <c r="G76">
        <f>Table245[[#This Row],[Unidades]]*Table245[[#This Row],[Valor Unitario]]</f>
        <v>2592</v>
      </c>
    </row>
    <row r="77" spans="1:7" hidden="1" x14ac:dyDescent="0.25">
      <c r="A77" t="s">
        <v>59</v>
      </c>
      <c r="B77" t="s">
        <v>69</v>
      </c>
      <c r="C77" s="20">
        <v>40616</v>
      </c>
      <c r="D77" s="22">
        <v>10441</v>
      </c>
      <c r="E77">
        <v>17</v>
      </c>
      <c r="F77" s="21">
        <v>1755</v>
      </c>
      <c r="G77">
        <f>Table245[[#This Row],[Unidades]]*Table245[[#This Row],[Valor Unitario]]</f>
        <v>29835</v>
      </c>
    </row>
    <row r="78" spans="1:7" hidden="1" x14ac:dyDescent="0.25">
      <c r="A78" t="s">
        <v>59</v>
      </c>
      <c r="B78" t="s">
        <v>67</v>
      </c>
      <c r="C78" s="20">
        <v>40616</v>
      </c>
      <c r="D78" s="22">
        <v>10464</v>
      </c>
      <c r="E78">
        <v>11</v>
      </c>
      <c r="F78" s="21">
        <v>1609.28</v>
      </c>
      <c r="G78">
        <f>Table245[[#This Row],[Unidades]]*Table245[[#This Row],[Valor Unitario]]</f>
        <v>17702.079999999998</v>
      </c>
    </row>
    <row r="79" spans="1:7" hidden="1" x14ac:dyDescent="0.25">
      <c r="A79" t="s">
        <v>59</v>
      </c>
      <c r="B79" t="s">
        <v>64</v>
      </c>
      <c r="C79" s="20">
        <v>40616</v>
      </c>
      <c r="D79" s="22">
        <v>10465</v>
      </c>
      <c r="E79">
        <v>7</v>
      </c>
      <c r="F79" s="21">
        <v>2518</v>
      </c>
      <c r="G79">
        <f>Table245[[#This Row],[Unidades]]*Table245[[#This Row],[Valor Unitario]]</f>
        <v>17626</v>
      </c>
    </row>
    <row r="80" spans="1:7" hidden="1" x14ac:dyDescent="0.25">
      <c r="A80" t="s">
        <v>59</v>
      </c>
      <c r="B80" t="s">
        <v>64</v>
      </c>
      <c r="C80" s="20">
        <v>40616</v>
      </c>
      <c r="D80" s="22">
        <v>10469</v>
      </c>
      <c r="E80">
        <v>11</v>
      </c>
      <c r="F80" s="21">
        <v>956.67</v>
      </c>
      <c r="G80">
        <f>Table245[[#This Row],[Unidades]]*Table245[[#This Row],[Valor Unitario]]</f>
        <v>10523.369999999999</v>
      </c>
    </row>
    <row r="81" spans="1:7" hidden="1" x14ac:dyDescent="0.25">
      <c r="A81" t="s">
        <v>59</v>
      </c>
      <c r="B81" t="s">
        <v>67</v>
      </c>
      <c r="C81" s="20">
        <v>40616</v>
      </c>
      <c r="D81" s="22">
        <v>10470</v>
      </c>
      <c r="E81">
        <v>19</v>
      </c>
      <c r="F81" s="21">
        <v>1820.8</v>
      </c>
      <c r="G81">
        <f>Table245[[#This Row],[Unidades]]*Table245[[#This Row],[Valor Unitario]]</f>
        <v>34595.199999999997</v>
      </c>
    </row>
    <row r="82" spans="1:7" hidden="1" x14ac:dyDescent="0.25">
      <c r="A82" t="s">
        <v>59</v>
      </c>
      <c r="B82" t="s">
        <v>60</v>
      </c>
      <c r="C82" s="20">
        <v>40620</v>
      </c>
      <c r="D82" s="22">
        <v>10462</v>
      </c>
      <c r="E82">
        <v>11</v>
      </c>
      <c r="F82" s="21">
        <v>156</v>
      </c>
      <c r="G82">
        <f>Table245[[#This Row],[Unidades]]*Table245[[#This Row],[Valor Unitario]]</f>
        <v>1716</v>
      </c>
    </row>
    <row r="83" spans="1:7" hidden="1" x14ac:dyDescent="0.25">
      <c r="A83" t="s">
        <v>59</v>
      </c>
      <c r="B83" t="s">
        <v>60</v>
      </c>
      <c r="C83" s="20">
        <v>40620</v>
      </c>
      <c r="D83" s="22">
        <v>10471</v>
      </c>
      <c r="E83">
        <v>13</v>
      </c>
      <c r="F83" s="21">
        <v>1328</v>
      </c>
      <c r="G83">
        <f>Table245[[#This Row],[Unidades]]*Table245[[#This Row],[Valor Unitario]]</f>
        <v>17264</v>
      </c>
    </row>
    <row r="84" spans="1:7" hidden="1" x14ac:dyDescent="0.25">
      <c r="A84" t="s">
        <v>59</v>
      </c>
      <c r="B84" t="s">
        <v>66</v>
      </c>
      <c r="C84" s="20">
        <v>40621</v>
      </c>
      <c r="D84" s="22">
        <v>10472</v>
      </c>
      <c r="E84">
        <v>7</v>
      </c>
      <c r="F84" s="21">
        <v>1036.8</v>
      </c>
      <c r="G84">
        <f>Table245[[#This Row],[Unidades]]*Table245[[#This Row],[Valor Unitario]]</f>
        <v>7257.5999999999995</v>
      </c>
    </row>
    <row r="85" spans="1:7" hidden="1" x14ac:dyDescent="0.25">
      <c r="A85" t="s">
        <v>59</v>
      </c>
      <c r="B85" t="s">
        <v>64</v>
      </c>
      <c r="C85" s="20">
        <v>40623</v>
      </c>
      <c r="D85" s="22">
        <v>10473</v>
      </c>
      <c r="E85">
        <v>9</v>
      </c>
      <c r="F85" s="21">
        <v>230.4</v>
      </c>
      <c r="G85">
        <f>Table245[[#This Row],[Unidades]]*Table245[[#This Row],[Valor Unitario]]</f>
        <v>2073.6</v>
      </c>
    </row>
    <row r="86" spans="1:7" hidden="1" x14ac:dyDescent="0.25">
      <c r="A86" t="s">
        <v>61</v>
      </c>
      <c r="B86" t="s">
        <v>62</v>
      </c>
      <c r="C86" s="20">
        <v>40623</v>
      </c>
      <c r="D86" s="22">
        <v>10474</v>
      </c>
      <c r="E86">
        <v>7</v>
      </c>
      <c r="F86" s="21">
        <v>1249.0999999999999</v>
      </c>
      <c r="G86">
        <f>Table245[[#This Row],[Unidades]]*Table245[[#This Row],[Valor Unitario]]</f>
        <v>8743.6999999999989</v>
      </c>
    </row>
    <row r="87" spans="1:7" x14ac:dyDescent="0.25">
      <c r="A87" t="s">
        <v>59</v>
      </c>
      <c r="B87" t="s">
        <v>69</v>
      </c>
      <c r="C87" s="20">
        <v>40623</v>
      </c>
      <c r="D87" s="22">
        <v>10479</v>
      </c>
      <c r="E87">
        <v>9</v>
      </c>
      <c r="F87" s="21">
        <v>10495.6</v>
      </c>
      <c r="G87" s="21">
        <f>Table245[[#This Row],[Unidades]]*Table245[[#This Row],[Valor Unitario]]</f>
        <v>94460.400000000009</v>
      </c>
    </row>
    <row r="88" spans="1:7" hidden="1" x14ac:dyDescent="0.25">
      <c r="A88" t="s">
        <v>59</v>
      </c>
      <c r="B88" t="s">
        <v>66</v>
      </c>
      <c r="C88" s="20">
        <v>40626</v>
      </c>
      <c r="D88" s="22">
        <v>10476</v>
      </c>
      <c r="E88">
        <v>11</v>
      </c>
      <c r="F88" s="21">
        <v>180.48</v>
      </c>
      <c r="G88">
        <f>Table245[[#This Row],[Unidades]]*Table245[[#This Row],[Valor Unitario]]</f>
        <v>1985.28</v>
      </c>
    </row>
    <row r="89" spans="1:7" hidden="1" x14ac:dyDescent="0.25">
      <c r="A89" t="s">
        <v>61</v>
      </c>
      <c r="B89" t="s">
        <v>65</v>
      </c>
      <c r="C89" s="20">
        <v>40626</v>
      </c>
      <c r="D89" s="22">
        <v>10480</v>
      </c>
      <c r="E89">
        <v>14</v>
      </c>
      <c r="F89" s="21">
        <v>756</v>
      </c>
      <c r="G89">
        <f>Table245[[#This Row],[Unidades]]*Table245[[#This Row],[Valor Unitario]]</f>
        <v>10584</v>
      </c>
    </row>
    <row r="90" spans="1:7" hidden="1" x14ac:dyDescent="0.25">
      <c r="A90" t="s">
        <v>61</v>
      </c>
      <c r="B90" t="s">
        <v>62</v>
      </c>
      <c r="C90" s="20">
        <v>40627</v>
      </c>
      <c r="D90" s="22">
        <v>10477</v>
      </c>
      <c r="E90">
        <v>7</v>
      </c>
      <c r="F90" s="21">
        <v>558</v>
      </c>
      <c r="G90">
        <f>Table245[[#This Row],[Unidades]]*Table245[[#This Row],[Valor Unitario]]</f>
        <v>3906</v>
      </c>
    </row>
    <row r="91" spans="1:7" hidden="1" x14ac:dyDescent="0.25">
      <c r="A91" t="s">
        <v>59</v>
      </c>
      <c r="B91" t="s">
        <v>66</v>
      </c>
      <c r="C91" s="20">
        <v>40627</v>
      </c>
      <c r="D91" s="22">
        <v>10481</v>
      </c>
      <c r="E91">
        <v>16</v>
      </c>
      <c r="F91" s="21">
        <v>1472</v>
      </c>
      <c r="G91">
        <f>Table245[[#This Row],[Unidades]]*Table245[[#This Row],[Valor Unitario]]</f>
        <v>23552</v>
      </c>
    </row>
    <row r="92" spans="1:7" hidden="1" x14ac:dyDescent="0.25">
      <c r="A92" t="s">
        <v>59</v>
      </c>
      <c r="B92" t="s">
        <v>60</v>
      </c>
      <c r="C92" s="20">
        <v>40628</v>
      </c>
      <c r="D92" s="22">
        <v>10478</v>
      </c>
      <c r="E92">
        <v>18</v>
      </c>
      <c r="F92" s="21">
        <v>471.2</v>
      </c>
      <c r="G92">
        <f>Table245[[#This Row],[Unidades]]*Table245[[#This Row],[Valor Unitario]]</f>
        <v>8481.6</v>
      </c>
    </row>
    <row r="93" spans="1:7" hidden="1" x14ac:dyDescent="0.25">
      <c r="A93" t="s">
        <v>59</v>
      </c>
      <c r="B93" t="s">
        <v>60</v>
      </c>
      <c r="C93" s="20">
        <v>40630</v>
      </c>
      <c r="D93" s="22">
        <v>10487</v>
      </c>
      <c r="E93">
        <v>9</v>
      </c>
      <c r="F93" s="21">
        <v>889.7</v>
      </c>
      <c r="G93">
        <f>Table245[[#This Row],[Unidades]]*Table245[[#This Row],[Valor Unitario]]</f>
        <v>8007.3</v>
      </c>
    </row>
    <row r="94" spans="1:7" hidden="1" x14ac:dyDescent="0.25">
      <c r="A94" t="s">
        <v>59</v>
      </c>
      <c r="B94" t="s">
        <v>67</v>
      </c>
      <c r="C94" s="20">
        <v>40633</v>
      </c>
      <c r="D94" s="22">
        <v>10485</v>
      </c>
      <c r="E94">
        <v>10</v>
      </c>
      <c r="F94" s="21">
        <v>1584</v>
      </c>
      <c r="G94">
        <f>Table245[[#This Row],[Unidades]]*Table245[[#This Row],[Valor Unitario]]</f>
        <v>15840</v>
      </c>
    </row>
    <row r="95" spans="1:7" hidden="1" x14ac:dyDescent="0.25">
      <c r="A95" t="s">
        <v>59</v>
      </c>
      <c r="B95" t="s">
        <v>69</v>
      </c>
      <c r="C95" s="20">
        <v>40634</v>
      </c>
      <c r="D95" s="22">
        <v>10484</v>
      </c>
      <c r="E95">
        <v>7</v>
      </c>
      <c r="F95" s="21">
        <v>386.2</v>
      </c>
      <c r="G95">
        <f>Table245[[#This Row],[Unidades]]*Table245[[#This Row],[Valor Unitario]]</f>
        <v>2703.4</v>
      </c>
    </row>
    <row r="96" spans="1:7" hidden="1" x14ac:dyDescent="0.25">
      <c r="A96" t="s">
        <v>59</v>
      </c>
      <c r="B96" t="s">
        <v>64</v>
      </c>
      <c r="C96" s="20">
        <v>40635</v>
      </c>
      <c r="D96" s="22">
        <v>10486</v>
      </c>
      <c r="E96">
        <v>12</v>
      </c>
      <c r="F96" s="21">
        <v>1272</v>
      </c>
      <c r="G96">
        <f>Table245[[#This Row],[Unidades]]*Table245[[#This Row],[Valor Unitario]]</f>
        <v>15264</v>
      </c>
    </row>
    <row r="97" spans="1:7" hidden="1" x14ac:dyDescent="0.25">
      <c r="A97" t="s">
        <v>59</v>
      </c>
      <c r="B97" t="s">
        <v>63</v>
      </c>
      <c r="C97" s="20">
        <v>40635</v>
      </c>
      <c r="D97" s="22">
        <v>10488</v>
      </c>
      <c r="E97">
        <v>13</v>
      </c>
      <c r="F97" s="21">
        <v>1512</v>
      </c>
      <c r="G97">
        <f>Table245[[#This Row],[Unidades]]*Table245[[#This Row],[Valor Unitario]]</f>
        <v>19656</v>
      </c>
    </row>
    <row r="98" spans="1:7" hidden="1" x14ac:dyDescent="0.25">
      <c r="A98" t="s">
        <v>61</v>
      </c>
      <c r="B98" t="s">
        <v>68</v>
      </c>
      <c r="C98" s="20">
        <v>40636</v>
      </c>
      <c r="D98" s="22">
        <v>10490</v>
      </c>
      <c r="E98">
        <v>11</v>
      </c>
      <c r="F98" s="21">
        <v>3163.2</v>
      </c>
      <c r="G98">
        <f>Table245[[#This Row],[Unidades]]*Table245[[#This Row],[Valor Unitario]]</f>
        <v>34795.199999999997</v>
      </c>
    </row>
    <row r="99" spans="1:7" hidden="1" x14ac:dyDescent="0.25">
      <c r="A99" t="s">
        <v>61</v>
      </c>
      <c r="B99" t="s">
        <v>63</v>
      </c>
      <c r="C99" s="20">
        <v>40637</v>
      </c>
      <c r="D99" s="22">
        <v>10475</v>
      </c>
      <c r="E99">
        <v>13</v>
      </c>
      <c r="F99" s="21">
        <v>1505.18</v>
      </c>
      <c r="G99">
        <f>Table245[[#This Row],[Unidades]]*Table245[[#This Row],[Valor Unitario]]</f>
        <v>19567.34</v>
      </c>
    </row>
    <row r="100" spans="1:7" hidden="1" x14ac:dyDescent="0.25">
      <c r="A100" t="s">
        <v>61</v>
      </c>
      <c r="B100" t="s">
        <v>68</v>
      </c>
      <c r="C100" s="20">
        <v>40640</v>
      </c>
      <c r="D100" s="22">
        <v>10496</v>
      </c>
      <c r="E100">
        <v>14</v>
      </c>
      <c r="F100" s="21">
        <v>190</v>
      </c>
      <c r="G100">
        <f>Table245[[#This Row],[Unidades]]*Table245[[#This Row],[Valor Unitario]]</f>
        <v>2660</v>
      </c>
    </row>
    <row r="101" spans="1:7" hidden="1" x14ac:dyDescent="0.25">
      <c r="A101" t="s">
        <v>61</v>
      </c>
      <c r="B101" t="s">
        <v>68</v>
      </c>
      <c r="C101" s="20">
        <v>40640</v>
      </c>
      <c r="D101" s="22">
        <v>10497</v>
      </c>
      <c r="E101">
        <v>15</v>
      </c>
      <c r="F101" s="21">
        <v>1380.6</v>
      </c>
      <c r="G101">
        <f>Table245[[#This Row],[Unidades]]*Table245[[#This Row],[Valor Unitario]]</f>
        <v>20709</v>
      </c>
    </row>
    <row r="102" spans="1:7" hidden="1" x14ac:dyDescent="0.25">
      <c r="A102" t="s">
        <v>59</v>
      </c>
      <c r="B102" t="s">
        <v>66</v>
      </c>
      <c r="C102" s="20">
        <v>40641</v>
      </c>
      <c r="D102" s="22">
        <v>10491</v>
      </c>
      <c r="E102">
        <v>19</v>
      </c>
      <c r="F102" s="21">
        <v>259.5</v>
      </c>
      <c r="G102">
        <f>Table245[[#This Row],[Unidades]]*Table245[[#This Row],[Valor Unitario]]</f>
        <v>4930.5</v>
      </c>
    </row>
    <row r="103" spans="1:7" hidden="1" x14ac:dyDescent="0.25">
      <c r="A103" t="s">
        <v>61</v>
      </c>
      <c r="B103" t="s">
        <v>65</v>
      </c>
      <c r="C103" s="20">
        <v>40642</v>
      </c>
      <c r="D103" s="22">
        <v>10489</v>
      </c>
      <c r="E103">
        <v>17</v>
      </c>
      <c r="F103" s="21">
        <v>439.2</v>
      </c>
      <c r="G103">
        <f>Table245[[#This Row],[Unidades]]*Table245[[#This Row],[Valor Unitario]]</f>
        <v>7466.4</v>
      </c>
    </row>
    <row r="104" spans="1:7" hidden="1" x14ac:dyDescent="0.25">
      <c r="A104" t="s">
        <v>59</v>
      </c>
      <c r="B104" t="s">
        <v>67</v>
      </c>
      <c r="C104" s="20">
        <v>40642</v>
      </c>
      <c r="D104" s="22">
        <v>10494</v>
      </c>
      <c r="E104">
        <v>16</v>
      </c>
      <c r="F104" s="21">
        <v>912</v>
      </c>
      <c r="G104">
        <f>Table245[[#This Row],[Unidades]]*Table245[[#This Row],[Valor Unitario]]</f>
        <v>14592</v>
      </c>
    </row>
    <row r="105" spans="1:7" hidden="1" x14ac:dyDescent="0.25">
      <c r="A105" t="s">
        <v>59</v>
      </c>
      <c r="B105" t="s">
        <v>64</v>
      </c>
      <c r="C105" s="20">
        <v>40643</v>
      </c>
      <c r="D105" s="22">
        <v>10482</v>
      </c>
      <c r="E105">
        <v>13</v>
      </c>
      <c r="F105" s="21">
        <v>147</v>
      </c>
      <c r="G105">
        <f>Table245[[#This Row],[Unidades]]*Table245[[#This Row],[Valor Unitario]]</f>
        <v>1911</v>
      </c>
    </row>
    <row r="106" spans="1:7" hidden="1" x14ac:dyDescent="0.25">
      <c r="A106" t="s">
        <v>59</v>
      </c>
      <c r="B106" t="s">
        <v>67</v>
      </c>
      <c r="C106" s="20">
        <v>40643</v>
      </c>
      <c r="D106" s="22">
        <v>10493</v>
      </c>
      <c r="E106">
        <v>18</v>
      </c>
      <c r="F106" s="21">
        <v>608.4</v>
      </c>
      <c r="G106">
        <f>Table245[[#This Row],[Unidades]]*Table245[[#This Row],[Valor Unitario]]</f>
        <v>10951.199999999999</v>
      </c>
    </row>
    <row r="107" spans="1:7" hidden="1" x14ac:dyDescent="0.25">
      <c r="A107" t="s">
        <v>61</v>
      </c>
      <c r="B107" t="s">
        <v>69</v>
      </c>
      <c r="C107" s="20">
        <v>40644</v>
      </c>
      <c r="D107" s="22">
        <v>10492</v>
      </c>
      <c r="E107">
        <v>10</v>
      </c>
      <c r="F107" s="21">
        <v>851.2</v>
      </c>
      <c r="G107">
        <f>Table245[[#This Row],[Unidades]]*Table245[[#This Row],[Valor Unitario]]</f>
        <v>8512</v>
      </c>
    </row>
    <row r="108" spans="1:7" hidden="1" x14ac:dyDescent="0.25">
      <c r="A108" t="s">
        <v>59</v>
      </c>
      <c r="B108" t="s">
        <v>69</v>
      </c>
      <c r="C108" s="20">
        <v>40644</v>
      </c>
      <c r="D108" s="22">
        <v>10495</v>
      </c>
      <c r="E108">
        <v>19</v>
      </c>
      <c r="F108" s="21">
        <v>278</v>
      </c>
      <c r="G108">
        <f>Table245[[#This Row],[Unidades]]*Table245[[#This Row],[Valor Unitario]]</f>
        <v>5282</v>
      </c>
    </row>
    <row r="109" spans="1:7" hidden="1" x14ac:dyDescent="0.25">
      <c r="A109" t="s">
        <v>59</v>
      </c>
      <c r="B109" t="s">
        <v>66</v>
      </c>
      <c r="C109" s="20">
        <v>40644</v>
      </c>
      <c r="D109" s="22">
        <v>10498</v>
      </c>
      <c r="E109">
        <v>12</v>
      </c>
      <c r="F109" s="21">
        <v>575</v>
      </c>
      <c r="G109">
        <f>Table245[[#This Row],[Unidades]]*Table245[[#This Row],[Valor Unitario]]</f>
        <v>6900</v>
      </c>
    </row>
    <row r="110" spans="1:7" hidden="1" x14ac:dyDescent="0.25">
      <c r="A110" t="s">
        <v>59</v>
      </c>
      <c r="B110" t="s">
        <v>67</v>
      </c>
      <c r="C110" s="20">
        <v>40649</v>
      </c>
      <c r="D110" s="22">
        <v>10499</v>
      </c>
      <c r="E110">
        <v>7</v>
      </c>
      <c r="F110" s="21">
        <v>1412</v>
      </c>
      <c r="G110">
        <f>Table245[[#This Row],[Unidades]]*Table245[[#This Row],[Valor Unitario]]</f>
        <v>9884</v>
      </c>
    </row>
    <row r="111" spans="1:7" hidden="1" x14ac:dyDescent="0.25">
      <c r="A111" t="s">
        <v>61</v>
      </c>
      <c r="B111" t="s">
        <v>63</v>
      </c>
      <c r="C111" s="20">
        <v>40649</v>
      </c>
      <c r="D111" s="22">
        <v>10501</v>
      </c>
      <c r="E111">
        <v>19</v>
      </c>
      <c r="F111" s="21">
        <v>149</v>
      </c>
      <c r="G111">
        <f>Table245[[#This Row],[Unidades]]*Table245[[#This Row],[Valor Unitario]]</f>
        <v>2831</v>
      </c>
    </row>
    <row r="112" spans="1:7" hidden="1" x14ac:dyDescent="0.25">
      <c r="A112" t="s">
        <v>61</v>
      </c>
      <c r="B112" t="s">
        <v>65</v>
      </c>
      <c r="C112" s="20">
        <v>40649</v>
      </c>
      <c r="D112" s="22">
        <v>10503</v>
      </c>
      <c r="E112">
        <v>9</v>
      </c>
      <c r="F112" s="21">
        <v>2048.5</v>
      </c>
      <c r="G112">
        <f>Table245[[#This Row],[Unidades]]*Table245[[#This Row],[Valor Unitario]]</f>
        <v>18436.5</v>
      </c>
    </row>
    <row r="113" spans="1:7" hidden="1" x14ac:dyDescent="0.25">
      <c r="A113" t="s">
        <v>61</v>
      </c>
      <c r="B113" t="s">
        <v>65</v>
      </c>
      <c r="C113" s="20">
        <v>40650</v>
      </c>
      <c r="D113" s="22">
        <v>10500</v>
      </c>
      <c r="E113">
        <v>14</v>
      </c>
      <c r="F113" s="21">
        <v>523.26</v>
      </c>
      <c r="G113">
        <f>Table245[[#This Row],[Unidades]]*Table245[[#This Row],[Valor Unitario]]</f>
        <v>7325.6399999999994</v>
      </c>
    </row>
    <row r="114" spans="1:7" hidden="1" x14ac:dyDescent="0.25">
      <c r="A114" t="s">
        <v>59</v>
      </c>
      <c r="B114" t="s">
        <v>67</v>
      </c>
      <c r="C114" s="20">
        <v>40651</v>
      </c>
      <c r="D114" s="22">
        <v>10504</v>
      </c>
      <c r="E114">
        <v>15</v>
      </c>
      <c r="F114" s="21">
        <v>1388.5</v>
      </c>
      <c r="G114">
        <f>Table245[[#This Row],[Unidades]]*Table245[[#This Row],[Valor Unitario]]</f>
        <v>20827.5</v>
      </c>
    </row>
    <row r="115" spans="1:7" hidden="1" x14ac:dyDescent="0.25">
      <c r="A115" t="s">
        <v>59</v>
      </c>
      <c r="B115" t="s">
        <v>69</v>
      </c>
      <c r="C115" s="20">
        <v>40654</v>
      </c>
      <c r="D115" s="22">
        <v>10505</v>
      </c>
      <c r="E115">
        <v>8</v>
      </c>
      <c r="F115" s="21">
        <v>147.9</v>
      </c>
      <c r="G115">
        <f>Table245[[#This Row],[Unidades]]*Table245[[#This Row],[Valor Unitario]]</f>
        <v>1183.2</v>
      </c>
    </row>
    <row r="116" spans="1:7" hidden="1" x14ac:dyDescent="0.25">
      <c r="A116" t="s">
        <v>59</v>
      </c>
      <c r="B116" t="s">
        <v>67</v>
      </c>
      <c r="C116" s="20">
        <v>40654</v>
      </c>
      <c r="D116" s="22">
        <v>10511</v>
      </c>
      <c r="E116">
        <v>15</v>
      </c>
      <c r="F116" s="21">
        <v>2550</v>
      </c>
      <c r="G116">
        <f>Table245[[#This Row],[Unidades]]*Table245[[#This Row],[Valor Unitario]]</f>
        <v>38250</v>
      </c>
    </row>
    <row r="117" spans="1:7" hidden="1" x14ac:dyDescent="0.25">
      <c r="A117" t="s">
        <v>61</v>
      </c>
      <c r="B117" t="s">
        <v>68</v>
      </c>
      <c r="C117" s="20">
        <v>40655</v>
      </c>
      <c r="D117" s="22">
        <v>10507</v>
      </c>
      <c r="E117">
        <v>13</v>
      </c>
      <c r="F117" s="21">
        <v>749.06</v>
      </c>
      <c r="G117">
        <f>Table245[[#This Row],[Unidades]]*Table245[[#This Row],[Valor Unitario]]</f>
        <v>9737.7799999999988</v>
      </c>
    </row>
    <row r="118" spans="1:7" hidden="1" x14ac:dyDescent="0.25">
      <c r="A118" t="s">
        <v>61</v>
      </c>
      <c r="B118" t="s">
        <v>68</v>
      </c>
      <c r="C118" s="20">
        <v>40657</v>
      </c>
      <c r="D118" s="22">
        <v>10512</v>
      </c>
      <c r="E118">
        <v>10</v>
      </c>
      <c r="F118" s="21">
        <v>525.29999999999995</v>
      </c>
      <c r="G118">
        <f>Table245[[#This Row],[Unidades]]*Table245[[#This Row],[Valor Unitario]]</f>
        <v>5253</v>
      </c>
    </row>
    <row r="119" spans="1:7" hidden="1" x14ac:dyDescent="0.25">
      <c r="A119" t="s">
        <v>61</v>
      </c>
      <c r="B119" t="s">
        <v>68</v>
      </c>
      <c r="C119" s="20">
        <v>40658</v>
      </c>
      <c r="D119" s="22">
        <v>10483</v>
      </c>
      <c r="E119">
        <v>7</v>
      </c>
      <c r="F119" s="21">
        <v>668.8</v>
      </c>
      <c r="G119">
        <f>Table245[[#This Row],[Unidades]]*Table245[[#This Row],[Valor Unitario]]</f>
        <v>4681.5999999999995</v>
      </c>
    </row>
    <row r="120" spans="1:7" hidden="1" x14ac:dyDescent="0.25">
      <c r="A120" t="s">
        <v>61</v>
      </c>
      <c r="B120" t="s">
        <v>65</v>
      </c>
      <c r="C120" s="20">
        <v>40661</v>
      </c>
      <c r="D120" s="22">
        <v>10510</v>
      </c>
      <c r="E120">
        <v>7</v>
      </c>
      <c r="F120" s="21">
        <v>4707.54</v>
      </c>
      <c r="G120">
        <f>Table245[[#This Row],[Unidades]]*Table245[[#This Row],[Valor Unitario]]</f>
        <v>32952.78</v>
      </c>
    </row>
    <row r="121" spans="1:7" hidden="1" x14ac:dyDescent="0.25">
      <c r="A121" t="s">
        <v>61</v>
      </c>
      <c r="B121" t="s">
        <v>68</v>
      </c>
      <c r="C121" s="20">
        <v>40661</v>
      </c>
      <c r="D121" s="22">
        <v>10513</v>
      </c>
      <c r="E121">
        <v>7</v>
      </c>
      <c r="F121" s="21">
        <v>1942</v>
      </c>
      <c r="G121">
        <f>Table245[[#This Row],[Unidades]]*Table245[[#This Row],[Valor Unitario]]</f>
        <v>13594</v>
      </c>
    </row>
    <row r="122" spans="1:7" hidden="1" x14ac:dyDescent="0.25">
      <c r="A122" t="s">
        <v>59</v>
      </c>
      <c r="B122" t="s">
        <v>60</v>
      </c>
      <c r="C122" s="20">
        <v>40662</v>
      </c>
      <c r="D122" s="22">
        <v>10502</v>
      </c>
      <c r="E122">
        <v>17</v>
      </c>
      <c r="F122" s="21">
        <v>816.3</v>
      </c>
      <c r="G122">
        <f>Table245[[#This Row],[Unidades]]*Table245[[#This Row],[Valor Unitario]]</f>
        <v>13877.099999999999</v>
      </c>
    </row>
    <row r="123" spans="1:7" hidden="1" x14ac:dyDescent="0.25">
      <c r="A123" t="s">
        <v>59</v>
      </c>
      <c r="B123" t="s">
        <v>67</v>
      </c>
      <c r="C123" s="20">
        <v>40662</v>
      </c>
      <c r="D123" s="22">
        <v>10509</v>
      </c>
      <c r="E123">
        <v>19</v>
      </c>
      <c r="F123" s="21">
        <v>136.80000000000001</v>
      </c>
      <c r="G123">
        <f>Table245[[#This Row],[Unidades]]*Table245[[#This Row],[Valor Unitario]]</f>
        <v>2599.2000000000003</v>
      </c>
    </row>
    <row r="124" spans="1:7" hidden="1" x14ac:dyDescent="0.25">
      <c r="A124" t="s">
        <v>59</v>
      </c>
      <c r="B124" t="s">
        <v>69</v>
      </c>
      <c r="C124" s="20">
        <v>40662</v>
      </c>
      <c r="D124" s="22">
        <v>10517</v>
      </c>
      <c r="E124">
        <v>12</v>
      </c>
      <c r="F124" s="21">
        <v>352</v>
      </c>
      <c r="G124">
        <f>Table245[[#This Row],[Unidades]]*Table245[[#This Row],[Valor Unitario]]</f>
        <v>4224</v>
      </c>
    </row>
    <row r="125" spans="1:7" hidden="1" x14ac:dyDescent="0.25">
      <c r="A125" t="s">
        <v>59</v>
      </c>
      <c r="B125" t="s">
        <v>60</v>
      </c>
      <c r="C125" s="20">
        <v>40664</v>
      </c>
      <c r="D125" s="22">
        <v>10516</v>
      </c>
      <c r="E125">
        <v>14</v>
      </c>
      <c r="F125" s="21">
        <v>2381.0500000000002</v>
      </c>
      <c r="G125">
        <f>Table245[[#This Row],[Unidades]]*Table245[[#This Row],[Valor Unitario]]</f>
        <v>33334.700000000004</v>
      </c>
    </row>
    <row r="126" spans="1:7" hidden="1" x14ac:dyDescent="0.25">
      <c r="A126" t="s">
        <v>61</v>
      </c>
      <c r="B126" t="s">
        <v>65</v>
      </c>
      <c r="C126" s="20">
        <v>40664</v>
      </c>
      <c r="D126" s="22">
        <v>10519</v>
      </c>
      <c r="E126">
        <v>13</v>
      </c>
      <c r="F126" s="21">
        <v>2314.1999999999998</v>
      </c>
      <c r="G126">
        <f>Table245[[#This Row],[Unidades]]*Table245[[#This Row],[Valor Unitario]]</f>
        <v>30084.6</v>
      </c>
    </row>
    <row r="127" spans="1:7" hidden="1" x14ac:dyDescent="0.25">
      <c r="A127" t="s">
        <v>61</v>
      </c>
      <c r="B127" t="s">
        <v>68</v>
      </c>
      <c r="C127" s="20">
        <v>40664</v>
      </c>
      <c r="D127" s="22">
        <v>10520</v>
      </c>
      <c r="E127">
        <v>13</v>
      </c>
      <c r="F127" s="21">
        <v>200</v>
      </c>
      <c r="G127">
        <f>Table245[[#This Row],[Unidades]]*Table245[[#This Row],[Valor Unitario]]</f>
        <v>2600</v>
      </c>
    </row>
    <row r="128" spans="1:7" hidden="1" x14ac:dyDescent="0.25">
      <c r="A128" t="s">
        <v>61</v>
      </c>
      <c r="B128" t="s">
        <v>63</v>
      </c>
      <c r="C128" s="20">
        <v>40665</v>
      </c>
      <c r="D128" s="22">
        <v>10506</v>
      </c>
      <c r="E128">
        <v>15</v>
      </c>
      <c r="F128" s="21">
        <v>415.8</v>
      </c>
      <c r="G128">
        <f>Table245[[#This Row],[Unidades]]*Table245[[#This Row],[Valor Unitario]]</f>
        <v>6237</v>
      </c>
    </row>
    <row r="129" spans="1:7" hidden="1" x14ac:dyDescent="0.25">
      <c r="A129" t="s">
        <v>59</v>
      </c>
      <c r="B129" t="s">
        <v>66</v>
      </c>
      <c r="C129" s="20">
        <v>40665</v>
      </c>
      <c r="D129" s="22">
        <v>10521</v>
      </c>
      <c r="E129">
        <v>10</v>
      </c>
      <c r="F129" s="21">
        <v>225.5</v>
      </c>
      <c r="G129">
        <f>Table245[[#This Row],[Unidades]]*Table245[[#This Row],[Valor Unitario]]</f>
        <v>2255</v>
      </c>
    </row>
    <row r="130" spans="1:7" hidden="1" x14ac:dyDescent="0.25">
      <c r="A130" t="s">
        <v>59</v>
      </c>
      <c r="B130" t="s">
        <v>67</v>
      </c>
      <c r="C130" s="20">
        <v>40668</v>
      </c>
      <c r="D130" s="22">
        <v>10518</v>
      </c>
      <c r="E130">
        <v>10</v>
      </c>
      <c r="F130" s="21">
        <v>4150.05</v>
      </c>
      <c r="G130">
        <f>Table245[[#This Row],[Unidades]]*Table245[[#This Row],[Valor Unitario]]</f>
        <v>41500.5</v>
      </c>
    </row>
    <row r="131" spans="1:7" hidden="1" x14ac:dyDescent="0.25">
      <c r="A131" t="s">
        <v>61</v>
      </c>
      <c r="B131" t="s">
        <v>67</v>
      </c>
      <c r="C131" s="20">
        <v>40669</v>
      </c>
      <c r="D131" s="22">
        <v>10522</v>
      </c>
      <c r="E131">
        <v>8</v>
      </c>
      <c r="F131" s="21">
        <v>2318.2399999999998</v>
      </c>
      <c r="G131">
        <f>Table245[[#This Row],[Unidades]]*Table245[[#This Row],[Valor Unitario]]</f>
        <v>18545.919999999998</v>
      </c>
    </row>
    <row r="132" spans="1:7" hidden="1" x14ac:dyDescent="0.25">
      <c r="A132" t="s">
        <v>59</v>
      </c>
      <c r="B132" t="s">
        <v>64</v>
      </c>
      <c r="C132" s="20">
        <v>40670</v>
      </c>
      <c r="D132" s="22">
        <v>10524</v>
      </c>
      <c r="E132">
        <v>12</v>
      </c>
      <c r="F132" s="21">
        <v>3192.65</v>
      </c>
      <c r="G132">
        <f>Table245[[#This Row],[Unidades]]*Table245[[#This Row],[Valor Unitario]]</f>
        <v>38311.800000000003</v>
      </c>
    </row>
    <row r="133" spans="1:7" hidden="1" x14ac:dyDescent="0.25">
      <c r="A133" t="s">
        <v>61</v>
      </c>
      <c r="B133" t="s">
        <v>68</v>
      </c>
      <c r="C133" s="20">
        <v>40670</v>
      </c>
      <c r="D133" s="22">
        <v>10527</v>
      </c>
      <c r="E133">
        <v>14</v>
      </c>
      <c r="F133" s="21">
        <v>1503</v>
      </c>
      <c r="G133">
        <f>Table245[[#This Row],[Unidades]]*Table245[[#This Row],[Valor Unitario]]</f>
        <v>21042</v>
      </c>
    </row>
    <row r="134" spans="1:7" hidden="1" x14ac:dyDescent="0.25">
      <c r="A134" t="s">
        <v>61</v>
      </c>
      <c r="B134" t="s">
        <v>65</v>
      </c>
      <c r="C134" s="20">
        <v>40672</v>
      </c>
      <c r="D134" s="22">
        <v>10528</v>
      </c>
      <c r="E134">
        <v>16</v>
      </c>
      <c r="F134" s="21">
        <v>392.2</v>
      </c>
      <c r="G134">
        <f>Table245[[#This Row],[Unidades]]*Table245[[#This Row],[Valor Unitario]]</f>
        <v>6275.2</v>
      </c>
    </row>
    <row r="135" spans="1:7" hidden="1" x14ac:dyDescent="0.25">
      <c r="A135" t="s">
        <v>61</v>
      </c>
      <c r="B135" t="s">
        <v>62</v>
      </c>
      <c r="C135" s="20">
        <v>40672</v>
      </c>
      <c r="D135" s="22">
        <v>10529</v>
      </c>
      <c r="E135">
        <v>15</v>
      </c>
      <c r="F135" s="21">
        <v>946</v>
      </c>
      <c r="G135">
        <f>Table245[[#This Row],[Unidades]]*Table245[[#This Row],[Valor Unitario]]</f>
        <v>14190</v>
      </c>
    </row>
    <row r="136" spans="1:7" hidden="1" x14ac:dyDescent="0.25">
      <c r="A136" t="s">
        <v>61</v>
      </c>
      <c r="B136" t="s">
        <v>69</v>
      </c>
      <c r="C136" s="20">
        <v>40675</v>
      </c>
      <c r="D136" s="22">
        <v>10530</v>
      </c>
      <c r="E136">
        <v>16</v>
      </c>
      <c r="F136" s="21">
        <v>4180</v>
      </c>
      <c r="G136">
        <f>Table245[[#This Row],[Unidades]]*Table245[[#This Row],[Valor Unitario]]</f>
        <v>66880</v>
      </c>
    </row>
    <row r="137" spans="1:7" hidden="1" x14ac:dyDescent="0.25">
      <c r="A137" t="s">
        <v>61</v>
      </c>
      <c r="B137" t="s">
        <v>68</v>
      </c>
      <c r="C137" s="20">
        <v>40675</v>
      </c>
      <c r="D137" s="22">
        <v>10532</v>
      </c>
      <c r="E137">
        <v>16</v>
      </c>
      <c r="F137" s="21">
        <v>796.35</v>
      </c>
      <c r="G137">
        <f>Table245[[#This Row],[Unidades]]*Table245[[#This Row],[Valor Unitario]]</f>
        <v>12741.6</v>
      </c>
    </row>
    <row r="138" spans="1:7" hidden="1" x14ac:dyDescent="0.25">
      <c r="A138" t="s">
        <v>59</v>
      </c>
      <c r="B138" t="s">
        <v>64</v>
      </c>
      <c r="C138" s="20">
        <v>40676</v>
      </c>
      <c r="D138" s="22">
        <v>10508</v>
      </c>
      <c r="E138">
        <v>14</v>
      </c>
      <c r="F138" s="21">
        <v>240</v>
      </c>
      <c r="G138">
        <f>Table245[[#This Row],[Unidades]]*Table245[[#This Row],[Valor Unitario]]</f>
        <v>3360</v>
      </c>
    </row>
    <row r="139" spans="1:7" hidden="1" x14ac:dyDescent="0.25">
      <c r="A139" t="s">
        <v>59</v>
      </c>
      <c r="B139" t="s">
        <v>63</v>
      </c>
      <c r="C139" s="20">
        <v>40677</v>
      </c>
      <c r="D139" s="22">
        <v>10534</v>
      </c>
      <c r="E139">
        <v>11</v>
      </c>
      <c r="F139" s="21">
        <v>465.7</v>
      </c>
      <c r="G139">
        <f>Table245[[#This Row],[Unidades]]*Table245[[#This Row],[Valor Unitario]]</f>
        <v>5122.7</v>
      </c>
    </row>
    <row r="140" spans="1:7" hidden="1" x14ac:dyDescent="0.25">
      <c r="A140" t="s">
        <v>59</v>
      </c>
      <c r="B140" t="s">
        <v>67</v>
      </c>
      <c r="C140" s="20">
        <v>40678</v>
      </c>
      <c r="D140" s="22">
        <v>10526</v>
      </c>
      <c r="E140">
        <v>8</v>
      </c>
      <c r="F140" s="21">
        <v>1151.4000000000001</v>
      </c>
      <c r="G140">
        <f>Table245[[#This Row],[Unidades]]*Table245[[#This Row],[Valor Unitario]]</f>
        <v>9211.2000000000007</v>
      </c>
    </row>
    <row r="141" spans="1:7" x14ac:dyDescent="0.25">
      <c r="A141" t="s">
        <v>59</v>
      </c>
      <c r="B141" t="s">
        <v>69</v>
      </c>
      <c r="C141" s="20">
        <v>40679</v>
      </c>
      <c r="D141" s="22">
        <v>10514</v>
      </c>
      <c r="E141">
        <v>19</v>
      </c>
      <c r="F141" s="21">
        <v>8623.4500000000007</v>
      </c>
      <c r="G141" s="21">
        <f>Table245[[#This Row],[Unidades]]*Table245[[#This Row],[Valor Unitario]]</f>
        <v>163845.55000000002</v>
      </c>
    </row>
    <row r="142" spans="1:7" hidden="1" x14ac:dyDescent="0.25">
      <c r="A142" t="s">
        <v>61</v>
      </c>
      <c r="B142" t="s">
        <v>63</v>
      </c>
      <c r="C142" s="20">
        <v>40679</v>
      </c>
      <c r="D142" s="22">
        <v>10538</v>
      </c>
      <c r="E142">
        <v>17</v>
      </c>
      <c r="F142" s="21">
        <v>139.80000000000001</v>
      </c>
      <c r="G142">
        <f>Table245[[#This Row],[Unidades]]*Table245[[#This Row],[Valor Unitario]]</f>
        <v>2376.6000000000004</v>
      </c>
    </row>
    <row r="143" spans="1:7" hidden="1" x14ac:dyDescent="0.25">
      <c r="A143" t="s">
        <v>61</v>
      </c>
      <c r="B143" t="s">
        <v>68</v>
      </c>
      <c r="C143" s="20">
        <v>40682</v>
      </c>
      <c r="D143" s="22">
        <v>10531</v>
      </c>
      <c r="E143">
        <v>10</v>
      </c>
      <c r="F143" s="21">
        <v>110</v>
      </c>
      <c r="G143">
        <f>Table245[[#This Row],[Unidades]]*Table245[[#This Row],[Valor Unitario]]</f>
        <v>1100</v>
      </c>
    </row>
    <row r="144" spans="1:7" hidden="1" x14ac:dyDescent="0.25">
      <c r="A144" t="s">
        <v>59</v>
      </c>
      <c r="B144" t="s">
        <v>64</v>
      </c>
      <c r="C144" s="20">
        <v>40682</v>
      </c>
      <c r="D144" s="22">
        <v>10537</v>
      </c>
      <c r="E144">
        <v>9</v>
      </c>
      <c r="F144" s="21">
        <v>1823.8</v>
      </c>
      <c r="G144">
        <f>Table245[[#This Row],[Unidades]]*Table245[[#This Row],[Valor Unitario]]</f>
        <v>16414.2</v>
      </c>
    </row>
    <row r="145" spans="1:7" hidden="1" x14ac:dyDescent="0.25">
      <c r="A145" t="s">
        <v>59</v>
      </c>
      <c r="B145" t="s">
        <v>67</v>
      </c>
      <c r="C145" s="20">
        <v>40684</v>
      </c>
      <c r="D145" s="22">
        <v>10535</v>
      </c>
      <c r="E145">
        <v>12</v>
      </c>
      <c r="F145" s="21">
        <v>1940.85</v>
      </c>
      <c r="G145">
        <f>Table245[[#This Row],[Unidades]]*Table245[[#This Row],[Valor Unitario]]</f>
        <v>23290.199999999997</v>
      </c>
    </row>
    <row r="146" spans="1:7" hidden="1" x14ac:dyDescent="0.25">
      <c r="A146" t="s">
        <v>59</v>
      </c>
      <c r="B146" t="s">
        <v>66</v>
      </c>
      <c r="C146" s="20">
        <v>40685</v>
      </c>
      <c r="D146" s="22">
        <v>10533</v>
      </c>
      <c r="E146">
        <v>19</v>
      </c>
      <c r="F146" s="21">
        <v>2222.1999999999998</v>
      </c>
      <c r="G146">
        <f>Table245[[#This Row],[Unidades]]*Table245[[#This Row],[Valor Unitario]]</f>
        <v>42221.799999999996</v>
      </c>
    </row>
    <row r="147" spans="1:7" x14ac:dyDescent="0.25">
      <c r="A147" t="s">
        <v>59</v>
      </c>
      <c r="B147" t="s">
        <v>60</v>
      </c>
      <c r="C147" s="20">
        <v>40686</v>
      </c>
      <c r="D147" s="22">
        <v>10515</v>
      </c>
      <c r="E147">
        <v>7</v>
      </c>
      <c r="F147" s="21">
        <v>9921.2999999999993</v>
      </c>
      <c r="G147" s="21">
        <f>Table245[[#This Row],[Unidades]]*Table245[[#This Row],[Valor Unitario]]</f>
        <v>69449.099999999991</v>
      </c>
    </row>
    <row r="148" spans="1:7" hidden="1" x14ac:dyDescent="0.25">
      <c r="A148" t="s">
        <v>59</v>
      </c>
      <c r="B148" t="s">
        <v>64</v>
      </c>
      <c r="C148" s="20">
        <v>40686</v>
      </c>
      <c r="D148" s="22">
        <v>10525</v>
      </c>
      <c r="E148">
        <v>11</v>
      </c>
      <c r="F148" s="21">
        <v>818.4</v>
      </c>
      <c r="G148">
        <f>Table245[[#This Row],[Unidades]]*Table245[[#This Row],[Valor Unitario]]</f>
        <v>9002.4</v>
      </c>
    </row>
    <row r="149" spans="1:7" hidden="1" x14ac:dyDescent="0.25">
      <c r="A149" t="s">
        <v>61</v>
      </c>
      <c r="B149" t="s">
        <v>65</v>
      </c>
      <c r="C149" s="20">
        <v>40686</v>
      </c>
      <c r="D149" s="22">
        <v>10539</v>
      </c>
      <c r="E149">
        <v>12</v>
      </c>
      <c r="F149" s="21">
        <v>355.5</v>
      </c>
      <c r="G149">
        <f>Table245[[#This Row],[Unidades]]*Table245[[#This Row],[Valor Unitario]]</f>
        <v>4266</v>
      </c>
    </row>
    <row r="150" spans="1:7" hidden="1" x14ac:dyDescent="0.25">
      <c r="A150" t="s">
        <v>59</v>
      </c>
      <c r="B150" t="s">
        <v>66</v>
      </c>
      <c r="C150" s="20">
        <v>40686</v>
      </c>
      <c r="D150" s="22">
        <v>10543</v>
      </c>
      <c r="E150">
        <v>13</v>
      </c>
      <c r="F150" s="21">
        <v>1504.5</v>
      </c>
      <c r="G150">
        <f>Table245[[#This Row],[Unidades]]*Table245[[#This Row],[Valor Unitario]]</f>
        <v>19558.5</v>
      </c>
    </row>
    <row r="151" spans="1:7" hidden="1" x14ac:dyDescent="0.25">
      <c r="A151" t="s">
        <v>59</v>
      </c>
      <c r="B151" t="s">
        <v>64</v>
      </c>
      <c r="C151" s="20">
        <v>40689</v>
      </c>
      <c r="D151" s="22">
        <v>10542</v>
      </c>
      <c r="E151">
        <v>10</v>
      </c>
      <c r="F151" s="21">
        <v>469.11</v>
      </c>
      <c r="G151">
        <f>Table245[[#This Row],[Unidades]]*Table245[[#This Row],[Valor Unitario]]</f>
        <v>4691.1000000000004</v>
      </c>
    </row>
    <row r="152" spans="1:7" hidden="1" x14ac:dyDescent="0.25">
      <c r="A152" t="s">
        <v>59</v>
      </c>
      <c r="B152" t="s">
        <v>64</v>
      </c>
      <c r="C152" s="20">
        <v>40690</v>
      </c>
      <c r="D152" s="22">
        <v>10546</v>
      </c>
      <c r="E152">
        <v>13</v>
      </c>
      <c r="F152" s="21">
        <v>2812</v>
      </c>
      <c r="G152">
        <f>Table245[[#This Row],[Unidades]]*Table245[[#This Row],[Valor Unitario]]</f>
        <v>36556</v>
      </c>
    </row>
    <row r="153" spans="1:7" hidden="1" x14ac:dyDescent="0.25">
      <c r="A153" t="s">
        <v>59</v>
      </c>
      <c r="B153" t="s">
        <v>60</v>
      </c>
      <c r="C153" s="20">
        <v>40692</v>
      </c>
      <c r="D153" s="22">
        <v>10541</v>
      </c>
      <c r="E153">
        <v>8</v>
      </c>
      <c r="F153" s="21">
        <v>1946.52</v>
      </c>
      <c r="G153">
        <f>Table245[[#This Row],[Unidades]]*Table245[[#This Row],[Valor Unitario]]</f>
        <v>15572.16</v>
      </c>
    </row>
    <row r="154" spans="1:7" hidden="1" x14ac:dyDescent="0.25">
      <c r="A154" t="s">
        <v>61</v>
      </c>
      <c r="B154" t="s">
        <v>68</v>
      </c>
      <c r="C154" s="20">
        <v>40693</v>
      </c>
      <c r="D154" s="22">
        <v>10523</v>
      </c>
      <c r="E154">
        <v>16</v>
      </c>
      <c r="F154" s="21">
        <v>2444.31</v>
      </c>
      <c r="G154">
        <f>Table245[[#This Row],[Unidades]]*Table245[[#This Row],[Valor Unitario]]</f>
        <v>39108.959999999999</v>
      </c>
    </row>
    <row r="155" spans="1:7" hidden="1" x14ac:dyDescent="0.25">
      <c r="A155" t="s">
        <v>59</v>
      </c>
      <c r="B155" t="s">
        <v>67</v>
      </c>
      <c r="C155" s="20">
        <v>40693</v>
      </c>
      <c r="D155" s="22">
        <v>10544</v>
      </c>
      <c r="E155">
        <v>11</v>
      </c>
      <c r="F155" s="21">
        <v>417.2</v>
      </c>
      <c r="G155">
        <f>Table245[[#This Row],[Unidades]]*Table245[[#This Row],[Valor Unitario]]</f>
        <v>4589.2</v>
      </c>
    </row>
    <row r="156" spans="1:7" hidden="1" x14ac:dyDescent="0.25">
      <c r="A156" t="s">
        <v>61</v>
      </c>
      <c r="B156" t="s">
        <v>62</v>
      </c>
      <c r="C156" s="20">
        <v>40693</v>
      </c>
      <c r="D156" s="22">
        <v>10549</v>
      </c>
      <c r="E156">
        <v>17</v>
      </c>
      <c r="F156" s="21">
        <v>3554.27</v>
      </c>
      <c r="G156">
        <f>Table245[[#This Row],[Unidades]]*Table245[[#This Row],[Valor Unitario]]</f>
        <v>60422.59</v>
      </c>
    </row>
    <row r="157" spans="1:7" hidden="1" x14ac:dyDescent="0.25">
      <c r="A157" t="s">
        <v>59</v>
      </c>
      <c r="B157" t="s">
        <v>69</v>
      </c>
      <c r="C157" s="20">
        <v>40696</v>
      </c>
      <c r="D157" s="22">
        <v>10547</v>
      </c>
      <c r="E157">
        <v>16</v>
      </c>
      <c r="F157" s="21">
        <v>1792.8</v>
      </c>
      <c r="G157">
        <f>Table245[[#This Row],[Unidades]]*Table245[[#This Row],[Valor Unitario]]</f>
        <v>28684.799999999999</v>
      </c>
    </row>
    <row r="158" spans="1:7" hidden="1" x14ac:dyDescent="0.25">
      <c r="A158" t="s">
        <v>59</v>
      </c>
      <c r="B158" t="s">
        <v>69</v>
      </c>
      <c r="C158" s="20">
        <v>40696</v>
      </c>
      <c r="D158" s="22">
        <v>10548</v>
      </c>
      <c r="E158">
        <v>15</v>
      </c>
      <c r="F158" s="21">
        <v>240.1</v>
      </c>
      <c r="G158">
        <f>Table245[[#This Row],[Unidades]]*Table245[[#This Row],[Valor Unitario]]</f>
        <v>3601.5</v>
      </c>
    </row>
    <row r="159" spans="1:7" hidden="1" x14ac:dyDescent="0.25">
      <c r="A159" t="s">
        <v>59</v>
      </c>
      <c r="B159" t="s">
        <v>60</v>
      </c>
      <c r="C159" s="20">
        <v>40697</v>
      </c>
      <c r="D159" s="22">
        <v>10553</v>
      </c>
      <c r="E159">
        <v>16</v>
      </c>
      <c r="F159" s="21">
        <v>1546.3</v>
      </c>
      <c r="G159">
        <f>Table245[[#This Row],[Unidades]]*Table245[[#This Row],[Valor Unitario]]</f>
        <v>24740.799999999999</v>
      </c>
    </row>
    <row r="160" spans="1:7" hidden="1" x14ac:dyDescent="0.25">
      <c r="A160" t="s">
        <v>61</v>
      </c>
      <c r="B160" t="s">
        <v>65</v>
      </c>
      <c r="C160" s="20">
        <v>40698</v>
      </c>
      <c r="D160" s="22">
        <v>10555</v>
      </c>
      <c r="E160">
        <v>18</v>
      </c>
      <c r="F160" s="21">
        <v>2944.4</v>
      </c>
      <c r="G160">
        <f>Table245[[#This Row],[Unidades]]*Table245[[#This Row],[Valor Unitario]]</f>
        <v>52999.200000000004</v>
      </c>
    </row>
    <row r="161" spans="1:7" hidden="1" x14ac:dyDescent="0.25">
      <c r="A161" t="s">
        <v>59</v>
      </c>
      <c r="B161" t="s">
        <v>60</v>
      </c>
      <c r="C161" s="20">
        <v>40699</v>
      </c>
      <c r="D161" s="22">
        <v>10552</v>
      </c>
      <c r="E161">
        <v>14</v>
      </c>
      <c r="F161" s="21">
        <v>880.5</v>
      </c>
      <c r="G161">
        <f>Table245[[#This Row],[Unidades]]*Table245[[#This Row],[Valor Unitario]]</f>
        <v>12327</v>
      </c>
    </row>
    <row r="162" spans="1:7" hidden="1" x14ac:dyDescent="0.25">
      <c r="A162" t="s">
        <v>59</v>
      </c>
      <c r="B162" t="s">
        <v>67</v>
      </c>
      <c r="C162" s="20">
        <v>40699</v>
      </c>
      <c r="D162" s="22">
        <v>10554</v>
      </c>
      <c r="E162">
        <v>8</v>
      </c>
      <c r="F162" s="21">
        <v>1728.52</v>
      </c>
      <c r="G162">
        <f>Table245[[#This Row],[Unidades]]*Table245[[#This Row],[Valor Unitario]]</f>
        <v>13828.16</v>
      </c>
    </row>
    <row r="163" spans="1:7" hidden="1" x14ac:dyDescent="0.25">
      <c r="A163" t="s">
        <v>61</v>
      </c>
      <c r="B163" t="s">
        <v>69</v>
      </c>
      <c r="C163" s="20">
        <v>40700</v>
      </c>
      <c r="D163" s="22">
        <v>10536</v>
      </c>
      <c r="E163">
        <v>8</v>
      </c>
      <c r="F163" s="21">
        <v>1645</v>
      </c>
      <c r="G163">
        <f>Table245[[#This Row],[Unidades]]*Table245[[#This Row],[Valor Unitario]]</f>
        <v>13160</v>
      </c>
    </row>
    <row r="164" spans="1:7" hidden="1" x14ac:dyDescent="0.25">
      <c r="A164" t="s">
        <v>61</v>
      </c>
      <c r="B164" t="s">
        <v>68</v>
      </c>
      <c r="C164" s="20">
        <v>40700</v>
      </c>
      <c r="D164" s="22">
        <v>10550</v>
      </c>
      <c r="E164">
        <v>13</v>
      </c>
      <c r="F164" s="21">
        <v>683.3</v>
      </c>
      <c r="G164">
        <f>Table245[[#This Row],[Unidades]]*Table245[[#This Row],[Valor Unitario]]</f>
        <v>8882.9</v>
      </c>
    </row>
    <row r="165" spans="1:7" hidden="1" x14ac:dyDescent="0.25">
      <c r="A165" t="s">
        <v>59</v>
      </c>
      <c r="B165" t="s">
        <v>67</v>
      </c>
      <c r="C165" s="20">
        <v>40700</v>
      </c>
      <c r="D165" s="22">
        <v>10551</v>
      </c>
      <c r="E165">
        <v>10</v>
      </c>
      <c r="F165" s="21">
        <v>1677.3</v>
      </c>
      <c r="G165">
        <f>Table245[[#This Row],[Unidades]]*Table245[[#This Row],[Valor Unitario]]</f>
        <v>16773</v>
      </c>
    </row>
    <row r="166" spans="1:7" hidden="1" x14ac:dyDescent="0.25">
      <c r="A166" t="s">
        <v>61</v>
      </c>
      <c r="B166" t="s">
        <v>63</v>
      </c>
      <c r="C166" s="20">
        <v>40700</v>
      </c>
      <c r="D166" s="22">
        <v>10557</v>
      </c>
      <c r="E166">
        <v>10</v>
      </c>
      <c r="F166" s="21">
        <v>1152.5</v>
      </c>
      <c r="G166">
        <f>Table245[[#This Row],[Unidades]]*Table245[[#This Row],[Valor Unitario]]</f>
        <v>11525</v>
      </c>
    </row>
    <row r="167" spans="1:7" hidden="1" x14ac:dyDescent="0.25">
      <c r="A167" t="s">
        <v>59</v>
      </c>
      <c r="B167" t="s">
        <v>66</v>
      </c>
      <c r="C167" s="20">
        <v>40703</v>
      </c>
      <c r="D167" s="22">
        <v>10560</v>
      </c>
      <c r="E167">
        <v>8</v>
      </c>
      <c r="F167" s="21">
        <v>1072.42</v>
      </c>
      <c r="G167">
        <f>Table245[[#This Row],[Unidades]]*Table245[[#This Row],[Valor Unitario]]</f>
        <v>8579.36</v>
      </c>
    </row>
    <row r="168" spans="1:7" hidden="1" x14ac:dyDescent="0.25">
      <c r="A168" t="s">
        <v>59</v>
      </c>
      <c r="B168" t="s">
        <v>60</v>
      </c>
      <c r="C168" s="20">
        <v>40703</v>
      </c>
      <c r="D168" s="22">
        <v>10561</v>
      </c>
      <c r="E168">
        <v>15</v>
      </c>
      <c r="F168" s="21">
        <v>2844.5</v>
      </c>
      <c r="G168">
        <f>Table245[[#This Row],[Unidades]]*Table245[[#This Row],[Valor Unitario]]</f>
        <v>42667.5</v>
      </c>
    </row>
    <row r="169" spans="1:7" hidden="1" x14ac:dyDescent="0.25">
      <c r="A169" t="s">
        <v>59</v>
      </c>
      <c r="B169" t="s">
        <v>64</v>
      </c>
      <c r="C169" s="20">
        <v>40704</v>
      </c>
      <c r="D169" s="22">
        <v>10558</v>
      </c>
      <c r="E169">
        <v>17</v>
      </c>
      <c r="F169" s="21">
        <v>2142.9</v>
      </c>
      <c r="G169">
        <f>Table245[[#This Row],[Unidades]]*Table245[[#This Row],[Valor Unitario]]</f>
        <v>36429.300000000003</v>
      </c>
    </row>
    <row r="170" spans="1:7" hidden="1" x14ac:dyDescent="0.25">
      <c r="A170" t="s">
        <v>59</v>
      </c>
      <c r="B170" t="s">
        <v>64</v>
      </c>
      <c r="C170" s="20">
        <v>40706</v>
      </c>
      <c r="D170" s="22">
        <v>10562</v>
      </c>
      <c r="E170">
        <v>11</v>
      </c>
      <c r="F170" s="21">
        <v>488.7</v>
      </c>
      <c r="G170">
        <f>Table245[[#This Row],[Unidades]]*Table245[[#This Row],[Valor Unitario]]</f>
        <v>5375.7</v>
      </c>
    </row>
    <row r="171" spans="1:7" x14ac:dyDescent="0.25">
      <c r="A171" t="s">
        <v>59</v>
      </c>
      <c r="B171" t="s">
        <v>69</v>
      </c>
      <c r="C171" s="20">
        <v>40707</v>
      </c>
      <c r="D171" s="22">
        <v>10540</v>
      </c>
      <c r="E171">
        <v>17</v>
      </c>
      <c r="F171" s="21">
        <v>10191.700000000001</v>
      </c>
      <c r="G171" s="21">
        <f>Table245[[#This Row],[Unidades]]*Table245[[#This Row],[Valor Unitario]]</f>
        <v>173258.90000000002</v>
      </c>
    </row>
    <row r="172" spans="1:7" hidden="1" x14ac:dyDescent="0.25">
      <c r="A172" t="s">
        <v>59</v>
      </c>
      <c r="B172" t="s">
        <v>60</v>
      </c>
      <c r="C172" s="20">
        <v>40707</v>
      </c>
      <c r="D172" s="22">
        <v>10556</v>
      </c>
      <c r="E172">
        <v>11</v>
      </c>
      <c r="F172" s="21">
        <v>835.2</v>
      </c>
      <c r="G172">
        <f>Table245[[#This Row],[Unidades]]*Table245[[#This Row],[Valor Unitario]]</f>
        <v>9187.2000000000007</v>
      </c>
    </row>
    <row r="173" spans="1:7" hidden="1" x14ac:dyDescent="0.25">
      <c r="A173" t="s">
        <v>61</v>
      </c>
      <c r="B173" t="s">
        <v>65</v>
      </c>
      <c r="C173" s="20">
        <v>40707</v>
      </c>
      <c r="D173" s="22">
        <v>10559</v>
      </c>
      <c r="E173">
        <v>12</v>
      </c>
      <c r="F173" s="21">
        <v>520.41</v>
      </c>
      <c r="G173">
        <f>Table245[[#This Row],[Unidades]]*Table245[[#This Row],[Valor Unitario]]</f>
        <v>6244.92</v>
      </c>
    </row>
    <row r="174" spans="1:7" hidden="1" x14ac:dyDescent="0.25">
      <c r="A174" t="s">
        <v>59</v>
      </c>
      <c r="B174" t="s">
        <v>67</v>
      </c>
      <c r="C174" s="20">
        <v>40710</v>
      </c>
      <c r="D174" s="22">
        <v>10564</v>
      </c>
      <c r="E174">
        <v>13</v>
      </c>
      <c r="F174" s="21">
        <v>1234.05</v>
      </c>
      <c r="G174">
        <f>Table245[[#This Row],[Unidades]]*Table245[[#This Row],[Valor Unitario]]</f>
        <v>16042.65</v>
      </c>
    </row>
    <row r="175" spans="1:7" hidden="1" x14ac:dyDescent="0.25">
      <c r="A175" t="s">
        <v>59</v>
      </c>
      <c r="B175" t="s">
        <v>64</v>
      </c>
      <c r="C175" s="20">
        <v>40711</v>
      </c>
      <c r="D175" s="22">
        <v>10567</v>
      </c>
      <c r="E175">
        <v>14</v>
      </c>
      <c r="F175" s="21">
        <v>2519</v>
      </c>
      <c r="G175">
        <f>Table245[[#This Row],[Unidades]]*Table245[[#This Row],[Valor Unitario]]</f>
        <v>35266</v>
      </c>
    </row>
    <row r="176" spans="1:7" hidden="1" x14ac:dyDescent="0.25">
      <c r="A176" t="s">
        <v>59</v>
      </c>
      <c r="B176" t="s">
        <v>66</v>
      </c>
      <c r="C176" s="20">
        <v>40712</v>
      </c>
      <c r="D176" s="22">
        <v>10565</v>
      </c>
      <c r="E176">
        <v>14</v>
      </c>
      <c r="F176" s="21">
        <v>639.9</v>
      </c>
      <c r="G176">
        <f>Table245[[#This Row],[Unidades]]*Table245[[#This Row],[Valor Unitario]]</f>
        <v>8958.6</v>
      </c>
    </row>
    <row r="177" spans="1:7" hidden="1" x14ac:dyDescent="0.25">
      <c r="A177" t="s">
        <v>61</v>
      </c>
      <c r="B177" t="s">
        <v>63</v>
      </c>
      <c r="C177" s="20">
        <v>40712</v>
      </c>
      <c r="D177" s="22">
        <v>10566</v>
      </c>
      <c r="E177">
        <v>8</v>
      </c>
      <c r="F177" s="21">
        <v>1761</v>
      </c>
      <c r="G177">
        <f>Table245[[#This Row],[Unidades]]*Table245[[#This Row],[Valor Unitario]]</f>
        <v>14088</v>
      </c>
    </row>
    <row r="178" spans="1:7" hidden="1" x14ac:dyDescent="0.25">
      <c r="A178" t="s">
        <v>59</v>
      </c>
      <c r="B178" t="s">
        <v>69</v>
      </c>
      <c r="C178" s="20">
        <v>40713</v>
      </c>
      <c r="D178" s="22">
        <v>10570</v>
      </c>
      <c r="E178">
        <v>12</v>
      </c>
      <c r="F178" s="21">
        <v>2465.25</v>
      </c>
      <c r="G178">
        <f>Table245[[#This Row],[Unidades]]*Table245[[#This Row],[Valor Unitario]]</f>
        <v>29583</v>
      </c>
    </row>
    <row r="179" spans="1:7" hidden="1" x14ac:dyDescent="0.25">
      <c r="A179" t="s">
        <v>61</v>
      </c>
      <c r="B179" t="s">
        <v>68</v>
      </c>
      <c r="C179" s="20">
        <v>40714</v>
      </c>
      <c r="D179" s="22">
        <v>10573</v>
      </c>
      <c r="E179">
        <v>18</v>
      </c>
      <c r="F179" s="21">
        <v>2082</v>
      </c>
      <c r="G179">
        <f>Table245[[#This Row],[Unidades]]*Table245[[#This Row],[Valor Unitario]]</f>
        <v>37476</v>
      </c>
    </row>
    <row r="180" spans="1:7" hidden="1" x14ac:dyDescent="0.25">
      <c r="A180" t="s">
        <v>59</v>
      </c>
      <c r="B180" t="s">
        <v>60</v>
      </c>
      <c r="C180" s="20">
        <v>40718</v>
      </c>
      <c r="D180" s="22">
        <v>10563</v>
      </c>
      <c r="E180">
        <v>16</v>
      </c>
      <c r="F180" s="21">
        <v>965</v>
      </c>
      <c r="G180">
        <f>Table245[[#This Row],[Unidades]]*Table245[[#This Row],[Valor Unitario]]</f>
        <v>15440</v>
      </c>
    </row>
    <row r="181" spans="1:7" hidden="1" x14ac:dyDescent="0.25">
      <c r="A181" t="s">
        <v>59</v>
      </c>
      <c r="B181" t="s">
        <v>69</v>
      </c>
      <c r="C181" s="20">
        <v>40719</v>
      </c>
      <c r="D181" s="22">
        <v>10572</v>
      </c>
      <c r="E181">
        <v>11</v>
      </c>
      <c r="F181" s="21">
        <v>1501.08</v>
      </c>
      <c r="G181">
        <f>Table245[[#This Row],[Unidades]]*Table245[[#This Row],[Valor Unitario]]</f>
        <v>16511.879999999997</v>
      </c>
    </row>
    <row r="182" spans="1:7" hidden="1" x14ac:dyDescent="0.25">
      <c r="A182" t="s">
        <v>59</v>
      </c>
      <c r="B182" t="s">
        <v>66</v>
      </c>
      <c r="C182" s="20">
        <v>40720</v>
      </c>
      <c r="D182" s="22">
        <v>10545</v>
      </c>
      <c r="E182">
        <v>7</v>
      </c>
      <c r="F182" s="21">
        <v>210</v>
      </c>
      <c r="G182">
        <f>Table245[[#This Row],[Unidades]]*Table245[[#This Row],[Valor Unitario]]</f>
        <v>1470</v>
      </c>
    </row>
    <row r="183" spans="1:7" hidden="1" x14ac:dyDescent="0.25">
      <c r="A183" t="s">
        <v>59</v>
      </c>
      <c r="B183" t="s">
        <v>67</v>
      </c>
      <c r="C183" s="20">
        <v>40724</v>
      </c>
      <c r="D183" s="22">
        <v>10574</v>
      </c>
      <c r="E183">
        <v>18</v>
      </c>
      <c r="F183" s="21">
        <v>764.3</v>
      </c>
      <c r="G183">
        <f>Table245[[#This Row],[Unidades]]*Table245[[#This Row],[Valor Unitario]]</f>
        <v>13757.4</v>
      </c>
    </row>
    <row r="184" spans="1:7" hidden="1" x14ac:dyDescent="0.25">
      <c r="A184" t="s">
        <v>61</v>
      </c>
      <c r="B184" t="s">
        <v>62</v>
      </c>
      <c r="C184" s="20">
        <v>40724</v>
      </c>
      <c r="D184" s="22">
        <v>10575</v>
      </c>
      <c r="E184">
        <v>8</v>
      </c>
      <c r="F184" s="21">
        <v>2147.4</v>
      </c>
      <c r="G184">
        <f>Table245[[#This Row],[Unidades]]*Table245[[#This Row],[Valor Unitario]]</f>
        <v>17179.2</v>
      </c>
    </row>
    <row r="185" spans="1:7" hidden="1" x14ac:dyDescent="0.25">
      <c r="A185" t="s">
        <v>61</v>
      </c>
      <c r="B185" t="s">
        <v>69</v>
      </c>
      <c r="C185" s="20">
        <v>40724</v>
      </c>
      <c r="D185" s="22">
        <v>10576</v>
      </c>
      <c r="E185">
        <v>12</v>
      </c>
      <c r="F185" s="21">
        <v>838.45</v>
      </c>
      <c r="G185">
        <f>Table245[[#This Row],[Unidades]]*Table245[[#This Row],[Valor Unitario]]</f>
        <v>10061.400000000001</v>
      </c>
    </row>
    <row r="186" spans="1:7" hidden="1" x14ac:dyDescent="0.25">
      <c r="A186" t="s">
        <v>61</v>
      </c>
      <c r="B186" t="s">
        <v>63</v>
      </c>
      <c r="C186" s="20">
        <v>40724</v>
      </c>
      <c r="D186" s="22">
        <v>10577</v>
      </c>
      <c r="E186">
        <v>17</v>
      </c>
      <c r="F186" s="21">
        <v>569</v>
      </c>
      <c r="G186">
        <f>Table245[[#This Row],[Unidades]]*Table245[[#This Row],[Valor Unitario]]</f>
        <v>9673</v>
      </c>
    </row>
    <row r="187" spans="1:7" hidden="1" x14ac:dyDescent="0.25">
      <c r="A187" t="s">
        <v>59</v>
      </c>
      <c r="B187" t="s">
        <v>67</v>
      </c>
      <c r="C187" s="20">
        <v>40725</v>
      </c>
      <c r="D187" s="22">
        <v>10580</v>
      </c>
      <c r="E187">
        <v>7</v>
      </c>
      <c r="F187" s="21">
        <v>1013.74</v>
      </c>
      <c r="G187">
        <f>Table245[[#This Row],[Unidades]]*Table245[[#This Row],[Valor Unitario]]</f>
        <v>7096.18</v>
      </c>
    </row>
    <row r="188" spans="1:7" hidden="1" x14ac:dyDescent="0.25">
      <c r="A188" t="s">
        <v>59</v>
      </c>
      <c r="B188" t="s">
        <v>69</v>
      </c>
      <c r="C188" s="20">
        <v>40726</v>
      </c>
      <c r="D188" s="22">
        <v>10581</v>
      </c>
      <c r="E188">
        <v>9</v>
      </c>
      <c r="F188" s="21">
        <v>310</v>
      </c>
      <c r="G188">
        <f>Table245[[#This Row],[Unidades]]*Table245[[#This Row],[Valor Unitario]]</f>
        <v>2790</v>
      </c>
    </row>
    <row r="189" spans="1:7" hidden="1" x14ac:dyDescent="0.25">
      <c r="A189" t="s">
        <v>59</v>
      </c>
      <c r="B189" t="s">
        <v>66</v>
      </c>
      <c r="C189" s="20">
        <v>40728</v>
      </c>
      <c r="D189" s="22">
        <v>10571</v>
      </c>
      <c r="E189">
        <v>18</v>
      </c>
      <c r="F189" s="21">
        <v>550.59</v>
      </c>
      <c r="G189">
        <f>Table245[[#This Row],[Unidades]]*Table245[[#This Row],[Valor Unitario]]</f>
        <v>9910.6200000000008</v>
      </c>
    </row>
    <row r="190" spans="1:7" hidden="1" x14ac:dyDescent="0.25">
      <c r="A190" t="s">
        <v>59</v>
      </c>
      <c r="B190" t="s">
        <v>64</v>
      </c>
      <c r="C190" s="20">
        <v>40728</v>
      </c>
      <c r="D190" s="22">
        <v>10579</v>
      </c>
      <c r="E190">
        <v>12</v>
      </c>
      <c r="F190" s="21">
        <v>317.75</v>
      </c>
      <c r="G190">
        <f>Table245[[#This Row],[Unidades]]*Table245[[#This Row],[Valor Unitario]]</f>
        <v>3813</v>
      </c>
    </row>
    <row r="191" spans="1:7" hidden="1" x14ac:dyDescent="0.25">
      <c r="A191" t="s">
        <v>59</v>
      </c>
      <c r="B191" t="s">
        <v>60</v>
      </c>
      <c r="C191" s="20">
        <v>40728</v>
      </c>
      <c r="D191" s="22">
        <v>10583</v>
      </c>
      <c r="E191">
        <v>18</v>
      </c>
      <c r="F191" s="21">
        <v>2237.5</v>
      </c>
      <c r="G191">
        <f>Table245[[#This Row],[Unidades]]*Table245[[#This Row],[Valor Unitario]]</f>
        <v>40275</v>
      </c>
    </row>
    <row r="192" spans="1:7" hidden="1" x14ac:dyDescent="0.25">
      <c r="A192" t="s">
        <v>59</v>
      </c>
      <c r="B192" t="s">
        <v>67</v>
      </c>
      <c r="C192" s="20">
        <v>40728</v>
      </c>
      <c r="D192" s="22">
        <v>10584</v>
      </c>
      <c r="E192">
        <v>9</v>
      </c>
      <c r="F192" s="21">
        <v>593.75</v>
      </c>
      <c r="G192">
        <f>Table245[[#This Row],[Unidades]]*Table245[[#This Row],[Valor Unitario]]</f>
        <v>5343.75</v>
      </c>
    </row>
    <row r="193" spans="1:7" hidden="1" x14ac:dyDescent="0.25">
      <c r="A193" t="s">
        <v>59</v>
      </c>
      <c r="B193" t="s">
        <v>69</v>
      </c>
      <c r="C193" s="20">
        <v>40733</v>
      </c>
      <c r="D193" s="22">
        <v>10568</v>
      </c>
      <c r="E193">
        <v>17</v>
      </c>
      <c r="F193" s="21">
        <v>155</v>
      </c>
      <c r="G193">
        <f>Table245[[#This Row],[Unidades]]*Table245[[#This Row],[Valor Unitario]]</f>
        <v>2635</v>
      </c>
    </row>
    <row r="194" spans="1:7" hidden="1" x14ac:dyDescent="0.25">
      <c r="A194" t="s">
        <v>61</v>
      </c>
      <c r="B194" t="s">
        <v>63</v>
      </c>
      <c r="C194" s="20">
        <v>40733</v>
      </c>
      <c r="D194" s="22">
        <v>10586</v>
      </c>
      <c r="E194">
        <v>11</v>
      </c>
      <c r="F194" s="21">
        <v>23.8</v>
      </c>
      <c r="G194">
        <f>Table245[[#This Row],[Unidades]]*Table245[[#This Row],[Valor Unitario]]</f>
        <v>261.8</v>
      </c>
    </row>
    <row r="195" spans="1:7" hidden="1" x14ac:dyDescent="0.25">
      <c r="A195" t="s">
        <v>59</v>
      </c>
      <c r="B195" t="s">
        <v>64</v>
      </c>
      <c r="C195" s="20">
        <v>40733</v>
      </c>
      <c r="D195" s="22">
        <v>10587</v>
      </c>
      <c r="E195">
        <v>7</v>
      </c>
      <c r="F195" s="21">
        <v>807.38</v>
      </c>
      <c r="G195">
        <f>Table245[[#This Row],[Unidades]]*Table245[[#This Row],[Valor Unitario]]</f>
        <v>5651.66</v>
      </c>
    </row>
    <row r="196" spans="1:7" hidden="1" x14ac:dyDescent="0.25">
      <c r="A196" t="s">
        <v>61</v>
      </c>
      <c r="B196" t="s">
        <v>68</v>
      </c>
      <c r="C196" s="20">
        <v>40734</v>
      </c>
      <c r="D196" s="22">
        <v>10585</v>
      </c>
      <c r="E196">
        <v>18</v>
      </c>
      <c r="F196" s="21">
        <v>142.5</v>
      </c>
      <c r="G196">
        <f>Table245[[#This Row],[Unidades]]*Table245[[#This Row],[Valor Unitario]]</f>
        <v>2565</v>
      </c>
    </row>
    <row r="197" spans="1:7" hidden="1" x14ac:dyDescent="0.25">
      <c r="A197" t="s">
        <v>59</v>
      </c>
      <c r="B197" t="s">
        <v>60</v>
      </c>
      <c r="C197" s="20">
        <v>40734</v>
      </c>
      <c r="D197" s="22">
        <v>10588</v>
      </c>
      <c r="E197">
        <v>16</v>
      </c>
      <c r="F197" s="21">
        <v>3120</v>
      </c>
      <c r="G197">
        <f>Table245[[#This Row],[Unidades]]*Table245[[#This Row],[Valor Unitario]]</f>
        <v>49920</v>
      </c>
    </row>
    <row r="198" spans="1:7" hidden="1" x14ac:dyDescent="0.25">
      <c r="A198" t="s">
        <v>61</v>
      </c>
      <c r="B198" t="s">
        <v>62</v>
      </c>
      <c r="C198" s="20">
        <v>40735</v>
      </c>
      <c r="D198" s="22">
        <v>10569</v>
      </c>
      <c r="E198">
        <v>7</v>
      </c>
      <c r="F198" s="21">
        <v>890</v>
      </c>
      <c r="G198">
        <f>Table245[[#This Row],[Unidades]]*Table245[[#This Row],[Valor Unitario]]</f>
        <v>6230</v>
      </c>
    </row>
    <row r="199" spans="1:7" hidden="1" x14ac:dyDescent="0.25">
      <c r="A199" t="s">
        <v>59</v>
      </c>
      <c r="B199" t="s">
        <v>69</v>
      </c>
      <c r="C199" s="20">
        <v>40738</v>
      </c>
      <c r="D199" s="22">
        <v>10582</v>
      </c>
      <c r="E199">
        <v>19</v>
      </c>
      <c r="F199" s="21">
        <v>330</v>
      </c>
      <c r="G199">
        <f>Table245[[#This Row],[Unidades]]*Table245[[#This Row],[Valor Unitario]]</f>
        <v>6270</v>
      </c>
    </row>
    <row r="200" spans="1:7" hidden="1" x14ac:dyDescent="0.25">
      <c r="A200" t="s">
        <v>59</v>
      </c>
      <c r="B200" t="s">
        <v>66</v>
      </c>
      <c r="C200" s="20">
        <v>40738</v>
      </c>
      <c r="D200" s="22">
        <v>10589</v>
      </c>
      <c r="E200">
        <v>14</v>
      </c>
      <c r="F200" s="21">
        <v>72</v>
      </c>
      <c r="G200">
        <f>Table245[[#This Row],[Unidades]]*Table245[[#This Row],[Valor Unitario]]</f>
        <v>1008</v>
      </c>
    </row>
    <row r="201" spans="1:7" hidden="1" x14ac:dyDescent="0.25">
      <c r="A201" t="s">
        <v>59</v>
      </c>
      <c r="B201" t="s">
        <v>67</v>
      </c>
      <c r="C201" s="20">
        <v>40738</v>
      </c>
      <c r="D201" s="22">
        <v>10590</v>
      </c>
      <c r="E201">
        <v>7</v>
      </c>
      <c r="F201" s="21">
        <v>1101</v>
      </c>
      <c r="G201">
        <f>Table245[[#This Row],[Unidades]]*Table245[[#This Row],[Valor Unitario]]</f>
        <v>7707</v>
      </c>
    </row>
    <row r="202" spans="1:7" x14ac:dyDescent="0.25">
      <c r="A202" t="s">
        <v>59</v>
      </c>
      <c r="B202" t="s">
        <v>60</v>
      </c>
      <c r="C202" s="20">
        <v>40738</v>
      </c>
      <c r="D202" s="22">
        <v>10595</v>
      </c>
      <c r="E202">
        <v>8</v>
      </c>
      <c r="F202" s="21">
        <v>4725</v>
      </c>
      <c r="G202" s="21">
        <f>Table245[[#This Row],[Unidades]]*Table245[[#This Row],[Valor Unitario]]</f>
        <v>37800</v>
      </c>
    </row>
    <row r="203" spans="1:7" hidden="1" x14ac:dyDescent="0.25">
      <c r="A203" t="s">
        <v>59</v>
      </c>
      <c r="B203" t="s">
        <v>64</v>
      </c>
      <c r="C203" s="20">
        <v>40740</v>
      </c>
      <c r="D203" s="22">
        <v>10591</v>
      </c>
      <c r="E203">
        <v>16</v>
      </c>
      <c r="F203" s="21">
        <v>812.5</v>
      </c>
      <c r="G203">
        <f>Table245[[#This Row],[Unidades]]*Table245[[#This Row],[Valor Unitario]]</f>
        <v>13000</v>
      </c>
    </row>
    <row r="204" spans="1:7" hidden="1" x14ac:dyDescent="0.25">
      <c r="A204" t="s">
        <v>59</v>
      </c>
      <c r="B204" t="s">
        <v>69</v>
      </c>
      <c r="C204" s="20">
        <v>40740</v>
      </c>
      <c r="D204" s="22">
        <v>10592</v>
      </c>
      <c r="E204">
        <v>12</v>
      </c>
      <c r="F204" s="21">
        <v>516.46</v>
      </c>
      <c r="G204">
        <f>Table245[[#This Row],[Unidades]]*Table245[[#This Row],[Valor Unitario]]</f>
        <v>6197.52</v>
      </c>
    </row>
    <row r="205" spans="1:7" hidden="1" x14ac:dyDescent="0.25">
      <c r="A205" t="s">
        <v>59</v>
      </c>
      <c r="B205" t="s">
        <v>69</v>
      </c>
      <c r="C205" s="20">
        <v>40740</v>
      </c>
      <c r="D205" s="22">
        <v>10594</v>
      </c>
      <c r="E205">
        <v>12</v>
      </c>
      <c r="F205" s="21">
        <v>565.5</v>
      </c>
      <c r="G205">
        <f>Table245[[#This Row],[Unidades]]*Table245[[#This Row],[Valor Unitario]]</f>
        <v>6786</v>
      </c>
    </row>
    <row r="206" spans="1:7" hidden="1" x14ac:dyDescent="0.25">
      <c r="A206" t="s">
        <v>61</v>
      </c>
      <c r="B206" t="s">
        <v>68</v>
      </c>
      <c r="C206" s="20">
        <v>40742</v>
      </c>
      <c r="D206" s="22">
        <v>10597</v>
      </c>
      <c r="E206">
        <v>10</v>
      </c>
      <c r="F206" s="21">
        <v>718.08</v>
      </c>
      <c r="G206">
        <f>Table245[[#This Row],[Unidades]]*Table245[[#This Row],[Valor Unitario]]</f>
        <v>7180.8</v>
      </c>
    </row>
    <row r="207" spans="1:7" hidden="1" x14ac:dyDescent="0.25">
      <c r="A207" t="s">
        <v>59</v>
      </c>
      <c r="B207" t="s">
        <v>64</v>
      </c>
      <c r="C207" s="20">
        <v>40742</v>
      </c>
      <c r="D207" s="22">
        <v>10598</v>
      </c>
      <c r="E207">
        <v>19</v>
      </c>
      <c r="F207" s="21">
        <v>2388.5</v>
      </c>
      <c r="G207">
        <f>Table245[[#This Row],[Unidades]]*Table245[[#This Row],[Valor Unitario]]</f>
        <v>45381.5</v>
      </c>
    </row>
    <row r="208" spans="1:7" hidden="1" x14ac:dyDescent="0.25">
      <c r="A208" t="s">
        <v>61</v>
      </c>
      <c r="B208" t="s">
        <v>65</v>
      </c>
      <c r="C208" s="20">
        <v>40745</v>
      </c>
      <c r="D208" s="22">
        <v>10599</v>
      </c>
      <c r="E208">
        <v>15</v>
      </c>
      <c r="F208" s="21">
        <v>493</v>
      </c>
      <c r="G208">
        <f>Table245[[#This Row],[Unidades]]*Table245[[#This Row],[Valor Unitario]]</f>
        <v>7395</v>
      </c>
    </row>
    <row r="209" spans="1:7" hidden="1" x14ac:dyDescent="0.25">
      <c r="A209" t="s">
        <v>61</v>
      </c>
      <c r="B209" t="s">
        <v>67</v>
      </c>
      <c r="C209" s="20">
        <v>40745</v>
      </c>
      <c r="D209" s="22">
        <v>10600</v>
      </c>
      <c r="E209">
        <v>17</v>
      </c>
      <c r="F209" s="21">
        <v>479.8</v>
      </c>
      <c r="G209">
        <f>Table245[[#This Row],[Unidades]]*Table245[[#This Row],[Valor Unitario]]</f>
        <v>8156.6</v>
      </c>
    </row>
    <row r="210" spans="1:7" hidden="1" x14ac:dyDescent="0.25">
      <c r="A210" t="s">
        <v>61</v>
      </c>
      <c r="B210" t="s">
        <v>68</v>
      </c>
      <c r="C210" s="20">
        <v>40746</v>
      </c>
      <c r="D210" s="22">
        <v>10601</v>
      </c>
      <c r="E210">
        <v>8</v>
      </c>
      <c r="F210" s="21">
        <v>2285</v>
      </c>
      <c r="G210">
        <f>Table245[[#This Row],[Unidades]]*Table245[[#This Row],[Valor Unitario]]</f>
        <v>18280</v>
      </c>
    </row>
    <row r="211" spans="1:7" hidden="1" x14ac:dyDescent="0.25">
      <c r="A211" t="s">
        <v>59</v>
      </c>
      <c r="B211" t="s">
        <v>66</v>
      </c>
      <c r="C211" s="20">
        <v>40746</v>
      </c>
      <c r="D211" s="22">
        <v>10602</v>
      </c>
      <c r="E211">
        <v>13</v>
      </c>
      <c r="F211" s="21">
        <v>48.75</v>
      </c>
      <c r="G211">
        <f>Table245[[#This Row],[Unidades]]*Table245[[#This Row],[Valor Unitario]]</f>
        <v>633.75</v>
      </c>
    </row>
    <row r="212" spans="1:7" hidden="1" x14ac:dyDescent="0.25">
      <c r="A212" t="s">
        <v>59</v>
      </c>
      <c r="B212" t="s">
        <v>67</v>
      </c>
      <c r="C212" s="20">
        <v>40749</v>
      </c>
      <c r="D212" s="22">
        <v>10578</v>
      </c>
      <c r="E212">
        <v>11</v>
      </c>
      <c r="F212" s="21">
        <v>477</v>
      </c>
      <c r="G212">
        <f>Table245[[#This Row],[Unidades]]*Table245[[#This Row],[Valor Unitario]]</f>
        <v>5247</v>
      </c>
    </row>
    <row r="213" spans="1:7" hidden="1" x14ac:dyDescent="0.25">
      <c r="A213" t="s">
        <v>61</v>
      </c>
      <c r="B213" t="s">
        <v>62</v>
      </c>
      <c r="C213" s="20">
        <v>40749</v>
      </c>
      <c r="D213" s="22">
        <v>10607</v>
      </c>
      <c r="E213">
        <v>10</v>
      </c>
      <c r="F213" s="21">
        <v>6475.4</v>
      </c>
      <c r="G213">
        <f>Table245[[#This Row],[Unidades]]*Table245[[#This Row],[Valor Unitario]]</f>
        <v>64754</v>
      </c>
    </row>
    <row r="214" spans="1:7" hidden="1" x14ac:dyDescent="0.25">
      <c r="A214" t="s">
        <v>59</v>
      </c>
      <c r="B214" t="s">
        <v>64</v>
      </c>
      <c r="C214" s="20">
        <v>40753</v>
      </c>
      <c r="D214" s="22">
        <v>10604</v>
      </c>
      <c r="E214">
        <v>14</v>
      </c>
      <c r="F214" s="21">
        <v>230.85</v>
      </c>
      <c r="G214">
        <f>Table245[[#This Row],[Unidades]]*Table245[[#This Row],[Valor Unitario]]</f>
        <v>3231.9</v>
      </c>
    </row>
    <row r="215" spans="1:7" hidden="1" x14ac:dyDescent="0.25">
      <c r="A215" t="s">
        <v>59</v>
      </c>
      <c r="B215" t="s">
        <v>64</v>
      </c>
      <c r="C215" s="20">
        <v>40753</v>
      </c>
      <c r="D215" s="22">
        <v>10605</v>
      </c>
      <c r="E215">
        <v>7</v>
      </c>
      <c r="F215" s="21">
        <v>4109.6899999999996</v>
      </c>
      <c r="G215">
        <f>Table245[[#This Row],[Unidades]]*Table245[[#This Row],[Valor Unitario]]</f>
        <v>28767.829999999998</v>
      </c>
    </row>
    <row r="216" spans="1:7" hidden="1" x14ac:dyDescent="0.25">
      <c r="A216" t="s">
        <v>61</v>
      </c>
      <c r="B216" t="s">
        <v>68</v>
      </c>
      <c r="C216" s="20">
        <v>40754</v>
      </c>
      <c r="D216" s="22">
        <v>10609</v>
      </c>
      <c r="E216">
        <v>17</v>
      </c>
      <c r="F216" s="21">
        <v>424</v>
      </c>
      <c r="G216">
        <f>Table245[[#This Row],[Unidades]]*Table245[[#This Row],[Valor Unitario]]</f>
        <v>7208</v>
      </c>
    </row>
    <row r="217" spans="1:7" hidden="1" x14ac:dyDescent="0.25">
      <c r="A217" t="s">
        <v>59</v>
      </c>
      <c r="B217" t="s">
        <v>67</v>
      </c>
      <c r="C217" s="20">
        <v>40755</v>
      </c>
      <c r="D217" s="22">
        <v>10606</v>
      </c>
      <c r="E217">
        <v>7</v>
      </c>
      <c r="F217" s="21">
        <v>1130.4000000000001</v>
      </c>
      <c r="G217">
        <f>Table245[[#This Row],[Unidades]]*Table245[[#This Row],[Valor Unitario]]</f>
        <v>7912.8000000000011</v>
      </c>
    </row>
    <row r="218" spans="1:7" hidden="1" x14ac:dyDescent="0.25">
      <c r="A218" t="s">
        <v>59</v>
      </c>
      <c r="B218" t="s">
        <v>67</v>
      </c>
      <c r="C218" s="20">
        <v>40756</v>
      </c>
      <c r="D218" s="22">
        <v>10608</v>
      </c>
      <c r="E218">
        <v>15</v>
      </c>
      <c r="F218" s="21">
        <v>1064</v>
      </c>
      <c r="G218">
        <f>Table245[[#This Row],[Unidades]]*Table245[[#This Row],[Valor Unitario]]</f>
        <v>15960</v>
      </c>
    </row>
    <row r="219" spans="1:7" hidden="1" x14ac:dyDescent="0.25">
      <c r="A219" t="s">
        <v>61</v>
      </c>
      <c r="B219" t="s">
        <v>65</v>
      </c>
      <c r="C219" s="20">
        <v>40756</v>
      </c>
      <c r="D219" s="22">
        <v>10611</v>
      </c>
      <c r="E219">
        <v>14</v>
      </c>
      <c r="F219" s="21">
        <v>808</v>
      </c>
      <c r="G219">
        <f>Table245[[#This Row],[Unidades]]*Table245[[#This Row],[Valor Unitario]]</f>
        <v>11312</v>
      </c>
    </row>
    <row r="220" spans="1:7" x14ac:dyDescent="0.25">
      <c r="A220" t="s">
        <v>59</v>
      </c>
      <c r="B220" t="s">
        <v>64</v>
      </c>
      <c r="C220" s="20">
        <v>40756</v>
      </c>
      <c r="D220" s="22">
        <v>10612</v>
      </c>
      <c r="E220">
        <v>18</v>
      </c>
      <c r="F220" s="21">
        <v>6375</v>
      </c>
      <c r="G220" s="21">
        <f>Table245[[#This Row],[Unidades]]*Table245[[#This Row],[Valor Unitario]]</f>
        <v>114750</v>
      </c>
    </row>
    <row r="221" spans="1:7" hidden="1" x14ac:dyDescent="0.25">
      <c r="A221" t="s">
        <v>59</v>
      </c>
      <c r="B221" t="s">
        <v>67</v>
      </c>
      <c r="C221" s="20">
        <v>40756</v>
      </c>
      <c r="D221" s="22">
        <v>10613</v>
      </c>
      <c r="E221">
        <v>10</v>
      </c>
      <c r="F221" s="21">
        <v>353.2</v>
      </c>
      <c r="G221">
        <f>Table245[[#This Row],[Unidades]]*Table245[[#This Row],[Valor Unitario]]</f>
        <v>3532</v>
      </c>
    </row>
    <row r="222" spans="1:7" hidden="1" x14ac:dyDescent="0.25">
      <c r="A222" t="s">
        <v>59</v>
      </c>
      <c r="B222" t="s">
        <v>66</v>
      </c>
      <c r="C222" s="20">
        <v>40756</v>
      </c>
      <c r="D222" s="22">
        <v>10614</v>
      </c>
      <c r="E222">
        <v>12</v>
      </c>
      <c r="F222" s="21">
        <v>464</v>
      </c>
      <c r="G222">
        <f>Table245[[#This Row],[Unidades]]*Table245[[#This Row],[Valor Unitario]]</f>
        <v>5568</v>
      </c>
    </row>
    <row r="223" spans="1:7" hidden="1" x14ac:dyDescent="0.25">
      <c r="A223" t="s">
        <v>59</v>
      </c>
      <c r="B223" t="s">
        <v>67</v>
      </c>
      <c r="C223" s="20">
        <v>40759</v>
      </c>
      <c r="D223" s="22">
        <v>10617</v>
      </c>
      <c r="E223">
        <v>15</v>
      </c>
      <c r="F223" s="21">
        <v>1402.5</v>
      </c>
      <c r="G223">
        <f>Table245[[#This Row],[Unidades]]*Table245[[#This Row],[Valor Unitario]]</f>
        <v>21037.5</v>
      </c>
    </row>
    <row r="224" spans="1:7" x14ac:dyDescent="0.25">
      <c r="A224" t="s">
        <v>59</v>
      </c>
      <c r="B224" t="s">
        <v>64</v>
      </c>
      <c r="C224" s="20">
        <v>40760</v>
      </c>
      <c r="D224" s="22">
        <v>10616</v>
      </c>
      <c r="E224">
        <v>13</v>
      </c>
      <c r="F224" s="21">
        <v>4806.99</v>
      </c>
      <c r="G224" s="21">
        <f>Table245[[#This Row],[Unidades]]*Table245[[#This Row],[Valor Unitario]]</f>
        <v>62490.869999999995</v>
      </c>
    </row>
    <row r="225" spans="1:7" hidden="1" x14ac:dyDescent="0.25">
      <c r="A225" t="s">
        <v>59</v>
      </c>
      <c r="B225" t="s">
        <v>66</v>
      </c>
      <c r="C225" s="20">
        <v>40761</v>
      </c>
      <c r="D225" s="22">
        <v>10610</v>
      </c>
      <c r="E225">
        <v>9</v>
      </c>
      <c r="F225" s="21">
        <v>299.25</v>
      </c>
      <c r="G225">
        <f>Table245[[#This Row],[Unidades]]*Table245[[#This Row],[Valor Unitario]]</f>
        <v>2693.25</v>
      </c>
    </row>
    <row r="226" spans="1:7" hidden="1" x14ac:dyDescent="0.25">
      <c r="A226" t="s">
        <v>59</v>
      </c>
      <c r="B226" t="s">
        <v>60</v>
      </c>
      <c r="C226" s="20">
        <v>40761</v>
      </c>
      <c r="D226" s="22">
        <v>10615</v>
      </c>
      <c r="E226">
        <v>19</v>
      </c>
      <c r="F226" s="21">
        <v>120</v>
      </c>
      <c r="G226">
        <f>Table245[[#This Row],[Unidades]]*Table245[[#This Row],[Valor Unitario]]</f>
        <v>2280</v>
      </c>
    </row>
    <row r="227" spans="1:7" hidden="1" x14ac:dyDescent="0.25">
      <c r="A227" t="s">
        <v>61</v>
      </c>
      <c r="B227" t="s">
        <v>69</v>
      </c>
      <c r="C227" s="20">
        <v>40762</v>
      </c>
      <c r="D227" s="22">
        <v>10619</v>
      </c>
      <c r="E227">
        <v>17</v>
      </c>
      <c r="F227" s="21">
        <v>1260</v>
      </c>
      <c r="G227">
        <f>Table245[[#This Row],[Unidades]]*Table245[[#This Row],[Valor Unitario]]</f>
        <v>21420</v>
      </c>
    </row>
    <row r="228" spans="1:7" hidden="1" x14ac:dyDescent="0.25">
      <c r="A228" t="s">
        <v>59</v>
      </c>
      <c r="B228" t="s">
        <v>66</v>
      </c>
      <c r="C228" s="20">
        <v>40763</v>
      </c>
      <c r="D228" s="22">
        <v>10603</v>
      </c>
      <c r="E228">
        <v>8</v>
      </c>
      <c r="F228" s="21">
        <v>1483</v>
      </c>
      <c r="G228">
        <f>Table245[[#This Row],[Unidades]]*Table245[[#This Row],[Valor Unitario]]</f>
        <v>11864</v>
      </c>
    </row>
    <row r="229" spans="1:7" hidden="1" x14ac:dyDescent="0.25">
      <c r="A229" t="s">
        <v>59</v>
      </c>
      <c r="B229" t="s">
        <v>64</v>
      </c>
      <c r="C229" s="20">
        <v>40763</v>
      </c>
      <c r="D229" s="22">
        <v>10618</v>
      </c>
      <c r="E229">
        <v>19</v>
      </c>
      <c r="F229" s="21">
        <v>2697.5</v>
      </c>
      <c r="G229">
        <f>Table245[[#This Row],[Unidades]]*Table245[[#This Row],[Valor Unitario]]</f>
        <v>51252.5</v>
      </c>
    </row>
    <row r="230" spans="1:7" hidden="1" x14ac:dyDescent="0.25">
      <c r="A230" t="s">
        <v>59</v>
      </c>
      <c r="B230" t="s">
        <v>67</v>
      </c>
      <c r="C230" s="20">
        <v>40766</v>
      </c>
      <c r="D230" s="22">
        <v>10621</v>
      </c>
      <c r="E230">
        <v>9</v>
      </c>
      <c r="F230" s="21">
        <v>758.5</v>
      </c>
      <c r="G230">
        <f>Table245[[#This Row],[Unidades]]*Table245[[#This Row],[Valor Unitario]]</f>
        <v>6826.5</v>
      </c>
    </row>
    <row r="231" spans="1:7" hidden="1" x14ac:dyDescent="0.25">
      <c r="A231" t="s">
        <v>59</v>
      </c>
      <c r="B231" t="s">
        <v>67</v>
      </c>
      <c r="C231" s="20">
        <v>40766</v>
      </c>
      <c r="D231" s="22">
        <v>10622</v>
      </c>
      <c r="E231">
        <v>12</v>
      </c>
      <c r="F231" s="21">
        <v>560</v>
      </c>
      <c r="G231">
        <f>Table245[[#This Row],[Unidades]]*Table245[[#This Row],[Valor Unitario]]</f>
        <v>6720</v>
      </c>
    </row>
    <row r="232" spans="1:7" hidden="1" x14ac:dyDescent="0.25">
      <c r="A232" t="s">
        <v>59</v>
      </c>
      <c r="B232" t="s">
        <v>66</v>
      </c>
      <c r="C232" s="20">
        <v>40767</v>
      </c>
      <c r="D232" s="22">
        <v>10596</v>
      </c>
      <c r="E232">
        <v>10</v>
      </c>
      <c r="F232" s="21">
        <v>1180.8800000000001</v>
      </c>
      <c r="G232">
        <f>Table245[[#This Row],[Unidades]]*Table245[[#This Row],[Valor Unitario]]</f>
        <v>11808.800000000001</v>
      </c>
    </row>
    <row r="233" spans="1:7" hidden="1" x14ac:dyDescent="0.25">
      <c r="A233" t="s">
        <v>59</v>
      </c>
      <c r="B233" t="s">
        <v>66</v>
      </c>
      <c r="C233" s="20">
        <v>40767</v>
      </c>
      <c r="D233" s="22">
        <v>10623</v>
      </c>
      <c r="E233">
        <v>11</v>
      </c>
      <c r="F233" s="21">
        <v>1336.95</v>
      </c>
      <c r="G233">
        <f>Table245[[#This Row],[Unidades]]*Table245[[#This Row],[Valor Unitario]]</f>
        <v>14706.45</v>
      </c>
    </row>
    <row r="234" spans="1:7" hidden="1" x14ac:dyDescent="0.25">
      <c r="A234" t="s">
        <v>61</v>
      </c>
      <c r="B234" t="s">
        <v>68</v>
      </c>
      <c r="C234" s="20">
        <v>40768</v>
      </c>
      <c r="D234" s="22">
        <v>10593</v>
      </c>
      <c r="E234">
        <v>14</v>
      </c>
      <c r="F234" s="21">
        <v>1994.4</v>
      </c>
      <c r="G234">
        <f>Table245[[#This Row],[Unidades]]*Table245[[#This Row],[Valor Unitario]]</f>
        <v>27921.600000000002</v>
      </c>
    </row>
    <row r="235" spans="1:7" hidden="1" x14ac:dyDescent="0.25">
      <c r="A235" t="s">
        <v>59</v>
      </c>
      <c r="B235" t="s">
        <v>60</v>
      </c>
      <c r="C235" s="20">
        <v>40769</v>
      </c>
      <c r="D235" s="22">
        <v>10620</v>
      </c>
      <c r="E235">
        <v>13</v>
      </c>
      <c r="F235" s="21">
        <v>57.5</v>
      </c>
      <c r="G235">
        <f>Table245[[#This Row],[Unidades]]*Table245[[#This Row],[Valor Unitario]]</f>
        <v>747.5</v>
      </c>
    </row>
    <row r="236" spans="1:7" hidden="1" x14ac:dyDescent="0.25">
      <c r="A236" t="s">
        <v>59</v>
      </c>
      <c r="B236" t="s">
        <v>69</v>
      </c>
      <c r="C236" s="20">
        <v>40769</v>
      </c>
      <c r="D236" s="22">
        <v>10625</v>
      </c>
      <c r="E236">
        <v>12</v>
      </c>
      <c r="F236" s="21">
        <v>479.75</v>
      </c>
      <c r="G236">
        <f>Table245[[#This Row],[Unidades]]*Table245[[#This Row],[Valor Unitario]]</f>
        <v>5757</v>
      </c>
    </row>
    <row r="237" spans="1:7" hidden="1" x14ac:dyDescent="0.25">
      <c r="A237" t="s">
        <v>59</v>
      </c>
      <c r="B237" t="s">
        <v>66</v>
      </c>
      <c r="C237" s="20">
        <v>40770</v>
      </c>
      <c r="D237" s="22">
        <v>10631</v>
      </c>
      <c r="E237">
        <v>15</v>
      </c>
      <c r="F237" s="21">
        <v>55.8</v>
      </c>
      <c r="G237">
        <f>Table245[[#This Row],[Unidades]]*Table245[[#This Row],[Valor Unitario]]</f>
        <v>837</v>
      </c>
    </row>
    <row r="238" spans="1:7" hidden="1" x14ac:dyDescent="0.25">
      <c r="A238" t="s">
        <v>61</v>
      </c>
      <c r="B238" t="s">
        <v>68</v>
      </c>
      <c r="C238" s="20">
        <v>40773</v>
      </c>
      <c r="D238" s="22">
        <v>10633</v>
      </c>
      <c r="E238">
        <v>17</v>
      </c>
      <c r="F238" s="21">
        <v>5510.59</v>
      </c>
      <c r="G238">
        <f>Table245[[#This Row],[Unidades]]*Table245[[#This Row],[Valor Unitario]]</f>
        <v>93680.03</v>
      </c>
    </row>
    <row r="239" spans="1:7" hidden="1" x14ac:dyDescent="0.25">
      <c r="A239" t="s">
        <v>59</v>
      </c>
      <c r="B239" t="s">
        <v>67</v>
      </c>
      <c r="C239" s="20">
        <v>40774</v>
      </c>
      <c r="D239" s="22">
        <v>10624</v>
      </c>
      <c r="E239">
        <v>10</v>
      </c>
      <c r="F239" s="21">
        <v>1393.24</v>
      </c>
      <c r="G239">
        <f>Table245[[#This Row],[Unidades]]*Table245[[#This Row],[Valor Unitario]]</f>
        <v>13932.4</v>
      </c>
    </row>
    <row r="240" spans="1:7" hidden="1" x14ac:dyDescent="0.25">
      <c r="A240" t="s">
        <v>59</v>
      </c>
      <c r="B240" t="s">
        <v>64</v>
      </c>
      <c r="C240" s="20">
        <v>40774</v>
      </c>
      <c r="D240" s="22">
        <v>10630</v>
      </c>
      <c r="E240">
        <v>7</v>
      </c>
      <c r="F240" s="21">
        <v>903.6</v>
      </c>
      <c r="G240">
        <f>Table245[[#This Row],[Unidades]]*Table245[[#This Row],[Valor Unitario]]</f>
        <v>6325.2</v>
      </c>
    </row>
    <row r="241" spans="1:7" hidden="1" x14ac:dyDescent="0.25">
      <c r="A241" t="s">
        <v>59</v>
      </c>
      <c r="B241" t="s">
        <v>66</v>
      </c>
      <c r="C241" s="20">
        <v>40774</v>
      </c>
      <c r="D241" s="22">
        <v>10632</v>
      </c>
      <c r="E241">
        <v>15</v>
      </c>
      <c r="F241" s="21">
        <v>589</v>
      </c>
      <c r="G241">
        <f>Table245[[#This Row],[Unidades]]*Table245[[#This Row],[Valor Unitario]]</f>
        <v>8835</v>
      </c>
    </row>
    <row r="242" spans="1:7" hidden="1" x14ac:dyDescent="0.25">
      <c r="A242" t="s">
        <v>59</v>
      </c>
      <c r="B242" t="s">
        <v>64</v>
      </c>
      <c r="C242" s="20">
        <v>40775</v>
      </c>
      <c r="D242" s="22">
        <v>10626</v>
      </c>
      <c r="E242">
        <v>16</v>
      </c>
      <c r="F242" s="21">
        <v>1503.6</v>
      </c>
      <c r="G242">
        <f>Table245[[#This Row],[Unidades]]*Table245[[#This Row],[Valor Unitario]]</f>
        <v>24057.599999999999</v>
      </c>
    </row>
    <row r="243" spans="1:7" hidden="1" x14ac:dyDescent="0.25">
      <c r="A243" t="s">
        <v>59</v>
      </c>
      <c r="B243" t="s">
        <v>67</v>
      </c>
      <c r="C243" s="20">
        <v>40775</v>
      </c>
      <c r="D243" s="22">
        <v>10628</v>
      </c>
      <c r="E243">
        <v>7</v>
      </c>
      <c r="F243" s="21">
        <v>450</v>
      </c>
      <c r="G243">
        <f>Table245[[#This Row],[Unidades]]*Table245[[#This Row],[Valor Unitario]]</f>
        <v>3150</v>
      </c>
    </row>
    <row r="244" spans="1:7" hidden="1" x14ac:dyDescent="0.25">
      <c r="A244" t="s">
        <v>59</v>
      </c>
      <c r="B244" t="s">
        <v>67</v>
      </c>
      <c r="C244" s="20">
        <v>40775</v>
      </c>
      <c r="D244" s="22">
        <v>10629</v>
      </c>
      <c r="E244">
        <v>7</v>
      </c>
      <c r="F244" s="21">
        <v>2775.05</v>
      </c>
      <c r="G244">
        <f>Table245[[#This Row],[Unidades]]*Table245[[#This Row],[Valor Unitario]]</f>
        <v>19425.350000000002</v>
      </c>
    </row>
    <row r="245" spans="1:7" hidden="1" x14ac:dyDescent="0.25">
      <c r="A245" t="s">
        <v>59</v>
      </c>
      <c r="B245" t="s">
        <v>66</v>
      </c>
      <c r="C245" s="20">
        <v>40776</v>
      </c>
      <c r="D245" s="22">
        <v>10627</v>
      </c>
      <c r="E245">
        <v>15</v>
      </c>
      <c r="F245" s="21">
        <v>1185.75</v>
      </c>
      <c r="G245">
        <f>Table245[[#This Row],[Unidades]]*Table245[[#This Row],[Valor Unitario]]</f>
        <v>17786.25</v>
      </c>
    </row>
    <row r="246" spans="1:7" x14ac:dyDescent="0.25">
      <c r="A246" t="s">
        <v>59</v>
      </c>
      <c r="B246" t="s">
        <v>67</v>
      </c>
      <c r="C246" s="20">
        <v>40776</v>
      </c>
      <c r="D246" s="22">
        <v>10634</v>
      </c>
      <c r="E246">
        <v>7</v>
      </c>
      <c r="F246" s="21">
        <v>4985.5</v>
      </c>
      <c r="G246" s="21">
        <f>Table245[[#This Row],[Unidades]]*Table245[[#This Row],[Valor Unitario]]</f>
        <v>34898.5</v>
      </c>
    </row>
    <row r="247" spans="1:7" hidden="1" x14ac:dyDescent="0.25">
      <c r="A247" t="s">
        <v>59</v>
      </c>
      <c r="B247" t="s">
        <v>66</v>
      </c>
      <c r="C247" s="20">
        <v>40776</v>
      </c>
      <c r="D247" s="22">
        <v>10635</v>
      </c>
      <c r="E247">
        <v>10</v>
      </c>
      <c r="F247" s="21">
        <v>1326.22</v>
      </c>
      <c r="G247">
        <f>Table245[[#This Row],[Unidades]]*Table245[[#This Row],[Valor Unitario]]</f>
        <v>13262.2</v>
      </c>
    </row>
    <row r="248" spans="1:7" hidden="1" x14ac:dyDescent="0.25">
      <c r="A248" t="s">
        <v>59</v>
      </c>
      <c r="B248" t="s">
        <v>67</v>
      </c>
      <c r="C248" s="20">
        <v>40781</v>
      </c>
      <c r="D248" s="22">
        <v>10636</v>
      </c>
      <c r="E248">
        <v>8</v>
      </c>
      <c r="F248" s="21">
        <v>629.5</v>
      </c>
      <c r="G248">
        <f>Table245[[#This Row],[Unidades]]*Table245[[#This Row],[Valor Unitario]]</f>
        <v>5036</v>
      </c>
    </row>
    <row r="249" spans="1:7" hidden="1" x14ac:dyDescent="0.25">
      <c r="A249" t="s">
        <v>61</v>
      </c>
      <c r="B249" t="s">
        <v>65</v>
      </c>
      <c r="C249" s="20">
        <v>40781</v>
      </c>
      <c r="D249" s="22">
        <v>10637</v>
      </c>
      <c r="E249">
        <v>16</v>
      </c>
      <c r="F249" s="21">
        <v>2761.94</v>
      </c>
      <c r="G249">
        <f>Table245[[#This Row],[Unidades]]*Table245[[#This Row],[Valor Unitario]]</f>
        <v>44191.040000000001</v>
      </c>
    </row>
    <row r="250" spans="1:7" hidden="1" x14ac:dyDescent="0.25">
      <c r="A250" t="s">
        <v>59</v>
      </c>
      <c r="B250" t="s">
        <v>67</v>
      </c>
      <c r="C250" s="20">
        <v>40781</v>
      </c>
      <c r="D250" s="22">
        <v>10641</v>
      </c>
      <c r="E250">
        <v>7</v>
      </c>
      <c r="F250" s="21">
        <v>2054</v>
      </c>
      <c r="G250">
        <f>Table245[[#This Row],[Unidades]]*Table245[[#This Row],[Valor Unitario]]</f>
        <v>14378</v>
      </c>
    </row>
    <row r="251" spans="1:7" hidden="1" x14ac:dyDescent="0.25">
      <c r="A251" t="s">
        <v>61</v>
      </c>
      <c r="B251" t="s">
        <v>68</v>
      </c>
      <c r="C251" s="20">
        <v>40782</v>
      </c>
      <c r="D251" s="22">
        <v>10639</v>
      </c>
      <c r="E251">
        <v>11</v>
      </c>
      <c r="F251" s="21">
        <v>500</v>
      </c>
      <c r="G251">
        <f>Table245[[#This Row],[Unidades]]*Table245[[#This Row],[Valor Unitario]]</f>
        <v>5500</v>
      </c>
    </row>
    <row r="252" spans="1:7" hidden="1" x14ac:dyDescent="0.25">
      <c r="A252" t="s">
        <v>59</v>
      </c>
      <c r="B252" t="s">
        <v>67</v>
      </c>
      <c r="C252" s="20">
        <v>40783</v>
      </c>
      <c r="D252" s="22">
        <v>10640</v>
      </c>
      <c r="E252">
        <v>12</v>
      </c>
      <c r="F252" s="21">
        <v>708.75</v>
      </c>
      <c r="G252">
        <f>Table245[[#This Row],[Unidades]]*Table245[[#This Row],[Valor Unitario]]</f>
        <v>8505</v>
      </c>
    </row>
    <row r="253" spans="1:7" hidden="1" x14ac:dyDescent="0.25">
      <c r="A253" t="s">
        <v>61</v>
      </c>
      <c r="B253" t="s">
        <v>62</v>
      </c>
      <c r="C253" s="20">
        <v>40784</v>
      </c>
      <c r="D253" s="22">
        <v>10649</v>
      </c>
      <c r="E253">
        <v>7</v>
      </c>
      <c r="F253" s="21">
        <v>1434</v>
      </c>
      <c r="G253">
        <f>Table245[[#This Row],[Unidades]]*Table245[[#This Row],[Valor Unitario]]</f>
        <v>10038</v>
      </c>
    </row>
    <row r="254" spans="1:7" hidden="1" x14ac:dyDescent="0.25">
      <c r="A254" t="s">
        <v>59</v>
      </c>
      <c r="B254" t="s">
        <v>69</v>
      </c>
      <c r="C254" s="20">
        <v>40787</v>
      </c>
      <c r="D254" s="22">
        <v>10638</v>
      </c>
      <c r="E254">
        <v>18</v>
      </c>
      <c r="F254" s="21">
        <v>2720.05</v>
      </c>
      <c r="G254">
        <f>Table245[[#This Row],[Unidades]]*Table245[[#This Row],[Valor Unitario]]</f>
        <v>48960.9</v>
      </c>
    </row>
    <row r="255" spans="1:7" hidden="1" x14ac:dyDescent="0.25">
      <c r="A255" t="s">
        <v>59</v>
      </c>
      <c r="B255" t="s">
        <v>69</v>
      </c>
      <c r="C255" s="20">
        <v>40787</v>
      </c>
      <c r="D255" s="22">
        <v>10644</v>
      </c>
      <c r="E255">
        <v>9</v>
      </c>
      <c r="F255" s="21">
        <v>1371.8</v>
      </c>
      <c r="G255">
        <f>Table245[[#This Row],[Unidades]]*Table245[[#This Row],[Valor Unitario]]</f>
        <v>12346.199999999999</v>
      </c>
    </row>
    <row r="256" spans="1:7" hidden="1" x14ac:dyDescent="0.25">
      <c r="A256" t="s">
        <v>61</v>
      </c>
      <c r="B256" t="s">
        <v>65</v>
      </c>
      <c r="C256" s="20">
        <v>40788</v>
      </c>
      <c r="D256" s="22">
        <v>10643</v>
      </c>
      <c r="E256">
        <v>12</v>
      </c>
      <c r="F256" s="21">
        <v>814.5</v>
      </c>
      <c r="G256">
        <f>Table245[[#This Row],[Unidades]]*Table245[[#This Row],[Valor Unitario]]</f>
        <v>9774</v>
      </c>
    </row>
    <row r="257" spans="1:7" hidden="1" x14ac:dyDescent="0.25">
      <c r="A257" t="s">
        <v>59</v>
      </c>
      <c r="B257" t="s">
        <v>67</v>
      </c>
      <c r="C257" s="20">
        <v>40788</v>
      </c>
      <c r="D257" s="22">
        <v>10645</v>
      </c>
      <c r="E257">
        <v>17</v>
      </c>
      <c r="F257" s="21">
        <v>1535</v>
      </c>
      <c r="G257">
        <f>Table245[[#This Row],[Unidades]]*Table245[[#This Row],[Valor Unitario]]</f>
        <v>26095</v>
      </c>
    </row>
    <row r="258" spans="1:7" hidden="1" x14ac:dyDescent="0.25">
      <c r="A258" t="s">
        <v>61</v>
      </c>
      <c r="B258" t="s">
        <v>63</v>
      </c>
      <c r="C258" s="20">
        <v>40789</v>
      </c>
      <c r="D258" s="22">
        <v>10646</v>
      </c>
      <c r="E258">
        <v>8</v>
      </c>
      <c r="F258" s="21">
        <v>1446</v>
      </c>
      <c r="G258">
        <f>Table245[[#This Row],[Unidades]]*Table245[[#This Row],[Valor Unitario]]</f>
        <v>11568</v>
      </c>
    </row>
    <row r="259" spans="1:7" hidden="1" x14ac:dyDescent="0.25">
      <c r="A259" t="s">
        <v>59</v>
      </c>
      <c r="B259" t="s">
        <v>67</v>
      </c>
      <c r="C259" s="20">
        <v>40789</v>
      </c>
      <c r="D259" s="22">
        <v>10647</v>
      </c>
      <c r="E259">
        <v>13</v>
      </c>
      <c r="F259" s="21">
        <v>636</v>
      </c>
      <c r="G259">
        <f>Table245[[#This Row],[Unidades]]*Table245[[#This Row],[Valor Unitario]]</f>
        <v>8268</v>
      </c>
    </row>
    <row r="260" spans="1:7" hidden="1" x14ac:dyDescent="0.25">
      <c r="A260" t="s">
        <v>61</v>
      </c>
      <c r="B260" t="s">
        <v>62</v>
      </c>
      <c r="C260" s="20">
        <v>40789</v>
      </c>
      <c r="D260" s="22">
        <v>10650</v>
      </c>
      <c r="E260">
        <v>12</v>
      </c>
      <c r="F260" s="21">
        <v>1779.2</v>
      </c>
      <c r="G260">
        <f>Table245[[#This Row],[Unidades]]*Table245[[#This Row],[Valor Unitario]]</f>
        <v>21350.400000000001</v>
      </c>
    </row>
    <row r="261" spans="1:7" hidden="1" x14ac:dyDescent="0.25">
      <c r="A261" t="s">
        <v>61</v>
      </c>
      <c r="B261" t="s">
        <v>68</v>
      </c>
      <c r="C261" s="20">
        <v>40791</v>
      </c>
      <c r="D261" s="22">
        <v>10642</v>
      </c>
      <c r="E261">
        <v>12</v>
      </c>
      <c r="F261" s="21">
        <v>696</v>
      </c>
      <c r="G261">
        <f>Table245[[#This Row],[Unidades]]*Table245[[#This Row],[Valor Unitario]]</f>
        <v>8352</v>
      </c>
    </row>
    <row r="262" spans="1:7" hidden="1" x14ac:dyDescent="0.25">
      <c r="A262" t="s">
        <v>59</v>
      </c>
      <c r="B262" t="s">
        <v>67</v>
      </c>
      <c r="C262" s="20">
        <v>40794</v>
      </c>
      <c r="D262" s="22">
        <v>10652</v>
      </c>
      <c r="E262">
        <v>15</v>
      </c>
      <c r="F262" s="21">
        <v>318.83999999999997</v>
      </c>
      <c r="G262">
        <f>Table245[[#This Row],[Unidades]]*Table245[[#This Row],[Valor Unitario]]</f>
        <v>4782.5999999999995</v>
      </c>
    </row>
    <row r="263" spans="1:7" hidden="1" x14ac:dyDescent="0.25">
      <c r="A263" t="s">
        <v>59</v>
      </c>
      <c r="B263" t="s">
        <v>67</v>
      </c>
      <c r="C263" s="20">
        <v>40794</v>
      </c>
      <c r="D263" s="22">
        <v>10658</v>
      </c>
      <c r="E263">
        <v>7</v>
      </c>
      <c r="F263" s="21">
        <v>4464.6000000000004</v>
      </c>
      <c r="G263">
        <f>Table245[[#This Row],[Unidades]]*Table245[[#This Row],[Valor Unitario]]</f>
        <v>31252.200000000004</v>
      </c>
    </row>
    <row r="264" spans="1:7" hidden="1" x14ac:dyDescent="0.25">
      <c r="A264" t="s">
        <v>61</v>
      </c>
      <c r="B264" t="s">
        <v>62</v>
      </c>
      <c r="C264" s="20">
        <v>40795</v>
      </c>
      <c r="D264" s="22">
        <v>10648</v>
      </c>
      <c r="E264">
        <v>13</v>
      </c>
      <c r="F264" s="21">
        <v>372.37</v>
      </c>
      <c r="G264">
        <f>Table245[[#This Row],[Unidades]]*Table245[[#This Row],[Valor Unitario]]</f>
        <v>4840.8100000000004</v>
      </c>
    </row>
    <row r="265" spans="1:7" hidden="1" x14ac:dyDescent="0.25">
      <c r="A265" t="s">
        <v>61</v>
      </c>
      <c r="B265" t="s">
        <v>65</v>
      </c>
      <c r="C265" s="20">
        <v>40796</v>
      </c>
      <c r="D265" s="22">
        <v>10656</v>
      </c>
      <c r="E265">
        <v>19</v>
      </c>
      <c r="F265" s="21">
        <v>604.21</v>
      </c>
      <c r="G265">
        <f>Table245[[#This Row],[Unidades]]*Table245[[#This Row],[Valor Unitario]]</f>
        <v>11479.990000000002</v>
      </c>
    </row>
    <row r="266" spans="1:7" hidden="1" x14ac:dyDescent="0.25">
      <c r="A266" t="s">
        <v>61</v>
      </c>
      <c r="B266" t="s">
        <v>68</v>
      </c>
      <c r="C266" s="20">
        <v>40796</v>
      </c>
      <c r="D266" s="22">
        <v>10659</v>
      </c>
      <c r="E266">
        <v>12</v>
      </c>
      <c r="F266" s="21">
        <v>1227.02</v>
      </c>
      <c r="G266">
        <f>Table245[[#This Row],[Unidades]]*Table245[[#This Row],[Valor Unitario]]</f>
        <v>14724.24</v>
      </c>
    </row>
    <row r="267" spans="1:7" hidden="1" x14ac:dyDescent="0.25">
      <c r="A267" t="s">
        <v>59</v>
      </c>
      <c r="B267" t="s">
        <v>66</v>
      </c>
      <c r="C267" s="20">
        <v>40797</v>
      </c>
      <c r="D267" s="22">
        <v>10651</v>
      </c>
      <c r="E267">
        <v>7</v>
      </c>
      <c r="F267" s="21">
        <v>397.8</v>
      </c>
      <c r="G267">
        <f>Table245[[#This Row],[Unidades]]*Table245[[#This Row],[Valor Unitario]]</f>
        <v>2784.6</v>
      </c>
    </row>
    <row r="268" spans="1:7" hidden="1" x14ac:dyDescent="0.25">
      <c r="A268" t="s">
        <v>61</v>
      </c>
      <c r="B268" t="s">
        <v>62</v>
      </c>
      <c r="C268" s="20">
        <v>40797</v>
      </c>
      <c r="D268" s="22">
        <v>10654</v>
      </c>
      <c r="E268">
        <v>7</v>
      </c>
      <c r="F268" s="21">
        <v>601.83000000000004</v>
      </c>
      <c r="G268">
        <f>Table245[[#This Row],[Unidades]]*Table245[[#This Row],[Valor Unitario]]</f>
        <v>4212.8100000000004</v>
      </c>
    </row>
    <row r="269" spans="1:7" hidden="1" x14ac:dyDescent="0.25">
      <c r="A269" t="s">
        <v>59</v>
      </c>
      <c r="B269" t="s">
        <v>64</v>
      </c>
      <c r="C269" s="20">
        <v>40797</v>
      </c>
      <c r="D269" s="22">
        <v>10655</v>
      </c>
      <c r="E269">
        <v>12</v>
      </c>
      <c r="F269" s="21">
        <v>154.4</v>
      </c>
      <c r="G269">
        <f>Table245[[#This Row],[Unidades]]*Table245[[#This Row],[Valor Unitario]]</f>
        <v>1852.8000000000002</v>
      </c>
    </row>
    <row r="270" spans="1:7" hidden="1" x14ac:dyDescent="0.25">
      <c r="A270" t="s">
        <v>59</v>
      </c>
      <c r="B270" t="s">
        <v>60</v>
      </c>
      <c r="C270" s="20">
        <v>40801</v>
      </c>
      <c r="D270" s="22">
        <v>10657</v>
      </c>
      <c r="E270">
        <v>12</v>
      </c>
      <c r="F270" s="21">
        <v>4371.6000000000004</v>
      </c>
      <c r="G270">
        <f>Table245[[#This Row],[Unidades]]*Table245[[#This Row],[Valor Unitario]]</f>
        <v>52459.200000000004</v>
      </c>
    </row>
    <row r="271" spans="1:7" hidden="1" x14ac:dyDescent="0.25">
      <c r="A271" t="s">
        <v>61</v>
      </c>
      <c r="B271" t="s">
        <v>68</v>
      </c>
      <c r="C271" s="20">
        <v>40801</v>
      </c>
      <c r="D271" s="22">
        <v>10661</v>
      </c>
      <c r="E271">
        <v>9</v>
      </c>
      <c r="F271" s="21">
        <v>562.6</v>
      </c>
      <c r="G271">
        <f>Table245[[#This Row],[Unidades]]*Table245[[#This Row],[Valor Unitario]]</f>
        <v>5063.4000000000005</v>
      </c>
    </row>
    <row r="272" spans="1:7" hidden="1" x14ac:dyDescent="0.25">
      <c r="A272" t="s">
        <v>59</v>
      </c>
      <c r="B272" t="s">
        <v>64</v>
      </c>
      <c r="C272" s="20">
        <v>40803</v>
      </c>
      <c r="D272" s="22">
        <v>10665</v>
      </c>
      <c r="E272">
        <v>11</v>
      </c>
      <c r="F272" s="21">
        <v>1295</v>
      </c>
      <c r="G272">
        <f>Table245[[#This Row],[Unidades]]*Table245[[#This Row],[Valor Unitario]]</f>
        <v>14245</v>
      </c>
    </row>
    <row r="273" spans="1:7" hidden="1" x14ac:dyDescent="0.25">
      <c r="A273" t="s">
        <v>59</v>
      </c>
      <c r="B273" t="s">
        <v>69</v>
      </c>
      <c r="C273" s="20">
        <v>40804</v>
      </c>
      <c r="D273" s="22">
        <v>10662</v>
      </c>
      <c r="E273">
        <v>9</v>
      </c>
      <c r="F273" s="21">
        <v>125</v>
      </c>
      <c r="G273">
        <f>Table245[[#This Row],[Unidades]]*Table245[[#This Row],[Valor Unitario]]</f>
        <v>1125</v>
      </c>
    </row>
    <row r="274" spans="1:7" hidden="1" x14ac:dyDescent="0.25">
      <c r="A274" t="s">
        <v>59</v>
      </c>
      <c r="B274" t="s">
        <v>67</v>
      </c>
      <c r="C274" s="20">
        <v>40804</v>
      </c>
      <c r="D274" s="22">
        <v>10670</v>
      </c>
      <c r="E274">
        <v>17</v>
      </c>
      <c r="F274" s="21">
        <v>2301.75</v>
      </c>
      <c r="G274">
        <f>Table245[[#This Row],[Unidades]]*Table245[[#This Row],[Valor Unitario]]</f>
        <v>39129.75</v>
      </c>
    </row>
    <row r="275" spans="1:7" hidden="1" x14ac:dyDescent="0.25">
      <c r="A275" t="s">
        <v>59</v>
      </c>
      <c r="B275" t="s">
        <v>64</v>
      </c>
      <c r="C275" s="20">
        <v>40805</v>
      </c>
      <c r="D275" s="22">
        <v>10653</v>
      </c>
      <c r="E275">
        <v>13</v>
      </c>
      <c r="F275" s="21">
        <v>1083.1500000000001</v>
      </c>
      <c r="G275">
        <f>Table245[[#This Row],[Unidades]]*Table245[[#This Row],[Valor Unitario]]</f>
        <v>14080.95</v>
      </c>
    </row>
    <row r="276" spans="1:7" hidden="1" x14ac:dyDescent="0.25">
      <c r="A276" t="s">
        <v>59</v>
      </c>
      <c r="B276" t="s">
        <v>64</v>
      </c>
      <c r="C276" s="20">
        <v>40805</v>
      </c>
      <c r="D276" s="22">
        <v>10664</v>
      </c>
      <c r="E276">
        <v>9</v>
      </c>
      <c r="F276" s="21">
        <v>1288.3900000000001</v>
      </c>
      <c r="G276">
        <f>Table245[[#This Row],[Unidades]]*Table245[[#This Row],[Valor Unitario]]</f>
        <v>11595.51</v>
      </c>
    </row>
    <row r="277" spans="1:7" hidden="1" x14ac:dyDescent="0.25">
      <c r="A277" t="s">
        <v>61</v>
      </c>
      <c r="B277" t="s">
        <v>68</v>
      </c>
      <c r="C277" s="20">
        <v>40805</v>
      </c>
      <c r="D277" s="22">
        <v>10667</v>
      </c>
      <c r="E277">
        <v>19</v>
      </c>
      <c r="F277" s="21">
        <v>1536.8</v>
      </c>
      <c r="G277">
        <f>Table245[[#This Row],[Unidades]]*Table245[[#This Row],[Valor Unitario]]</f>
        <v>29199.200000000001</v>
      </c>
    </row>
    <row r="278" spans="1:7" hidden="1" x14ac:dyDescent="0.25">
      <c r="A278" t="s">
        <v>59</v>
      </c>
      <c r="B278" t="s">
        <v>60</v>
      </c>
      <c r="C278" s="20">
        <v>40805</v>
      </c>
      <c r="D278" s="22">
        <v>10673</v>
      </c>
      <c r="E278">
        <v>16</v>
      </c>
      <c r="F278" s="21">
        <v>412.35</v>
      </c>
      <c r="G278">
        <f>Table245[[#This Row],[Unidades]]*Table245[[#This Row],[Valor Unitario]]</f>
        <v>6597.6</v>
      </c>
    </row>
    <row r="279" spans="1:7" hidden="1" x14ac:dyDescent="0.25">
      <c r="A279" t="s">
        <v>61</v>
      </c>
      <c r="B279" t="s">
        <v>68</v>
      </c>
      <c r="C279" s="20">
        <v>40808</v>
      </c>
      <c r="D279" s="22">
        <v>10666</v>
      </c>
      <c r="E279">
        <v>17</v>
      </c>
      <c r="F279" s="21">
        <v>4666.9399999999996</v>
      </c>
      <c r="G279">
        <f>Table245[[#This Row],[Unidades]]*Table245[[#This Row],[Valor Unitario]]</f>
        <v>79337.98</v>
      </c>
    </row>
    <row r="280" spans="1:7" hidden="1" x14ac:dyDescent="0.25">
      <c r="A280" t="s">
        <v>59</v>
      </c>
      <c r="B280" t="s">
        <v>60</v>
      </c>
      <c r="C280" s="20">
        <v>40808</v>
      </c>
      <c r="D280" s="22">
        <v>10669</v>
      </c>
      <c r="E280">
        <v>17</v>
      </c>
      <c r="F280" s="21">
        <v>570</v>
      </c>
      <c r="G280">
        <f>Table245[[#This Row],[Unidades]]*Table245[[#This Row],[Valor Unitario]]</f>
        <v>9690</v>
      </c>
    </row>
    <row r="281" spans="1:7" hidden="1" x14ac:dyDescent="0.25">
      <c r="A281" t="s">
        <v>59</v>
      </c>
      <c r="B281" t="s">
        <v>64</v>
      </c>
      <c r="C281" s="20">
        <v>40809</v>
      </c>
      <c r="D281" s="22">
        <v>10668</v>
      </c>
      <c r="E281">
        <v>19</v>
      </c>
      <c r="F281" s="21">
        <v>625.27</v>
      </c>
      <c r="G281">
        <f>Table245[[#This Row],[Unidades]]*Table245[[#This Row],[Valor Unitario]]</f>
        <v>11880.13</v>
      </c>
    </row>
    <row r="282" spans="1:7" hidden="1" x14ac:dyDescent="0.25">
      <c r="A282" t="s">
        <v>61</v>
      </c>
      <c r="B282" t="s">
        <v>62</v>
      </c>
      <c r="C282" s="20">
        <v>40809</v>
      </c>
      <c r="D282" s="22">
        <v>10675</v>
      </c>
      <c r="E282">
        <v>15</v>
      </c>
      <c r="F282" s="21">
        <v>1423</v>
      </c>
      <c r="G282">
        <f>Table245[[#This Row],[Unidades]]*Table245[[#This Row],[Valor Unitario]]</f>
        <v>21345</v>
      </c>
    </row>
    <row r="283" spans="1:7" hidden="1" x14ac:dyDescent="0.25">
      <c r="A283" t="s">
        <v>59</v>
      </c>
      <c r="B283" t="s">
        <v>64</v>
      </c>
      <c r="C283" s="20">
        <v>40810</v>
      </c>
      <c r="D283" s="22">
        <v>10671</v>
      </c>
      <c r="E283">
        <v>15</v>
      </c>
      <c r="F283" s="21">
        <v>920.1</v>
      </c>
      <c r="G283">
        <f>Table245[[#This Row],[Unidades]]*Table245[[#This Row],[Valor Unitario]]</f>
        <v>13801.5</v>
      </c>
    </row>
    <row r="284" spans="1:7" hidden="1" x14ac:dyDescent="0.25">
      <c r="A284" t="s">
        <v>61</v>
      </c>
      <c r="B284" t="s">
        <v>63</v>
      </c>
      <c r="C284" s="20">
        <v>40812</v>
      </c>
      <c r="D284" s="22">
        <v>10672</v>
      </c>
      <c r="E284">
        <v>8</v>
      </c>
      <c r="F284" s="21">
        <v>3815.25</v>
      </c>
      <c r="G284">
        <f>Table245[[#This Row],[Unidades]]*Table245[[#This Row],[Valor Unitario]]</f>
        <v>30522</v>
      </c>
    </row>
    <row r="285" spans="1:7" hidden="1" x14ac:dyDescent="0.25">
      <c r="A285" t="s">
        <v>59</v>
      </c>
      <c r="B285" t="s">
        <v>64</v>
      </c>
      <c r="C285" s="20">
        <v>40812</v>
      </c>
      <c r="D285" s="22">
        <v>10677</v>
      </c>
      <c r="E285">
        <v>16</v>
      </c>
      <c r="F285" s="21">
        <v>813.36</v>
      </c>
      <c r="G285">
        <f>Table245[[#This Row],[Unidades]]*Table245[[#This Row],[Valor Unitario]]</f>
        <v>13013.76</v>
      </c>
    </row>
    <row r="286" spans="1:7" hidden="1" x14ac:dyDescent="0.25">
      <c r="A286" t="s">
        <v>59</v>
      </c>
      <c r="B286" t="s">
        <v>64</v>
      </c>
      <c r="C286" s="20">
        <v>40812</v>
      </c>
      <c r="D286" s="22">
        <v>10680</v>
      </c>
      <c r="E286">
        <v>9</v>
      </c>
      <c r="F286" s="21">
        <v>1261.8800000000001</v>
      </c>
      <c r="G286">
        <f>Table245[[#This Row],[Unidades]]*Table245[[#This Row],[Valor Unitario]]</f>
        <v>11356.920000000002</v>
      </c>
    </row>
    <row r="287" spans="1:7" hidden="1" x14ac:dyDescent="0.25">
      <c r="A287" t="s">
        <v>59</v>
      </c>
      <c r="B287" t="s">
        <v>60</v>
      </c>
      <c r="C287" s="20">
        <v>40815</v>
      </c>
      <c r="D287" s="22">
        <v>10676</v>
      </c>
      <c r="E287">
        <v>17</v>
      </c>
      <c r="F287" s="21">
        <v>534.85</v>
      </c>
      <c r="G287">
        <f>Table245[[#This Row],[Unidades]]*Table245[[#This Row],[Valor Unitario]]</f>
        <v>9092.4500000000007</v>
      </c>
    </row>
    <row r="288" spans="1:7" hidden="1" x14ac:dyDescent="0.25">
      <c r="A288" t="s">
        <v>61</v>
      </c>
      <c r="B288" t="s">
        <v>67</v>
      </c>
      <c r="C288" s="20">
        <v>40816</v>
      </c>
      <c r="D288" s="22">
        <v>10674</v>
      </c>
      <c r="E288">
        <v>19</v>
      </c>
      <c r="F288" s="21">
        <v>45</v>
      </c>
      <c r="G288">
        <f>Table245[[#This Row],[Unidades]]*Table245[[#This Row],[Valor Unitario]]</f>
        <v>855</v>
      </c>
    </row>
    <row r="289" spans="1:7" hidden="1" x14ac:dyDescent="0.25">
      <c r="A289" t="s">
        <v>59</v>
      </c>
      <c r="B289" t="s">
        <v>66</v>
      </c>
      <c r="C289" s="20">
        <v>40816</v>
      </c>
      <c r="D289" s="22">
        <v>10679</v>
      </c>
      <c r="E289">
        <v>18</v>
      </c>
      <c r="F289" s="21">
        <v>660</v>
      </c>
      <c r="G289">
        <f>Table245[[#This Row],[Unidades]]*Table245[[#This Row],[Valor Unitario]]</f>
        <v>11880</v>
      </c>
    </row>
    <row r="290" spans="1:7" hidden="1" x14ac:dyDescent="0.25">
      <c r="A290" t="s">
        <v>59</v>
      </c>
      <c r="B290" t="s">
        <v>69</v>
      </c>
      <c r="C290" s="20">
        <v>40816</v>
      </c>
      <c r="D290" s="22">
        <v>10681</v>
      </c>
      <c r="E290">
        <v>14</v>
      </c>
      <c r="F290" s="21">
        <v>1287.4000000000001</v>
      </c>
      <c r="G290">
        <f>Table245[[#This Row],[Unidades]]*Table245[[#This Row],[Valor Unitario]]</f>
        <v>18023.600000000002</v>
      </c>
    </row>
    <row r="291" spans="1:7" hidden="1" x14ac:dyDescent="0.25">
      <c r="A291" t="s">
        <v>59</v>
      </c>
      <c r="B291" t="s">
        <v>69</v>
      </c>
      <c r="C291" s="20">
        <v>40816</v>
      </c>
      <c r="D291" s="22">
        <v>10684</v>
      </c>
      <c r="E291">
        <v>18</v>
      </c>
      <c r="F291" s="21">
        <v>1768</v>
      </c>
      <c r="G291">
        <f>Table245[[#This Row],[Unidades]]*Table245[[#This Row],[Valor Unitario]]</f>
        <v>31824</v>
      </c>
    </row>
    <row r="292" spans="1:7" hidden="1" x14ac:dyDescent="0.25">
      <c r="A292" t="s">
        <v>59</v>
      </c>
      <c r="B292" t="s">
        <v>69</v>
      </c>
      <c r="C292" s="20">
        <v>40817</v>
      </c>
      <c r="D292" s="22">
        <v>10682</v>
      </c>
      <c r="E292">
        <v>11</v>
      </c>
      <c r="F292" s="21">
        <v>375.5</v>
      </c>
      <c r="G292">
        <f>Table245[[#This Row],[Unidades]]*Table245[[#This Row],[Valor Unitario]]</f>
        <v>4130.5</v>
      </c>
    </row>
    <row r="293" spans="1:7" hidden="1" x14ac:dyDescent="0.25">
      <c r="A293" t="s">
        <v>59</v>
      </c>
      <c r="B293" t="s">
        <v>60</v>
      </c>
      <c r="C293" s="20">
        <v>40817</v>
      </c>
      <c r="D293" s="22">
        <v>10683</v>
      </c>
      <c r="E293">
        <v>17</v>
      </c>
      <c r="F293" s="21">
        <v>63</v>
      </c>
      <c r="G293">
        <f>Table245[[#This Row],[Unidades]]*Table245[[#This Row],[Valor Unitario]]</f>
        <v>1071</v>
      </c>
    </row>
    <row r="294" spans="1:7" hidden="1" x14ac:dyDescent="0.25">
      <c r="A294" t="s">
        <v>59</v>
      </c>
      <c r="B294" t="s">
        <v>60</v>
      </c>
      <c r="C294" s="20">
        <v>40819</v>
      </c>
      <c r="D294" s="22">
        <v>10663</v>
      </c>
      <c r="E294">
        <v>8</v>
      </c>
      <c r="F294" s="21">
        <v>1930.4</v>
      </c>
      <c r="G294">
        <f>Table245[[#This Row],[Unidades]]*Table245[[#This Row],[Valor Unitario]]</f>
        <v>15443.2</v>
      </c>
    </row>
    <row r="295" spans="1:7" hidden="1" x14ac:dyDescent="0.25">
      <c r="A295" t="s">
        <v>59</v>
      </c>
      <c r="B295" t="s">
        <v>67</v>
      </c>
      <c r="C295" s="20">
        <v>40819</v>
      </c>
      <c r="D295" s="22">
        <v>10685</v>
      </c>
      <c r="E295">
        <v>17</v>
      </c>
      <c r="F295" s="21">
        <v>801.1</v>
      </c>
      <c r="G295">
        <f>Table245[[#This Row],[Unidades]]*Table245[[#This Row],[Valor Unitario]]</f>
        <v>13618.7</v>
      </c>
    </row>
    <row r="296" spans="1:7" hidden="1" x14ac:dyDescent="0.25">
      <c r="A296" t="s">
        <v>59</v>
      </c>
      <c r="B296" t="s">
        <v>64</v>
      </c>
      <c r="C296" s="20">
        <v>40819</v>
      </c>
      <c r="D296" s="22">
        <v>10690</v>
      </c>
      <c r="E296">
        <v>8</v>
      </c>
      <c r="F296" s="21">
        <v>862.5</v>
      </c>
      <c r="G296">
        <f>Table245[[#This Row],[Unidades]]*Table245[[#This Row],[Valor Unitario]]</f>
        <v>6900</v>
      </c>
    </row>
    <row r="297" spans="1:7" hidden="1" x14ac:dyDescent="0.25">
      <c r="A297" t="s">
        <v>59</v>
      </c>
      <c r="B297" t="s">
        <v>67</v>
      </c>
      <c r="C297" s="20">
        <v>40823</v>
      </c>
      <c r="D297" s="22">
        <v>10688</v>
      </c>
      <c r="E297">
        <v>14</v>
      </c>
      <c r="F297" s="21">
        <v>3160.6</v>
      </c>
      <c r="G297">
        <f>Table245[[#This Row],[Unidades]]*Table245[[#This Row],[Valor Unitario]]</f>
        <v>44248.4</v>
      </c>
    </row>
    <row r="298" spans="1:7" hidden="1" x14ac:dyDescent="0.25">
      <c r="A298" t="s">
        <v>59</v>
      </c>
      <c r="B298" t="s">
        <v>64</v>
      </c>
      <c r="C298" s="20">
        <v>40823</v>
      </c>
      <c r="D298" s="22">
        <v>10689</v>
      </c>
      <c r="E298">
        <v>14</v>
      </c>
      <c r="F298" s="21">
        <v>472.5</v>
      </c>
      <c r="G298">
        <f>Table245[[#This Row],[Unidades]]*Table245[[#This Row],[Valor Unitario]]</f>
        <v>6615</v>
      </c>
    </row>
    <row r="299" spans="1:7" hidden="1" x14ac:dyDescent="0.25">
      <c r="A299" t="s">
        <v>59</v>
      </c>
      <c r="B299" t="s">
        <v>60</v>
      </c>
      <c r="C299" s="20">
        <v>40824</v>
      </c>
      <c r="D299" s="22">
        <v>10686</v>
      </c>
      <c r="E299">
        <v>12</v>
      </c>
      <c r="F299" s="21">
        <v>1404.45</v>
      </c>
      <c r="G299">
        <f>Table245[[#This Row],[Unidades]]*Table245[[#This Row],[Valor Unitario]]</f>
        <v>16853.400000000001</v>
      </c>
    </row>
    <row r="300" spans="1:7" x14ac:dyDescent="0.25">
      <c r="A300" t="s">
        <v>59</v>
      </c>
      <c r="B300" t="s">
        <v>66</v>
      </c>
      <c r="C300" s="20">
        <v>40825</v>
      </c>
      <c r="D300" s="22">
        <v>10694</v>
      </c>
      <c r="E300">
        <v>9</v>
      </c>
      <c r="F300" s="21">
        <v>4825</v>
      </c>
      <c r="G300" s="21">
        <f>Table245[[#This Row],[Unidades]]*Table245[[#This Row],[Valor Unitario]]</f>
        <v>43425</v>
      </c>
    </row>
    <row r="301" spans="1:7" hidden="1" x14ac:dyDescent="0.25">
      <c r="A301" t="s">
        <v>59</v>
      </c>
      <c r="B301" t="s">
        <v>69</v>
      </c>
      <c r="C301" s="20">
        <v>40826</v>
      </c>
      <c r="D301" s="22">
        <v>10693</v>
      </c>
      <c r="E301">
        <v>19</v>
      </c>
      <c r="F301" s="21">
        <v>2071.1999999999998</v>
      </c>
      <c r="G301">
        <f>Table245[[#This Row],[Unidades]]*Table245[[#This Row],[Valor Unitario]]</f>
        <v>39352.799999999996</v>
      </c>
    </row>
    <row r="302" spans="1:7" hidden="1" x14ac:dyDescent="0.25">
      <c r="A302" t="s">
        <v>59</v>
      </c>
      <c r="B302" t="s">
        <v>67</v>
      </c>
      <c r="C302" s="20">
        <v>40829</v>
      </c>
      <c r="D302" s="22">
        <v>10692</v>
      </c>
      <c r="E302">
        <v>11</v>
      </c>
      <c r="F302" s="21">
        <v>878</v>
      </c>
      <c r="G302">
        <f>Table245[[#This Row],[Unidades]]*Table245[[#This Row],[Valor Unitario]]</f>
        <v>9658</v>
      </c>
    </row>
    <row r="303" spans="1:7" hidden="1" x14ac:dyDescent="0.25">
      <c r="A303" t="s">
        <v>59</v>
      </c>
      <c r="B303" t="s">
        <v>69</v>
      </c>
      <c r="C303" s="20">
        <v>40829</v>
      </c>
      <c r="D303" s="22">
        <v>10699</v>
      </c>
      <c r="E303">
        <v>17</v>
      </c>
      <c r="F303" s="21">
        <v>114</v>
      </c>
      <c r="G303">
        <f>Table245[[#This Row],[Unidades]]*Table245[[#This Row],[Valor Unitario]]</f>
        <v>1938</v>
      </c>
    </row>
    <row r="304" spans="1:7" hidden="1" x14ac:dyDescent="0.25">
      <c r="A304" t="s">
        <v>61</v>
      </c>
      <c r="B304" t="s">
        <v>68</v>
      </c>
      <c r="C304" s="20">
        <v>40830</v>
      </c>
      <c r="D304" s="22">
        <v>10695</v>
      </c>
      <c r="E304">
        <v>8</v>
      </c>
      <c r="F304" s="21">
        <v>642</v>
      </c>
      <c r="G304">
        <f>Table245[[#This Row],[Unidades]]*Table245[[#This Row],[Valor Unitario]]</f>
        <v>5136</v>
      </c>
    </row>
    <row r="305" spans="1:7" hidden="1" x14ac:dyDescent="0.25">
      <c r="A305" t="s">
        <v>59</v>
      </c>
      <c r="B305" t="s">
        <v>66</v>
      </c>
      <c r="C305" s="20">
        <v>40830</v>
      </c>
      <c r="D305" s="22">
        <v>10696</v>
      </c>
      <c r="E305">
        <v>13</v>
      </c>
      <c r="F305" s="21">
        <v>996</v>
      </c>
      <c r="G305">
        <f>Table245[[#This Row],[Unidades]]*Table245[[#This Row],[Valor Unitario]]</f>
        <v>12948</v>
      </c>
    </row>
    <row r="306" spans="1:7" hidden="1" x14ac:dyDescent="0.25">
      <c r="A306" t="s">
        <v>59</v>
      </c>
      <c r="B306" t="s">
        <v>69</v>
      </c>
      <c r="C306" s="20">
        <v>40830</v>
      </c>
      <c r="D306" s="22">
        <v>10697</v>
      </c>
      <c r="E306">
        <v>16</v>
      </c>
      <c r="F306" s="21">
        <v>805.43</v>
      </c>
      <c r="G306">
        <f>Table245[[#This Row],[Unidades]]*Table245[[#This Row],[Valor Unitario]]</f>
        <v>12886.88</v>
      </c>
    </row>
    <row r="307" spans="1:7" hidden="1" x14ac:dyDescent="0.25">
      <c r="A307" t="s">
        <v>59</v>
      </c>
      <c r="B307" t="s">
        <v>66</v>
      </c>
      <c r="C307" s="20">
        <v>40831</v>
      </c>
      <c r="D307" s="22">
        <v>10660</v>
      </c>
      <c r="E307">
        <v>13</v>
      </c>
      <c r="F307" s="21">
        <v>1701</v>
      </c>
      <c r="G307">
        <f>Table245[[#This Row],[Unidades]]*Table245[[#This Row],[Valor Unitario]]</f>
        <v>22113</v>
      </c>
    </row>
    <row r="308" spans="1:7" hidden="1" x14ac:dyDescent="0.25">
      <c r="A308" t="s">
        <v>61</v>
      </c>
      <c r="B308" t="s">
        <v>65</v>
      </c>
      <c r="C308" s="20">
        <v>40831</v>
      </c>
      <c r="D308" s="22">
        <v>10701</v>
      </c>
      <c r="E308">
        <v>18</v>
      </c>
      <c r="F308" s="21">
        <v>2864.5</v>
      </c>
      <c r="G308">
        <f>Table245[[#This Row],[Unidades]]*Table245[[#This Row],[Valor Unitario]]</f>
        <v>51561</v>
      </c>
    </row>
    <row r="309" spans="1:7" hidden="1" x14ac:dyDescent="0.25">
      <c r="A309" t="s">
        <v>61</v>
      </c>
      <c r="B309" t="s">
        <v>68</v>
      </c>
      <c r="C309" s="20">
        <v>40832</v>
      </c>
      <c r="D309" s="22">
        <v>10678</v>
      </c>
      <c r="E309">
        <v>9</v>
      </c>
      <c r="F309" s="21">
        <v>5256.5</v>
      </c>
      <c r="G309">
        <f>Table245[[#This Row],[Unidades]]*Table245[[#This Row],[Valor Unitario]]</f>
        <v>47308.5</v>
      </c>
    </row>
    <row r="310" spans="1:7" hidden="1" x14ac:dyDescent="0.25">
      <c r="A310" t="s">
        <v>59</v>
      </c>
      <c r="B310" t="s">
        <v>69</v>
      </c>
      <c r="C310" s="20">
        <v>40832</v>
      </c>
      <c r="D310" s="22">
        <v>10700</v>
      </c>
      <c r="E310">
        <v>7</v>
      </c>
      <c r="F310" s="21">
        <v>1638.4</v>
      </c>
      <c r="G310">
        <f>Table245[[#This Row],[Unidades]]*Table245[[#This Row],[Valor Unitario]]</f>
        <v>11468.800000000001</v>
      </c>
    </row>
    <row r="311" spans="1:7" hidden="1" x14ac:dyDescent="0.25">
      <c r="A311" t="s">
        <v>59</v>
      </c>
      <c r="B311" t="s">
        <v>67</v>
      </c>
      <c r="C311" s="20">
        <v>40833</v>
      </c>
      <c r="D311" s="22">
        <v>10698</v>
      </c>
      <c r="E311">
        <v>18</v>
      </c>
      <c r="F311" s="21">
        <v>3436.45</v>
      </c>
      <c r="G311">
        <f>Table245[[#This Row],[Unidades]]*Table245[[#This Row],[Valor Unitario]]</f>
        <v>61856.1</v>
      </c>
    </row>
    <row r="312" spans="1:7" hidden="1" x14ac:dyDescent="0.25">
      <c r="A312" t="s">
        <v>61</v>
      </c>
      <c r="B312" t="s">
        <v>65</v>
      </c>
      <c r="C312" s="20">
        <v>40836</v>
      </c>
      <c r="D312" s="22">
        <v>10703</v>
      </c>
      <c r="E312">
        <v>10</v>
      </c>
      <c r="F312" s="21">
        <v>2545</v>
      </c>
      <c r="G312">
        <f>Table245[[#This Row],[Unidades]]*Table245[[#This Row],[Valor Unitario]]</f>
        <v>25450</v>
      </c>
    </row>
    <row r="313" spans="1:7" hidden="1" x14ac:dyDescent="0.25">
      <c r="A313" t="s">
        <v>59</v>
      </c>
      <c r="B313" t="s">
        <v>67</v>
      </c>
      <c r="C313" s="20">
        <v>40837</v>
      </c>
      <c r="D313" s="22">
        <v>10702</v>
      </c>
      <c r="E313">
        <v>17</v>
      </c>
      <c r="F313" s="21">
        <v>330</v>
      </c>
      <c r="G313">
        <f>Table245[[#This Row],[Unidades]]*Table245[[#This Row],[Valor Unitario]]</f>
        <v>5610</v>
      </c>
    </row>
    <row r="314" spans="1:7" hidden="1" x14ac:dyDescent="0.25">
      <c r="A314" t="s">
        <v>59</v>
      </c>
      <c r="B314" t="s">
        <v>66</v>
      </c>
      <c r="C314" s="20">
        <v>40837</v>
      </c>
      <c r="D314" s="22">
        <v>10706</v>
      </c>
      <c r="E314">
        <v>17</v>
      </c>
      <c r="F314" s="21">
        <v>1893</v>
      </c>
      <c r="G314">
        <f>Table245[[#This Row],[Unidades]]*Table245[[#This Row],[Valor Unitario]]</f>
        <v>32181</v>
      </c>
    </row>
    <row r="315" spans="1:7" x14ac:dyDescent="0.25">
      <c r="A315" t="s">
        <v>59</v>
      </c>
      <c r="B315" t="s">
        <v>60</v>
      </c>
      <c r="C315" s="20">
        <v>40838</v>
      </c>
      <c r="D315" s="22">
        <v>10691</v>
      </c>
      <c r="E315">
        <v>12</v>
      </c>
      <c r="F315" s="21">
        <v>10164.799999999999</v>
      </c>
      <c r="G315" s="21">
        <f>Table245[[#This Row],[Unidades]]*Table245[[#This Row],[Valor Unitario]]</f>
        <v>121977.59999999999</v>
      </c>
    </row>
    <row r="316" spans="1:7" hidden="1" x14ac:dyDescent="0.25">
      <c r="A316" t="s">
        <v>59</v>
      </c>
      <c r="B316" t="s">
        <v>67</v>
      </c>
      <c r="C316" s="20">
        <v>40839</v>
      </c>
      <c r="D316" s="22">
        <v>10707</v>
      </c>
      <c r="E316">
        <v>11</v>
      </c>
      <c r="F316" s="21">
        <v>1641</v>
      </c>
      <c r="G316">
        <f>Table245[[#This Row],[Unidades]]*Table245[[#This Row],[Valor Unitario]]</f>
        <v>18051</v>
      </c>
    </row>
    <row r="317" spans="1:7" hidden="1" x14ac:dyDescent="0.25">
      <c r="A317" t="s">
        <v>59</v>
      </c>
      <c r="B317" t="s">
        <v>64</v>
      </c>
      <c r="C317" s="20">
        <v>40839</v>
      </c>
      <c r="D317" s="22">
        <v>10710</v>
      </c>
      <c r="E317">
        <v>16</v>
      </c>
      <c r="F317" s="21">
        <v>93.5</v>
      </c>
      <c r="G317">
        <f>Table245[[#This Row],[Unidades]]*Table245[[#This Row],[Valor Unitario]]</f>
        <v>1496</v>
      </c>
    </row>
    <row r="318" spans="1:7" hidden="1" x14ac:dyDescent="0.25">
      <c r="A318" t="s">
        <v>59</v>
      </c>
      <c r="B318" t="s">
        <v>64</v>
      </c>
      <c r="C318" s="20">
        <v>40840</v>
      </c>
      <c r="D318" s="22">
        <v>10713</v>
      </c>
      <c r="E318">
        <v>9</v>
      </c>
      <c r="F318" s="21">
        <v>2827.9</v>
      </c>
      <c r="G318">
        <f>Table245[[#This Row],[Unidades]]*Table245[[#This Row],[Valor Unitario]]</f>
        <v>25451.100000000002</v>
      </c>
    </row>
    <row r="319" spans="1:7" hidden="1" x14ac:dyDescent="0.25">
      <c r="A319" t="s">
        <v>61</v>
      </c>
      <c r="B319" t="s">
        <v>62</v>
      </c>
      <c r="C319" s="20">
        <v>40843</v>
      </c>
      <c r="D319" s="22">
        <v>10714</v>
      </c>
      <c r="E319">
        <v>8</v>
      </c>
      <c r="F319" s="21">
        <v>2205.75</v>
      </c>
      <c r="G319">
        <f>Table245[[#This Row],[Unidades]]*Table245[[#This Row],[Valor Unitario]]</f>
        <v>17646</v>
      </c>
    </row>
    <row r="320" spans="1:7" hidden="1" x14ac:dyDescent="0.25">
      <c r="A320" t="s">
        <v>59</v>
      </c>
      <c r="B320" t="s">
        <v>67</v>
      </c>
      <c r="C320" s="20">
        <v>40843</v>
      </c>
      <c r="D320" s="22">
        <v>10716</v>
      </c>
      <c r="E320">
        <v>17</v>
      </c>
      <c r="F320" s="21">
        <v>706</v>
      </c>
      <c r="G320">
        <f>Table245[[#This Row],[Unidades]]*Table245[[#This Row],[Valor Unitario]]</f>
        <v>12002</v>
      </c>
    </row>
    <row r="321" spans="1:7" hidden="1" x14ac:dyDescent="0.25">
      <c r="A321" t="s">
        <v>61</v>
      </c>
      <c r="B321" t="s">
        <v>62</v>
      </c>
      <c r="C321" s="20">
        <v>40845</v>
      </c>
      <c r="D321" s="22">
        <v>10711</v>
      </c>
      <c r="E321">
        <v>11</v>
      </c>
      <c r="F321" s="21">
        <v>4451.7</v>
      </c>
      <c r="G321">
        <f>Table245[[#This Row],[Unidades]]*Table245[[#This Row],[Valor Unitario]]</f>
        <v>48968.7</v>
      </c>
    </row>
    <row r="322" spans="1:7" hidden="1" x14ac:dyDescent="0.25">
      <c r="A322" t="s">
        <v>59</v>
      </c>
      <c r="B322" t="s">
        <v>69</v>
      </c>
      <c r="C322" s="20">
        <v>40845</v>
      </c>
      <c r="D322" s="22">
        <v>10715</v>
      </c>
      <c r="E322">
        <v>10</v>
      </c>
      <c r="F322" s="21">
        <v>1296</v>
      </c>
      <c r="G322">
        <f>Table245[[#This Row],[Unidades]]*Table245[[#This Row],[Valor Unitario]]</f>
        <v>12960</v>
      </c>
    </row>
    <row r="323" spans="1:7" hidden="1" x14ac:dyDescent="0.25">
      <c r="A323" t="s">
        <v>59</v>
      </c>
      <c r="B323" t="s">
        <v>64</v>
      </c>
      <c r="C323" s="20">
        <v>40845</v>
      </c>
      <c r="D323" s="22">
        <v>10717</v>
      </c>
      <c r="E323">
        <v>12</v>
      </c>
      <c r="F323" s="21">
        <v>1270.75</v>
      </c>
      <c r="G323">
        <f>Table245[[#This Row],[Unidades]]*Table245[[#This Row],[Valor Unitario]]</f>
        <v>15249</v>
      </c>
    </row>
    <row r="324" spans="1:7" hidden="1" x14ac:dyDescent="0.25">
      <c r="A324" t="s">
        <v>59</v>
      </c>
      <c r="B324" t="s">
        <v>64</v>
      </c>
      <c r="C324" s="20">
        <v>40845</v>
      </c>
      <c r="D324" s="22">
        <v>10718</v>
      </c>
      <c r="E324">
        <v>16</v>
      </c>
      <c r="F324" s="21">
        <v>3463</v>
      </c>
      <c r="G324">
        <f>Table245[[#This Row],[Unidades]]*Table245[[#This Row],[Valor Unitario]]</f>
        <v>55408</v>
      </c>
    </row>
    <row r="325" spans="1:7" hidden="1" x14ac:dyDescent="0.25">
      <c r="A325" t="s">
        <v>61</v>
      </c>
      <c r="B325" t="s">
        <v>63</v>
      </c>
      <c r="C325" s="20">
        <v>40846</v>
      </c>
      <c r="D325" s="22">
        <v>10687</v>
      </c>
      <c r="E325">
        <v>14</v>
      </c>
      <c r="F325" s="21">
        <v>4960.8999999999996</v>
      </c>
      <c r="G325">
        <f>Table245[[#This Row],[Unidades]]*Table245[[#This Row],[Valor Unitario]]</f>
        <v>69452.599999999991</v>
      </c>
    </row>
    <row r="326" spans="1:7" hidden="1" x14ac:dyDescent="0.25">
      <c r="A326" t="s">
        <v>59</v>
      </c>
      <c r="B326" t="s">
        <v>69</v>
      </c>
      <c r="C326" s="20">
        <v>40847</v>
      </c>
      <c r="D326" s="22">
        <v>10712</v>
      </c>
      <c r="E326">
        <v>15</v>
      </c>
      <c r="F326" s="21">
        <v>1233.48</v>
      </c>
      <c r="G326">
        <f>Table245[[#This Row],[Unidades]]*Table245[[#This Row],[Valor Unitario]]</f>
        <v>18502.2</v>
      </c>
    </row>
    <row r="327" spans="1:7" hidden="1" x14ac:dyDescent="0.25">
      <c r="A327" t="s">
        <v>61</v>
      </c>
      <c r="B327" t="s">
        <v>62</v>
      </c>
      <c r="C327" s="20">
        <v>40847</v>
      </c>
      <c r="D327" s="22">
        <v>10721</v>
      </c>
      <c r="E327">
        <v>12</v>
      </c>
      <c r="F327" s="21">
        <v>923.87</v>
      </c>
      <c r="G327">
        <f>Table245[[#This Row],[Unidades]]*Table245[[#This Row],[Valor Unitario]]</f>
        <v>11086.44</v>
      </c>
    </row>
    <row r="328" spans="1:7" hidden="1" x14ac:dyDescent="0.25">
      <c r="A328" t="s">
        <v>59</v>
      </c>
      <c r="B328" t="s">
        <v>66</v>
      </c>
      <c r="C328" s="20">
        <v>40851</v>
      </c>
      <c r="D328" s="22">
        <v>10722</v>
      </c>
      <c r="E328">
        <v>15</v>
      </c>
      <c r="F328" s="21">
        <v>1570</v>
      </c>
      <c r="G328">
        <f>Table245[[#This Row],[Unidades]]*Table245[[#This Row],[Valor Unitario]]</f>
        <v>23550</v>
      </c>
    </row>
    <row r="329" spans="1:7" hidden="1" x14ac:dyDescent="0.25">
      <c r="A329" t="s">
        <v>61</v>
      </c>
      <c r="B329" t="s">
        <v>65</v>
      </c>
      <c r="C329" s="20">
        <v>40852</v>
      </c>
      <c r="D329" s="22">
        <v>10708</v>
      </c>
      <c r="E329">
        <v>13</v>
      </c>
      <c r="F329" s="21">
        <v>180.4</v>
      </c>
      <c r="G329">
        <f>Table245[[#This Row],[Unidades]]*Table245[[#This Row],[Valor Unitario]]</f>
        <v>2345.2000000000003</v>
      </c>
    </row>
    <row r="330" spans="1:7" hidden="1" x14ac:dyDescent="0.25">
      <c r="A330" t="s">
        <v>59</v>
      </c>
      <c r="B330" t="s">
        <v>63</v>
      </c>
      <c r="C330" s="20">
        <v>40852</v>
      </c>
      <c r="D330" s="22">
        <v>10719</v>
      </c>
      <c r="E330">
        <v>7</v>
      </c>
      <c r="F330" s="21">
        <v>844.25</v>
      </c>
      <c r="G330">
        <f>Table245[[#This Row],[Unidades]]*Table245[[#This Row],[Valor Unitario]]</f>
        <v>5909.75</v>
      </c>
    </row>
    <row r="331" spans="1:7" hidden="1" x14ac:dyDescent="0.25">
      <c r="A331" t="s">
        <v>59</v>
      </c>
      <c r="B331" t="s">
        <v>66</v>
      </c>
      <c r="C331" s="20">
        <v>40852</v>
      </c>
      <c r="D331" s="22">
        <v>10720</v>
      </c>
      <c r="E331">
        <v>10</v>
      </c>
      <c r="F331" s="21">
        <v>550</v>
      </c>
      <c r="G331">
        <f>Table245[[#This Row],[Unidades]]*Table245[[#This Row],[Valor Unitario]]</f>
        <v>5500</v>
      </c>
    </row>
    <row r="332" spans="1:7" hidden="1" x14ac:dyDescent="0.25">
      <c r="A332" t="s">
        <v>59</v>
      </c>
      <c r="B332" t="s">
        <v>66</v>
      </c>
      <c r="C332" s="20">
        <v>40852</v>
      </c>
      <c r="D332" s="22">
        <v>10724</v>
      </c>
      <c r="E332">
        <v>15</v>
      </c>
      <c r="F332" s="21">
        <v>638.5</v>
      </c>
      <c r="G332">
        <f>Table245[[#This Row],[Unidades]]*Table245[[#This Row],[Valor Unitario]]</f>
        <v>9577.5</v>
      </c>
    </row>
    <row r="333" spans="1:7" hidden="1" x14ac:dyDescent="0.25">
      <c r="A333" t="s">
        <v>59</v>
      </c>
      <c r="B333" t="s">
        <v>67</v>
      </c>
      <c r="C333" s="20">
        <v>40852</v>
      </c>
      <c r="D333" s="22">
        <v>10725</v>
      </c>
      <c r="E333">
        <v>11</v>
      </c>
      <c r="F333" s="21">
        <v>287.8</v>
      </c>
      <c r="G333">
        <f>Table245[[#This Row],[Unidades]]*Table245[[#This Row],[Valor Unitario]]</f>
        <v>3165.8</v>
      </c>
    </row>
    <row r="334" spans="1:7" hidden="1" x14ac:dyDescent="0.25">
      <c r="A334" t="s">
        <v>61</v>
      </c>
      <c r="B334" t="s">
        <v>65</v>
      </c>
      <c r="C334" s="20">
        <v>40854</v>
      </c>
      <c r="D334" s="22">
        <v>10704</v>
      </c>
      <c r="E334">
        <v>8</v>
      </c>
      <c r="F334" s="21">
        <v>595.5</v>
      </c>
      <c r="G334">
        <f>Table245[[#This Row],[Unidades]]*Table245[[#This Row],[Valor Unitario]]</f>
        <v>4764</v>
      </c>
    </row>
    <row r="335" spans="1:7" hidden="1" x14ac:dyDescent="0.25">
      <c r="A335" t="s">
        <v>59</v>
      </c>
      <c r="B335" t="s">
        <v>69</v>
      </c>
      <c r="C335" s="20">
        <v>40854</v>
      </c>
      <c r="D335" s="22">
        <v>10732</v>
      </c>
      <c r="E335">
        <v>14</v>
      </c>
      <c r="F335" s="21">
        <v>360</v>
      </c>
      <c r="G335">
        <f>Table245[[#This Row],[Unidades]]*Table245[[#This Row],[Valor Unitario]]</f>
        <v>5040</v>
      </c>
    </row>
    <row r="336" spans="1:7" hidden="1" x14ac:dyDescent="0.25">
      <c r="A336" t="s">
        <v>59</v>
      </c>
      <c r="B336" t="s">
        <v>64</v>
      </c>
      <c r="C336" s="20">
        <v>40857</v>
      </c>
      <c r="D336" s="22">
        <v>10733</v>
      </c>
      <c r="E336">
        <v>7</v>
      </c>
      <c r="F336" s="21">
        <v>1459</v>
      </c>
      <c r="G336">
        <f>Table245[[#This Row],[Unidades]]*Table245[[#This Row],[Valor Unitario]]</f>
        <v>10213</v>
      </c>
    </row>
    <row r="337" spans="1:7" hidden="1" x14ac:dyDescent="0.25">
      <c r="A337" t="s">
        <v>59</v>
      </c>
      <c r="B337" t="s">
        <v>67</v>
      </c>
      <c r="C337" s="20">
        <v>40858</v>
      </c>
      <c r="D337" s="22">
        <v>10728</v>
      </c>
      <c r="E337">
        <v>14</v>
      </c>
      <c r="F337" s="21">
        <v>1296.75</v>
      </c>
      <c r="G337">
        <f>Table245[[#This Row],[Unidades]]*Table245[[#This Row],[Valor Unitario]]</f>
        <v>18154.5</v>
      </c>
    </row>
    <row r="338" spans="1:7" hidden="1" x14ac:dyDescent="0.25">
      <c r="A338" t="s">
        <v>59</v>
      </c>
      <c r="B338" t="s">
        <v>60</v>
      </c>
      <c r="C338" s="20">
        <v>40859</v>
      </c>
      <c r="D338" s="22">
        <v>10734</v>
      </c>
      <c r="E338">
        <v>9</v>
      </c>
      <c r="F338" s="21">
        <v>1498.35</v>
      </c>
      <c r="G338">
        <f>Table245[[#This Row],[Unidades]]*Table245[[#This Row],[Valor Unitario]]</f>
        <v>13485.15</v>
      </c>
    </row>
    <row r="339" spans="1:7" hidden="1" x14ac:dyDescent="0.25">
      <c r="A339" t="s">
        <v>59</v>
      </c>
      <c r="B339" t="s">
        <v>66</v>
      </c>
      <c r="C339" s="20">
        <v>40861</v>
      </c>
      <c r="D339" s="22">
        <v>10729</v>
      </c>
      <c r="E339">
        <v>18</v>
      </c>
      <c r="F339" s="21">
        <v>1850</v>
      </c>
      <c r="G339">
        <f>Table245[[#This Row],[Unidades]]*Table245[[#This Row],[Valor Unitario]]</f>
        <v>33300</v>
      </c>
    </row>
    <row r="340" spans="1:7" hidden="1" x14ac:dyDescent="0.25">
      <c r="A340" t="s">
        <v>61</v>
      </c>
      <c r="B340" t="s">
        <v>62</v>
      </c>
      <c r="C340" s="20">
        <v>40861</v>
      </c>
      <c r="D340" s="22">
        <v>10730</v>
      </c>
      <c r="E340">
        <v>11</v>
      </c>
      <c r="F340" s="21">
        <v>484.25</v>
      </c>
      <c r="G340">
        <f>Table245[[#This Row],[Unidades]]*Table245[[#This Row],[Valor Unitario]]</f>
        <v>5326.75</v>
      </c>
    </row>
    <row r="341" spans="1:7" hidden="1" x14ac:dyDescent="0.25">
      <c r="A341" t="s">
        <v>61</v>
      </c>
      <c r="B341" t="s">
        <v>68</v>
      </c>
      <c r="C341" s="20">
        <v>40861</v>
      </c>
      <c r="D341" s="22">
        <v>10731</v>
      </c>
      <c r="E341">
        <v>8</v>
      </c>
      <c r="F341" s="21">
        <v>1890.5</v>
      </c>
      <c r="G341">
        <f>Table245[[#This Row],[Unidades]]*Table245[[#This Row],[Valor Unitario]]</f>
        <v>15124</v>
      </c>
    </row>
    <row r="342" spans="1:7" hidden="1" x14ac:dyDescent="0.25">
      <c r="A342" t="s">
        <v>61</v>
      </c>
      <c r="B342" t="s">
        <v>69</v>
      </c>
      <c r="C342" s="20">
        <v>40864</v>
      </c>
      <c r="D342" s="22">
        <v>10739</v>
      </c>
      <c r="E342">
        <v>12</v>
      </c>
      <c r="F342" s="21">
        <v>240</v>
      </c>
      <c r="G342">
        <f>Table245[[#This Row],[Unidades]]*Table245[[#This Row],[Valor Unitario]]</f>
        <v>2880</v>
      </c>
    </row>
    <row r="343" spans="1:7" hidden="1" x14ac:dyDescent="0.25">
      <c r="A343" t="s">
        <v>61</v>
      </c>
      <c r="B343" t="s">
        <v>63</v>
      </c>
      <c r="C343" s="20">
        <v>40865</v>
      </c>
      <c r="D343" s="22">
        <v>10705</v>
      </c>
      <c r="E343">
        <v>9</v>
      </c>
      <c r="F343" s="21">
        <v>378</v>
      </c>
      <c r="G343">
        <f>Table245[[#This Row],[Unidades]]*Table245[[#This Row],[Valor Unitario]]</f>
        <v>3402</v>
      </c>
    </row>
    <row r="344" spans="1:7" hidden="1" x14ac:dyDescent="0.25">
      <c r="A344" t="s">
        <v>59</v>
      </c>
      <c r="B344" t="s">
        <v>60</v>
      </c>
      <c r="C344" s="20">
        <v>40865</v>
      </c>
      <c r="D344" s="22">
        <v>10737</v>
      </c>
      <c r="E344">
        <v>19</v>
      </c>
      <c r="F344" s="21">
        <v>139.80000000000001</v>
      </c>
      <c r="G344">
        <f>Table245[[#This Row],[Unidades]]*Table245[[#This Row],[Valor Unitario]]</f>
        <v>2656.2000000000003</v>
      </c>
    </row>
    <row r="345" spans="1:7" hidden="1" x14ac:dyDescent="0.25">
      <c r="A345" t="s">
        <v>59</v>
      </c>
      <c r="B345" t="s">
        <v>60</v>
      </c>
      <c r="C345" s="20">
        <v>40865</v>
      </c>
      <c r="D345" s="22">
        <v>10738</v>
      </c>
      <c r="E345">
        <v>9</v>
      </c>
      <c r="F345" s="21">
        <v>52.35</v>
      </c>
      <c r="G345">
        <f>Table245[[#This Row],[Unidades]]*Table245[[#This Row],[Valor Unitario]]</f>
        <v>471.15000000000003</v>
      </c>
    </row>
    <row r="346" spans="1:7" hidden="1" x14ac:dyDescent="0.25">
      <c r="A346" t="s">
        <v>59</v>
      </c>
      <c r="B346" t="s">
        <v>67</v>
      </c>
      <c r="C346" s="20">
        <v>40865</v>
      </c>
      <c r="D346" s="22">
        <v>10741</v>
      </c>
      <c r="E346">
        <v>14</v>
      </c>
      <c r="F346" s="21">
        <v>228</v>
      </c>
      <c r="G346">
        <f>Table245[[#This Row],[Unidades]]*Table245[[#This Row],[Valor Unitario]]</f>
        <v>3192</v>
      </c>
    </row>
    <row r="347" spans="1:7" hidden="1" x14ac:dyDescent="0.25">
      <c r="A347" t="s">
        <v>59</v>
      </c>
      <c r="B347" t="s">
        <v>69</v>
      </c>
      <c r="C347" s="20">
        <v>40865</v>
      </c>
      <c r="D347" s="22">
        <v>10742</v>
      </c>
      <c r="E347">
        <v>8</v>
      </c>
      <c r="F347" s="21">
        <v>3118</v>
      </c>
      <c r="G347">
        <f>Table245[[#This Row],[Unidades]]*Table245[[#This Row],[Valor Unitario]]</f>
        <v>24944</v>
      </c>
    </row>
    <row r="348" spans="1:7" hidden="1" x14ac:dyDescent="0.25">
      <c r="A348" t="s">
        <v>59</v>
      </c>
      <c r="B348" t="s">
        <v>64</v>
      </c>
      <c r="C348" s="20">
        <v>40867</v>
      </c>
      <c r="D348" s="22">
        <v>10709</v>
      </c>
      <c r="E348">
        <v>8</v>
      </c>
      <c r="F348" s="21">
        <v>3424</v>
      </c>
      <c r="G348">
        <f>Table245[[#This Row],[Unidades]]*Table245[[#This Row],[Valor Unitario]]</f>
        <v>27392</v>
      </c>
    </row>
    <row r="349" spans="1:7" hidden="1" x14ac:dyDescent="0.25">
      <c r="A349" t="s">
        <v>61</v>
      </c>
      <c r="B349" t="s">
        <v>65</v>
      </c>
      <c r="C349" s="20">
        <v>40868</v>
      </c>
      <c r="D349" s="22">
        <v>10735</v>
      </c>
      <c r="E349">
        <v>10</v>
      </c>
      <c r="F349" s="21">
        <v>536.4</v>
      </c>
      <c r="G349">
        <f>Table245[[#This Row],[Unidades]]*Table245[[#This Row],[Valor Unitario]]</f>
        <v>5364</v>
      </c>
    </row>
    <row r="350" spans="1:7" hidden="1" x14ac:dyDescent="0.25">
      <c r="A350" t="s">
        <v>61</v>
      </c>
      <c r="B350" t="s">
        <v>63</v>
      </c>
      <c r="C350" s="20">
        <v>40868</v>
      </c>
      <c r="D350" s="22">
        <v>10736</v>
      </c>
      <c r="E350">
        <v>13</v>
      </c>
      <c r="F350" s="21">
        <v>997</v>
      </c>
      <c r="G350">
        <f>Table245[[#This Row],[Unidades]]*Table245[[#This Row],[Valor Unitario]]</f>
        <v>12961</v>
      </c>
    </row>
    <row r="351" spans="1:7" hidden="1" x14ac:dyDescent="0.25">
      <c r="A351" t="s">
        <v>59</v>
      </c>
      <c r="B351" t="s">
        <v>64</v>
      </c>
      <c r="C351" s="20">
        <v>40868</v>
      </c>
      <c r="D351" s="22">
        <v>10743</v>
      </c>
      <c r="E351">
        <v>19</v>
      </c>
      <c r="F351" s="21">
        <v>319.2</v>
      </c>
      <c r="G351">
        <f>Table245[[#This Row],[Unidades]]*Table245[[#This Row],[Valor Unitario]]</f>
        <v>6064.8</v>
      </c>
    </row>
    <row r="352" spans="1:7" hidden="1" x14ac:dyDescent="0.25">
      <c r="A352" t="s">
        <v>59</v>
      </c>
      <c r="B352" t="s">
        <v>64</v>
      </c>
      <c r="C352" s="20">
        <v>40868</v>
      </c>
      <c r="D352" s="22">
        <v>10746</v>
      </c>
      <c r="E352">
        <v>17</v>
      </c>
      <c r="F352" s="21">
        <v>2311.6999999999998</v>
      </c>
      <c r="G352">
        <f>Table245[[#This Row],[Unidades]]*Table245[[#This Row],[Valor Unitario]]</f>
        <v>39298.899999999994</v>
      </c>
    </row>
    <row r="353" spans="1:7" hidden="1" x14ac:dyDescent="0.25">
      <c r="A353" t="s">
        <v>61</v>
      </c>
      <c r="B353" t="s">
        <v>65</v>
      </c>
      <c r="C353" s="20">
        <v>40871</v>
      </c>
      <c r="D353" s="22">
        <v>10744</v>
      </c>
      <c r="E353">
        <v>10</v>
      </c>
      <c r="F353" s="21">
        <v>736</v>
      </c>
      <c r="G353">
        <f>Table245[[#This Row],[Unidades]]*Table245[[#This Row],[Valor Unitario]]</f>
        <v>7360</v>
      </c>
    </row>
    <row r="354" spans="1:7" hidden="1" x14ac:dyDescent="0.25">
      <c r="A354" t="s">
        <v>61</v>
      </c>
      <c r="B354" t="s">
        <v>63</v>
      </c>
      <c r="C354" s="20">
        <v>40871</v>
      </c>
      <c r="D354" s="22">
        <v>10750</v>
      </c>
      <c r="E354">
        <v>12</v>
      </c>
      <c r="F354" s="21">
        <v>1590.56</v>
      </c>
      <c r="G354">
        <f>Table245[[#This Row],[Unidades]]*Table245[[#This Row],[Valor Unitario]]</f>
        <v>19086.72</v>
      </c>
    </row>
    <row r="355" spans="1:7" hidden="1" x14ac:dyDescent="0.25">
      <c r="A355" t="s">
        <v>59</v>
      </c>
      <c r="B355" t="s">
        <v>69</v>
      </c>
      <c r="C355" s="20">
        <v>40872</v>
      </c>
      <c r="D355" s="22">
        <v>10723</v>
      </c>
      <c r="E355">
        <v>10</v>
      </c>
      <c r="F355" s="21">
        <v>468.45</v>
      </c>
      <c r="G355">
        <f>Table245[[#This Row],[Unidades]]*Table245[[#This Row],[Valor Unitario]]</f>
        <v>4684.5</v>
      </c>
    </row>
    <row r="356" spans="1:7" hidden="1" x14ac:dyDescent="0.25">
      <c r="A356" t="s">
        <v>59</v>
      </c>
      <c r="B356" t="s">
        <v>67</v>
      </c>
      <c r="C356" s="20">
        <v>40872</v>
      </c>
      <c r="D356" s="22">
        <v>10740</v>
      </c>
      <c r="E356">
        <v>11</v>
      </c>
      <c r="F356" s="21">
        <v>1416</v>
      </c>
      <c r="G356">
        <f>Table245[[#This Row],[Unidades]]*Table245[[#This Row],[Valor Unitario]]</f>
        <v>15576</v>
      </c>
    </row>
    <row r="357" spans="1:7" hidden="1" x14ac:dyDescent="0.25">
      <c r="A357" t="s">
        <v>61</v>
      </c>
      <c r="B357" t="s">
        <v>65</v>
      </c>
      <c r="C357" s="20">
        <v>40873</v>
      </c>
      <c r="D357" s="22">
        <v>10747</v>
      </c>
      <c r="E357">
        <v>16</v>
      </c>
      <c r="F357" s="21">
        <v>1912.85</v>
      </c>
      <c r="G357">
        <f>Table245[[#This Row],[Unidades]]*Table245[[#This Row],[Valor Unitario]]</f>
        <v>30605.599999999999</v>
      </c>
    </row>
    <row r="358" spans="1:7" hidden="1" x14ac:dyDescent="0.25">
      <c r="A358" t="s">
        <v>61</v>
      </c>
      <c r="B358" t="s">
        <v>63</v>
      </c>
      <c r="C358" s="20">
        <v>40874</v>
      </c>
      <c r="D358" s="22">
        <v>10745</v>
      </c>
      <c r="E358">
        <v>19</v>
      </c>
      <c r="F358" s="21">
        <v>4529.8</v>
      </c>
      <c r="G358">
        <f>Table245[[#This Row],[Unidades]]*Table245[[#This Row],[Valor Unitario]]</f>
        <v>86066.2</v>
      </c>
    </row>
    <row r="359" spans="1:7" hidden="1" x14ac:dyDescent="0.25">
      <c r="A359" t="s">
        <v>61</v>
      </c>
      <c r="B359" t="s">
        <v>69</v>
      </c>
      <c r="C359" s="20">
        <v>40874</v>
      </c>
      <c r="D359" s="22">
        <v>10753</v>
      </c>
      <c r="E359">
        <v>8</v>
      </c>
      <c r="F359" s="21">
        <v>88</v>
      </c>
      <c r="G359">
        <f>Table245[[#This Row],[Unidades]]*Table245[[#This Row],[Valor Unitario]]</f>
        <v>704</v>
      </c>
    </row>
    <row r="360" spans="1:7" hidden="1" x14ac:dyDescent="0.25">
      <c r="A360" t="s">
        <v>61</v>
      </c>
      <c r="B360" t="s">
        <v>65</v>
      </c>
      <c r="C360" s="20">
        <v>40874</v>
      </c>
      <c r="D360" s="22">
        <v>10754</v>
      </c>
      <c r="E360">
        <v>15</v>
      </c>
      <c r="F360" s="21">
        <v>55.2</v>
      </c>
      <c r="G360">
        <f>Table245[[#This Row],[Unidades]]*Table245[[#This Row],[Valor Unitario]]</f>
        <v>828</v>
      </c>
    </row>
    <row r="361" spans="1:7" hidden="1" x14ac:dyDescent="0.25">
      <c r="A361" t="s">
        <v>59</v>
      </c>
      <c r="B361" t="s">
        <v>69</v>
      </c>
      <c r="C361" s="20">
        <v>40875</v>
      </c>
      <c r="D361" s="22">
        <v>10748</v>
      </c>
      <c r="E361">
        <v>10</v>
      </c>
      <c r="F361" s="21">
        <v>2196</v>
      </c>
      <c r="G361">
        <f>Table245[[#This Row],[Unidades]]*Table245[[#This Row],[Valor Unitario]]</f>
        <v>21960</v>
      </c>
    </row>
    <row r="362" spans="1:7" hidden="1" x14ac:dyDescent="0.25">
      <c r="A362" t="s">
        <v>59</v>
      </c>
      <c r="B362" t="s">
        <v>60</v>
      </c>
      <c r="C362" s="20">
        <v>40875</v>
      </c>
      <c r="D362" s="22">
        <v>10752</v>
      </c>
      <c r="E362">
        <v>17</v>
      </c>
      <c r="F362" s="21">
        <v>252</v>
      </c>
      <c r="G362">
        <f>Table245[[#This Row],[Unidades]]*Table245[[#This Row],[Valor Unitario]]</f>
        <v>4284</v>
      </c>
    </row>
    <row r="363" spans="1:7" hidden="1" x14ac:dyDescent="0.25">
      <c r="A363" t="s">
        <v>59</v>
      </c>
      <c r="B363" t="s">
        <v>67</v>
      </c>
      <c r="C363" s="20">
        <v>40875</v>
      </c>
      <c r="D363" s="22">
        <v>10755</v>
      </c>
      <c r="E363">
        <v>12</v>
      </c>
      <c r="F363" s="21">
        <v>1948.5</v>
      </c>
      <c r="G363">
        <f>Table245[[#This Row],[Unidades]]*Table245[[#This Row],[Valor Unitario]]</f>
        <v>23382</v>
      </c>
    </row>
    <row r="364" spans="1:7" hidden="1" x14ac:dyDescent="0.25">
      <c r="A364" t="s">
        <v>59</v>
      </c>
      <c r="B364" t="s">
        <v>66</v>
      </c>
      <c r="C364" s="20">
        <v>40879</v>
      </c>
      <c r="D364" s="22">
        <v>10756</v>
      </c>
      <c r="E364">
        <v>9</v>
      </c>
      <c r="F364" s="21">
        <v>1990</v>
      </c>
      <c r="G364">
        <f>Table245[[#This Row],[Unidades]]*Table245[[#This Row],[Valor Unitario]]</f>
        <v>17910</v>
      </c>
    </row>
    <row r="365" spans="1:7" hidden="1" x14ac:dyDescent="0.25">
      <c r="A365" t="s">
        <v>59</v>
      </c>
      <c r="B365" t="s">
        <v>69</v>
      </c>
      <c r="C365" s="20">
        <v>40880</v>
      </c>
      <c r="D365" s="22">
        <v>10751</v>
      </c>
      <c r="E365">
        <v>10</v>
      </c>
      <c r="F365" s="21">
        <v>1631.48</v>
      </c>
      <c r="G365">
        <f>Table245[[#This Row],[Unidades]]*Table245[[#This Row],[Valor Unitario]]</f>
        <v>16314.8</v>
      </c>
    </row>
    <row r="366" spans="1:7" hidden="1" x14ac:dyDescent="0.25">
      <c r="A366" t="s">
        <v>61</v>
      </c>
      <c r="B366" t="s">
        <v>69</v>
      </c>
      <c r="C366" s="20">
        <v>40881</v>
      </c>
      <c r="D366" s="22">
        <v>10758</v>
      </c>
      <c r="E366">
        <v>8</v>
      </c>
      <c r="F366" s="21">
        <v>1644.6</v>
      </c>
      <c r="G366">
        <f>Table245[[#This Row],[Unidades]]*Table245[[#This Row],[Valor Unitario]]</f>
        <v>13156.8</v>
      </c>
    </row>
    <row r="367" spans="1:7" hidden="1" x14ac:dyDescent="0.25">
      <c r="A367" t="s">
        <v>59</v>
      </c>
      <c r="B367" t="s">
        <v>67</v>
      </c>
      <c r="C367" s="20">
        <v>40882</v>
      </c>
      <c r="D367" s="22">
        <v>10726</v>
      </c>
      <c r="E367">
        <v>15</v>
      </c>
      <c r="F367" s="21">
        <v>655</v>
      </c>
      <c r="G367">
        <f>Table245[[#This Row],[Unidades]]*Table245[[#This Row],[Valor Unitario]]</f>
        <v>9825</v>
      </c>
    </row>
    <row r="368" spans="1:7" hidden="1" x14ac:dyDescent="0.25">
      <c r="A368" t="s">
        <v>59</v>
      </c>
      <c r="B368" t="s">
        <v>60</v>
      </c>
      <c r="C368" s="20">
        <v>40882</v>
      </c>
      <c r="D368" s="22">
        <v>10727</v>
      </c>
      <c r="E368">
        <v>10</v>
      </c>
      <c r="F368" s="21">
        <v>1624.5</v>
      </c>
      <c r="G368">
        <f>Table245[[#This Row],[Unidades]]*Table245[[#This Row],[Valor Unitario]]</f>
        <v>16245</v>
      </c>
    </row>
    <row r="369" spans="1:7" hidden="1" x14ac:dyDescent="0.25">
      <c r="A369" t="s">
        <v>61</v>
      </c>
      <c r="B369" t="s">
        <v>62</v>
      </c>
      <c r="C369" s="20">
        <v>40885</v>
      </c>
      <c r="D369" s="22">
        <v>10761</v>
      </c>
      <c r="E369">
        <v>16</v>
      </c>
      <c r="F369" s="21">
        <v>507</v>
      </c>
      <c r="G369">
        <f>Table245[[#This Row],[Unidades]]*Table245[[#This Row],[Valor Unitario]]</f>
        <v>8112</v>
      </c>
    </row>
    <row r="370" spans="1:7" hidden="1" x14ac:dyDescent="0.25">
      <c r="A370" t="s">
        <v>59</v>
      </c>
      <c r="B370" t="s">
        <v>69</v>
      </c>
      <c r="C370" s="20">
        <v>40885</v>
      </c>
      <c r="D370" s="22">
        <v>10763</v>
      </c>
      <c r="E370">
        <v>17</v>
      </c>
      <c r="F370" s="21">
        <v>616</v>
      </c>
      <c r="G370">
        <f>Table245[[#This Row],[Unidades]]*Table245[[#This Row],[Valor Unitario]]</f>
        <v>10472</v>
      </c>
    </row>
    <row r="371" spans="1:7" hidden="1" x14ac:dyDescent="0.25">
      <c r="A371" t="s">
        <v>61</v>
      </c>
      <c r="B371" t="s">
        <v>65</v>
      </c>
      <c r="C371" s="20">
        <v>40885</v>
      </c>
      <c r="D371" s="22">
        <v>10764</v>
      </c>
      <c r="E371">
        <v>7</v>
      </c>
      <c r="F371" s="21">
        <v>2286</v>
      </c>
      <c r="G371">
        <f>Table245[[#This Row],[Unidades]]*Table245[[#This Row],[Valor Unitario]]</f>
        <v>16002</v>
      </c>
    </row>
    <row r="372" spans="1:7" hidden="1" x14ac:dyDescent="0.25">
      <c r="A372" t="s">
        <v>59</v>
      </c>
      <c r="B372" t="s">
        <v>69</v>
      </c>
      <c r="C372" s="20">
        <v>40886</v>
      </c>
      <c r="D372" s="22">
        <v>10762</v>
      </c>
      <c r="E372">
        <v>8</v>
      </c>
      <c r="F372" s="21">
        <v>4337</v>
      </c>
      <c r="G372">
        <f>Table245[[#This Row],[Unidades]]*Table245[[#This Row],[Valor Unitario]]</f>
        <v>34696</v>
      </c>
    </row>
    <row r="373" spans="1:7" hidden="1" x14ac:dyDescent="0.25">
      <c r="A373" t="s">
        <v>59</v>
      </c>
      <c r="B373" t="s">
        <v>69</v>
      </c>
      <c r="C373" s="20">
        <v>40886</v>
      </c>
      <c r="D373" s="22">
        <v>10765</v>
      </c>
      <c r="E373">
        <v>12</v>
      </c>
      <c r="F373" s="21">
        <v>1515.6</v>
      </c>
      <c r="G373">
        <f>Table245[[#This Row],[Unidades]]*Table245[[#This Row],[Valor Unitario]]</f>
        <v>18187.199999999997</v>
      </c>
    </row>
    <row r="374" spans="1:7" hidden="1" x14ac:dyDescent="0.25">
      <c r="A374" t="s">
        <v>59</v>
      </c>
      <c r="B374" t="s">
        <v>67</v>
      </c>
      <c r="C374" s="20">
        <v>40886</v>
      </c>
      <c r="D374" s="22">
        <v>10766</v>
      </c>
      <c r="E374">
        <v>8</v>
      </c>
      <c r="F374" s="21">
        <v>2310</v>
      </c>
      <c r="G374">
        <f>Table245[[#This Row],[Unidades]]*Table245[[#This Row],[Valor Unitario]]</f>
        <v>18480</v>
      </c>
    </row>
    <row r="375" spans="1:7" hidden="1" x14ac:dyDescent="0.25">
      <c r="A375" t="s">
        <v>59</v>
      </c>
      <c r="B375" t="s">
        <v>67</v>
      </c>
      <c r="C375" s="20">
        <v>40887</v>
      </c>
      <c r="D375" s="22">
        <v>10760</v>
      </c>
      <c r="E375">
        <v>15</v>
      </c>
      <c r="F375" s="21">
        <v>2917</v>
      </c>
      <c r="G375">
        <f>Table245[[#This Row],[Unidades]]*Table245[[#This Row],[Valor Unitario]]</f>
        <v>43755</v>
      </c>
    </row>
    <row r="376" spans="1:7" hidden="1" x14ac:dyDescent="0.25">
      <c r="A376" t="s">
        <v>59</v>
      </c>
      <c r="B376" t="s">
        <v>69</v>
      </c>
      <c r="C376" s="20">
        <v>40889</v>
      </c>
      <c r="D376" s="22">
        <v>10759</v>
      </c>
      <c r="E376">
        <v>15</v>
      </c>
      <c r="F376" s="21">
        <v>320</v>
      </c>
      <c r="G376">
        <f>Table245[[#This Row],[Unidades]]*Table245[[#This Row],[Valor Unitario]]</f>
        <v>4800</v>
      </c>
    </row>
    <row r="377" spans="1:7" hidden="1" x14ac:dyDescent="0.25">
      <c r="A377" t="s">
        <v>59</v>
      </c>
      <c r="B377" t="s">
        <v>69</v>
      </c>
      <c r="C377" s="20">
        <v>40889</v>
      </c>
      <c r="D377" s="22">
        <v>10769</v>
      </c>
      <c r="E377">
        <v>9</v>
      </c>
      <c r="F377" s="21">
        <v>1684.27</v>
      </c>
      <c r="G377">
        <f>Table245[[#This Row],[Unidades]]*Table245[[#This Row],[Valor Unitario]]</f>
        <v>15158.43</v>
      </c>
    </row>
    <row r="378" spans="1:7" hidden="1" x14ac:dyDescent="0.25">
      <c r="A378" t="s">
        <v>59</v>
      </c>
      <c r="B378" t="s">
        <v>67</v>
      </c>
      <c r="C378" s="20">
        <v>40889</v>
      </c>
      <c r="D378" s="22">
        <v>10774</v>
      </c>
      <c r="E378">
        <v>12</v>
      </c>
      <c r="F378" s="21">
        <v>868.75</v>
      </c>
      <c r="G378">
        <f>Table245[[#This Row],[Unidades]]*Table245[[#This Row],[Valor Unitario]]</f>
        <v>10425</v>
      </c>
    </row>
    <row r="379" spans="1:7" hidden="1" x14ac:dyDescent="0.25">
      <c r="A379" t="s">
        <v>61</v>
      </c>
      <c r="B379" t="s">
        <v>65</v>
      </c>
      <c r="C379" s="20">
        <v>40892</v>
      </c>
      <c r="D379" s="22">
        <v>10757</v>
      </c>
      <c r="E379">
        <v>11</v>
      </c>
      <c r="F379" s="21">
        <v>3082</v>
      </c>
      <c r="G379">
        <f>Table245[[#This Row],[Unidades]]*Table245[[#This Row],[Valor Unitario]]</f>
        <v>33902</v>
      </c>
    </row>
    <row r="380" spans="1:7" hidden="1" x14ac:dyDescent="0.25">
      <c r="A380" t="s">
        <v>59</v>
      </c>
      <c r="B380" t="s">
        <v>67</v>
      </c>
      <c r="C380" s="20">
        <v>40892</v>
      </c>
      <c r="D380" s="22">
        <v>10767</v>
      </c>
      <c r="E380">
        <v>8</v>
      </c>
      <c r="F380" s="21">
        <v>28</v>
      </c>
      <c r="G380">
        <f>Table245[[#This Row],[Unidades]]*Table245[[#This Row],[Valor Unitario]]</f>
        <v>224</v>
      </c>
    </row>
    <row r="381" spans="1:7" hidden="1" x14ac:dyDescent="0.25">
      <c r="A381" t="s">
        <v>59</v>
      </c>
      <c r="B381" t="s">
        <v>69</v>
      </c>
      <c r="C381" s="20">
        <v>40892</v>
      </c>
      <c r="D381" s="22">
        <v>10768</v>
      </c>
      <c r="E381">
        <v>11</v>
      </c>
      <c r="F381" s="21">
        <v>1477</v>
      </c>
      <c r="G381">
        <f>Table245[[#This Row],[Unidades]]*Table245[[#This Row],[Valor Unitario]]</f>
        <v>16247</v>
      </c>
    </row>
    <row r="382" spans="1:7" hidden="1" x14ac:dyDescent="0.25">
      <c r="A382" t="s">
        <v>59</v>
      </c>
      <c r="B382" t="s">
        <v>64</v>
      </c>
      <c r="C382" s="20">
        <v>40893</v>
      </c>
      <c r="D382" s="22">
        <v>10773</v>
      </c>
      <c r="E382">
        <v>16</v>
      </c>
      <c r="F382" s="21">
        <v>2030.4</v>
      </c>
      <c r="G382">
        <f>Table245[[#This Row],[Unidades]]*Table245[[#This Row],[Valor Unitario]]</f>
        <v>32486.400000000001</v>
      </c>
    </row>
    <row r="383" spans="1:7" hidden="1" x14ac:dyDescent="0.25">
      <c r="A383" t="s">
        <v>59</v>
      </c>
      <c r="B383" t="s">
        <v>66</v>
      </c>
      <c r="C383" s="20">
        <v>40894</v>
      </c>
      <c r="D383" s="22">
        <v>10770</v>
      </c>
      <c r="E383">
        <v>13</v>
      </c>
      <c r="F383" s="21">
        <v>236.25</v>
      </c>
      <c r="G383">
        <f>Table245[[#This Row],[Unidades]]*Table245[[#This Row],[Valor Unitario]]</f>
        <v>3071.25</v>
      </c>
    </row>
    <row r="384" spans="1:7" x14ac:dyDescent="0.25">
      <c r="A384" t="s">
        <v>59</v>
      </c>
      <c r="B384" t="s">
        <v>64</v>
      </c>
      <c r="C384" s="20">
        <v>40895</v>
      </c>
      <c r="D384" s="22">
        <v>10776</v>
      </c>
      <c r="E384">
        <v>13</v>
      </c>
      <c r="F384" s="21">
        <v>6635.27</v>
      </c>
      <c r="G384" s="21">
        <f>Table245[[#This Row],[Unidades]]*Table245[[#This Row],[Valor Unitario]]</f>
        <v>86258.510000000009</v>
      </c>
    </row>
    <row r="385" spans="1:7" hidden="1" x14ac:dyDescent="0.25">
      <c r="A385" t="s">
        <v>59</v>
      </c>
      <c r="B385" t="s">
        <v>67</v>
      </c>
      <c r="C385" s="20">
        <v>40896</v>
      </c>
      <c r="D385" s="22">
        <v>10749</v>
      </c>
      <c r="E385">
        <v>19</v>
      </c>
      <c r="F385" s="21">
        <v>1080</v>
      </c>
      <c r="G385">
        <f>Table245[[#This Row],[Unidades]]*Table245[[#This Row],[Valor Unitario]]</f>
        <v>20520</v>
      </c>
    </row>
    <row r="386" spans="1:7" hidden="1" x14ac:dyDescent="0.25">
      <c r="A386" t="s">
        <v>59</v>
      </c>
      <c r="B386" t="s">
        <v>69</v>
      </c>
      <c r="C386" s="20">
        <v>40896</v>
      </c>
      <c r="D386" s="22">
        <v>10772</v>
      </c>
      <c r="E386">
        <v>8</v>
      </c>
      <c r="F386" s="21">
        <v>3603.22</v>
      </c>
      <c r="G386">
        <f>Table245[[#This Row],[Unidades]]*Table245[[#This Row],[Valor Unitario]]</f>
        <v>28825.759999999998</v>
      </c>
    </row>
    <row r="387" spans="1:7" hidden="1" x14ac:dyDescent="0.25">
      <c r="A387" t="s">
        <v>59</v>
      </c>
      <c r="B387" t="s">
        <v>60</v>
      </c>
      <c r="C387" s="20">
        <v>40896</v>
      </c>
      <c r="D387" s="22">
        <v>10781</v>
      </c>
      <c r="E387">
        <v>10</v>
      </c>
      <c r="F387" s="21">
        <v>975.88</v>
      </c>
      <c r="G387">
        <f>Table245[[#This Row],[Unidades]]*Table245[[#This Row],[Valor Unitario]]</f>
        <v>9758.7999999999993</v>
      </c>
    </row>
    <row r="388" spans="1:7" hidden="1" x14ac:dyDescent="0.25">
      <c r="A388" t="s">
        <v>59</v>
      </c>
      <c r="B388" t="s">
        <v>67</v>
      </c>
      <c r="C388" s="20">
        <v>40896</v>
      </c>
      <c r="D388" s="22">
        <v>10783</v>
      </c>
      <c r="E388">
        <v>14</v>
      </c>
      <c r="F388" s="21">
        <v>1442.5</v>
      </c>
      <c r="G388">
        <f>Table245[[#This Row],[Unidades]]*Table245[[#This Row],[Valor Unitario]]</f>
        <v>20195</v>
      </c>
    </row>
    <row r="389" spans="1:7" hidden="1" x14ac:dyDescent="0.25">
      <c r="A389" t="s">
        <v>61</v>
      </c>
      <c r="B389" t="s">
        <v>63</v>
      </c>
      <c r="C389" s="20">
        <v>40899</v>
      </c>
      <c r="D389" s="22">
        <v>10782</v>
      </c>
      <c r="E389">
        <v>7</v>
      </c>
      <c r="F389" s="21">
        <v>12.5</v>
      </c>
      <c r="G389">
        <f>Table245[[#This Row],[Unidades]]*Table245[[#This Row],[Valor Unitario]]</f>
        <v>87.5</v>
      </c>
    </row>
    <row r="390" spans="1:7" hidden="1" x14ac:dyDescent="0.25">
      <c r="A390" t="s">
        <v>59</v>
      </c>
      <c r="B390" t="s">
        <v>67</v>
      </c>
      <c r="C390" s="20">
        <v>40899</v>
      </c>
      <c r="D390" s="22">
        <v>10784</v>
      </c>
      <c r="E390">
        <v>13</v>
      </c>
      <c r="F390" s="21">
        <v>1488</v>
      </c>
      <c r="G390">
        <f>Table245[[#This Row],[Unidades]]*Table245[[#This Row],[Valor Unitario]]</f>
        <v>19344</v>
      </c>
    </row>
    <row r="391" spans="1:7" hidden="1" x14ac:dyDescent="0.25">
      <c r="A391" t="s">
        <v>59</v>
      </c>
      <c r="B391" t="s">
        <v>66</v>
      </c>
      <c r="C391" s="20">
        <v>40900</v>
      </c>
      <c r="D391" s="22">
        <v>10786</v>
      </c>
      <c r="E391">
        <v>18</v>
      </c>
      <c r="F391" s="21">
        <v>1531.08</v>
      </c>
      <c r="G391">
        <f>Table245[[#This Row],[Unidades]]*Table245[[#This Row],[Valor Unitario]]</f>
        <v>27559.439999999999</v>
      </c>
    </row>
    <row r="392" spans="1:7" hidden="1" x14ac:dyDescent="0.25">
      <c r="A392" t="s">
        <v>59</v>
      </c>
      <c r="B392" t="s">
        <v>69</v>
      </c>
      <c r="C392" s="20">
        <v>40901</v>
      </c>
      <c r="D392" s="22">
        <v>10778</v>
      </c>
      <c r="E392">
        <v>18</v>
      </c>
      <c r="F392" s="21">
        <v>96.5</v>
      </c>
      <c r="G392">
        <f>Table245[[#This Row],[Unidades]]*Table245[[#This Row],[Valor Unitario]]</f>
        <v>1737</v>
      </c>
    </row>
    <row r="393" spans="1:7" hidden="1" x14ac:dyDescent="0.25">
      <c r="A393" t="s">
        <v>59</v>
      </c>
      <c r="B393" t="s">
        <v>64</v>
      </c>
      <c r="C393" s="20">
        <v>40901</v>
      </c>
      <c r="D393" s="22">
        <v>10785</v>
      </c>
      <c r="E393">
        <v>7</v>
      </c>
      <c r="F393" s="21">
        <v>387.5</v>
      </c>
      <c r="G393">
        <f>Table245[[#This Row],[Unidades]]*Table245[[#This Row],[Valor Unitario]]</f>
        <v>2712.5</v>
      </c>
    </row>
    <row r="394" spans="1:7" hidden="1" x14ac:dyDescent="0.25">
      <c r="A394" t="s">
        <v>59</v>
      </c>
      <c r="B394" t="s">
        <v>60</v>
      </c>
      <c r="C394" s="20">
        <v>40902</v>
      </c>
      <c r="D394" s="22">
        <v>10780</v>
      </c>
      <c r="E394">
        <v>14</v>
      </c>
      <c r="F394" s="21">
        <v>720</v>
      </c>
      <c r="G394">
        <f>Table245[[#This Row],[Unidades]]*Table245[[#This Row],[Valor Unitario]]</f>
        <v>10080</v>
      </c>
    </row>
    <row r="395" spans="1:7" hidden="1" x14ac:dyDescent="0.25">
      <c r="A395" t="s">
        <v>61</v>
      </c>
      <c r="B395" t="s">
        <v>68</v>
      </c>
      <c r="C395" s="20">
        <v>40903</v>
      </c>
      <c r="D395" s="22">
        <v>10775</v>
      </c>
      <c r="E395">
        <v>10</v>
      </c>
      <c r="F395" s="21">
        <v>228</v>
      </c>
      <c r="G395">
        <f>Table245[[#This Row],[Unidades]]*Table245[[#This Row],[Valor Unitario]]</f>
        <v>2280</v>
      </c>
    </row>
    <row r="396" spans="1:7" hidden="1" x14ac:dyDescent="0.25">
      <c r="A396" t="s">
        <v>59</v>
      </c>
      <c r="B396" t="s">
        <v>60</v>
      </c>
      <c r="C396" s="20">
        <v>40903</v>
      </c>
      <c r="D396" s="22">
        <v>10787</v>
      </c>
      <c r="E396">
        <v>16</v>
      </c>
      <c r="F396" s="21">
        <v>2622.76</v>
      </c>
      <c r="G396">
        <f>Table245[[#This Row],[Unidades]]*Table245[[#This Row],[Valor Unitario]]</f>
        <v>41964.160000000003</v>
      </c>
    </row>
    <row r="397" spans="1:7" hidden="1" x14ac:dyDescent="0.25">
      <c r="A397" t="s">
        <v>61</v>
      </c>
      <c r="B397" t="s">
        <v>65</v>
      </c>
      <c r="C397" s="20">
        <v>40903</v>
      </c>
      <c r="D397" s="22">
        <v>10790</v>
      </c>
      <c r="E397">
        <v>15</v>
      </c>
      <c r="F397" s="21">
        <v>722.5</v>
      </c>
      <c r="G397">
        <f>Table245[[#This Row],[Unidades]]*Table245[[#This Row],[Valor Unitario]]</f>
        <v>10837.5</v>
      </c>
    </row>
    <row r="398" spans="1:7" hidden="1" x14ac:dyDescent="0.25">
      <c r="A398" t="s">
        <v>59</v>
      </c>
      <c r="B398" t="s">
        <v>64</v>
      </c>
      <c r="C398" s="20">
        <v>40908</v>
      </c>
      <c r="D398" s="22">
        <v>10789</v>
      </c>
      <c r="E398">
        <v>15</v>
      </c>
      <c r="F398" s="21">
        <v>3687</v>
      </c>
      <c r="G398">
        <f>Table245[[#This Row],[Unidades]]*Table245[[#This Row],[Valor Unitario]]</f>
        <v>55305</v>
      </c>
    </row>
    <row r="399" spans="1:7" hidden="1" x14ac:dyDescent="0.25">
      <c r="A399" t="s">
        <v>59</v>
      </c>
      <c r="B399" t="s">
        <v>64</v>
      </c>
      <c r="C399" s="20">
        <v>40908</v>
      </c>
      <c r="D399" s="22">
        <v>10792</v>
      </c>
      <c r="E399">
        <v>10</v>
      </c>
      <c r="F399" s="21">
        <v>399.85</v>
      </c>
      <c r="G399">
        <f>Table245[[#This Row],[Unidades]]*Table245[[#This Row],[Valor Unitario]]</f>
        <v>3998.5</v>
      </c>
    </row>
    <row r="400" spans="1:7" hidden="1" x14ac:dyDescent="0.25">
      <c r="A400" t="s">
        <v>59</v>
      </c>
      <c r="B400" t="s">
        <v>67</v>
      </c>
      <c r="C400" s="20">
        <v>40908</v>
      </c>
      <c r="D400" s="22">
        <v>10801</v>
      </c>
      <c r="E400">
        <v>14</v>
      </c>
      <c r="F400" s="21">
        <v>3026.85</v>
      </c>
      <c r="G400">
        <f>Table245[[#This Row],[Unidades]]*Table245[[#This Row],[Valor Unitario]]</f>
        <v>42375.9</v>
      </c>
    </row>
    <row r="401" spans="1:7" hidden="1" x14ac:dyDescent="0.25">
      <c r="A401" t="s">
        <v>61</v>
      </c>
      <c r="B401" t="s">
        <v>65</v>
      </c>
      <c r="C401" s="20">
        <v>40909</v>
      </c>
      <c r="D401" s="22">
        <v>10791</v>
      </c>
      <c r="E401">
        <v>15</v>
      </c>
      <c r="F401" s="21">
        <v>1829.76</v>
      </c>
      <c r="G401">
        <f>Table245[[#This Row],[Unidades]]*Table245[[#This Row],[Valor Unitario]]</f>
        <v>27446.400000000001</v>
      </c>
    </row>
    <row r="402" spans="1:7" hidden="1" x14ac:dyDescent="0.25">
      <c r="A402" t="s">
        <v>61</v>
      </c>
      <c r="B402" t="s">
        <v>65</v>
      </c>
      <c r="C402" s="20">
        <v>40910</v>
      </c>
      <c r="D402" s="22">
        <v>10794</v>
      </c>
      <c r="E402">
        <v>19</v>
      </c>
      <c r="F402" s="21">
        <v>314.76</v>
      </c>
      <c r="G402">
        <f>Table245[[#This Row],[Unidades]]*Table245[[#This Row],[Valor Unitario]]</f>
        <v>5980.44</v>
      </c>
    </row>
    <row r="403" spans="1:7" hidden="1" x14ac:dyDescent="0.25">
      <c r="A403" t="s">
        <v>61</v>
      </c>
      <c r="B403" t="s">
        <v>67</v>
      </c>
      <c r="C403" s="20">
        <v>40910</v>
      </c>
      <c r="D403" s="22">
        <v>10802</v>
      </c>
      <c r="E403">
        <v>11</v>
      </c>
      <c r="F403" s="21">
        <v>2942.81</v>
      </c>
      <c r="G403">
        <f>Table245[[#This Row],[Unidades]]*Table245[[#This Row],[Valor Unitario]]</f>
        <v>32370.91</v>
      </c>
    </row>
    <row r="404" spans="1:7" hidden="1" x14ac:dyDescent="0.25">
      <c r="A404" t="s">
        <v>61</v>
      </c>
      <c r="B404" t="s">
        <v>68</v>
      </c>
      <c r="C404" s="20">
        <v>40913</v>
      </c>
      <c r="D404" s="22">
        <v>10797</v>
      </c>
      <c r="E404">
        <v>7</v>
      </c>
      <c r="F404" s="21">
        <v>420</v>
      </c>
      <c r="G404">
        <f>Table245[[#This Row],[Unidades]]*Table245[[#This Row],[Valor Unitario]]</f>
        <v>2940</v>
      </c>
    </row>
    <row r="405" spans="1:7" hidden="1" x14ac:dyDescent="0.25">
      <c r="A405" t="s">
        <v>59</v>
      </c>
      <c r="B405" t="s">
        <v>60</v>
      </c>
      <c r="C405" s="20">
        <v>40913</v>
      </c>
      <c r="D405" s="22">
        <v>10798</v>
      </c>
      <c r="E405">
        <v>14</v>
      </c>
      <c r="F405" s="21">
        <v>446.6</v>
      </c>
      <c r="G405">
        <f>Table245[[#This Row],[Unidades]]*Table245[[#This Row],[Valor Unitario]]</f>
        <v>6252.4000000000005</v>
      </c>
    </row>
    <row r="406" spans="1:7" hidden="1" x14ac:dyDescent="0.25">
      <c r="A406" t="s">
        <v>61</v>
      </c>
      <c r="B406" t="s">
        <v>63</v>
      </c>
      <c r="C406" s="20">
        <v>40913</v>
      </c>
      <c r="D406" s="22">
        <v>10799</v>
      </c>
      <c r="E406">
        <v>10</v>
      </c>
      <c r="F406" s="21">
        <v>1553.5</v>
      </c>
      <c r="G406">
        <f>Table245[[#This Row],[Unidades]]*Table245[[#This Row],[Valor Unitario]]</f>
        <v>15535</v>
      </c>
    </row>
    <row r="407" spans="1:7" hidden="1" x14ac:dyDescent="0.25">
      <c r="A407" t="s">
        <v>59</v>
      </c>
      <c r="B407" t="s">
        <v>64</v>
      </c>
      <c r="C407" s="20">
        <v>40913</v>
      </c>
      <c r="D407" s="22">
        <v>10800</v>
      </c>
      <c r="E407">
        <v>17</v>
      </c>
      <c r="F407" s="21">
        <v>1468.93</v>
      </c>
      <c r="G407">
        <f>Table245[[#This Row],[Unidades]]*Table245[[#This Row],[Valor Unitario]]</f>
        <v>24971.81</v>
      </c>
    </row>
    <row r="408" spans="1:7" hidden="1" x14ac:dyDescent="0.25">
      <c r="A408" t="s">
        <v>59</v>
      </c>
      <c r="B408" t="s">
        <v>69</v>
      </c>
      <c r="C408" s="20">
        <v>40913</v>
      </c>
      <c r="D408" s="22">
        <v>10806</v>
      </c>
      <c r="E408">
        <v>14</v>
      </c>
      <c r="F408" s="21">
        <v>439.6</v>
      </c>
      <c r="G408">
        <f>Table245[[#This Row],[Unidades]]*Table245[[#This Row],[Valor Unitario]]</f>
        <v>6154.4000000000005</v>
      </c>
    </row>
    <row r="409" spans="1:7" hidden="1" x14ac:dyDescent="0.25">
      <c r="A409" t="s">
        <v>59</v>
      </c>
      <c r="B409" t="s">
        <v>67</v>
      </c>
      <c r="C409" s="20">
        <v>40914</v>
      </c>
      <c r="D409" s="22">
        <v>10803</v>
      </c>
      <c r="E409">
        <v>8</v>
      </c>
      <c r="F409" s="21">
        <v>1193.01</v>
      </c>
      <c r="G409">
        <f>Table245[[#This Row],[Unidades]]*Table245[[#This Row],[Valor Unitario]]</f>
        <v>9544.08</v>
      </c>
    </row>
    <row r="410" spans="1:7" hidden="1" x14ac:dyDescent="0.25">
      <c r="A410" t="s">
        <v>61</v>
      </c>
      <c r="B410" t="s">
        <v>65</v>
      </c>
      <c r="C410" s="20">
        <v>40915</v>
      </c>
      <c r="D410" s="22">
        <v>10804</v>
      </c>
      <c r="E410">
        <v>17</v>
      </c>
      <c r="F410" s="21">
        <v>2278.4</v>
      </c>
      <c r="G410">
        <f>Table245[[#This Row],[Unidades]]*Table245[[#This Row],[Valor Unitario]]</f>
        <v>38732.800000000003</v>
      </c>
    </row>
    <row r="411" spans="1:7" hidden="1" x14ac:dyDescent="0.25">
      <c r="A411" t="s">
        <v>61</v>
      </c>
      <c r="B411" t="s">
        <v>68</v>
      </c>
      <c r="C411" s="20">
        <v>40915</v>
      </c>
      <c r="D411" s="22">
        <v>10809</v>
      </c>
      <c r="E411">
        <v>12</v>
      </c>
      <c r="F411" s="21">
        <v>140</v>
      </c>
      <c r="G411">
        <f>Table245[[#This Row],[Unidades]]*Table245[[#This Row],[Valor Unitario]]</f>
        <v>1680</v>
      </c>
    </row>
    <row r="412" spans="1:7" hidden="1" x14ac:dyDescent="0.25">
      <c r="A412" t="s">
        <v>59</v>
      </c>
      <c r="B412" t="s">
        <v>60</v>
      </c>
      <c r="C412" s="20">
        <v>40915</v>
      </c>
      <c r="D412" s="22">
        <v>10810</v>
      </c>
      <c r="E412">
        <v>9</v>
      </c>
      <c r="F412" s="21">
        <v>187</v>
      </c>
      <c r="G412">
        <f>Table245[[#This Row],[Unidades]]*Table245[[#This Row],[Valor Unitario]]</f>
        <v>1683</v>
      </c>
    </row>
    <row r="413" spans="1:7" hidden="1" x14ac:dyDescent="0.25">
      <c r="A413" t="s">
        <v>59</v>
      </c>
      <c r="B413" t="s">
        <v>69</v>
      </c>
      <c r="C413" s="20">
        <v>40916</v>
      </c>
      <c r="D413" s="22">
        <v>10793</v>
      </c>
      <c r="E413">
        <v>11</v>
      </c>
      <c r="F413" s="21">
        <v>191.1</v>
      </c>
      <c r="G413">
        <f>Table245[[#This Row],[Unidades]]*Table245[[#This Row],[Valor Unitario]]</f>
        <v>2102.1</v>
      </c>
    </row>
    <row r="414" spans="1:7" hidden="1" x14ac:dyDescent="0.25">
      <c r="A414" t="s">
        <v>59</v>
      </c>
      <c r="B414" t="s">
        <v>66</v>
      </c>
      <c r="C414" s="20">
        <v>40916</v>
      </c>
      <c r="D414" s="22">
        <v>10811</v>
      </c>
      <c r="E414">
        <v>10</v>
      </c>
      <c r="F414" s="21">
        <v>852</v>
      </c>
      <c r="G414">
        <f>Table245[[#This Row],[Unidades]]*Table245[[#This Row],[Valor Unitario]]</f>
        <v>8520</v>
      </c>
    </row>
    <row r="415" spans="1:7" hidden="1" x14ac:dyDescent="0.25">
      <c r="A415" t="s">
        <v>59</v>
      </c>
      <c r="B415" t="s">
        <v>60</v>
      </c>
      <c r="C415" s="20">
        <v>40917</v>
      </c>
      <c r="D415" s="22">
        <v>10805</v>
      </c>
      <c r="E415">
        <v>10</v>
      </c>
      <c r="F415" s="21">
        <v>2775</v>
      </c>
      <c r="G415">
        <f>Table245[[#This Row],[Unidades]]*Table245[[#This Row],[Valor Unitario]]</f>
        <v>27750</v>
      </c>
    </row>
    <row r="416" spans="1:7" hidden="1" x14ac:dyDescent="0.25">
      <c r="A416" t="s">
        <v>59</v>
      </c>
      <c r="B416" t="s">
        <v>60</v>
      </c>
      <c r="C416" s="20">
        <v>40917</v>
      </c>
      <c r="D416" s="22">
        <v>10808</v>
      </c>
      <c r="E416">
        <v>16</v>
      </c>
      <c r="F416" s="21">
        <v>1411</v>
      </c>
      <c r="G416">
        <f>Table245[[#This Row],[Unidades]]*Table245[[#This Row],[Valor Unitario]]</f>
        <v>22576</v>
      </c>
    </row>
    <row r="417" spans="1:7" hidden="1" x14ac:dyDescent="0.25">
      <c r="A417" t="s">
        <v>59</v>
      </c>
      <c r="B417" t="s">
        <v>64</v>
      </c>
      <c r="C417" s="20">
        <v>40917</v>
      </c>
      <c r="D417" s="22">
        <v>10813</v>
      </c>
      <c r="E417">
        <v>14</v>
      </c>
      <c r="F417" s="21">
        <v>602.4</v>
      </c>
      <c r="G417">
        <f>Table245[[#This Row],[Unidades]]*Table245[[#This Row],[Valor Unitario]]</f>
        <v>8433.6</v>
      </c>
    </row>
    <row r="418" spans="1:7" hidden="1" x14ac:dyDescent="0.25">
      <c r="A418" t="s">
        <v>61</v>
      </c>
      <c r="B418" t="s">
        <v>62</v>
      </c>
      <c r="C418" s="20">
        <v>40920</v>
      </c>
      <c r="D418" s="22">
        <v>10812</v>
      </c>
      <c r="E418">
        <v>16</v>
      </c>
      <c r="F418" s="21">
        <v>1692.8</v>
      </c>
      <c r="G418">
        <f>Table245[[#This Row],[Unidades]]*Table245[[#This Row],[Valor Unitario]]</f>
        <v>27084.799999999999</v>
      </c>
    </row>
    <row r="419" spans="1:7" hidden="1" x14ac:dyDescent="0.25">
      <c r="A419" t="s">
        <v>61</v>
      </c>
      <c r="B419" t="s">
        <v>68</v>
      </c>
      <c r="C419" s="20">
        <v>40920</v>
      </c>
      <c r="D419" s="22">
        <v>10818</v>
      </c>
      <c r="E419">
        <v>12</v>
      </c>
      <c r="F419" s="21">
        <v>833</v>
      </c>
      <c r="G419">
        <f>Table245[[#This Row],[Unidades]]*Table245[[#This Row],[Valor Unitario]]</f>
        <v>9996</v>
      </c>
    </row>
    <row r="420" spans="1:7" x14ac:dyDescent="0.25">
      <c r="A420" t="s">
        <v>59</v>
      </c>
      <c r="B420" t="s">
        <v>69</v>
      </c>
      <c r="C420" s="20">
        <v>40921</v>
      </c>
      <c r="D420" s="22">
        <v>10817</v>
      </c>
      <c r="E420">
        <v>8</v>
      </c>
      <c r="F420" s="21">
        <v>10952.84</v>
      </c>
      <c r="G420" s="21">
        <f>Table245[[#This Row],[Unidades]]*Table245[[#This Row],[Valor Unitario]]</f>
        <v>87622.720000000001</v>
      </c>
    </row>
    <row r="421" spans="1:7" hidden="1" x14ac:dyDescent="0.25">
      <c r="A421" t="s">
        <v>59</v>
      </c>
      <c r="B421" t="s">
        <v>69</v>
      </c>
      <c r="C421" s="20">
        <v>40921</v>
      </c>
      <c r="D421" s="22">
        <v>10820</v>
      </c>
      <c r="E421">
        <v>7</v>
      </c>
      <c r="F421" s="21">
        <v>1140</v>
      </c>
      <c r="G421">
        <f>Table245[[#This Row],[Unidades]]*Table245[[#This Row],[Valor Unitario]]</f>
        <v>7980</v>
      </c>
    </row>
    <row r="422" spans="1:7" hidden="1" x14ac:dyDescent="0.25">
      <c r="A422" t="s">
        <v>61</v>
      </c>
      <c r="B422" t="s">
        <v>62</v>
      </c>
      <c r="C422" s="20">
        <v>40921</v>
      </c>
      <c r="D422" s="22">
        <v>10823</v>
      </c>
      <c r="E422">
        <v>7</v>
      </c>
      <c r="F422" s="21">
        <v>2826</v>
      </c>
      <c r="G422">
        <f>Table245[[#This Row],[Unidades]]*Table245[[#This Row],[Valor Unitario]]</f>
        <v>19782</v>
      </c>
    </row>
    <row r="423" spans="1:7" hidden="1" x14ac:dyDescent="0.25">
      <c r="A423" t="s">
        <v>59</v>
      </c>
      <c r="B423" t="s">
        <v>69</v>
      </c>
      <c r="C423" s="20">
        <v>40922</v>
      </c>
      <c r="D423" s="22">
        <v>10779</v>
      </c>
      <c r="E423">
        <v>16</v>
      </c>
      <c r="F423" s="21">
        <v>1335</v>
      </c>
      <c r="G423">
        <f>Table245[[#This Row],[Unidades]]*Table245[[#This Row],[Valor Unitario]]</f>
        <v>21360</v>
      </c>
    </row>
    <row r="424" spans="1:7" hidden="1" x14ac:dyDescent="0.25">
      <c r="A424" t="s">
        <v>59</v>
      </c>
      <c r="B424" t="s">
        <v>69</v>
      </c>
      <c r="C424" s="20">
        <v>40922</v>
      </c>
      <c r="D424" s="22">
        <v>10796</v>
      </c>
      <c r="E424">
        <v>19</v>
      </c>
      <c r="F424" s="21">
        <v>2341.36</v>
      </c>
      <c r="G424">
        <f>Table245[[#This Row],[Unidades]]*Table245[[#This Row],[Valor Unitario]]</f>
        <v>44485.840000000004</v>
      </c>
    </row>
    <row r="425" spans="1:7" hidden="1" x14ac:dyDescent="0.25">
      <c r="A425" t="s">
        <v>59</v>
      </c>
      <c r="B425" t="s">
        <v>69</v>
      </c>
      <c r="C425" s="20">
        <v>40922</v>
      </c>
      <c r="D425" s="22">
        <v>10814</v>
      </c>
      <c r="E425">
        <v>14</v>
      </c>
      <c r="F425" s="21">
        <v>1788.45</v>
      </c>
      <c r="G425">
        <f>Table245[[#This Row],[Unidades]]*Table245[[#This Row],[Valor Unitario]]</f>
        <v>25038.3</v>
      </c>
    </row>
    <row r="426" spans="1:7" hidden="1" x14ac:dyDescent="0.25">
      <c r="A426" t="s">
        <v>59</v>
      </c>
      <c r="B426" t="s">
        <v>60</v>
      </c>
      <c r="C426" s="20">
        <v>40922</v>
      </c>
      <c r="D426" s="22">
        <v>10815</v>
      </c>
      <c r="E426">
        <v>15</v>
      </c>
      <c r="F426" s="21">
        <v>40</v>
      </c>
      <c r="G426">
        <f>Table245[[#This Row],[Unidades]]*Table245[[#This Row],[Valor Unitario]]</f>
        <v>600</v>
      </c>
    </row>
    <row r="427" spans="1:7" hidden="1" x14ac:dyDescent="0.25">
      <c r="A427" t="s">
        <v>59</v>
      </c>
      <c r="B427" t="s">
        <v>64</v>
      </c>
      <c r="C427" s="20">
        <v>40922</v>
      </c>
      <c r="D427" s="22">
        <v>10825</v>
      </c>
      <c r="E427">
        <v>14</v>
      </c>
      <c r="F427" s="21">
        <v>1030.76</v>
      </c>
      <c r="G427">
        <f>Table245[[#This Row],[Unidades]]*Table245[[#This Row],[Valor Unitario]]</f>
        <v>14430.64</v>
      </c>
    </row>
    <row r="428" spans="1:7" hidden="1" x14ac:dyDescent="0.25">
      <c r="A428" t="s">
        <v>59</v>
      </c>
      <c r="B428" t="s">
        <v>64</v>
      </c>
      <c r="C428" s="20">
        <v>40923</v>
      </c>
      <c r="D428" s="22">
        <v>10821</v>
      </c>
      <c r="E428">
        <v>12</v>
      </c>
      <c r="F428" s="21">
        <v>678</v>
      </c>
      <c r="G428">
        <f>Table245[[#This Row],[Unidades]]*Table245[[#This Row],[Valor Unitario]]</f>
        <v>8136</v>
      </c>
    </row>
    <row r="429" spans="1:7" hidden="1" x14ac:dyDescent="0.25">
      <c r="A429" t="s">
        <v>59</v>
      </c>
      <c r="B429" t="s">
        <v>60</v>
      </c>
      <c r="C429" s="20">
        <v>40924</v>
      </c>
      <c r="D429" s="22">
        <v>10819</v>
      </c>
      <c r="E429">
        <v>9</v>
      </c>
      <c r="F429" s="21">
        <v>477</v>
      </c>
      <c r="G429">
        <f>Table245[[#This Row],[Unidades]]*Table245[[#This Row],[Valor Unitario]]</f>
        <v>4293</v>
      </c>
    </row>
    <row r="430" spans="1:7" hidden="1" x14ac:dyDescent="0.25">
      <c r="A430" t="s">
        <v>61</v>
      </c>
      <c r="B430" t="s">
        <v>65</v>
      </c>
      <c r="C430" s="20">
        <v>40924</v>
      </c>
      <c r="D430" s="22">
        <v>10822</v>
      </c>
      <c r="E430">
        <v>10</v>
      </c>
      <c r="F430" s="21">
        <v>237.9</v>
      </c>
      <c r="G430">
        <f>Table245[[#This Row],[Unidades]]*Table245[[#This Row],[Valor Unitario]]</f>
        <v>2379</v>
      </c>
    </row>
    <row r="431" spans="1:7" hidden="1" x14ac:dyDescent="0.25">
      <c r="A431" t="s">
        <v>59</v>
      </c>
      <c r="B431" t="s">
        <v>64</v>
      </c>
      <c r="C431" s="20">
        <v>40927</v>
      </c>
      <c r="D431" s="22">
        <v>10788</v>
      </c>
      <c r="E431">
        <v>8</v>
      </c>
      <c r="F431" s="21">
        <v>731.5</v>
      </c>
      <c r="G431">
        <f>Table245[[#This Row],[Unidades]]*Table245[[#This Row],[Valor Unitario]]</f>
        <v>5852</v>
      </c>
    </row>
    <row r="432" spans="1:7" hidden="1" x14ac:dyDescent="0.25">
      <c r="A432" t="s">
        <v>59</v>
      </c>
      <c r="B432" t="s">
        <v>60</v>
      </c>
      <c r="C432" s="20">
        <v>40927</v>
      </c>
      <c r="D432" s="22">
        <v>10832</v>
      </c>
      <c r="E432">
        <v>12</v>
      </c>
      <c r="F432" s="21">
        <v>475.11</v>
      </c>
      <c r="G432">
        <f>Table245[[#This Row],[Unidades]]*Table245[[#This Row],[Valor Unitario]]</f>
        <v>5701.32</v>
      </c>
    </row>
    <row r="433" spans="1:7" hidden="1" x14ac:dyDescent="0.25">
      <c r="A433" t="s">
        <v>59</v>
      </c>
      <c r="B433" t="s">
        <v>64</v>
      </c>
      <c r="C433" s="20">
        <v>40927</v>
      </c>
      <c r="D433" s="22">
        <v>10834</v>
      </c>
      <c r="E433">
        <v>19</v>
      </c>
      <c r="F433" s="21">
        <v>1432.71</v>
      </c>
      <c r="G433">
        <f>Table245[[#This Row],[Unidades]]*Table245[[#This Row],[Valor Unitario]]</f>
        <v>27221.49</v>
      </c>
    </row>
    <row r="434" spans="1:7" hidden="1" x14ac:dyDescent="0.25">
      <c r="A434" t="s">
        <v>59</v>
      </c>
      <c r="B434" t="s">
        <v>66</v>
      </c>
      <c r="C434" s="20">
        <v>40928</v>
      </c>
      <c r="D434" s="22">
        <v>10795</v>
      </c>
      <c r="E434">
        <v>18</v>
      </c>
      <c r="F434" s="21">
        <v>2158</v>
      </c>
      <c r="G434">
        <f>Table245[[#This Row],[Unidades]]*Table245[[#This Row],[Valor Unitario]]</f>
        <v>38844</v>
      </c>
    </row>
    <row r="435" spans="1:7" hidden="1" x14ac:dyDescent="0.25">
      <c r="A435" t="s">
        <v>61</v>
      </c>
      <c r="B435" t="s">
        <v>68</v>
      </c>
      <c r="C435" s="20">
        <v>40929</v>
      </c>
      <c r="D435" s="22">
        <v>10777</v>
      </c>
      <c r="E435">
        <v>9</v>
      </c>
      <c r="F435" s="21">
        <v>224</v>
      </c>
      <c r="G435">
        <f>Table245[[#This Row],[Unidades]]*Table245[[#This Row],[Valor Unitario]]</f>
        <v>2016</v>
      </c>
    </row>
    <row r="436" spans="1:7" hidden="1" x14ac:dyDescent="0.25">
      <c r="A436" t="s">
        <v>59</v>
      </c>
      <c r="B436" t="s">
        <v>67</v>
      </c>
      <c r="C436" s="20">
        <v>40929</v>
      </c>
      <c r="D436" s="22">
        <v>10830</v>
      </c>
      <c r="E436">
        <v>15</v>
      </c>
      <c r="F436" s="21">
        <v>1974</v>
      </c>
      <c r="G436">
        <f>Table245[[#This Row],[Unidades]]*Table245[[#This Row],[Valor Unitario]]</f>
        <v>29610</v>
      </c>
    </row>
    <row r="437" spans="1:7" hidden="1" x14ac:dyDescent="0.25">
      <c r="A437" t="s">
        <v>59</v>
      </c>
      <c r="B437" t="s">
        <v>64</v>
      </c>
      <c r="C437" s="20">
        <v>40929</v>
      </c>
      <c r="D437" s="22">
        <v>10835</v>
      </c>
      <c r="E437">
        <v>18</v>
      </c>
      <c r="F437" s="21">
        <v>845.8</v>
      </c>
      <c r="G437">
        <f>Table245[[#This Row],[Unidades]]*Table245[[#This Row],[Valor Unitario]]</f>
        <v>15224.4</v>
      </c>
    </row>
    <row r="438" spans="1:7" hidden="1" x14ac:dyDescent="0.25">
      <c r="A438" t="s">
        <v>61</v>
      </c>
      <c r="B438" t="s">
        <v>68</v>
      </c>
      <c r="C438" s="20">
        <v>40929</v>
      </c>
      <c r="D438" s="22">
        <v>10836</v>
      </c>
      <c r="E438">
        <v>17</v>
      </c>
      <c r="F438" s="21">
        <v>4705.5</v>
      </c>
      <c r="G438">
        <f>Table245[[#This Row],[Unidades]]*Table245[[#This Row],[Valor Unitario]]</f>
        <v>79993.5</v>
      </c>
    </row>
    <row r="439" spans="1:7" hidden="1" x14ac:dyDescent="0.25">
      <c r="A439" t="s">
        <v>59</v>
      </c>
      <c r="B439" t="s">
        <v>69</v>
      </c>
      <c r="C439" s="20">
        <v>40930</v>
      </c>
      <c r="D439" s="22">
        <v>10839</v>
      </c>
      <c r="E439">
        <v>12</v>
      </c>
      <c r="F439" s="21">
        <v>827.55</v>
      </c>
      <c r="G439">
        <f>Table245[[#This Row],[Unidades]]*Table245[[#This Row],[Valor Unitario]]</f>
        <v>9930.5999999999985</v>
      </c>
    </row>
    <row r="440" spans="1:7" hidden="1" x14ac:dyDescent="0.25">
      <c r="A440" t="s">
        <v>61</v>
      </c>
      <c r="B440" t="s">
        <v>63</v>
      </c>
      <c r="C440" s="20">
        <v>40931</v>
      </c>
      <c r="D440" s="22">
        <v>10829</v>
      </c>
      <c r="E440">
        <v>15</v>
      </c>
      <c r="F440" s="21">
        <v>1764</v>
      </c>
      <c r="G440">
        <f>Table245[[#This Row],[Unidades]]*Table245[[#This Row],[Valor Unitario]]</f>
        <v>26460</v>
      </c>
    </row>
    <row r="441" spans="1:7" hidden="1" x14ac:dyDescent="0.25">
      <c r="A441" t="s">
        <v>59</v>
      </c>
      <c r="B441" t="s">
        <v>69</v>
      </c>
      <c r="C441" s="20">
        <v>40931</v>
      </c>
      <c r="D441" s="22">
        <v>10831</v>
      </c>
      <c r="E441">
        <v>10</v>
      </c>
      <c r="F441" s="21">
        <v>2684.4</v>
      </c>
      <c r="G441">
        <f>Table245[[#This Row],[Unidades]]*Table245[[#This Row],[Valor Unitario]]</f>
        <v>26844</v>
      </c>
    </row>
    <row r="442" spans="1:7" hidden="1" x14ac:dyDescent="0.25">
      <c r="A442" t="s">
        <v>61</v>
      </c>
      <c r="B442" t="s">
        <v>65</v>
      </c>
      <c r="C442" s="20">
        <v>40931</v>
      </c>
      <c r="D442" s="22">
        <v>10833</v>
      </c>
      <c r="E442">
        <v>14</v>
      </c>
      <c r="F442" s="21">
        <v>906.93</v>
      </c>
      <c r="G442">
        <f>Table245[[#This Row],[Unidades]]*Table245[[#This Row],[Valor Unitario]]</f>
        <v>12697.019999999999</v>
      </c>
    </row>
    <row r="443" spans="1:7" hidden="1" x14ac:dyDescent="0.25">
      <c r="A443" t="s">
        <v>61</v>
      </c>
      <c r="B443" t="s">
        <v>63</v>
      </c>
      <c r="C443" s="20">
        <v>40931</v>
      </c>
      <c r="D443" s="22">
        <v>10837</v>
      </c>
      <c r="E443">
        <v>9</v>
      </c>
      <c r="F443" s="21">
        <v>1064.5</v>
      </c>
      <c r="G443">
        <f>Table245[[#This Row],[Unidades]]*Table245[[#This Row],[Valor Unitario]]</f>
        <v>9580.5</v>
      </c>
    </row>
    <row r="444" spans="1:7" hidden="1" x14ac:dyDescent="0.25">
      <c r="A444" t="s">
        <v>59</v>
      </c>
      <c r="B444" t="s">
        <v>69</v>
      </c>
      <c r="C444" s="20">
        <v>40931</v>
      </c>
      <c r="D444" s="22">
        <v>10838</v>
      </c>
      <c r="E444">
        <v>11</v>
      </c>
      <c r="F444" s="21">
        <v>1938.38</v>
      </c>
      <c r="G444">
        <f>Table245[[#This Row],[Unidades]]*Table245[[#This Row],[Valor Unitario]]</f>
        <v>21322.18</v>
      </c>
    </row>
    <row r="445" spans="1:7" hidden="1" x14ac:dyDescent="0.25">
      <c r="A445" t="s">
        <v>59</v>
      </c>
      <c r="B445" t="s">
        <v>60</v>
      </c>
      <c r="C445" s="20">
        <v>40931</v>
      </c>
      <c r="D445" s="22">
        <v>10846</v>
      </c>
      <c r="E445">
        <v>17</v>
      </c>
      <c r="F445" s="21">
        <v>1112</v>
      </c>
      <c r="G445">
        <f>Table245[[#This Row],[Unidades]]*Table245[[#This Row],[Valor Unitario]]</f>
        <v>18904</v>
      </c>
    </row>
    <row r="446" spans="1:7" hidden="1" x14ac:dyDescent="0.25">
      <c r="A446" t="s">
        <v>59</v>
      </c>
      <c r="B446" t="s">
        <v>67</v>
      </c>
      <c r="C446" s="20">
        <v>40934</v>
      </c>
      <c r="D446" s="22">
        <v>10843</v>
      </c>
      <c r="E446">
        <v>16</v>
      </c>
      <c r="F446" s="21">
        <v>159</v>
      </c>
      <c r="G446">
        <f>Table245[[#This Row],[Unidades]]*Table245[[#This Row],[Valor Unitario]]</f>
        <v>2544</v>
      </c>
    </row>
    <row r="447" spans="1:7" hidden="1" x14ac:dyDescent="0.25">
      <c r="A447" t="s">
        <v>59</v>
      </c>
      <c r="B447" t="s">
        <v>66</v>
      </c>
      <c r="C447" s="20">
        <v>40934</v>
      </c>
      <c r="D447" s="22">
        <v>10844</v>
      </c>
      <c r="E447">
        <v>12</v>
      </c>
      <c r="F447" s="21">
        <v>735</v>
      </c>
      <c r="G447">
        <f>Table245[[#This Row],[Unidades]]*Table245[[#This Row],[Valor Unitario]]</f>
        <v>8820</v>
      </c>
    </row>
    <row r="448" spans="1:7" hidden="1" x14ac:dyDescent="0.25">
      <c r="A448" t="s">
        <v>61</v>
      </c>
      <c r="B448" t="s">
        <v>62</v>
      </c>
      <c r="C448" s="20">
        <v>40937</v>
      </c>
      <c r="D448" s="22">
        <v>10841</v>
      </c>
      <c r="E448">
        <v>15</v>
      </c>
      <c r="F448" s="21">
        <v>4581</v>
      </c>
      <c r="G448">
        <f>Table245[[#This Row],[Unidades]]*Table245[[#This Row],[Valor Unitario]]</f>
        <v>68715</v>
      </c>
    </row>
    <row r="449" spans="1:7" hidden="1" x14ac:dyDescent="0.25">
      <c r="A449" t="s">
        <v>59</v>
      </c>
      <c r="B449" t="s">
        <v>64</v>
      </c>
      <c r="C449" s="20">
        <v>40937</v>
      </c>
      <c r="D449" s="22">
        <v>10842</v>
      </c>
      <c r="E449">
        <v>18</v>
      </c>
      <c r="F449" s="21">
        <v>975</v>
      </c>
      <c r="G449">
        <f>Table245[[#This Row],[Unidades]]*Table245[[#This Row],[Valor Unitario]]</f>
        <v>17550</v>
      </c>
    </row>
    <row r="450" spans="1:7" hidden="1" x14ac:dyDescent="0.25">
      <c r="A450" t="s">
        <v>61</v>
      </c>
      <c r="B450" t="s">
        <v>68</v>
      </c>
      <c r="C450" s="20">
        <v>40937</v>
      </c>
      <c r="D450" s="22">
        <v>10848</v>
      </c>
      <c r="E450">
        <v>19</v>
      </c>
      <c r="F450" s="21">
        <v>931.5</v>
      </c>
      <c r="G450">
        <f>Table245[[#This Row],[Unidades]]*Table245[[#This Row],[Valor Unitario]]</f>
        <v>17698.5</v>
      </c>
    </row>
    <row r="451" spans="1:7" hidden="1" x14ac:dyDescent="0.25">
      <c r="A451" t="s">
        <v>59</v>
      </c>
      <c r="B451" t="s">
        <v>67</v>
      </c>
      <c r="C451" s="20">
        <v>40938</v>
      </c>
      <c r="D451" s="22">
        <v>10807</v>
      </c>
      <c r="E451">
        <v>16</v>
      </c>
      <c r="F451" s="21">
        <v>18.399999999999999</v>
      </c>
      <c r="G451">
        <f>Table245[[#This Row],[Unidades]]*Table245[[#This Row],[Valor Unitario]]</f>
        <v>294.39999999999998</v>
      </c>
    </row>
    <row r="452" spans="1:7" hidden="1" x14ac:dyDescent="0.25">
      <c r="A452" t="s">
        <v>59</v>
      </c>
      <c r="B452" t="s">
        <v>66</v>
      </c>
      <c r="C452" s="20">
        <v>40938</v>
      </c>
      <c r="D452" s="22">
        <v>10824</v>
      </c>
      <c r="E452">
        <v>15</v>
      </c>
      <c r="F452" s="21">
        <v>250.8</v>
      </c>
      <c r="G452">
        <f>Table245[[#This Row],[Unidades]]*Table245[[#This Row],[Valor Unitario]]</f>
        <v>3762</v>
      </c>
    </row>
    <row r="453" spans="1:7" hidden="1" x14ac:dyDescent="0.25">
      <c r="A453" t="s">
        <v>59</v>
      </c>
      <c r="B453" t="s">
        <v>66</v>
      </c>
      <c r="C453" s="20">
        <v>40938</v>
      </c>
      <c r="D453" s="22">
        <v>10845</v>
      </c>
      <c r="E453">
        <v>8</v>
      </c>
      <c r="F453" s="21">
        <v>3812.7</v>
      </c>
      <c r="G453">
        <f>Table245[[#This Row],[Unidades]]*Table245[[#This Row],[Valor Unitario]]</f>
        <v>30501.599999999999</v>
      </c>
    </row>
    <row r="454" spans="1:7" hidden="1" x14ac:dyDescent="0.25">
      <c r="A454" t="s">
        <v>61</v>
      </c>
      <c r="B454" t="s">
        <v>63</v>
      </c>
      <c r="C454" s="20">
        <v>40938</v>
      </c>
      <c r="D454" s="22">
        <v>10849</v>
      </c>
      <c r="E454">
        <v>9</v>
      </c>
      <c r="F454" s="21">
        <v>967.82</v>
      </c>
      <c r="G454">
        <f>Table245[[#This Row],[Unidades]]*Table245[[#This Row],[Valor Unitario]]</f>
        <v>8710.380000000001</v>
      </c>
    </row>
    <row r="455" spans="1:7" hidden="1" x14ac:dyDescent="0.25">
      <c r="A455" t="s">
        <v>59</v>
      </c>
      <c r="B455" t="s">
        <v>64</v>
      </c>
      <c r="C455" s="20">
        <v>40938</v>
      </c>
      <c r="D455" s="22">
        <v>10850</v>
      </c>
      <c r="E455">
        <v>7</v>
      </c>
      <c r="F455" s="21">
        <v>629</v>
      </c>
      <c r="G455">
        <f>Table245[[#This Row],[Unidades]]*Table245[[#This Row],[Valor Unitario]]</f>
        <v>4403</v>
      </c>
    </row>
    <row r="456" spans="1:7" hidden="1" x14ac:dyDescent="0.25">
      <c r="A456" t="s">
        <v>59</v>
      </c>
      <c r="B456" t="s">
        <v>66</v>
      </c>
      <c r="C456" s="20">
        <v>40938</v>
      </c>
      <c r="D456" s="22">
        <v>10852</v>
      </c>
      <c r="E456">
        <v>11</v>
      </c>
      <c r="F456" s="21">
        <v>2984</v>
      </c>
      <c r="G456">
        <f>Table245[[#This Row],[Unidades]]*Table245[[#This Row],[Valor Unitario]]</f>
        <v>32824</v>
      </c>
    </row>
    <row r="457" spans="1:7" hidden="1" x14ac:dyDescent="0.25">
      <c r="A457" t="s">
        <v>61</v>
      </c>
      <c r="B457" t="s">
        <v>62</v>
      </c>
      <c r="C457" s="20">
        <v>40941</v>
      </c>
      <c r="D457" s="22">
        <v>10851</v>
      </c>
      <c r="E457">
        <v>9</v>
      </c>
      <c r="F457" s="21">
        <v>2603</v>
      </c>
      <c r="G457">
        <f>Table245[[#This Row],[Unidades]]*Table245[[#This Row],[Valor Unitario]]</f>
        <v>23427</v>
      </c>
    </row>
    <row r="458" spans="1:7" hidden="1" x14ac:dyDescent="0.25">
      <c r="A458" t="s">
        <v>59</v>
      </c>
      <c r="B458" t="s">
        <v>64</v>
      </c>
      <c r="C458" s="20">
        <v>40941</v>
      </c>
      <c r="D458" s="22">
        <v>10859</v>
      </c>
      <c r="E458">
        <v>10</v>
      </c>
      <c r="F458" s="21">
        <v>1078.69</v>
      </c>
      <c r="G458">
        <f>Table245[[#This Row],[Unidades]]*Table245[[#This Row],[Valor Unitario]]</f>
        <v>10786.900000000001</v>
      </c>
    </row>
    <row r="459" spans="1:7" hidden="1" x14ac:dyDescent="0.25">
      <c r="A459" t="s">
        <v>59</v>
      </c>
      <c r="B459" t="s">
        <v>66</v>
      </c>
      <c r="C459" s="20">
        <v>40941</v>
      </c>
      <c r="D459" s="22">
        <v>10862</v>
      </c>
      <c r="E459">
        <v>18</v>
      </c>
      <c r="F459" s="21">
        <v>581</v>
      </c>
      <c r="G459">
        <f>Table245[[#This Row],[Unidades]]*Table245[[#This Row],[Valor Unitario]]</f>
        <v>10458</v>
      </c>
    </row>
    <row r="460" spans="1:7" hidden="1" x14ac:dyDescent="0.25">
      <c r="A460" t="s">
        <v>61</v>
      </c>
      <c r="B460" t="s">
        <v>63</v>
      </c>
      <c r="C460" s="20">
        <v>40942</v>
      </c>
      <c r="D460" s="22">
        <v>10853</v>
      </c>
      <c r="E460">
        <v>7</v>
      </c>
      <c r="F460" s="21">
        <v>625</v>
      </c>
      <c r="G460">
        <f>Table245[[#This Row],[Unidades]]*Table245[[#This Row],[Valor Unitario]]</f>
        <v>4375</v>
      </c>
    </row>
    <row r="461" spans="1:7" hidden="1" x14ac:dyDescent="0.25">
      <c r="A461" t="s">
        <v>59</v>
      </c>
      <c r="B461" t="s">
        <v>60</v>
      </c>
      <c r="C461" s="20">
        <v>40942</v>
      </c>
      <c r="D461" s="22">
        <v>10858</v>
      </c>
      <c r="E461">
        <v>8</v>
      </c>
      <c r="F461" s="21">
        <v>649</v>
      </c>
      <c r="G461">
        <f>Table245[[#This Row],[Unidades]]*Table245[[#This Row],[Valor Unitario]]</f>
        <v>5192</v>
      </c>
    </row>
    <row r="462" spans="1:7" x14ac:dyDescent="0.25">
      <c r="A462" t="s">
        <v>59</v>
      </c>
      <c r="B462" t="s">
        <v>67</v>
      </c>
      <c r="C462" s="20">
        <v>40943</v>
      </c>
      <c r="D462" s="22">
        <v>10816</v>
      </c>
      <c r="E462">
        <v>15</v>
      </c>
      <c r="F462" s="21">
        <v>8446.4500000000007</v>
      </c>
      <c r="G462" s="21">
        <f>Table245[[#This Row],[Unidades]]*Table245[[#This Row],[Valor Unitario]]</f>
        <v>126696.75000000001</v>
      </c>
    </row>
    <row r="463" spans="1:7" hidden="1" x14ac:dyDescent="0.25">
      <c r="A463" t="s">
        <v>61</v>
      </c>
      <c r="B463" t="s">
        <v>63</v>
      </c>
      <c r="C463" s="20">
        <v>40943</v>
      </c>
      <c r="D463" s="22">
        <v>10828</v>
      </c>
      <c r="E463">
        <v>12</v>
      </c>
      <c r="F463" s="21">
        <v>932</v>
      </c>
      <c r="G463">
        <f>Table245[[#This Row],[Unidades]]*Table245[[#This Row],[Valor Unitario]]</f>
        <v>11184</v>
      </c>
    </row>
    <row r="464" spans="1:7" hidden="1" x14ac:dyDescent="0.25">
      <c r="A464" t="s">
        <v>59</v>
      </c>
      <c r="B464" t="s">
        <v>69</v>
      </c>
      <c r="C464" s="20">
        <v>40943</v>
      </c>
      <c r="D464" s="22">
        <v>10855</v>
      </c>
      <c r="E464">
        <v>17</v>
      </c>
      <c r="F464" s="21">
        <v>2227.89</v>
      </c>
      <c r="G464">
        <f>Table245[[#This Row],[Unidades]]*Table245[[#This Row],[Valor Unitario]]</f>
        <v>37874.129999999997</v>
      </c>
    </row>
    <row r="465" spans="1:7" hidden="1" x14ac:dyDescent="0.25">
      <c r="A465" t="s">
        <v>59</v>
      </c>
      <c r="B465" t="s">
        <v>69</v>
      </c>
      <c r="C465" s="20">
        <v>40943</v>
      </c>
      <c r="D465" s="22">
        <v>10860</v>
      </c>
      <c r="E465">
        <v>12</v>
      </c>
      <c r="F465" s="21">
        <v>519</v>
      </c>
      <c r="G465">
        <f>Table245[[#This Row],[Unidades]]*Table245[[#This Row],[Valor Unitario]]</f>
        <v>6228</v>
      </c>
    </row>
    <row r="466" spans="1:7" hidden="1" x14ac:dyDescent="0.25">
      <c r="A466" t="s">
        <v>59</v>
      </c>
      <c r="B466" t="s">
        <v>69</v>
      </c>
      <c r="C466" s="20">
        <v>40944</v>
      </c>
      <c r="D466" s="22">
        <v>10854</v>
      </c>
      <c r="E466">
        <v>8</v>
      </c>
      <c r="F466" s="21">
        <v>2966.5</v>
      </c>
      <c r="G466">
        <f>Table245[[#This Row],[Unidades]]*Table245[[#This Row],[Valor Unitario]]</f>
        <v>23732</v>
      </c>
    </row>
    <row r="467" spans="1:7" hidden="1" x14ac:dyDescent="0.25">
      <c r="A467" t="s">
        <v>61</v>
      </c>
      <c r="B467" t="s">
        <v>65</v>
      </c>
      <c r="C467" s="20">
        <v>40945</v>
      </c>
      <c r="D467" s="22">
        <v>10826</v>
      </c>
      <c r="E467">
        <v>12</v>
      </c>
      <c r="F467" s="21">
        <v>730</v>
      </c>
      <c r="G467">
        <f>Table245[[#This Row],[Unidades]]*Table245[[#This Row],[Valor Unitario]]</f>
        <v>8760</v>
      </c>
    </row>
    <row r="468" spans="1:7" hidden="1" x14ac:dyDescent="0.25">
      <c r="A468" t="s">
        <v>59</v>
      </c>
      <c r="B468" t="s">
        <v>64</v>
      </c>
      <c r="C468" s="20">
        <v>40945</v>
      </c>
      <c r="D468" s="22">
        <v>10827</v>
      </c>
      <c r="E468">
        <v>8</v>
      </c>
      <c r="F468" s="21">
        <v>843</v>
      </c>
      <c r="G468">
        <f>Table245[[#This Row],[Unidades]]*Table245[[#This Row],[Valor Unitario]]</f>
        <v>6744</v>
      </c>
    </row>
    <row r="469" spans="1:7" hidden="1" x14ac:dyDescent="0.25">
      <c r="A469" t="s">
        <v>59</v>
      </c>
      <c r="B469" t="s">
        <v>66</v>
      </c>
      <c r="C469" s="20">
        <v>40945</v>
      </c>
      <c r="D469" s="22">
        <v>10857</v>
      </c>
      <c r="E469">
        <v>8</v>
      </c>
      <c r="F469" s="21">
        <v>2048.2199999999998</v>
      </c>
      <c r="G469">
        <f>Table245[[#This Row],[Unidades]]*Table245[[#This Row],[Valor Unitario]]</f>
        <v>16385.759999999998</v>
      </c>
    </row>
    <row r="470" spans="1:7" hidden="1" x14ac:dyDescent="0.25">
      <c r="A470" t="s">
        <v>59</v>
      </c>
      <c r="B470" t="s">
        <v>67</v>
      </c>
      <c r="C470" s="20">
        <v>40948</v>
      </c>
      <c r="D470" s="22">
        <v>10864</v>
      </c>
      <c r="E470">
        <v>17</v>
      </c>
      <c r="F470" s="21">
        <v>282</v>
      </c>
      <c r="G470">
        <f>Table245[[#This Row],[Unidades]]*Table245[[#This Row],[Valor Unitario]]</f>
        <v>4794</v>
      </c>
    </row>
    <row r="471" spans="1:7" hidden="1" x14ac:dyDescent="0.25">
      <c r="A471" t="s">
        <v>61</v>
      </c>
      <c r="B471" t="s">
        <v>62</v>
      </c>
      <c r="C471" s="20">
        <v>40948</v>
      </c>
      <c r="D471" s="22">
        <v>10869</v>
      </c>
      <c r="E471">
        <v>8</v>
      </c>
      <c r="F471" s="21">
        <v>1630</v>
      </c>
      <c r="G471">
        <f>Table245[[#This Row],[Unidades]]*Table245[[#This Row],[Valor Unitario]]</f>
        <v>13040</v>
      </c>
    </row>
    <row r="472" spans="1:7" hidden="1" x14ac:dyDescent="0.25">
      <c r="A472" t="s">
        <v>61</v>
      </c>
      <c r="B472" t="s">
        <v>62</v>
      </c>
      <c r="C472" s="20">
        <v>40948</v>
      </c>
      <c r="D472" s="22">
        <v>10872</v>
      </c>
      <c r="E472">
        <v>7</v>
      </c>
      <c r="F472" s="21">
        <v>2058.46</v>
      </c>
      <c r="G472">
        <f>Table245[[#This Row],[Unidades]]*Table245[[#This Row],[Valor Unitario]]</f>
        <v>14409.220000000001</v>
      </c>
    </row>
    <row r="473" spans="1:7" hidden="1" x14ac:dyDescent="0.25">
      <c r="A473" t="s">
        <v>59</v>
      </c>
      <c r="B473" t="s">
        <v>67</v>
      </c>
      <c r="C473" s="20">
        <v>40948</v>
      </c>
      <c r="D473" s="22">
        <v>10873</v>
      </c>
      <c r="E473">
        <v>10</v>
      </c>
      <c r="F473" s="21">
        <v>336.8</v>
      </c>
      <c r="G473">
        <f>Table245[[#This Row],[Unidades]]*Table245[[#This Row],[Valor Unitario]]</f>
        <v>3368</v>
      </c>
    </row>
    <row r="474" spans="1:7" x14ac:dyDescent="0.25">
      <c r="A474" t="s">
        <v>59</v>
      </c>
      <c r="B474" t="s">
        <v>67</v>
      </c>
      <c r="C474" s="20">
        <v>40949</v>
      </c>
      <c r="D474" s="22">
        <v>10847</v>
      </c>
      <c r="E474">
        <v>10</v>
      </c>
      <c r="F474" s="21">
        <v>4931.92</v>
      </c>
      <c r="G474" s="21">
        <f>Table245[[#This Row],[Unidades]]*Table245[[#This Row],[Valor Unitario]]</f>
        <v>49319.199999999997</v>
      </c>
    </row>
    <row r="475" spans="1:7" hidden="1" x14ac:dyDescent="0.25">
      <c r="A475" t="s">
        <v>59</v>
      </c>
      <c r="B475" t="s">
        <v>69</v>
      </c>
      <c r="C475" s="20">
        <v>40949</v>
      </c>
      <c r="D475" s="22">
        <v>10856</v>
      </c>
      <c r="E475">
        <v>14</v>
      </c>
      <c r="F475" s="21">
        <v>660</v>
      </c>
      <c r="G475">
        <f>Table245[[#This Row],[Unidades]]*Table245[[#This Row],[Valor Unitario]]</f>
        <v>9240</v>
      </c>
    </row>
    <row r="476" spans="1:7" hidden="1" x14ac:dyDescent="0.25">
      <c r="A476" t="s">
        <v>61</v>
      </c>
      <c r="B476" t="s">
        <v>63</v>
      </c>
      <c r="C476" s="20">
        <v>40949</v>
      </c>
      <c r="D476" s="22">
        <v>10871</v>
      </c>
      <c r="E476">
        <v>18</v>
      </c>
      <c r="F476" s="21">
        <v>1979.23</v>
      </c>
      <c r="G476">
        <f>Table245[[#This Row],[Unidades]]*Table245[[#This Row],[Valor Unitario]]</f>
        <v>35626.14</v>
      </c>
    </row>
    <row r="477" spans="1:7" hidden="1" x14ac:dyDescent="0.25">
      <c r="A477" t="s">
        <v>61</v>
      </c>
      <c r="B477" t="s">
        <v>65</v>
      </c>
      <c r="C477" s="20">
        <v>40950</v>
      </c>
      <c r="D477" s="22">
        <v>10867</v>
      </c>
      <c r="E477">
        <v>17</v>
      </c>
      <c r="F477" s="21">
        <v>98.4</v>
      </c>
      <c r="G477">
        <f>Table245[[#This Row],[Unidades]]*Table245[[#This Row],[Valor Unitario]]</f>
        <v>1672.8000000000002</v>
      </c>
    </row>
    <row r="478" spans="1:7" hidden="1" x14ac:dyDescent="0.25">
      <c r="A478" t="s">
        <v>61</v>
      </c>
      <c r="B478" t="s">
        <v>62</v>
      </c>
      <c r="C478" s="20">
        <v>40950</v>
      </c>
      <c r="D478" s="22">
        <v>10874</v>
      </c>
      <c r="E478">
        <v>8</v>
      </c>
      <c r="F478" s="21">
        <v>310</v>
      </c>
      <c r="G478">
        <f>Table245[[#This Row],[Unidades]]*Table245[[#This Row],[Valor Unitario]]</f>
        <v>2480</v>
      </c>
    </row>
    <row r="479" spans="1:7" x14ac:dyDescent="0.25">
      <c r="A479" t="s">
        <v>59</v>
      </c>
      <c r="B479" t="s">
        <v>60</v>
      </c>
      <c r="C479" s="20">
        <v>40951</v>
      </c>
      <c r="D479" s="22">
        <v>10865</v>
      </c>
      <c r="E479">
        <v>12</v>
      </c>
      <c r="F479" s="21">
        <v>16387.5</v>
      </c>
      <c r="G479" s="21">
        <f>Table245[[#This Row],[Unidades]]*Table245[[#This Row],[Valor Unitario]]</f>
        <v>196650</v>
      </c>
    </row>
    <row r="480" spans="1:7" hidden="1" x14ac:dyDescent="0.25">
      <c r="A480" t="s">
        <v>61</v>
      </c>
      <c r="B480" t="s">
        <v>62</v>
      </c>
      <c r="C480" s="20">
        <v>40951</v>
      </c>
      <c r="D480" s="22">
        <v>10866</v>
      </c>
      <c r="E480">
        <v>8</v>
      </c>
      <c r="F480" s="21">
        <v>1096.2</v>
      </c>
      <c r="G480">
        <f>Table245[[#This Row],[Unidades]]*Table245[[#This Row],[Valor Unitario]]</f>
        <v>8769.6</v>
      </c>
    </row>
    <row r="481" spans="1:7" hidden="1" x14ac:dyDescent="0.25">
      <c r="A481" t="s">
        <v>61</v>
      </c>
      <c r="B481" t="s">
        <v>68</v>
      </c>
      <c r="C481" s="20">
        <v>40951</v>
      </c>
      <c r="D481" s="22">
        <v>10876</v>
      </c>
      <c r="E481">
        <v>8</v>
      </c>
      <c r="F481" s="21">
        <v>917</v>
      </c>
      <c r="G481">
        <f>Table245[[#This Row],[Unidades]]*Table245[[#This Row],[Valor Unitario]]</f>
        <v>7336</v>
      </c>
    </row>
    <row r="482" spans="1:7" hidden="1" x14ac:dyDescent="0.25">
      <c r="A482" t="s">
        <v>59</v>
      </c>
      <c r="B482" t="s">
        <v>67</v>
      </c>
      <c r="C482" s="20">
        <v>40951</v>
      </c>
      <c r="D482" s="22">
        <v>10878</v>
      </c>
      <c r="E482">
        <v>14</v>
      </c>
      <c r="F482" s="21">
        <v>1539</v>
      </c>
      <c r="G482">
        <f>Table245[[#This Row],[Unidades]]*Table245[[#This Row],[Valor Unitario]]</f>
        <v>21546</v>
      </c>
    </row>
    <row r="483" spans="1:7" hidden="1" x14ac:dyDescent="0.25">
      <c r="A483" t="s">
        <v>59</v>
      </c>
      <c r="B483" t="s">
        <v>69</v>
      </c>
      <c r="C483" s="20">
        <v>40951</v>
      </c>
      <c r="D483" s="22">
        <v>10879</v>
      </c>
      <c r="E483">
        <v>7</v>
      </c>
      <c r="F483" s="21">
        <v>611.29999999999995</v>
      </c>
      <c r="G483">
        <f>Table245[[#This Row],[Unidades]]*Table245[[#This Row],[Valor Unitario]]</f>
        <v>4279.0999999999995</v>
      </c>
    </row>
    <row r="484" spans="1:7" hidden="1" x14ac:dyDescent="0.25">
      <c r="A484" t="s">
        <v>61</v>
      </c>
      <c r="B484" t="s">
        <v>62</v>
      </c>
      <c r="C484" s="20">
        <v>40952</v>
      </c>
      <c r="D484" s="22">
        <v>10870</v>
      </c>
      <c r="E484">
        <v>8</v>
      </c>
      <c r="F484" s="21">
        <v>160</v>
      </c>
      <c r="G484">
        <f>Table245[[#This Row],[Unidades]]*Table245[[#This Row],[Valor Unitario]]</f>
        <v>1280</v>
      </c>
    </row>
    <row r="485" spans="1:7" hidden="1" x14ac:dyDescent="0.25">
      <c r="A485" t="s">
        <v>59</v>
      </c>
      <c r="B485" t="s">
        <v>67</v>
      </c>
      <c r="C485" s="20">
        <v>40952</v>
      </c>
      <c r="D485" s="22">
        <v>10884</v>
      </c>
      <c r="E485">
        <v>17</v>
      </c>
      <c r="F485" s="21">
        <v>1378.07</v>
      </c>
      <c r="G485">
        <f>Table245[[#This Row],[Unidades]]*Table245[[#This Row],[Valor Unitario]]</f>
        <v>23427.19</v>
      </c>
    </row>
    <row r="486" spans="1:7" hidden="1" x14ac:dyDescent="0.25">
      <c r="A486" t="s">
        <v>59</v>
      </c>
      <c r="B486" t="s">
        <v>67</v>
      </c>
      <c r="C486" s="20">
        <v>40955</v>
      </c>
      <c r="D486" s="22">
        <v>10840</v>
      </c>
      <c r="E486">
        <v>18</v>
      </c>
      <c r="F486" s="21">
        <v>211.2</v>
      </c>
      <c r="G486">
        <f>Table245[[#This Row],[Unidades]]*Table245[[#This Row],[Valor Unitario]]</f>
        <v>3801.6</v>
      </c>
    </row>
    <row r="487" spans="1:7" hidden="1" x14ac:dyDescent="0.25">
      <c r="A487" t="s">
        <v>59</v>
      </c>
      <c r="B487" t="s">
        <v>63</v>
      </c>
      <c r="C487" s="20">
        <v>40955</v>
      </c>
      <c r="D487" s="22">
        <v>10887</v>
      </c>
      <c r="E487">
        <v>15</v>
      </c>
      <c r="F487" s="21">
        <v>70</v>
      </c>
      <c r="G487">
        <f>Table245[[#This Row],[Unidades]]*Table245[[#This Row],[Valor Unitario]]</f>
        <v>1050</v>
      </c>
    </row>
    <row r="488" spans="1:7" hidden="1" x14ac:dyDescent="0.25">
      <c r="A488" t="s">
        <v>59</v>
      </c>
      <c r="B488" t="s">
        <v>67</v>
      </c>
      <c r="C488" s="20">
        <v>40956</v>
      </c>
      <c r="D488" s="22">
        <v>10861</v>
      </c>
      <c r="E488">
        <v>18</v>
      </c>
      <c r="F488" s="21">
        <v>3523.4</v>
      </c>
      <c r="G488">
        <f>Table245[[#This Row],[Unidades]]*Table245[[#This Row],[Valor Unitario]]</f>
        <v>63421.200000000004</v>
      </c>
    </row>
    <row r="489" spans="1:7" hidden="1" x14ac:dyDescent="0.25">
      <c r="A489" t="s">
        <v>59</v>
      </c>
      <c r="B489" t="s">
        <v>67</v>
      </c>
      <c r="C489" s="20">
        <v>40956</v>
      </c>
      <c r="D489" s="22">
        <v>10863</v>
      </c>
      <c r="E489">
        <v>10</v>
      </c>
      <c r="F489" s="21">
        <v>441.15</v>
      </c>
      <c r="G489">
        <f>Table245[[#This Row],[Unidades]]*Table245[[#This Row],[Valor Unitario]]</f>
        <v>4411.5</v>
      </c>
    </row>
    <row r="490" spans="1:7" hidden="1" x14ac:dyDescent="0.25">
      <c r="A490" t="s">
        <v>61</v>
      </c>
      <c r="B490" t="s">
        <v>68</v>
      </c>
      <c r="C490" s="20">
        <v>40957</v>
      </c>
      <c r="D490" s="22">
        <v>10880</v>
      </c>
      <c r="E490">
        <v>9</v>
      </c>
      <c r="F490" s="21">
        <v>1500</v>
      </c>
      <c r="G490">
        <f>Table245[[#This Row],[Unidades]]*Table245[[#This Row],[Valor Unitario]]</f>
        <v>13500</v>
      </c>
    </row>
    <row r="491" spans="1:7" hidden="1" x14ac:dyDescent="0.25">
      <c r="A491" t="s">
        <v>59</v>
      </c>
      <c r="B491" t="s">
        <v>67</v>
      </c>
      <c r="C491" s="20">
        <v>40957</v>
      </c>
      <c r="D491" s="22">
        <v>10881</v>
      </c>
      <c r="E491">
        <v>17</v>
      </c>
      <c r="F491" s="21">
        <v>150</v>
      </c>
      <c r="G491">
        <f>Table245[[#This Row],[Unidades]]*Table245[[#This Row],[Valor Unitario]]</f>
        <v>2550</v>
      </c>
    </row>
    <row r="492" spans="1:7" hidden="1" x14ac:dyDescent="0.25">
      <c r="A492" t="s">
        <v>61</v>
      </c>
      <c r="B492" t="s">
        <v>65</v>
      </c>
      <c r="C492" s="20">
        <v>40957</v>
      </c>
      <c r="D492" s="22">
        <v>10885</v>
      </c>
      <c r="E492">
        <v>9</v>
      </c>
      <c r="F492" s="21">
        <v>1209</v>
      </c>
      <c r="G492">
        <f>Table245[[#This Row],[Unidades]]*Table245[[#This Row],[Valor Unitario]]</f>
        <v>10881</v>
      </c>
    </row>
    <row r="493" spans="1:7" hidden="1" x14ac:dyDescent="0.25">
      <c r="A493" t="s">
        <v>61</v>
      </c>
      <c r="B493" t="s">
        <v>68</v>
      </c>
      <c r="C493" s="20">
        <v>40957</v>
      </c>
      <c r="D493" s="22">
        <v>10890</v>
      </c>
      <c r="E493">
        <v>14</v>
      </c>
      <c r="F493" s="21">
        <v>860.1</v>
      </c>
      <c r="G493">
        <f>Table245[[#This Row],[Unidades]]*Table245[[#This Row],[Valor Unitario]]</f>
        <v>12041.4</v>
      </c>
    </row>
    <row r="494" spans="1:7" hidden="1" x14ac:dyDescent="0.25">
      <c r="A494" t="s">
        <v>59</v>
      </c>
      <c r="B494" t="s">
        <v>64</v>
      </c>
      <c r="C494" s="20">
        <v>40958</v>
      </c>
      <c r="D494" s="22">
        <v>10877</v>
      </c>
      <c r="E494">
        <v>18</v>
      </c>
      <c r="F494" s="21">
        <v>1955.13</v>
      </c>
      <c r="G494">
        <f>Table245[[#This Row],[Unidades]]*Table245[[#This Row],[Valor Unitario]]</f>
        <v>35192.340000000004</v>
      </c>
    </row>
    <row r="495" spans="1:7" hidden="1" x14ac:dyDescent="0.25">
      <c r="A495" t="s">
        <v>61</v>
      </c>
      <c r="B495" t="s">
        <v>68</v>
      </c>
      <c r="C495" s="20">
        <v>40958</v>
      </c>
      <c r="D495" s="22">
        <v>10891</v>
      </c>
      <c r="E495">
        <v>8</v>
      </c>
      <c r="F495" s="21">
        <v>368.93</v>
      </c>
      <c r="G495">
        <f>Table245[[#This Row],[Unidades]]*Table245[[#This Row],[Valor Unitario]]</f>
        <v>2951.44</v>
      </c>
    </row>
    <row r="496" spans="1:7" hidden="1" x14ac:dyDescent="0.25">
      <c r="A496" t="s">
        <v>59</v>
      </c>
      <c r="B496" t="s">
        <v>67</v>
      </c>
      <c r="C496" s="20">
        <v>40958</v>
      </c>
      <c r="D496" s="22">
        <v>10892</v>
      </c>
      <c r="E496">
        <v>10</v>
      </c>
      <c r="F496" s="21">
        <v>2090</v>
      </c>
      <c r="G496">
        <f>Table245[[#This Row],[Unidades]]*Table245[[#This Row],[Valor Unitario]]</f>
        <v>20900</v>
      </c>
    </row>
    <row r="497" spans="1:7" hidden="1" x14ac:dyDescent="0.25">
      <c r="A497" t="s">
        <v>59</v>
      </c>
      <c r="B497" t="s">
        <v>67</v>
      </c>
      <c r="C497" s="20">
        <v>40959</v>
      </c>
      <c r="D497" s="22">
        <v>10882</v>
      </c>
      <c r="E497">
        <v>7</v>
      </c>
      <c r="F497" s="21">
        <v>892.64</v>
      </c>
      <c r="G497">
        <f>Table245[[#This Row],[Unidades]]*Table245[[#This Row],[Valor Unitario]]</f>
        <v>6248.48</v>
      </c>
    </row>
    <row r="498" spans="1:7" hidden="1" x14ac:dyDescent="0.25">
      <c r="A498" t="s">
        <v>59</v>
      </c>
      <c r="B498" t="s">
        <v>66</v>
      </c>
      <c r="C498" s="20">
        <v>40959</v>
      </c>
      <c r="D498" s="22">
        <v>10883</v>
      </c>
      <c r="E498">
        <v>19</v>
      </c>
      <c r="F498" s="21">
        <v>36</v>
      </c>
      <c r="G498">
        <f>Table245[[#This Row],[Unidades]]*Table245[[#This Row],[Valor Unitario]]</f>
        <v>684</v>
      </c>
    </row>
    <row r="499" spans="1:7" hidden="1" x14ac:dyDescent="0.25">
      <c r="A499" t="s">
        <v>61</v>
      </c>
      <c r="B499" t="s">
        <v>63</v>
      </c>
      <c r="C499" s="20">
        <v>40959</v>
      </c>
      <c r="D499" s="22">
        <v>10893</v>
      </c>
      <c r="E499">
        <v>13</v>
      </c>
      <c r="F499" s="21">
        <v>5502.11</v>
      </c>
      <c r="G499">
        <f>Table245[[#This Row],[Unidades]]*Table245[[#This Row],[Valor Unitario]]</f>
        <v>71527.429999999993</v>
      </c>
    </row>
    <row r="500" spans="1:7" hidden="1" x14ac:dyDescent="0.25">
      <c r="A500" t="s">
        <v>59</v>
      </c>
      <c r="B500" t="s">
        <v>64</v>
      </c>
      <c r="C500" s="20">
        <v>40959</v>
      </c>
      <c r="D500" s="22">
        <v>10894</v>
      </c>
      <c r="E500">
        <v>18</v>
      </c>
      <c r="F500" s="21">
        <v>2753.1</v>
      </c>
      <c r="G500">
        <f>Table245[[#This Row],[Unidades]]*Table245[[#This Row],[Valor Unitario]]</f>
        <v>49555.799999999996</v>
      </c>
    </row>
    <row r="501" spans="1:7" hidden="1" x14ac:dyDescent="0.25">
      <c r="A501" t="s">
        <v>61</v>
      </c>
      <c r="B501" t="s">
        <v>68</v>
      </c>
      <c r="C501" s="20">
        <v>40962</v>
      </c>
      <c r="D501" s="22">
        <v>10868</v>
      </c>
      <c r="E501">
        <v>11</v>
      </c>
      <c r="F501" s="21">
        <v>1920.6</v>
      </c>
      <c r="G501">
        <f>Table245[[#This Row],[Unidades]]*Table245[[#This Row],[Valor Unitario]]</f>
        <v>21126.6</v>
      </c>
    </row>
    <row r="502" spans="1:7" hidden="1" x14ac:dyDescent="0.25">
      <c r="A502" t="s">
        <v>59</v>
      </c>
      <c r="B502" t="s">
        <v>64</v>
      </c>
      <c r="C502" s="20">
        <v>40962</v>
      </c>
      <c r="D502" s="22">
        <v>10888</v>
      </c>
      <c r="E502">
        <v>19</v>
      </c>
      <c r="F502" s="21">
        <v>605</v>
      </c>
      <c r="G502">
        <f>Table245[[#This Row],[Unidades]]*Table245[[#This Row],[Valor Unitario]]</f>
        <v>11495</v>
      </c>
    </row>
    <row r="503" spans="1:7" hidden="1" x14ac:dyDescent="0.25">
      <c r="A503" t="s">
        <v>61</v>
      </c>
      <c r="B503" t="s">
        <v>63</v>
      </c>
      <c r="C503" s="20">
        <v>40962</v>
      </c>
      <c r="D503" s="22">
        <v>10889</v>
      </c>
      <c r="E503">
        <v>19</v>
      </c>
      <c r="F503" s="21">
        <v>11380</v>
      </c>
      <c r="G503">
        <f>Table245[[#This Row],[Unidades]]*Table245[[#This Row],[Valor Unitario]]</f>
        <v>216220</v>
      </c>
    </row>
    <row r="504" spans="1:7" x14ac:dyDescent="0.25">
      <c r="A504" t="s">
        <v>59</v>
      </c>
      <c r="B504" t="s">
        <v>69</v>
      </c>
      <c r="C504" s="20">
        <v>40962</v>
      </c>
      <c r="D504" s="22">
        <v>10895</v>
      </c>
      <c r="E504">
        <v>11</v>
      </c>
      <c r="F504" s="21">
        <v>6379.4</v>
      </c>
      <c r="G504" s="21">
        <f>Table245[[#This Row],[Unidades]]*Table245[[#This Row],[Valor Unitario]]</f>
        <v>70173.399999999994</v>
      </c>
    </row>
    <row r="505" spans="1:7" x14ac:dyDescent="0.25">
      <c r="A505" t="s">
        <v>59</v>
      </c>
      <c r="B505" t="s">
        <v>69</v>
      </c>
      <c r="C505" s="20">
        <v>40964</v>
      </c>
      <c r="D505" s="22">
        <v>10897</v>
      </c>
      <c r="E505">
        <v>18</v>
      </c>
      <c r="F505" s="21">
        <v>10835.24</v>
      </c>
      <c r="G505" s="21">
        <f>Table245[[#This Row],[Unidades]]*Table245[[#This Row],[Valor Unitario]]</f>
        <v>195034.32</v>
      </c>
    </row>
    <row r="506" spans="1:7" hidden="1" x14ac:dyDescent="0.25">
      <c r="A506" t="s">
        <v>61</v>
      </c>
      <c r="B506" t="s">
        <v>62</v>
      </c>
      <c r="C506" s="20">
        <v>40965</v>
      </c>
      <c r="D506" s="22">
        <v>10899</v>
      </c>
      <c r="E506">
        <v>16</v>
      </c>
      <c r="F506" s="21">
        <v>122.4</v>
      </c>
      <c r="G506">
        <f>Table245[[#This Row],[Unidades]]*Table245[[#This Row],[Valor Unitario]]</f>
        <v>1958.4</v>
      </c>
    </row>
    <row r="507" spans="1:7" hidden="1" x14ac:dyDescent="0.25">
      <c r="A507" t="s">
        <v>59</v>
      </c>
      <c r="B507" t="s">
        <v>67</v>
      </c>
      <c r="C507" s="20">
        <v>40965</v>
      </c>
      <c r="D507" s="22">
        <v>10901</v>
      </c>
      <c r="E507">
        <v>8</v>
      </c>
      <c r="F507" s="21">
        <v>934.5</v>
      </c>
      <c r="G507">
        <f>Table245[[#This Row],[Unidades]]*Table245[[#This Row],[Valor Unitario]]</f>
        <v>7476</v>
      </c>
    </row>
    <row r="508" spans="1:7" hidden="1" x14ac:dyDescent="0.25">
      <c r="A508" t="s">
        <v>61</v>
      </c>
      <c r="B508" t="s">
        <v>68</v>
      </c>
      <c r="C508" s="20">
        <v>40966</v>
      </c>
      <c r="D508" s="22">
        <v>10896</v>
      </c>
      <c r="E508">
        <v>10</v>
      </c>
      <c r="F508" s="21">
        <v>750.5</v>
      </c>
      <c r="G508">
        <f>Table245[[#This Row],[Unidades]]*Table245[[#This Row],[Valor Unitario]]</f>
        <v>7505</v>
      </c>
    </row>
    <row r="509" spans="1:7" hidden="1" x14ac:dyDescent="0.25">
      <c r="A509" t="s">
        <v>59</v>
      </c>
      <c r="B509" t="s">
        <v>69</v>
      </c>
      <c r="C509" s="20">
        <v>40966</v>
      </c>
      <c r="D509" s="22">
        <v>10904</v>
      </c>
      <c r="E509">
        <v>10</v>
      </c>
      <c r="F509" s="21">
        <v>1924.25</v>
      </c>
      <c r="G509">
        <f>Table245[[#This Row],[Unidades]]*Table245[[#This Row],[Valor Unitario]]</f>
        <v>19242.5</v>
      </c>
    </row>
    <row r="510" spans="1:7" hidden="1" x14ac:dyDescent="0.25">
      <c r="A510" t="s">
        <v>61</v>
      </c>
      <c r="B510" t="s">
        <v>65</v>
      </c>
      <c r="C510" s="20">
        <v>40966</v>
      </c>
      <c r="D510" s="22">
        <v>10907</v>
      </c>
      <c r="E510">
        <v>18</v>
      </c>
      <c r="F510" s="21">
        <v>108.5</v>
      </c>
      <c r="G510">
        <f>Table245[[#This Row],[Unidades]]*Table245[[#This Row],[Valor Unitario]]</f>
        <v>1953</v>
      </c>
    </row>
    <row r="511" spans="1:7" hidden="1" x14ac:dyDescent="0.25">
      <c r="A511" t="s">
        <v>59</v>
      </c>
      <c r="B511" t="s">
        <v>64</v>
      </c>
      <c r="C511" s="20">
        <v>40970</v>
      </c>
      <c r="D511" s="22">
        <v>10886</v>
      </c>
      <c r="E511">
        <v>10</v>
      </c>
      <c r="F511" s="21">
        <v>3127.5</v>
      </c>
      <c r="G511">
        <f>Table245[[#This Row],[Unidades]]*Table245[[#This Row],[Valor Unitario]]</f>
        <v>31275</v>
      </c>
    </row>
    <row r="512" spans="1:7" hidden="1" x14ac:dyDescent="0.25">
      <c r="A512" t="s">
        <v>61</v>
      </c>
      <c r="B512" t="s">
        <v>65</v>
      </c>
      <c r="C512" s="20">
        <v>40970</v>
      </c>
      <c r="D512" s="22">
        <v>10914</v>
      </c>
      <c r="E512">
        <v>18</v>
      </c>
      <c r="F512" s="21">
        <v>537.5</v>
      </c>
      <c r="G512">
        <f>Table245[[#This Row],[Unidades]]*Table245[[#This Row],[Valor Unitario]]</f>
        <v>9675</v>
      </c>
    </row>
    <row r="513" spans="1:7" hidden="1" x14ac:dyDescent="0.25">
      <c r="A513" t="s">
        <v>59</v>
      </c>
      <c r="B513" t="s">
        <v>60</v>
      </c>
      <c r="C513" s="20">
        <v>40970</v>
      </c>
      <c r="D513" s="22">
        <v>10915</v>
      </c>
      <c r="E513">
        <v>9</v>
      </c>
      <c r="F513" s="21">
        <v>539.5</v>
      </c>
      <c r="G513">
        <f>Table245[[#This Row],[Unidades]]*Table245[[#This Row],[Valor Unitario]]</f>
        <v>4855.5</v>
      </c>
    </row>
    <row r="514" spans="1:7" hidden="1" x14ac:dyDescent="0.25">
      <c r="A514" t="s">
        <v>59</v>
      </c>
      <c r="B514" t="s">
        <v>67</v>
      </c>
      <c r="C514" s="20">
        <v>40971</v>
      </c>
      <c r="D514" s="22">
        <v>10875</v>
      </c>
      <c r="E514">
        <v>15</v>
      </c>
      <c r="F514" s="21">
        <v>709.55</v>
      </c>
      <c r="G514">
        <f>Table245[[#This Row],[Unidades]]*Table245[[#This Row],[Valor Unitario]]</f>
        <v>10643.25</v>
      </c>
    </row>
    <row r="515" spans="1:7" hidden="1" x14ac:dyDescent="0.25">
      <c r="A515" t="s">
        <v>59</v>
      </c>
      <c r="B515" t="s">
        <v>64</v>
      </c>
      <c r="C515" s="20">
        <v>40971</v>
      </c>
      <c r="D515" s="22">
        <v>10902</v>
      </c>
      <c r="E515">
        <v>14</v>
      </c>
      <c r="F515" s="21">
        <v>863.43</v>
      </c>
      <c r="G515">
        <f>Table245[[#This Row],[Unidades]]*Table245[[#This Row],[Valor Unitario]]</f>
        <v>12088.019999999999</v>
      </c>
    </row>
    <row r="516" spans="1:7" hidden="1" x14ac:dyDescent="0.25">
      <c r="A516" t="s">
        <v>61</v>
      </c>
      <c r="B516" t="s">
        <v>67</v>
      </c>
      <c r="C516" s="20">
        <v>40971</v>
      </c>
      <c r="D516" s="22">
        <v>10906</v>
      </c>
      <c r="E516">
        <v>13</v>
      </c>
      <c r="F516" s="21">
        <v>427.5</v>
      </c>
      <c r="G516">
        <f>Table245[[#This Row],[Unidades]]*Table245[[#This Row],[Valor Unitario]]</f>
        <v>5557.5</v>
      </c>
    </row>
    <row r="517" spans="1:7" hidden="1" x14ac:dyDescent="0.25">
      <c r="A517" t="s">
        <v>59</v>
      </c>
      <c r="B517" t="s">
        <v>64</v>
      </c>
      <c r="C517" s="20">
        <v>40972</v>
      </c>
      <c r="D517" s="22">
        <v>10900</v>
      </c>
      <c r="E517">
        <v>10</v>
      </c>
      <c r="F517" s="21">
        <v>33.75</v>
      </c>
      <c r="G517">
        <f>Table245[[#This Row],[Unidades]]*Table245[[#This Row],[Valor Unitario]]</f>
        <v>337.5</v>
      </c>
    </row>
    <row r="518" spans="1:7" hidden="1" x14ac:dyDescent="0.25">
      <c r="A518" t="s">
        <v>59</v>
      </c>
      <c r="B518" t="s">
        <v>69</v>
      </c>
      <c r="C518" s="20">
        <v>40972</v>
      </c>
      <c r="D518" s="22">
        <v>10903</v>
      </c>
      <c r="E518">
        <v>12</v>
      </c>
      <c r="F518" s="21">
        <v>932.05</v>
      </c>
      <c r="G518">
        <f>Table245[[#This Row],[Unidades]]*Table245[[#This Row],[Valor Unitario]]</f>
        <v>11184.599999999999</v>
      </c>
    </row>
    <row r="519" spans="1:7" hidden="1" x14ac:dyDescent="0.25">
      <c r="A519" t="s">
        <v>59</v>
      </c>
      <c r="B519" t="s">
        <v>64</v>
      </c>
      <c r="C519" s="20">
        <v>40972</v>
      </c>
      <c r="D519" s="22">
        <v>10910</v>
      </c>
      <c r="E519">
        <v>13</v>
      </c>
      <c r="F519" s="21">
        <v>452.9</v>
      </c>
      <c r="G519">
        <f>Table245[[#This Row],[Unidades]]*Table245[[#This Row],[Valor Unitario]]</f>
        <v>5887.7</v>
      </c>
    </row>
    <row r="520" spans="1:7" hidden="1" x14ac:dyDescent="0.25">
      <c r="A520" t="s">
        <v>59</v>
      </c>
      <c r="B520" t="s">
        <v>67</v>
      </c>
      <c r="C520" s="20">
        <v>40972</v>
      </c>
      <c r="D520" s="22">
        <v>10913</v>
      </c>
      <c r="E520">
        <v>8</v>
      </c>
      <c r="F520" s="21">
        <v>768.75</v>
      </c>
      <c r="G520">
        <f>Table245[[#This Row],[Unidades]]*Table245[[#This Row],[Valor Unitario]]</f>
        <v>6150</v>
      </c>
    </row>
    <row r="521" spans="1:7" hidden="1" x14ac:dyDescent="0.25">
      <c r="A521" t="s">
        <v>59</v>
      </c>
      <c r="B521" t="s">
        <v>60</v>
      </c>
      <c r="C521" s="20">
        <v>40972</v>
      </c>
      <c r="D521" s="22">
        <v>10919</v>
      </c>
      <c r="E521">
        <v>14</v>
      </c>
      <c r="F521" s="21">
        <v>1122.8</v>
      </c>
      <c r="G521">
        <f>Table245[[#This Row],[Unidades]]*Table245[[#This Row],[Valor Unitario]]</f>
        <v>15719.199999999999</v>
      </c>
    </row>
    <row r="522" spans="1:7" hidden="1" x14ac:dyDescent="0.25">
      <c r="A522" t="s">
        <v>59</v>
      </c>
      <c r="B522" t="s">
        <v>69</v>
      </c>
      <c r="C522" s="20">
        <v>40973</v>
      </c>
      <c r="D522" s="22">
        <v>10911</v>
      </c>
      <c r="E522">
        <v>18</v>
      </c>
      <c r="F522" s="21">
        <v>858</v>
      </c>
      <c r="G522">
        <f>Table245[[#This Row],[Unidades]]*Table245[[#This Row],[Valor Unitario]]</f>
        <v>15444</v>
      </c>
    </row>
    <row r="523" spans="1:7" hidden="1" x14ac:dyDescent="0.25">
      <c r="A523" t="s">
        <v>61</v>
      </c>
      <c r="B523" t="s">
        <v>62</v>
      </c>
      <c r="C523" s="20">
        <v>40973</v>
      </c>
      <c r="D523" s="22">
        <v>10922</v>
      </c>
      <c r="E523">
        <v>18</v>
      </c>
      <c r="F523" s="21">
        <v>742.5</v>
      </c>
      <c r="G523">
        <f>Table245[[#This Row],[Unidades]]*Table245[[#This Row],[Valor Unitario]]</f>
        <v>13365</v>
      </c>
    </row>
    <row r="524" spans="1:7" hidden="1" x14ac:dyDescent="0.25">
      <c r="A524" t="s">
        <v>59</v>
      </c>
      <c r="B524" t="s">
        <v>67</v>
      </c>
      <c r="C524" s="20">
        <v>40974</v>
      </c>
      <c r="D524" s="22">
        <v>10898</v>
      </c>
      <c r="E524">
        <v>15</v>
      </c>
      <c r="F524" s="21">
        <v>30</v>
      </c>
      <c r="G524">
        <f>Table245[[#This Row],[Unidades]]*Table245[[#This Row],[Valor Unitario]]</f>
        <v>450</v>
      </c>
    </row>
    <row r="525" spans="1:7" hidden="1" x14ac:dyDescent="0.25">
      <c r="A525" t="s">
        <v>61</v>
      </c>
      <c r="B525" t="s">
        <v>63</v>
      </c>
      <c r="C525" s="20">
        <v>40974</v>
      </c>
      <c r="D525" s="22">
        <v>10905</v>
      </c>
      <c r="E525">
        <v>19</v>
      </c>
      <c r="F525" s="21">
        <v>342</v>
      </c>
      <c r="G525">
        <f>Table245[[#This Row],[Unidades]]*Table245[[#This Row],[Valor Unitario]]</f>
        <v>6498</v>
      </c>
    </row>
    <row r="526" spans="1:7" hidden="1" x14ac:dyDescent="0.25">
      <c r="A526" t="s">
        <v>59</v>
      </c>
      <c r="B526" t="s">
        <v>67</v>
      </c>
      <c r="C526" s="20">
        <v>40974</v>
      </c>
      <c r="D526" s="22">
        <v>10908</v>
      </c>
      <c r="E526">
        <v>11</v>
      </c>
      <c r="F526" s="21">
        <v>663.1</v>
      </c>
      <c r="G526">
        <f>Table245[[#This Row],[Unidades]]*Table245[[#This Row],[Valor Unitario]]</f>
        <v>7294.1</v>
      </c>
    </row>
    <row r="527" spans="1:7" hidden="1" x14ac:dyDescent="0.25">
      <c r="A527" t="s">
        <v>59</v>
      </c>
      <c r="B527" t="s">
        <v>64</v>
      </c>
      <c r="C527" s="20">
        <v>40977</v>
      </c>
      <c r="D527" s="22">
        <v>10916</v>
      </c>
      <c r="E527">
        <v>15</v>
      </c>
      <c r="F527" s="21">
        <v>686.7</v>
      </c>
      <c r="G527">
        <f>Table245[[#This Row],[Unidades]]*Table245[[#This Row],[Valor Unitario]]</f>
        <v>10300.5</v>
      </c>
    </row>
    <row r="528" spans="1:7" hidden="1" x14ac:dyDescent="0.25">
      <c r="A528" t="s">
        <v>59</v>
      </c>
      <c r="B528" t="s">
        <v>67</v>
      </c>
      <c r="C528" s="20">
        <v>40977</v>
      </c>
      <c r="D528" s="22">
        <v>10920</v>
      </c>
      <c r="E528">
        <v>15</v>
      </c>
      <c r="F528" s="21">
        <v>390</v>
      </c>
      <c r="G528">
        <f>Table245[[#This Row],[Unidades]]*Table245[[#This Row],[Valor Unitario]]</f>
        <v>5850</v>
      </c>
    </row>
    <row r="529" spans="1:7" hidden="1" x14ac:dyDescent="0.25">
      <c r="A529" t="s">
        <v>59</v>
      </c>
      <c r="B529" t="s">
        <v>64</v>
      </c>
      <c r="C529" s="20">
        <v>40977</v>
      </c>
      <c r="D529" s="22">
        <v>10921</v>
      </c>
      <c r="E529">
        <v>19</v>
      </c>
      <c r="F529" s="21">
        <v>1936</v>
      </c>
      <c r="G529">
        <f>Table245[[#This Row],[Unidades]]*Table245[[#This Row],[Valor Unitario]]</f>
        <v>36784</v>
      </c>
    </row>
    <row r="530" spans="1:7" hidden="1" x14ac:dyDescent="0.25">
      <c r="A530" t="s">
        <v>59</v>
      </c>
      <c r="B530" t="s">
        <v>64</v>
      </c>
      <c r="C530" s="20">
        <v>40978</v>
      </c>
      <c r="D530" s="22">
        <v>10909</v>
      </c>
      <c r="E530">
        <v>9</v>
      </c>
      <c r="F530" s="21">
        <v>670</v>
      </c>
      <c r="G530">
        <f>Table245[[#This Row],[Unidades]]*Table245[[#This Row],[Valor Unitario]]</f>
        <v>6030</v>
      </c>
    </row>
    <row r="531" spans="1:7" hidden="1" x14ac:dyDescent="0.25">
      <c r="A531" t="s">
        <v>59</v>
      </c>
      <c r="B531" t="s">
        <v>67</v>
      </c>
      <c r="C531" s="20">
        <v>40979</v>
      </c>
      <c r="D531" s="22">
        <v>10917</v>
      </c>
      <c r="E531">
        <v>11</v>
      </c>
      <c r="F531" s="21">
        <v>365.89</v>
      </c>
      <c r="G531">
        <f>Table245[[#This Row],[Unidades]]*Table245[[#This Row],[Valor Unitario]]</f>
        <v>4024.79</v>
      </c>
    </row>
    <row r="532" spans="1:7" hidden="1" x14ac:dyDescent="0.25">
      <c r="A532" t="s">
        <v>59</v>
      </c>
      <c r="B532" t="s">
        <v>69</v>
      </c>
      <c r="C532" s="20">
        <v>40979</v>
      </c>
      <c r="D532" s="22">
        <v>10918</v>
      </c>
      <c r="E532">
        <v>16</v>
      </c>
      <c r="F532" s="21">
        <v>1447.5</v>
      </c>
      <c r="G532">
        <f>Table245[[#This Row],[Unidades]]*Table245[[#This Row],[Valor Unitario]]</f>
        <v>23160</v>
      </c>
    </row>
    <row r="533" spans="1:7" hidden="1" x14ac:dyDescent="0.25">
      <c r="A533" t="s">
        <v>59</v>
      </c>
      <c r="B533" t="s">
        <v>67</v>
      </c>
      <c r="C533" s="20">
        <v>40979</v>
      </c>
      <c r="D533" s="22">
        <v>10926</v>
      </c>
      <c r="E533">
        <v>14</v>
      </c>
      <c r="F533" s="21">
        <v>514.4</v>
      </c>
      <c r="G533">
        <f>Table245[[#This Row],[Unidades]]*Table245[[#This Row],[Valor Unitario]]</f>
        <v>7201.5999999999995</v>
      </c>
    </row>
    <row r="534" spans="1:7" hidden="1" x14ac:dyDescent="0.25">
      <c r="A534" t="s">
        <v>61</v>
      </c>
      <c r="B534" t="s">
        <v>65</v>
      </c>
      <c r="C534" s="20">
        <v>40980</v>
      </c>
      <c r="D534" s="22">
        <v>10929</v>
      </c>
      <c r="E534">
        <v>7</v>
      </c>
      <c r="F534" s="21">
        <v>1174.75</v>
      </c>
      <c r="G534">
        <f>Table245[[#This Row],[Unidades]]*Table245[[#This Row],[Valor Unitario]]</f>
        <v>8223.25</v>
      </c>
    </row>
    <row r="535" spans="1:7" hidden="1" x14ac:dyDescent="0.25">
      <c r="A535" t="s">
        <v>59</v>
      </c>
      <c r="B535" t="s">
        <v>69</v>
      </c>
      <c r="C535" s="20">
        <v>40980</v>
      </c>
      <c r="D535" s="22">
        <v>10934</v>
      </c>
      <c r="E535">
        <v>16</v>
      </c>
      <c r="F535" s="21">
        <v>500</v>
      </c>
      <c r="G535">
        <f>Table245[[#This Row],[Unidades]]*Table245[[#This Row],[Valor Unitario]]</f>
        <v>8000</v>
      </c>
    </row>
    <row r="536" spans="1:7" hidden="1" x14ac:dyDescent="0.25">
      <c r="A536" t="s">
        <v>61</v>
      </c>
      <c r="B536" t="s">
        <v>68</v>
      </c>
      <c r="C536" s="20">
        <v>40981</v>
      </c>
      <c r="D536" s="22">
        <v>10923</v>
      </c>
      <c r="E536">
        <v>11</v>
      </c>
      <c r="F536" s="21">
        <v>748.8</v>
      </c>
      <c r="G536">
        <f>Table245[[#This Row],[Unidades]]*Table245[[#This Row],[Valor Unitario]]</f>
        <v>8236.7999999999993</v>
      </c>
    </row>
    <row r="537" spans="1:7" hidden="1" x14ac:dyDescent="0.25">
      <c r="A537" t="s">
        <v>59</v>
      </c>
      <c r="B537" t="s">
        <v>69</v>
      </c>
      <c r="C537" s="20">
        <v>40981</v>
      </c>
      <c r="D537" s="22">
        <v>10925</v>
      </c>
      <c r="E537">
        <v>18</v>
      </c>
      <c r="F537" s="21">
        <v>475.15</v>
      </c>
      <c r="G537">
        <f>Table245[[#This Row],[Unidades]]*Table245[[#This Row],[Valor Unitario]]</f>
        <v>8552.6999999999989</v>
      </c>
    </row>
    <row r="538" spans="1:7" hidden="1" x14ac:dyDescent="0.25">
      <c r="A538" t="s">
        <v>61</v>
      </c>
      <c r="B538" t="s">
        <v>68</v>
      </c>
      <c r="C538" s="20">
        <v>40981</v>
      </c>
      <c r="D538" s="22">
        <v>10937</v>
      </c>
      <c r="E538">
        <v>15</v>
      </c>
      <c r="F538" s="21">
        <v>644.79999999999995</v>
      </c>
      <c r="G538">
        <f>Table245[[#This Row],[Unidades]]*Table245[[#This Row],[Valor Unitario]]</f>
        <v>9672</v>
      </c>
    </row>
    <row r="539" spans="1:7" hidden="1" x14ac:dyDescent="0.25">
      <c r="A539" t="s">
        <v>59</v>
      </c>
      <c r="B539" t="s">
        <v>60</v>
      </c>
      <c r="C539" s="20">
        <v>40981</v>
      </c>
      <c r="D539" s="22">
        <v>10939</v>
      </c>
      <c r="E539">
        <v>7</v>
      </c>
      <c r="F539" s="21">
        <v>637.5</v>
      </c>
      <c r="G539">
        <f>Table245[[#This Row],[Unidades]]*Table245[[#This Row],[Valor Unitario]]</f>
        <v>4462.5</v>
      </c>
    </row>
    <row r="540" spans="1:7" hidden="1" x14ac:dyDescent="0.25">
      <c r="A540" t="s">
        <v>61</v>
      </c>
      <c r="B540" t="s">
        <v>65</v>
      </c>
      <c r="C540" s="20">
        <v>40981</v>
      </c>
      <c r="D540" s="22">
        <v>10944</v>
      </c>
      <c r="E540">
        <v>15</v>
      </c>
      <c r="F540" s="21">
        <v>1025.33</v>
      </c>
      <c r="G540">
        <f>Table245[[#This Row],[Unidades]]*Table245[[#This Row],[Valor Unitario]]</f>
        <v>15379.949999999999</v>
      </c>
    </row>
    <row r="541" spans="1:7" hidden="1" x14ac:dyDescent="0.25">
      <c r="A541" t="s">
        <v>61</v>
      </c>
      <c r="B541" t="s">
        <v>65</v>
      </c>
      <c r="C541" s="20">
        <v>40984</v>
      </c>
      <c r="D541" s="22">
        <v>10933</v>
      </c>
      <c r="E541">
        <v>15</v>
      </c>
      <c r="F541" s="21">
        <v>920.6</v>
      </c>
      <c r="G541">
        <f>Table245[[#This Row],[Unidades]]*Table245[[#This Row],[Valor Unitario]]</f>
        <v>13809</v>
      </c>
    </row>
    <row r="542" spans="1:7" hidden="1" x14ac:dyDescent="0.25">
      <c r="A542" t="s">
        <v>59</v>
      </c>
      <c r="B542" t="s">
        <v>69</v>
      </c>
      <c r="C542" s="20">
        <v>40984</v>
      </c>
      <c r="D542" s="22">
        <v>10938</v>
      </c>
      <c r="E542">
        <v>16</v>
      </c>
      <c r="F542" s="21">
        <v>2731.87</v>
      </c>
      <c r="G542">
        <f>Table245[[#This Row],[Unidades]]*Table245[[#This Row],[Valor Unitario]]</f>
        <v>43709.919999999998</v>
      </c>
    </row>
    <row r="543" spans="1:7" hidden="1" x14ac:dyDescent="0.25">
      <c r="A543" t="s">
        <v>59</v>
      </c>
      <c r="B543" t="s">
        <v>69</v>
      </c>
      <c r="C543" s="20">
        <v>40984</v>
      </c>
      <c r="D543" s="22">
        <v>10947</v>
      </c>
      <c r="E543">
        <v>15</v>
      </c>
      <c r="F543" s="21">
        <v>220</v>
      </c>
      <c r="G543">
        <f>Table245[[#This Row],[Unidades]]*Table245[[#This Row],[Valor Unitario]]</f>
        <v>3300</v>
      </c>
    </row>
    <row r="544" spans="1:7" hidden="1" x14ac:dyDescent="0.25">
      <c r="A544" t="s">
        <v>59</v>
      </c>
      <c r="B544" t="s">
        <v>60</v>
      </c>
      <c r="C544" s="20">
        <v>40985</v>
      </c>
      <c r="D544" s="22">
        <v>10949</v>
      </c>
      <c r="E544">
        <v>15</v>
      </c>
      <c r="F544" s="21">
        <v>4422</v>
      </c>
      <c r="G544">
        <f>Table245[[#This Row],[Unidades]]*Table245[[#This Row],[Valor Unitario]]</f>
        <v>66330</v>
      </c>
    </row>
    <row r="545" spans="1:7" x14ac:dyDescent="0.25">
      <c r="A545" t="s">
        <v>59</v>
      </c>
      <c r="B545" t="s">
        <v>60</v>
      </c>
      <c r="C545" s="20">
        <v>40986</v>
      </c>
      <c r="D545" s="22">
        <v>10912</v>
      </c>
      <c r="E545">
        <v>11</v>
      </c>
      <c r="F545" s="21">
        <v>6200.55</v>
      </c>
      <c r="G545" s="21">
        <f>Table245[[#This Row],[Unidades]]*Table245[[#This Row],[Valor Unitario]]</f>
        <v>68206.05</v>
      </c>
    </row>
    <row r="546" spans="1:7" hidden="1" x14ac:dyDescent="0.25">
      <c r="A546" t="s">
        <v>59</v>
      </c>
      <c r="B546" t="s">
        <v>64</v>
      </c>
      <c r="C546" s="20">
        <v>40986</v>
      </c>
      <c r="D546" s="22">
        <v>10928</v>
      </c>
      <c r="E546">
        <v>13</v>
      </c>
      <c r="F546" s="21">
        <v>137.5</v>
      </c>
      <c r="G546">
        <f>Table245[[#This Row],[Unidades]]*Table245[[#This Row],[Valor Unitario]]</f>
        <v>1787.5</v>
      </c>
    </row>
    <row r="547" spans="1:7" hidden="1" x14ac:dyDescent="0.25">
      <c r="A547" t="s">
        <v>59</v>
      </c>
      <c r="B547" t="s">
        <v>67</v>
      </c>
      <c r="C547" s="20">
        <v>40986</v>
      </c>
      <c r="D547" s="22">
        <v>10930</v>
      </c>
      <c r="E547">
        <v>19</v>
      </c>
      <c r="F547" s="21">
        <v>2255.5</v>
      </c>
      <c r="G547">
        <f>Table245[[#This Row],[Unidades]]*Table245[[#This Row],[Valor Unitario]]</f>
        <v>42854.5</v>
      </c>
    </row>
    <row r="548" spans="1:7" hidden="1" x14ac:dyDescent="0.25">
      <c r="A548" t="s">
        <v>59</v>
      </c>
      <c r="B548" t="s">
        <v>67</v>
      </c>
      <c r="C548" s="20">
        <v>40986</v>
      </c>
      <c r="D548" s="22">
        <v>10935</v>
      </c>
      <c r="E548">
        <v>13</v>
      </c>
      <c r="F548" s="21">
        <v>619.5</v>
      </c>
      <c r="G548">
        <f>Table245[[#This Row],[Unidades]]*Table245[[#This Row],[Valor Unitario]]</f>
        <v>8053.5</v>
      </c>
    </row>
    <row r="549" spans="1:7" hidden="1" x14ac:dyDescent="0.25">
      <c r="A549" t="s">
        <v>59</v>
      </c>
      <c r="B549" t="s">
        <v>69</v>
      </c>
      <c r="C549" s="20">
        <v>40986</v>
      </c>
      <c r="D549" s="22">
        <v>10936</v>
      </c>
      <c r="E549">
        <v>17</v>
      </c>
      <c r="F549" s="21">
        <v>456</v>
      </c>
      <c r="G549">
        <f>Table245[[#This Row],[Unidades]]*Table245[[#This Row],[Valor Unitario]]</f>
        <v>7752</v>
      </c>
    </row>
    <row r="550" spans="1:7" hidden="1" x14ac:dyDescent="0.25">
      <c r="A550" t="s">
        <v>61</v>
      </c>
      <c r="B550" t="s">
        <v>63</v>
      </c>
      <c r="C550" s="20">
        <v>40986</v>
      </c>
      <c r="D550" s="22">
        <v>10942</v>
      </c>
      <c r="E550">
        <v>11</v>
      </c>
      <c r="F550" s="21">
        <v>560</v>
      </c>
      <c r="G550">
        <f>Table245[[#This Row],[Unidades]]*Table245[[#This Row],[Valor Unitario]]</f>
        <v>6160</v>
      </c>
    </row>
    <row r="551" spans="1:7" hidden="1" x14ac:dyDescent="0.25">
      <c r="A551" t="s">
        <v>59</v>
      </c>
      <c r="B551" t="s">
        <v>67</v>
      </c>
      <c r="C551" s="20">
        <v>40986</v>
      </c>
      <c r="D551" s="22">
        <v>10945</v>
      </c>
      <c r="E551">
        <v>12</v>
      </c>
      <c r="F551" s="21">
        <v>245</v>
      </c>
      <c r="G551">
        <f>Table245[[#This Row],[Unidades]]*Table245[[#This Row],[Valor Unitario]]</f>
        <v>2940</v>
      </c>
    </row>
    <row r="552" spans="1:7" hidden="1" x14ac:dyDescent="0.25">
      <c r="A552" t="s">
        <v>59</v>
      </c>
      <c r="B552" t="s">
        <v>67</v>
      </c>
      <c r="C552" s="20">
        <v>40987</v>
      </c>
      <c r="D552" s="22">
        <v>10931</v>
      </c>
      <c r="E552">
        <v>19</v>
      </c>
      <c r="F552" s="21">
        <v>799.2</v>
      </c>
      <c r="G552">
        <f>Table245[[#This Row],[Unidades]]*Table245[[#This Row],[Valor Unitario]]</f>
        <v>15184.800000000001</v>
      </c>
    </row>
    <row r="553" spans="1:7" hidden="1" x14ac:dyDescent="0.25">
      <c r="A553" t="s">
        <v>59</v>
      </c>
      <c r="B553" t="s">
        <v>67</v>
      </c>
      <c r="C553" s="20">
        <v>40987</v>
      </c>
      <c r="D553" s="22">
        <v>10943</v>
      </c>
      <c r="E553">
        <v>8</v>
      </c>
      <c r="F553" s="21">
        <v>711</v>
      </c>
      <c r="G553">
        <f>Table245[[#This Row],[Unidades]]*Table245[[#This Row],[Valor Unitario]]</f>
        <v>5688</v>
      </c>
    </row>
    <row r="554" spans="1:7" hidden="1" x14ac:dyDescent="0.25">
      <c r="A554" t="s">
        <v>59</v>
      </c>
      <c r="B554" t="s">
        <v>64</v>
      </c>
      <c r="C554" s="20">
        <v>40987</v>
      </c>
      <c r="D554" s="22">
        <v>10946</v>
      </c>
      <c r="E554">
        <v>8</v>
      </c>
      <c r="F554" s="21">
        <v>1407.5</v>
      </c>
      <c r="G554">
        <f>Table245[[#This Row],[Unidades]]*Table245[[#This Row],[Valor Unitario]]</f>
        <v>11260</v>
      </c>
    </row>
    <row r="555" spans="1:7" hidden="1" x14ac:dyDescent="0.25">
      <c r="A555" t="s">
        <v>59</v>
      </c>
      <c r="B555" t="s">
        <v>69</v>
      </c>
      <c r="C555" s="20">
        <v>40987</v>
      </c>
      <c r="D555" s="22">
        <v>10948</v>
      </c>
      <c r="E555">
        <v>14</v>
      </c>
      <c r="F555" s="21">
        <v>2362.25</v>
      </c>
      <c r="G555">
        <f>Table245[[#This Row],[Unidades]]*Table245[[#This Row],[Valor Unitario]]</f>
        <v>33071.5</v>
      </c>
    </row>
    <row r="556" spans="1:7" hidden="1" x14ac:dyDescent="0.25">
      <c r="A556" t="s">
        <v>61</v>
      </c>
      <c r="B556" t="s">
        <v>68</v>
      </c>
      <c r="C556" s="20">
        <v>40988</v>
      </c>
      <c r="D556" s="22">
        <v>10941</v>
      </c>
      <c r="E556">
        <v>12</v>
      </c>
      <c r="F556" s="21">
        <v>4011.75</v>
      </c>
      <c r="G556">
        <f>Table245[[#This Row],[Unidades]]*Table245[[#This Row],[Valor Unitario]]</f>
        <v>48141</v>
      </c>
    </row>
    <row r="557" spans="1:7" hidden="1" x14ac:dyDescent="0.25">
      <c r="A557" t="s">
        <v>61</v>
      </c>
      <c r="B557" t="s">
        <v>62</v>
      </c>
      <c r="C557" s="20">
        <v>40988</v>
      </c>
      <c r="D557" s="22">
        <v>10954</v>
      </c>
      <c r="E557">
        <v>16</v>
      </c>
      <c r="F557" s="21">
        <v>1659.53</v>
      </c>
      <c r="G557">
        <f>Table245[[#This Row],[Unidades]]*Table245[[#This Row],[Valor Unitario]]</f>
        <v>26552.48</v>
      </c>
    </row>
    <row r="558" spans="1:7" hidden="1" x14ac:dyDescent="0.25">
      <c r="A558" t="s">
        <v>59</v>
      </c>
      <c r="B558" t="s">
        <v>66</v>
      </c>
      <c r="C558" s="20">
        <v>40988</v>
      </c>
      <c r="D558" s="22">
        <v>10955</v>
      </c>
      <c r="E558">
        <v>15</v>
      </c>
      <c r="F558" s="21">
        <v>74.400000000000006</v>
      </c>
      <c r="G558">
        <f>Table245[[#This Row],[Unidades]]*Table245[[#This Row],[Valor Unitario]]</f>
        <v>1116</v>
      </c>
    </row>
    <row r="559" spans="1:7" hidden="1" x14ac:dyDescent="0.25">
      <c r="A559" t="s">
        <v>61</v>
      </c>
      <c r="B559" t="s">
        <v>65</v>
      </c>
      <c r="C559" s="20">
        <v>40988</v>
      </c>
      <c r="D559" s="22">
        <v>10956</v>
      </c>
      <c r="E559">
        <v>15</v>
      </c>
      <c r="F559" s="21">
        <v>677</v>
      </c>
      <c r="G559">
        <f>Table245[[#This Row],[Unidades]]*Table245[[#This Row],[Valor Unitario]]</f>
        <v>10155</v>
      </c>
    </row>
    <row r="560" spans="1:7" hidden="1" x14ac:dyDescent="0.25">
      <c r="A560" t="s">
        <v>59</v>
      </c>
      <c r="B560" t="s">
        <v>66</v>
      </c>
      <c r="C560" s="20">
        <v>40991</v>
      </c>
      <c r="D560" s="22">
        <v>10940</v>
      </c>
      <c r="E560">
        <v>16</v>
      </c>
      <c r="F560" s="21">
        <v>360</v>
      </c>
      <c r="G560">
        <f>Table245[[#This Row],[Unidades]]*Table245[[#This Row],[Valor Unitario]]</f>
        <v>5760</v>
      </c>
    </row>
    <row r="561" spans="1:7" hidden="1" x14ac:dyDescent="0.25">
      <c r="A561" t="s">
        <v>59</v>
      </c>
      <c r="B561" t="s">
        <v>64</v>
      </c>
      <c r="C561" s="20">
        <v>40991</v>
      </c>
      <c r="D561" s="22">
        <v>10950</v>
      </c>
      <c r="E561">
        <v>19</v>
      </c>
      <c r="F561" s="21">
        <v>110</v>
      </c>
      <c r="G561">
        <f>Table245[[#This Row],[Unidades]]*Table245[[#This Row],[Valor Unitario]]</f>
        <v>2090</v>
      </c>
    </row>
    <row r="562" spans="1:7" hidden="1" x14ac:dyDescent="0.25">
      <c r="A562" t="s">
        <v>61</v>
      </c>
      <c r="B562" t="s">
        <v>65</v>
      </c>
      <c r="C562" s="20">
        <v>40991</v>
      </c>
      <c r="D562" s="22">
        <v>10959</v>
      </c>
      <c r="E562">
        <v>15</v>
      </c>
      <c r="F562" s="21">
        <v>131.75</v>
      </c>
      <c r="G562">
        <f>Table245[[#This Row],[Unidades]]*Table245[[#This Row],[Valor Unitario]]</f>
        <v>1976.25</v>
      </c>
    </row>
    <row r="563" spans="1:7" hidden="1" x14ac:dyDescent="0.25">
      <c r="A563" t="s">
        <v>59</v>
      </c>
      <c r="B563" t="s">
        <v>63</v>
      </c>
      <c r="C563" s="20">
        <v>40991</v>
      </c>
      <c r="D563" s="22">
        <v>10962</v>
      </c>
      <c r="E563">
        <v>12</v>
      </c>
      <c r="F563" s="21">
        <v>3584</v>
      </c>
      <c r="G563">
        <f>Table245[[#This Row],[Unidades]]*Table245[[#This Row],[Valor Unitario]]</f>
        <v>43008</v>
      </c>
    </row>
    <row r="564" spans="1:7" hidden="1" x14ac:dyDescent="0.25">
      <c r="A564" t="s">
        <v>59</v>
      </c>
      <c r="B564" t="s">
        <v>66</v>
      </c>
      <c r="C564" s="20">
        <v>40992</v>
      </c>
      <c r="D564" s="22">
        <v>10932</v>
      </c>
      <c r="E564">
        <v>7</v>
      </c>
      <c r="F564" s="21">
        <v>1788.63</v>
      </c>
      <c r="G564">
        <f>Table245[[#This Row],[Unidades]]*Table245[[#This Row],[Valor Unitario]]</f>
        <v>12520.41</v>
      </c>
    </row>
    <row r="565" spans="1:7" hidden="1" x14ac:dyDescent="0.25">
      <c r="A565" t="s">
        <v>59</v>
      </c>
      <c r="B565" t="s">
        <v>64</v>
      </c>
      <c r="C565" s="20">
        <v>40992</v>
      </c>
      <c r="D565" s="22">
        <v>10952</v>
      </c>
      <c r="E565">
        <v>8</v>
      </c>
      <c r="F565" s="21">
        <v>471.2</v>
      </c>
      <c r="G565">
        <f>Table245[[#This Row],[Unidades]]*Table245[[#This Row],[Valor Unitario]]</f>
        <v>3769.6</v>
      </c>
    </row>
    <row r="566" spans="1:7" hidden="1" x14ac:dyDescent="0.25">
      <c r="A566" t="s">
        <v>61</v>
      </c>
      <c r="B566" t="s">
        <v>69</v>
      </c>
      <c r="C566" s="20">
        <v>40992</v>
      </c>
      <c r="D566" s="22">
        <v>10964</v>
      </c>
      <c r="E566">
        <v>18</v>
      </c>
      <c r="F566" s="21">
        <v>2052.5</v>
      </c>
      <c r="G566">
        <f>Table245[[#This Row],[Unidades]]*Table245[[#This Row],[Valor Unitario]]</f>
        <v>36945</v>
      </c>
    </row>
    <row r="567" spans="1:7" hidden="1" x14ac:dyDescent="0.25">
      <c r="A567" t="s">
        <v>61</v>
      </c>
      <c r="B567" t="s">
        <v>63</v>
      </c>
      <c r="C567" s="20">
        <v>40993</v>
      </c>
      <c r="D567" s="22">
        <v>10953</v>
      </c>
      <c r="E567">
        <v>9</v>
      </c>
      <c r="F567" s="21">
        <v>4441.25</v>
      </c>
      <c r="G567">
        <f>Table245[[#This Row],[Unidades]]*Table245[[#This Row],[Valor Unitario]]</f>
        <v>39971.25</v>
      </c>
    </row>
    <row r="568" spans="1:7" hidden="1" x14ac:dyDescent="0.25">
      <c r="A568" t="s">
        <v>61</v>
      </c>
      <c r="B568" t="s">
        <v>63</v>
      </c>
      <c r="C568" s="20">
        <v>40994</v>
      </c>
      <c r="D568" s="22">
        <v>10963</v>
      </c>
      <c r="E568">
        <v>15</v>
      </c>
      <c r="F568" s="21">
        <v>57.8</v>
      </c>
      <c r="G568">
        <f>Table245[[#This Row],[Unidades]]*Table245[[#This Row],[Valor Unitario]]</f>
        <v>867</v>
      </c>
    </row>
    <row r="569" spans="1:7" hidden="1" x14ac:dyDescent="0.25">
      <c r="A569" t="s">
        <v>59</v>
      </c>
      <c r="B569" t="s">
        <v>67</v>
      </c>
      <c r="C569" s="20">
        <v>40994</v>
      </c>
      <c r="D569" s="22">
        <v>10972</v>
      </c>
      <c r="E569">
        <v>8</v>
      </c>
      <c r="F569" s="21">
        <v>251.5</v>
      </c>
      <c r="G569">
        <f>Table245[[#This Row],[Unidades]]*Table245[[#This Row],[Valor Unitario]]</f>
        <v>2012</v>
      </c>
    </row>
    <row r="570" spans="1:7" hidden="1" x14ac:dyDescent="0.25">
      <c r="A570" t="s">
        <v>59</v>
      </c>
      <c r="B570" t="s">
        <v>66</v>
      </c>
      <c r="C570" s="20">
        <v>40995</v>
      </c>
      <c r="D570" s="22">
        <v>10957</v>
      </c>
      <c r="E570">
        <v>16</v>
      </c>
      <c r="F570" s="21">
        <v>1762.7</v>
      </c>
      <c r="G570">
        <f>Table245[[#This Row],[Unidades]]*Table245[[#This Row],[Valor Unitario]]</f>
        <v>28203.200000000001</v>
      </c>
    </row>
    <row r="571" spans="1:7" hidden="1" x14ac:dyDescent="0.25">
      <c r="A571" t="s">
        <v>61</v>
      </c>
      <c r="B571" t="s">
        <v>68</v>
      </c>
      <c r="C571" s="20">
        <v>40995</v>
      </c>
      <c r="D571" s="22">
        <v>10958</v>
      </c>
      <c r="E571">
        <v>15</v>
      </c>
      <c r="F571" s="21">
        <v>781</v>
      </c>
      <c r="G571">
        <f>Table245[[#This Row],[Unidades]]*Table245[[#This Row],[Valor Unitario]]</f>
        <v>11715</v>
      </c>
    </row>
    <row r="572" spans="1:7" hidden="1" x14ac:dyDescent="0.25">
      <c r="A572" t="s">
        <v>61</v>
      </c>
      <c r="B572" t="s">
        <v>65</v>
      </c>
      <c r="C572" s="20">
        <v>40995</v>
      </c>
      <c r="D572" s="22">
        <v>10973</v>
      </c>
      <c r="E572">
        <v>19</v>
      </c>
      <c r="F572" s="21">
        <v>291.55</v>
      </c>
      <c r="G572">
        <f>Table245[[#This Row],[Unidades]]*Table245[[#This Row],[Valor Unitario]]</f>
        <v>5539.45</v>
      </c>
    </row>
    <row r="573" spans="1:7" hidden="1" x14ac:dyDescent="0.25">
      <c r="A573" t="s">
        <v>59</v>
      </c>
      <c r="B573" t="s">
        <v>64</v>
      </c>
      <c r="C573" s="20">
        <v>40995</v>
      </c>
      <c r="D573" s="22">
        <v>10975</v>
      </c>
      <c r="E573">
        <v>7</v>
      </c>
      <c r="F573" s="21">
        <v>717.5</v>
      </c>
      <c r="G573">
        <f>Table245[[#This Row],[Unidades]]*Table245[[#This Row],[Valor Unitario]]</f>
        <v>5022.5</v>
      </c>
    </row>
    <row r="574" spans="1:7" hidden="1" x14ac:dyDescent="0.25">
      <c r="A574" t="s">
        <v>59</v>
      </c>
      <c r="B574" t="s">
        <v>66</v>
      </c>
      <c r="C574" s="20">
        <v>40998</v>
      </c>
      <c r="D574" s="22">
        <v>10961</v>
      </c>
      <c r="E574">
        <v>16</v>
      </c>
      <c r="F574" s="21">
        <v>1119.9000000000001</v>
      </c>
      <c r="G574">
        <f>Table245[[#This Row],[Unidades]]*Table245[[#This Row],[Valor Unitario]]</f>
        <v>17918.400000000001</v>
      </c>
    </row>
    <row r="575" spans="1:7" hidden="1" x14ac:dyDescent="0.25">
      <c r="A575" t="s">
        <v>61</v>
      </c>
      <c r="B575" t="s">
        <v>65</v>
      </c>
      <c r="C575" s="20">
        <v>40998</v>
      </c>
      <c r="D575" s="22">
        <v>10965</v>
      </c>
      <c r="E575">
        <v>10</v>
      </c>
      <c r="F575" s="21">
        <v>848</v>
      </c>
      <c r="G575">
        <f>Table245[[#This Row],[Unidades]]*Table245[[#This Row],[Valor Unitario]]</f>
        <v>8480</v>
      </c>
    </row>
    <row r="576" spans="1:7" hidden="1" x14ac:dyDescent="0.25">
      <c r="A576" t="s">
        <v>59</v>
      </c>
      <c r="B576" t="s">
        <v>64</v>
      </c>
      <c r="C576" s="20">
        <v>40998</v>
      </c>
      <c r="D576" s="22">
        <v>10969</v>
      </c>
      <c r="E576">
        <v>7</v>
      </c>
      <c r="F576" s="21">
        <v>108</v>
      </c>
      <c r="G576">
        <f>Table245[[#This Row],[Unidades]]*Table245[[#This Row],[Valor Unitario]]</f>
        <v>756</v>
      </c>
    </row>
    <row r="577" spans="1:7" x14ac:dyDescent="0.25">
      <c r="A577" t="s">
        <v>59</v>
      </c>
      <c r="B577" t="s">
        <v>66</v>
      </c>
      <c r="C577" s="20">
        <v>40999</v>
      </c>
      <c r="D577" s="22">
        <v>10979</v>
      </c>
      <c r="E577">
        <v>14</v>
      </c>
      <c r="F577" s="21">
        <v>4813.5</v>
      </c>
      <c r="G577" s="21">
        <f>Table245[[#This Row],[Unidades]]*Table245[[#This Row],[Valor Unitario]]</f>
        <v>67389</v>
      </c>
    </row>
    <row r="578" spans="1:7" hidden="1" x14ac:dyDescent="0.25">
      <c r="A578" t="s">
        <v>59</v>
      </c>
      <c r="B578" t="s">
        <v>64</v>
      </c>
      <c r="C578" s="20">
        <v>41000</v>
      </c>
      <c r="D578" s="22">
        <v>10968</v>
      </c>
      <c r="E578">
        <v>15</v>
      </c>
      <c r="F578" s="21">
        <v>1408</v>
      </c>
      <c r="G578">
        <f>Table245[[#This Row],[Unidades]]*Table245[[#This Row],[Valor Unitario]]</f>
        <v>21120</v>
      </c>
    </row>
    <row r="579" spans="1:7" hidden="1" x14ac:dyDescent="0.25">
      <c r="A579" t="s">
        <v>59</v>
      </c>
      <c r="B579" t="s">
        <v>60</v>
      </c>
      <c r="C579" s="20">
        <v>41001</v>
      </c>
      <c r="D579" s="22">
        <v>10967</v>
      </c>
      <c r="E579">
        <v>16</v>
      </c>
      <c r="F579" s="21">
        <v>910.4</v>
      </c>
      <c r="G579">
        <f>Table245[[#This Row],[Unidades]]*Table245[[#This Row],[Valor Unitario]]</f>
        <v>14566.4</v>
      </c>
    </row>
    <row r="580" spans="1:7" hidden="1" x14ac:dyDescent="0.25">
      <c r="A580" t="s">
        <v>59</v>
      </c>
      <c r="B580" t="s">
        <v>60</v>
      </c>
      <c r="C580" s="20">
        <v>41001</v>
      </c>
      <c r="D580" s="22">
        <v>10971</v>
      </c>
      <c r="E580">
        <v>7</v>
      </c>
      <c r="F580" s="21">
        <v>1733.06</v>
      </c>
      <c r="G580">
        <f>Table245[[#This Row],[Unidades]]*Table245[[#This Row],[Valor Unitario]]</f>
        <v>12131.42</v>
      </c>
    </row>
    <row r="581" spans="1:7" x14ac:dyDescent="0.25">
      <c r="A581" t="s">
        <v>59</v>
      </c>
      <c r="B581" t="s">
        <v>64</v>
      </c>
      <c r="C581" s="20">
        <v>41001</v>
      </c>
      <c r="D581" s="22">
        <v>10981</v>
      </c>
      <c r="E581">
        <v>10</v>
      </c>
      <c r="F581" s="21">
        <v>15810</v>
      </c>
      <c r="G581" s="21">
        <f>Table245[[#This Row],[Unidades]]*Table245[[#This Row],[Valor Unitario]]</f>
        <v>158100</v>
      </c>
    </row>
    <row r="582" spans="1:7" hidden="1" x14ac:dyDescent="0.25">
      <c r="A582" t="s">
        <v>59</v>
      </c>
      <c r="B582" t="s">
        <v>60</v>
      </c>
      <c r="C582" s="20">
        <v>41001</v>
      </c>
      <c r="D582" s="22">
        <v>10985</v>
      </c>
      <c r="E582">
        <v>15</v>
      </c>
      <c r="F582" s="21">
        <v>2023.38</v>
      </c>
      <c r="G582">
        <f>Table245[[#This Row],[Unidades]]*Table245[[#This Row],[Valor Unitario]]</f>
        <v>30350.7</v>
      </c>
    </row>
    <row r="583" spans="1:7" hidden="1" x14ac:dyDescent="0.25">
      <c r="A583" t="s">
        <v>59</v>
      </c>
      <c r="B583" t="s">
        <v>60</v>
      </c>
      <c r="C583" s="20">
        <v>41001</v>
      </c>
      <c r="D583" s="22">
        <v>10989</v>
      </c>
      <c r="E583">
        <v>7</v>
      </c>
      <c r="F583" s="21">
        <v>1353.6</v>
      </c>
      <c r="G583">
        <f>Table245[[#This Row],[Unidades]]*Table245[[#This Row],[Valor Unitario]]</f>
        <v>9475.1999999999989</v>
      </c>
    </row>
    <row r="584" spans="1:7" hidden="1" x14ac:dyDescent="0.25">
      <c r="A584" t="s">
        <v>59</v>
      </c>
      <c r="B584" t="s">
        <v>69</v>
      </c>
      <c r="C584" s="20">
        <v>41002</v>
      </c>
      <c r="D584" s="22">
        <v>10974</v>
      </c>
      <c r="E584">
        <v>11</v>
      </c>
      <c r="F584" s="21">
        <v>439</v>
      </c>
      <c r="G584">
        <f>Table245[[#This Row],[Unidades]]*Table245[[#This Row],[Valor Unitario]]</f>
        <v>4829</v>
      </c>
    </row>
    <row r="585" spans="1:7" hidden="1" x14ac:dyDescent="0.25">
      <c r="A585" t="s">
        <v>59</v>
      </c>
      <c r="B585" t="s">
        <v>64</v>
      </c>
      <c r="C585" s="20">
        <v>41002</v>
      </c>
      <c r="D585" s="22">
        <v>10976</v>
      </c>
      <c r="E585">
        <v>17</v>
      </c>
      <c r="F585" s="21">
        <v>912</v>
      </c>
      <c r="G585">
        <f>Table245[[#This Row],[Unidades]]*Table245[[#This Row],[Valor Unitario]]</f>
        <v>15504</v>
      </c>
    </row>
    <row r="586" spans="1:7" hidden="1" x14ac:dyDescent="0.25">
      <c r="A586" t="s">
        <v>59</v>
      </c>
      <c r="B586" t="s">
        <v>64</v>
      </c>
      <c r="C586" s="20">
        <v>41002</v>
      </c>
      <c r="D586" s="22">
        <v>10984</v>
      </c>
      <c r="E586">
        <v>17</v>
      </c>
      <c r="F586" s="21">
        <v>1809.75</v>
      </c>
      <c r="G586">
        <f>Table245[[#This Row],[Unidades]]*Table245[[#This Row],[Valor Unitario]]</f>
        <v>30765.75</v>
      </c>
    </row>
    <row r="587" spans="1:7" hidden="1" x14ac:dyDescent="0.25">
      <c r="A587" t="s">
        <v>59</v>
      </c>
      <c r="B587" t="s">
        <v>64</v>
      </c>
      <c r="C587" s="20">
        <v>41002</v>
      </c>
      <c r="D587" s="22">
        <v>10992</v>
      </c>
      <c r="E587">
        <v>8</v>
      </c>
      <c r="F587" s="21">
        <v>69.599999999999994</v>
      </c>
      <c r="G587">
        <f>Table245[[#This Row],[Unidades]]*Table245[[#This Row],[Valor Unitario]]</f>
        <v>556.79999999999995</v>
      </c>
    </row>
    <row r="588" spans="1:7" hidden="1" x14ac:dyDescent="0.25">
      <c r="A588" t="s">
        <v>59</v>
      </c>
      <c r="B588" t="s">
        <v>60</v>
      </c>
      <c r="C588" s="20">
        <v>41005</v>
      </c>
      <c r="D588" s="22">
        <v>10983</v>
      </c>
      <c r="E588">
        <v>15</v>
      </c>
      <c r="F588" s="21">
        <v>720.9</v>
      </c>
      <c r="G588">
        <f>Table245[[#This Row],[Unidades]]*Table245[[#This Row],[Valor Unitario]]</f>
        <v>10813.5</v>
      </c>
    </row>
    <row r="589" spans="1:7" hidden="1" x14ac:dyDescent="0.25">
      <c r="A589" t="s">
        <v>59</v>
      </c>
      <c r="B589" t="s">
        <v>66</v>
      </c>
      <c r="C589" s="20">
        <v>41005</v>
      </c>
      <c r="D589" s="22">
        <v>10987</v>
      </c>
      <c r="E589">
        <v>8</v>
      </c>
      <c r="F589" s="21">
        <v>2772</v>
      </c>
      <c r="G589">
        <f>Table245[[#This Row],[Unidades]]*Table245[[#This Row],[Valor Unitario]]</f>
        <v>22176</v>
      </c>
    </row>
    <row r="590" spans="1:7" hidden="1" x14ac:dyDescent="0.25">
      <c r="A590" t="s">
        <v>59</v>
      </c>
      <c r="B590" t="s">
        <v>64</v>
      </c>
      <c r="C590" s="20">
        <v>41005</v>
      </c>
      <c r="D590" s="22">
        <v>10995</v>
      </c>
      <c r="E590">
        <v>16</v>
      </c>
      <c r="F590" s="21">
        <v>1196</v>
      </c>
      <c r="G590">
        <f>Table245[[#This Row],[Unidades]]*Table245[[#This Row],[Valor Unitario]]</f>
        <v>19136</v>
      </c>
    </row>
    <row r="591" spans="1:7" hidden="1" x14ac:dyDescent="0.25">
      <c r="A591" t="s">
        <v>61</v>
      </c>
      <c r="B591" t="s">
        <v>63</v>
      </c>
      <c r="C591" s="20">
        <v>41006</v>
      </c>
      <c r="D591" s="22">
        <v>10951</v>
      </c>
      <c r="E591">
        <v>9</v>
      </c>
      <c r="F591" s="21">
        <v>458.74</v>
      </c>
      <c r="G591">
        <f>Table245[[#This Row],[Unidades]]*Table245[[#This Row],[Valor Unitario]]</f>
        <v>4128.66</v>
      </c>
    </row>
    <row r="592" spans="1:7" hidden="1" x14ac:dyDescent="0.25">
      <c r="A592" t="s">
        <v>59</v>
      </c>
      <c r="B592" t="s">
        <v>60</v>
      </c>
      <c r="C592" s="20">
        <v>41006</v>
      </c>
      <c r="D592" s="22">
        <v>10990</v>
      </c>
      <c r="E592">
        <v>18</v>
      </c>
      <c r="F592" s="21">
        <v>4288.8500000000004</v>
      </c>
      <c r="G592">
        <f>Table245[[#This Row],[Unidades]]*Table245[[#This Row],[Valor Unitario]]</f>
        <v>77199.3</v>
      </c>
    </row>
    <row r="593" spans="1:7" hidden="1" x14ac:dyDescent="0.25">
      <c r="A593" t="s">
        <v>59</v>
      </c>
      <c r="B593" t="s">
        <v>64</v>
      </c>
      <c r="C593" s="20">
        <v>41006</v>
      </c>
      <c r="D593" s="22">
        <v>10991</v>
      </c>
      <c r="E593">
        <v>9</v>
      </c>
      <c r="F593" s="21">
        <v>2296</v>
      </c>
      <c r="G593">
        <f>Table245[[#This Row],[Unidades]]*Table245[[#This Row],[Valor Unitario]]</f>
        <v>20664</v>
      </c>
    </row>
    <row r="594" spans="1:7" hidden="1" x14ac:dyDescent="0.25">
      <c r="A594" t="s">
        <v>59</v>
      </c>
      <c r="B594" t="s">
        <v>69</v>
      </c>
      <c r="C594" s="20">
        <v>41007</v>
      </c>
      <c r="D594" s="22">
        <v>10924</v>
      </c>
      <c r="E594">
        <v>9</v>
      </c>
      <c r="F594" s="21">
        <v>1835.7</v>
      </c>
      <c r="G594">
        <f>Table245[[#This Row],[Unidades]]*Table245[[#This Row],[Valor Unitario]]</f>
        <v>16521.3</v>
      </c>
    </row>
    <row r="595" spans="1:7" hidden="1" x14ac:dyDescent="0.25">
      <c r="A595" t="s">
        <v>59</v>
      </c>
      <c r="B595" t="s">
        <v>67</v>
      </c>
      <c r="C595" s="20">
        <v>41007</v>
      </c>
      <c r="D595" s="22">
        <v>10927</v>
      </c>
      <c r="E595">
        <v>8</v>
      </c>
      <c r="F595" s="21">
        <v>800</v>
      </c>
      <c r="G595">
        <f>Table245[[#This Row],[Unidades]]*Table245[[#This Row],[Valor Unitario]]</f>
        <v>6400</v>
      </c>
    </row>
    <row r="596" spans="1:7" hidden="1" x14ac:dyDescent="0.25">
      <c r="A596" t="s">
        <v>61</v>
      </c>
      <c r="B596" t="s">
        <v>69</v>
      </c>
      <c r="C596" s="20">
        <v>41007</v>
      </c>
      <c r="D596" s="22">
        <v>10960</v>
      </c>
      <c r="E596">
        <v>12</v>
      </c>
      <c r="F596" s="21">
        <v>265.35000000000002</v>
      </c>
      <c r="G596">
        <f>Table245[[#This Row],[Unidades]]*Table245[[#This Row],[Valor Unitario]]</f>
        <v>3184.2000000000003</v>
      </c>
    </row>
    <row r="597" spans="1:7" hidden="1" x14ac:dyDescent="0.25">
      <c r="A597" t="s">
        <v>59</v>
      </c>
      <c r="B597" t="s">
        <v>67</v>
      </c>
      <c r="C597" s="20">
        <v>41007</v>
      </c>
      <c r="D597" s="22">
        <v>10966</v>
      </c>
      <c r="E597">
        <v>7</v>
      </c>
      <c r="F597" s="21">
        <v>1098.46</v>
      </c>
      <c r="G597">
        <f>Table245[[#This Row],[Unidades]]*Table245[[#This Row],[Valor Unitario]]</f>
        <v>7689.22</v>
      </c>
    </row>
    <row r="598" spans="1:7" hidden="1" x14ac:dyDescent="0.25">
      <c r="A598" t="s">
        <v>59</v>
      </c>
      <c r="B598" t="s">
        <v>60</v>
      </c>
      <c r="C598" s="20">
        <v>41007</v>
      </c>
      <c r="D598" s="22">
        <v>10982</v>
      </c>
      <c r="E598">
        <v>9</v>
      </c>
      <c r="F598" s="21">
        <v>1014</v>
      </c>
      <c r="G598">
        <f>Table245[[#This Row],[Unidades]]*Table245[[#This Row],[Valor Unitario]]</f>
        <v>9126</v>
      </c>
    </row>
    <row r="599" spans="1:7" hidden="1" x14ac:dyDescent="0.25">
      <c r="A599" t="s">
        <v>59</v>
      </c>
      <c r="B599" t="s">
        <v>69</v>
      </c>
      <c r="C599" s="20">
        <v>41007</v>
      </c>
      <c r="D599" s="22">
        <v>11003</v>
      </c>
      <c r="E599">
        <v>18</v>
      </c>
      <c r="F599" s="21">
        <v>326</v>
      </c>
      <c r="G599">
        <f>Table245[[#This Row],[Unidades]]*Table245[[#This Row],[Valor Unitario]]</f>
        <v>5868</v>
      </c>
    </row>
    <row r="600" spans="1:7" hidden="1" x14ac:dyDescent="0.25">
      <c r="A600" t="s">
        <v>59</v>
      </c>
      <c r="B600" t="s">
        <v>60</v>
      </c>
      <c r="C600" s="20">
        <v>41008</v>
      </c>
      <c r="D600" s="22">
        <v>10994</v>
      </c>
      <c r="E600">
        <v>14</v>
      </c>
      <c r="F600" s="21">
        <v>940.5</v>
      </c>
      <c r="G600">
        <f>Table245[[#This Row],[Unidades]]*Table245[[#This Row],[Valor Unitario]]</f>
        <v>13167</v>
      </c>
    </row>
    <row r="601" spans="1:7" hidden="1" x14ac:dyDescent="0.25">
      <c r="A601" t="s">
        <v>59</v>
      </c>
      <c r="B601" t="s">
        <v>66</v>
      </c>
      <c r="C601" s="20">
        <v>41009</v>
      </c>
      <c r="D601" s="22">
        <v>10977</v>
      </c>
      <c r="E601">
        <v>12</v>
      </c>
      <c r="F601" s="21">
        <v>2233</v>
      </c>
      <c r="G601">
        <f>Table245[[#This Row],[Unidades]]*Table245[[#This Row],[Valor Unitario]]</f>
        <v>26796</v>
      </c>
    </row>
    <row r="602" spans="1:7" hidden="1" x14ac:dyDescent="0.25">
      <c r="A602" t="s">
        <v>61</v>
      </c>
      <c r="B602" t="s">
        <v>69</v>
      </c>
      <c r="C602" s="20">
        <v>41009</v>
      </c>
      <c r="D602" s="22">
        <v>10988</v>
      </c>
      <c r="E602">
        <v>14</v>
      </c>
      <c r="F602" s="21">
        <v>3574.8</v>
      </c>
      <c r="G602">
        <f>Table245[[#This Row],[Unidades]]*Table245[[#This Row],[Valor Unitario]]</f>
        <v>50047.200000000004</v>
      </c>
    </row>
    <row r="603" spans="1:7" hidden="1" x14ac:dyDescent="0.25">
      <c r="A603" t="s">
        <v>61</v>
      </c>
      <c r="B603" t="s">
        <v>68</v>
      </c>
      <c r="C603" s="20">
        <v>41009</v>
      </c>
      <c r="D603" s="22">
        <v>10993</v>
      </c>
      <c r="E603">
        <v>15</v>
      </c>
      <c r="F603" s="21">
        <v>4895.4399999999996</v>
      </c>
      <c r="G603">
        <f>Table245[[#This Row],[Unidades]]*Table245[[#This Row],[Valor Unitario]]</f>
        <v>73431.599999999991</v>
      </c>
    </row>
    <row r="604" spans="1:7" hidden="1" x14ac:dyDescent="0.25">
      <c r="A604" t="s">
        <v>59</v>
      </c>
      <c r="B604" t="s">
        <v>67</v>
      </c>
      <c r="C604" s="20">
        <v>41009</v>
      </c>
      <c r="D604" s="22">
        <v>10996</v>
      </c>
      <c r="E604">
        <v>17</v>
      </c>
      <c r="F604" s="21">
        <v>560</v>
      </c>
      <c r="G604">
        <f>Table245[[#This Row],[Unidades]]*Table245[[#This Row],[Valor Unitario]]</f>
        <v>9520</v>
      </c>
    </row>
    <row r="605" spans="1:7" hidden="1" x14ac:dyDescent="0.25">
      <c r="A605" t="s">
        <v>61</v>
      </c>
      <c r="B605" t="s">
        <v>65</v>
      </c>
      <c r="C605" s="20">
        <v>41009</v>
      </c>
      <c r="D605" s="22">
        <v>10999</v>
      </c>
      <c r="E605">
        <v>11</v>
      </c>
      <c r="F605" s="21">
        <v>1197.95</v>
      </c>
      <c r="G605">
        <f>Table245[[#This Row],[Unidades]]*Table245[[#This Row],[Valor Unitario]]</f>
        <v>13177.45</v>
      </c>
    </row>
    <row r="606" spans="1:7" hidden="1" x14ac:dyDescent="0.25">
      <c r="A606" t="s">
        <v>59</v>
      </c>
      <c r="B606" t="s">
        <v>60</v>
      </c>
      <c r="C606" s="20">
        <v>41009</v>
      </c>
      <c r="D606" s="22">
        <v>11005</v>
      </c>
      <c r="E606">
        <v>14</v>
      </c>
      <c r="F606" s="21">
        <v>586</v>
      </c>
      <c r="G606">
        <f>Table245[[#This Row],[Unidades]]*Table245[[#This Row],[Valor Unitario]]</f>
        <v>8204</v>
      </c>
    </row>
    <row r="607" spans="1:7" hidden="1" x14ac:dyDescent="0.25">
      <c r="A607" t="s">
        <v>59</v>
      </c>
      <c r="B607" t="s">
        <v>60</v>
      </c>
      <c r="C607" s="20">
        <v>41009</v>
      </c>
      <c r="D607" s="22">
        <v>11009</v>
      </c>
      <c r="E607">
        <v>17</v>
      </c>
      <c r="F607" s="21">
        <v>616.5</v>
      </c>
      <c r="G607">
        <f>Table245[[#This Row],[Unidades]]*Table245[[#This Row],[Valor Unitario]]</f>
        <v>10480.5</v>
      </c>
    </row>
    <row r="608" spans="1:7" hidden="1" x14ac:dyDescent="0.25">
      <c r="A608" t="s">
        <v>59</v>
      </c>
      <c r="B608" t="s">
        <v>60</v>
      </c>
      <c r="C608" s="20">
        <v>41009</v>
      </c>
      <c r="D608" s="22">
        <v>11013</v>
      </c>
      <c r="E608">
        <v>19</v>
      </c>
      <c r="F608" s="21">
        <v>361</v>
      </c>
      <c r="G608">
        <f>Table245[[#This Row],[Unidades]]*Table245[[#This Row],[Valor Unitario]]</f>
        <v>6859</v>
      </c>
    </row>
    <row r="609" spans="1:7" hidden="1" x14ac:dyDescent="0.25">
      <c r="A609" t="s">
        <v>59</v>
      </c>
      <c r="B609" t="s">
        <v>66</v>
      </c>
      <c r="C609" s="20">
        <v>41012</v>
      </c>
      <c r="D609" s="22">
        <v>10997</v>
      </c>
      <c r="E609">
        <v>15</v>
      </c>
      <c r="F609" s="21">
        <v>1885</v>
      </c>
      <c r="G609">
        <f>Table245[[#This Row],[Unidades]]*Table245[[#This Row],[Valor Unitario]]</f>
        <v>28275</v>
      </c>
    </row>
    <row r="610" spans="1:7" hidden="1" x14ac:dyDescent="0.25">
      <c r="A610" t="s">
        <v>59</v>
      </c>
      <c r="B610" t="s">
        <v>66</v>
      </c>
      <c r="C610" s="20">
        <v>41012</v>
      </c>
      <c r="D610" s="22">
        <v>11007</v>
      </c>
      <c r="E610">
        <v>11</v>
      </c>
      <c r="F610" s="21">
        <v>2633.9</v>
      </c>
      <c r="G610">
        <f>Table245[[#This Row],[Unidades]]*Table245[[#This Row],[Valor Unitario]]</f>
        <v>28972.9</v>
      </c>
    </row>
    <row r="611" spans="1:7" hidden="1" x14ac:dyDescent="0.25">
      <c r="A611" t="s">
        <v>59</v>
      </c>
      <c r="B611" t="s">
        <v>69</v>
      </c>
      <c r="C611" s="20">
        <v>41012</v>
      </c>
      <c r="D611" s="22">
        <v>11011</v>
      </c>
      <c r="E611">
        <v>15</v>
      </c>
      <c r="F611" s="21">
        <v>933.5</v>
      </c>
      <c r="G611">
        <f>Table245[[#This Row],[Unidades]]*Table245[[#This Row],[Valor Unitario]]</f>
        <v>14002.5</v>
      </c>
    </row>
    <row r="612" spans="1:7" hidden="1" x14ac:dyDescent="0.25">
      <c r="A612" t="s">
        <v>61</v>
      </c>
      <c r="B612" t="s">
        <v>63</v>
      </c>
      <c r="C612" s="20">
        <v>41012</v>
      </c>
      <c r="D612" s="22">
        <v>11016</v>
      </c>
      <c r="E612">
        <v>19</v>
      </c>
      <c r="F612" s="21">
        <v>491.5</v>
      </c>
      <c r="G612">
        <f>Table245[[#This Row],[Unidades]]*Table245[[#This Row],[Valor Unitario]]</f>
        <v>9338.5</v>
      </c>
    </row>
    <row r="613" spans="1:7" hidden="1" x14ac:dyDescent="0.25">
      <c r="A613" t="s">
        <v>59</v>
      </c>
      <c r="B613" t="s">
        <v>60</v>
      </c>
      <c r="C613" s="20">
        <v>41013</v>
      </c>
      <c r="D613" s="22">
        <v>11000</v>
      </c>
      <c r="E613">
        <v>13</v>
      </c>
      <c r="F613" s="21">
        <v>903.75</v>
      </c>
      <c r="G613">
        <f>Table245[[#This Row],[Unidades]]*Table245[[#This Row],[Valor Unitario]]</f>
        <v>11748.75</v>
      </c>
    </row>
    <row r="614" spans="1:7" hidden="1" x14ac:dyDescent="0.25">
      <c r="A614" t="s">
        <v>59</v>
      </c>
      <c r="B614" t="s">
        <v>60</v>
      </c>
      <c r="C614" s="20">
        <v>41013</v>
      </c>
      <c r="D614" s="22">
        <v>11001</v>
      </c>
      <c r="E614">
        <v>14</v>
      </c>
      <c r="F614" s="21">
        <v>2769</v>
      </c>
      <c r="G614">
        <f>Table245[[#This Row],[Unidades]]*Table245[[#This Row],[Valor Unitario]]</f>
        <v>38766</v>
      </c>
    </row>
    <row r="615" spans="1:7" hidden="1" x14ac:dyDescent="0.25">
      <c r="A615" t="s">
        <v>59</v>
      </c>
      <c r="B615" t="s">
        <v>69</v>
      </c>
      <c r="C615" s="20">
        <v>41014</v>
      </c>
      <c r="D615" s="22">
        <v>11006</v>
      </c>
      <c r="E615">
        <v>18</v>
      </c>
      <c r="F615" s="21">
        <v>329.69</v>
      </c>
      <c r="G615">
        <f>Table245[[#This Row],[Unidades]]*Table245[[#This Row],[Valor Unitario]]</f>
        <v>5934.42</v>
      </c>
    </row>
    <row r="616" spans="1:7" hidden="1" x14ac:dyDescent="0.25">
      <c r="A616" t="s">
        <v>59</v>
      </c>
      <c r="B616" t="s">
        <v>60</v>
      </c>
      <c r="C616" s="20">
        <v>41014</v>
      </c>
      <c r="D616" s="22">
        <v>11014</v>
      </c>
      <c r="E616">
        <v>9</v>
      </c>
      <c r="F616" s="21">
        <v>243.18</v>
      </c>
      <c r="G616">
        <f>Table245[[#This Row],[Unidades]]*Table245[[#This Row],[Valor Unitario]]</f>
        <v>2188.62</v>
      </c>
    </row>
    <row r="617" spans="1:7" hidden="1" x14ac:dyDescent="0.25">
      <c r="A617" t="s">
        <v>59</v>
      </c>
      <c r="B617" t="s">
        <v>67</v>
      </c>
      <c r="C617" s="20">
        <v>41015</v>
      </c>
      <c r="D617" s="22">
        <v>11002</v>
      </c>
      <c r="E617">
        <v>14</v>
      </c>
      <c r="F617" s="21">
        <v>1811.1</v>
      </c>
      <c r="G617">
        <f>Table245[[#This Row],[Unidades]]*Table245[[#This Row],[Valor Unitario]]</f>
        <v>25355.399999999998</v>
      </c>
    </row>
    <row r="618" spans="1:7" hidden="1" x14ac:dyDescent="0.25">
      <c r="A618" t="s">
        <v>59</v>
      </c>
      <c r="B618" t="s">
        <v>67</v>
      </c>
      <c r="C618" s="20">
        <v>41015</v>
      </c>
      <c r="D618" s="22">
        <v>11018</v>
      </c>
      <c r="E618">
        <v>19</v>
      </c>
      <c r="F618" s="21">
        <v>1575</v>
      </c>
      <c r="G618">
        <f>Table245[[#This Row],[Unidades]]*Table245[[#This Row],[Valor Unitario]]</f>
        <v>29925</v>
      </c>
    </row>
    <row r="619" spans="1:7" hidden="1" x14ac:dyDescent="0.25">
      <c r="A619" t="s">
        <v>59</v>
      </c>
      <c r="B619" t="s">
        <v>60</v>
      </c>
      <c r="C619" s="20">
        <v>41015</v>
      </c>
      <c r="D619" s="22">
        <v>11020</v>
      </c>
      <c r="E619">
        <v>16</v>
      </c>
      <c r="F619" s="21">
        <v>632.4</v>
      </c>
      <c r="G619">
        <f>Table245[[#This Row],[Unidades]]*Table245[[#This Row],[Valor Unitario]]</f>
        <v>10118.4</v>
      </c>
    </row>
    <row r="620" spans="1:7" hidden="1" x14ac:dyDescent="0.25">
      <c r="A620" t="s">
        <v>59</v>
      </c>
      <c r="B620" t="s">
        <v>67</v>
      </c>
      <c r="C620" s="20">
        <v>41016</v>
      </c>
      <c r="D620" s="22">
        <v>10980</v>
      </c>
      <c r="E620">
        <v>19</v>
      </c>
      <c r="F620" s="21">
        <v>248</v>
      </c>
      <c r="G620">
        <f>Table245[[#This Row],[Unidades]]*Table245[[#This Row],[Valor Unitario]]</f>
        <v>4712</v>
      </c>
    </row>
    <row r="621" spans="1:7" hidden="1" x14ac:dyDescent="0.25">
      <c r="A621" t="s">
        <v>59</v>
      </c>
      <c r="B621" t="s">
        <v>66</v>
      </c>
      <c r="C621" s="20">
        <v>41016</v>
      </c>
      <c r="D621" s="22">
        <v>10998</v>
      </c>
      <c r="E621">
        <v>14</v>
      </c>
      <c r="F621" s="21">
        <v>686</v>
      </c>
      <c r="G621">
        <f>Table245[[#This Row],[Unidades]]*Table245[[#This Row],[Valor Unitario]]</f>
        <v>9604</v>
      </c>
    </row>
    <row r="622" spans="1:7" hidden="1" x14ac:dyDescent="0.25">
      <c r="A622" t="s">
        <v>59</v>
      </c>
      <c r="B622" t="s">
        <v>64</v>
      </c>
      <c r="C622" s="20">
        <v>41016</v>
      </c>
      <c r="D622" s="22">
        <v>11012</v>
      </c>
      <c r="E622">
        <v>17</v>
      </c>
      <c r="F622" s="21">
        <v>2825.3</v>
      </c>
      <c r="G622">
        <f>Table245[[#This Row],[Unidades]]*Table245[[#This Row],[Valor Unitario]]</f>
        <v>48030.100000000006</v>
      </c>
    </row>
    <row r="623" spans="1:7" hidden="1" x14ac:dyDescent="0.25">
      <c r="A623" t="s">
        <v>59</v>
      </c>
      <c r="B623" t="s">
        <v>69</v>
      </c>
      <c r="C623" s="20">
        <v>41019</v>
      </c>
      <c r="D623" s="22">
        <v>11004</v>
      </c>
      <c r="E623">
        <v>14</v>
      </c>
      <c r="F623" s="21">
        <v>295.38</v>
      </c>
      <c r="G623">
        <f>Table245[[#This Row],[Unidades]]*Table245[[#This Row],[Valor Unitario]]</f>
        <v>4135.32</v>
      </c>
    </row>
    <row r="624" spans="1:7" hidden="1" x14ac:dyDescent="0.25">
      <c r="A624" t="s">
        <v>59</v>
      </c>
      <c r="B624" t="s">
        <v>60</v>
      </c>
      <c r="C624" s="20">
        <v>41019</v>
      </c>
      <c r="D624" s="22">
        <v>11015</v>
      </c>
      <c r="E624">
        <v>12</v>
      </c>
      <c r="F624" s="21">
        <v>622.35</v>
      </c>
      <c r="G624">
        <f>Table245[[#This Row],[Unidades]]*Table245[[#This Row],[Valor Unitario]]</f>
        <v>7468.2000000000007</v>
      </c>
    </row>
    <row r="625" spans="1:7" hidden="1" x14ac:dyDescent="0.25">
      <c r="A625" t="s">
        <v>61</v>
      </c>
      <c r="B625" t="s">
        <v>63</v>
      </c>
      <c r="C625" s="20">
        <v>41019</v>
      </c>
      <c r="D625" s="22">
        <v>11017</v>
      </c>
      <c r="E625">
        <v>7</v>
      </c>
      <c r="F625" s="21">
        <v>6750</v>
      </c>
      <c r="G625">
        <f>Table245[[#This Row],[Unidades]]*Table245[[#This Row],[Valor Unitario]]</f>
        <v>47250</v>
      </c>
    </row>
    <row r="626" spans="1:7" hidden="1" x14ac:dyDescent="0.25">
      <c r="A626" t="s">
        <v>59</v>
      </c>
      <c r="B626" t="s">
        <v>67</v>
      </c>
      <c r="C626" s="20">
        <v>41019</v>
      </c>
      <c r="D626" s="22">
        <v>11024</v>
      </c>
      <c r="E626">
        <v>18</v>
      </c>
      <c r="F626" s="21">
        <v>1966.81</v>
      </c>
      <c r="G626">
        <f>Table245[[#This Row],[Unidades]]*Table245[[#This Row],[Valor Unitario]]</f>
        <v>35402.58</v>
      </c>
    </row>
    <row r="627" spans="1:7" hidden="1" x14ac:dyDescent="0.25">
      <c r="A627" t="s">
        <v>59</v>
      </c>
      <c r="B627" t="s">
        <v>64</v>
      </c>
      <c r="C627" s="20">
        <v>41019</v>
      </c>
      <c r="D627" s="22">
        <v>11027</v>
      </c>
      <c r="E627">
        <v>10</v>
      </c>
      <c r="F627" s="21">
        <v>877.72</v>
      </c>
      <c r="G627">
        <f>Table245[[#This Row],[Unidades]]*Table245[[#This Row],[Valor Unitario]]</f>
        <v>8777.2000000000007</v>
      </c>
    </row>
    <row r="628" spans="1:7" hidden="1" x14ac:dyDescent="0.25">
      <c r="A628" t="s">
        <v>59</v>
      </c>
      <c r="B628" t="s">
        <v>66</v>
      </c>
      <c r="C628" s="20">
        <v>41020</v>
      </c>
      <c r="D628" s="22">
        <v>10986</v>
      </c>
      <c r="E628">
        <v>17</v>
      </c>
      <c r="F628" s="21">
        <v>2220</v>
      </c>
      <c r="G628">
        <f>Table245[[#This Row],[Unidades]]*Table245[[#This Row],[Valor Unitario]]</f>
        <v>37740</v>
      </c>
    </row>
    <row r="629" spans="1:7" hidden="1" x14ac:dyDescent="0.25">
      <c r="A629" t="s">
        <v>59</v>
      </c>
      <c r="B629" t="s">
        <v>60</v>
      </c>
      <c r="C629" s="20">
        <v>41020</v>
      </c>
      <c r="D629" s="22">
        <v>11010</v>
      </c>
      <c r="E629">
        <v>19</v>
      </c>
      <c r="F629" s="21">
        <v>645</v>
      </c>
      <c r="G629">
        <f>Table245[[#This Row],[Unidades]]*Table245[[#This Row],[Valor Unitario]]</f>
        <v>12255</v>
      </c>
    </row>
    <row r="630" spans="1:7" x14ac:dyDescent="0.25">
      <c r="A630" t="s">
        <v>59</v>
      </c>
      <c r="B630" t="s">
        <v>69</v>
      </c>
      <c r="C630" s="20">
        <v>41020</v>
      </c>
      <c r="D630" s="22">
        <v>11021</v>
      </c>
      <c r="E630">
        <v>17</v>
      </c>
      <c r="F630" s="21">
        <v>6306.24</v>
      </c>
      <c r="G630" s="21">
        <f>Table245[[#This Row],[Unidades]]*Table245[[#This Row],[Valor Unitario]]</f>
        <v>107206.08</v>
      </c>
    </row>
    <row r="631" spans="1:7" hidden="1" x14ac:dyDescent="0.25">
      <c r="A631" t="s">
        <v>59</v>
      </c>
      <c r="B631" t="s">
        <v>60</v>
      </c>
      <c r="C631" s="20">
        <v>41021</v>
      </c>
      <c r="D631" s="22">
        <v>11028</v>
      </c>
      <c r="E631">
        <v>9</v>
      </c>
      <c r="F631" s="21">
        <v>2160</v>
      </c>
      <c r="G631">
        <f>Table245[[#This Row],[Unidades]]*Table245[[#This Row],[Valor Unitario]]</f>
        <v>19440</v>
      </c>
    </row>
    <row r="632" spans="1:7" hidden="1" x14ac:dyDescent="0.25">
      <c r="A632" t="s">
        <v>59</v>
      </c>
      <c r="B632" t="s">
        <v>66</v>
      </c>
      <c r="C632" s="20">
        <v>41021</v>
      </c>
      <c r="D632" s="22">
        <v>11036</v>
      </c>
      <c r="E632">
        <v>13</v>
      </c>
      <c r="F632" s="21">
        <v>1692</v>
      </c>
      <c r="G632">
        <f>Table245[[#This Row],[Unidades]]*Table245[[#This Row],[Valor Unitario]]</f>
        <v>21996</v>
      </c>
    </row>
    <row r="633" spans="1:7" hidden="1" x14ac:dyDescent="0.25">
      <c r="A633" t="s">
        <v>61</v>
      </c>
      <c r="B633" t="s">
        <v>63</v>
      </c>
      <c r="C633" s="20">
        <v>41022</v>
      </c>
      <c r="D633" s="22">
        <v>10978</v>
      </c>
      <c r="E633">
        <v>18</v>
      </c>
      <c r="F633" s="21">
        <v>1303.19</v>
      </c>
      <c r="G633">
        <f>Table245[[#This Row],[Unidades]]*Table245[[#This Row],[Valor Unitario]]</f>
        <v>23457.420000000002</v>
      </c>
    </row>
    <row r="634" spans="1:7" x14ac:dyDescent="0.25">
      <c r="A634" t="s">
        <v>59</v>
      </c>
      <c r="B634" t="s">
        <v>60</v>
      </c>
      <c r="C634" s="20">
        <v>41022</v>
      </c>
      <c r="D634" s="22">
        <v>11032</v>
      </c>
      <c r="E634">
        <v>7</v>
      </c>
      <c r="F634" s="21">
        <v>8902.5</v>
      </c>
      <c r="G634" s="21">
        <f>Table245[[#This Row],[Unidades]]*Table245[[#This Row],[Valor Unitario]]</f>
        <v>62317.5</v>
      </c>
    </row>
    <row r="635" spans="1:7" hidden="1" x14ac:dyDescent="0.25">
      <c r="A635" t="s">
        <v>61</v>
      </c>
      <c r="B635" t="s">
        <v>68</v>
      </c>
      <c r="C635" s="20">
        <v>41022</v>
      </c>
      <c r="D635" s="22">
        <v>11033</v>
      </c>
      <c r="E635">
        <v>18</v>
      </c>
      <c r="F635" s="21">
        <v>3232.8</v>
      </c>
      <c r="G635">
        <f>Table245[[#This Row],[Unidades]]*Table245[[#This Row],[Valor Unitario]]</f>
        <v>58190.400000000001</v>
      </c>
    </row>
    <row r="636" spans="1:7" hidden="1" x14ac:dyDescent="0.25">
      <c r="A636" t="s">
        <v>61</v>
      </c>
      <c r="B636" t="s">
        <v>63</v>
      </c>
      <c r="C636" s="20">
        <v>41023</v>
      </c>
      <c r="D636" s="22">
        <v>10970</v>
      </c>
      <c r="E636">
        <v>9</v>
      </c>
      <c r="F636" s="21">
        <v>224</v>
      </c>
      <c r="G636">
        <f>Table245[[#This Row],[Unidades]]*Table245[[#This Row],[Valor Unitario]]</f>
        <v>2016</v>
      </c>
    </row>
    <row r="637" spans="1:7" hidden="1" x14ac:dyDescent="0.25">
      <c r="A637" t="s">
        <v>59</v>
      </c>
      <c r="B637" t="s">
        <v>64</v>
      </c>
      <c r="C637" s="20">
        <v>41023</v>
      </c>
      <c r="D637" s="22">
        <v>11023</v>
      </c>
      <c r="E637">
        <v>7</v>
      </c>
      <c r="F637" s="21">
        <v>1500</v>
      </c>
      <c r="G637">
        <f>Table245[[#This Row],[Unidades]]*Table245[[#This Row],[Valor Unitario]]</f>
        <v>10500</v>
      </c>
    </row>
    <row r="638" spans="1:7" hidden="1" x14ac:dyDescent="0.25">
      <c r="A638" t="s">
        <v>61</v>
      </c>
      <c r="B638" t="s">
        <v>65</v>
      </c>
      <c r="C638" s="20">
        <v>41023</v>
      </c>
      <c r="D638" s="22">
        <v>11025</v>
      </c>
      <c r="E638">
        <v>7</v>
      </c>
      <c r="F638" s="21">
        <v>270</v>
      </c>
      <c r="G638">
        <f>Table245[[#This Row],[Unidades]]*Table245[[#This Row],[Valor Unitario]]</f>
        <v>1890</v>
      </c>
    </row>
    <row r="639" spans="1:7" hidden="1" x14ac:dyDescent="0.25">
      <c r="A639" t="s">
        <v>61</v>
      </c>
      <c r="B639" t="s">
        <v>65</v>
      </c>
      <c r="C639" s="20">
        <v>41023</v>
      </c>
      <c r="D639" s="22">
        <v>11031</v>
      </c>
      <c r="E639">
        <v>13</v>
      </c>
      <c r="F639" s="21">
        <v>2393.5</v>
      </c>
      <c r="G639">
        <f>Table245[[#This Row],[Unidades]]*Table245[[#This Row],[Valor Unitario]]</f>
        <v>31115.5</v>
      </c>
    </row>
    <row r="640" spans="1:7" hidden="1" x14ac:dyDescent="0.25">
      <c r="A640" t="s">
        <v>59</v>
      </c>
      <c r="B640" t="s">
        <v>60</v>
      </c>
      <c r="C640" s="20">
        <v>41023</v>
      </c>
      <c r="D640" s="22">
        <v>11035</v>
      </c>
      <c r="E640">
        <v>16</v>
      </c>
      <c r="F640" s="21">
        <v>1754.5</v>
      </c>
      <c r="G640">
        <f>Table245[[#This Row],[Unidades]]*Table245[[#This Row],[Valor Unitario]]</f>
        <v>28072</v>
      </c>
    </row>
    <row r="641" spans="1:7" hidden="1" x14ac:dyDescent="0.25">
      <c r="A641" t="s">
        <v>59</v>
      </c>
      <c r="B641" t="s">
        <v>66</v>
      </c>
      <c r="C641" s="20">
        <v>41023</v>
      </c>
      <c r="D641" s="22">
        <v>11046</v>
      </c>
      <c r="E641">
        <v>14</v>
      </c>
      <c r="F641" s="21">
        <v>1485.8</v>
      </c>
      <c r="G641">
        <f>Table245[[#This Row],[Unidades]]*Table245[[#This Row],[Valor Unitario]]</f>
        <v>20801.2</v>
      </c>
    </row>
    <row r="642" spans="1:7" hidden="1" x14ac:dyDescent="0.25">
      <c r="A642" t="s">
        <v>61</v>
      </c>
      <c r="B642" t="s">
        <v>67</v>
      </c>
      <c r="C642" s="20">
        <v>41026</v>
      </c>
      <c r="D642" s="22">
        <v>11029</v>
      </c>
      <c r="E642">
        <v>15</v>
      </c>
      <c r="F642" s="21">
        <v>1286.8</v>
      </c>
      <c r="G642">
        <f>Table245[[#This Row],[Unidades]]*Table245[[#This Row],[Valor Unitario]]</f>
        <v>19302</v>
      </c>
    </row>
    <row r="643" spans="1:7" hidden="1" x14ac:dyDescent="0.25">
      <c r="A643" t="s">
        <v>61</v>
      </c>
      <c r="B643" t="s">
        <v>68</v>
      </c>
      <c r="C643" s="20">
        <v>41026</v>
      </c>
      <c r="D643" s="22">
        <v>11030</v>
      </c>
      <c r="E643">
        <v>13</v>
      </c>
      <c r="F643" s="21">
        <v>12615.05</v>
      </c>
      <c r="G643">
        <f>Table245[[#This Row],[Unidades]]*Table245[[#This Row],[Valor Unitario]]</f>
        <v>163995.65</v>
      </c>
    </row>
    <row r="644" spans="1:7" hidden="1" x14ac:dyDescent="0.25">
      <c r="A644" t="s">
        <v>59</v>
      </c>
      <c r="B644" t="s">
        <v>66</v>
      </c>
      <c r="C644" s="20">
        <v>41026</v>
      </c>
      <c r="D644" s="22">
        <v>11034</v>
      </c>
      <c r="E644">
        <v>12</v>
      </c>
      <c r="F644" s="21">
        <v>539.4</v>
      </c>
      <c r="G644">
        <f>Table245[[#This Row],[Unidades]]*Table245[[#This Row],[Valor Unitario]]</f>
        <v>6472.7999999999993</v>
      </c>
    </row>
    <row r="645" spans="1:7" hidden="1" x14ac:dyDescent="0.25">
      <c r="A645" t="s">
        <v>61</v>
      </c>
      <c r="B645" t="s">
        <v>68</v>
      </c>
      <c r="C645" s="20">
        <v>41026</v>
      </c>
      <c r="D645" s="22">
        <v>11037</v>
      </c>
      <c r="E645">
        <v>12</v>
      </c>
      <c r="F645" s="21">
        <v>60</v>
      </c>
      <c r="G645">
        <f>Table245[[#This Row],[Unidades]]*Table245[[#This Row],[Valor Unitario]]</f>
        <v>720</v>
      </c>
    </row>
    <row r="646" spans="1:7" hidden="1" x14ac:dyDescent="0.25">
      <c r="A646" t="s">
        <v>59</v>
      </c>
      <c r="B646" t="s">
        <v>67</v>
      </c>
      <c r="C646" s="20">
        <v>41027</v>
      </c>
      <c r="D646" s="22">
        <v>11026</v>
      </c>
      <c r="E646">
        <v>7</v>
      </c>
      <c r="F646" s="21">
        <v>1030</v>
      </c>
      <c r="G646">
        <f>Table245[[#This Row],[Unidades]]*Table245[[#This Row],[Valor Unitario]]</f>
        <v>7210</v>
      </c>
    </row>
    <row r="647" spans="1:7" hidden="1" x14ac:dyDescent="0.25">
      <c r="A647" t="s">
        <v>59</v>
      </c>
      <c r="B647" t="s">
        <v>69</v>
      </c>
      <c r="C647" s="20">
        <v>41027</v>
      </c>
      <c r="D647" s="22">
        <v>11041</v>
      </c>
      <c r="E647">
        <v>15</v>
      </c>
      <c r="F647" s="21">
        <v>1773</v>
      </c>
      <c r="G647">
        <f>Table245[[#This Row],[Unidades]]*Table245[[#This Row],[Valor Unitario]]</f>
        <v>26595</v>
      </c>
    </row>
    <row r="648" spans="1:7" hidden="1" x14ac:dyDescent="0.25">
      <c r="A648" t="s">
        <v>61</v>
      </c>
      <c r="B648" t="s">
        <v>62</v>
      </c>
      <c r="C648" s="20">
        <v>41028</v>
      </c>
      <c r="D648" s="22">
        <v>11043</v>
      </c>
      <c r="E648">
        <v>7</v>
      </c>
      <c r="F648" s="21">
        <v>210</v>
      </c>
      <c r="G648">
        <f>Table245[[#This Row],[Unidades]]*Table245[[#This Row],[Valor Unitario]]</f>
        <v>1470</v>
      </c>
    </row>
    <row r="649" spans="1:7" hidden="1" x14ac:dyDescent="0.25">
      <c r="A649" t="s">
        <v>59</v>
      </c>
      <c r="B649" t="s">
        <v>60</v>
      </c>
      <c r="C649" s="20">
        <v>41028</v>
      </c>
      <c r="D649" s="22">
        <v>11053</v>
      </c>
      <c r="E649">
        <v>13</v>
      </c>
      <c r="F649" s="21">
        <v>3055</v>
      </c>
      <c r="G649">
        <f>Table245[[#This Row],[Unidades]]*Table245[[#This Row],[Valor Unitario]]</f>
        <v>39715</v>
      </c>
    </row>
    <row r="650" spans="1:7" hidden="1" x14ac:dyDescent="0.25">
      <c r="A650" t="s">
        <v>59</v>
      </c>
      <c r="B650" t="s">
        <v>64</v>
      </c>
      <c r="C650" s="20">
        <v>41029</v>
      </c>
      <c r="D650" s="22">
        <v>11038</v>
      </c>
      <c r="E650">
        <v>9</v>
      </c>
      <c r="F650" s="21">
        <v>732.6</v>
      </c>
      <c r="G650">
        <f>Table245[[#This Row],[Unidades]]*Table245[[#This Row],[Valor Unitario]]</f>
        <v>6593.4000000000005</v>
      </c>
    </row>
    <row r="651" spans="1:7" hidden="1" x14ac:dyDescent="0.25">
      <c r="A651" t="s">
        <v>61</v>
      </c>
      <c r="B651" t="s">
        <v>68</v>
      </c>
      <c r="C651" s="20">
        <v>41029</v>
      </c>
      <c r="D651" s="22">
        <v>11048</v>
      </c>
      <c r="E651">
        <v>12</v>
      </c>
      <c r="F651" s="21">
        <v>525</v>
      </c>
      <c r="G651">
        <f>Table245[[#This Row],[Unidades]]*Table245[[#This Row],[Valor Unitario]]</f>
        <v>6300</v>
      </c>
    </row>
    <row r="652" spans="1:7" hidden="1" x14ac:dyDescent="0.25">
      <c r="A652" t="s">
        <v>59</v>
      </c>
      <c r="B652" t="s">
        <v>60</v>
      </c>
      <c r="C652" s="20">
        <v>41030</v>
      </c>
      <c r="D652" s="22">
        <v>11042</v>
      </c>
      <c r="E652">
        <v>16</v>
      </c>
      <c r="F652" s="21">
        <v>405.75</v>
      </c>
      <c r="G652">
        <f>Table245[[#This Row],[Unidades]]*Table245[[#This Row],[Valor Unitario]]</f>
        <v>6492</v>
      </c>
    </row>
    <row r="653" spans="1:7" hidden="1" x14ac:dyDescent="0.25">
      <c r="A653" t="s">
        <v>59</v>
      </c>
      <c r="B653" t="s">
        <v>67</v>
      </c>
      <c r="C653" s="20">
        <v>41030</v>
      </c>
      <c r="D653" s="22">
        <v>11044</v>
      </c>
      <c r="E653">
        <v>17</v>
      </c>
      <c r="F653" s="21">
        <v>591.6</v>
      </c>
      <c r="G653">
        <f>Table245[[#This Row],[Unidades]]*Table245[[#This Row],[Valor Unitario]]</f>
        <v>10057.200000000001</v>
      </c>
    </row>
    <row r="654" spans="1:7" hidden="1" x14ac:dyDescent="0.25">
      <c r="A654" t="s">
        <v>61</v>
      </c>
      <c r="B654" t="s">
        <v>68</v>
      </c>
      <c r="C654" s="20">
        <v>41030</v>
      </c>
      <c r="D654" s="22">
        <v>11047</v>
      </c>
      <c r="E654">
        <v>9</v>
      </c>
      <c r="F654" s="21">
        <v>817.87</v>
      </c>
      <c r="G654">
        <f>Table245[[#This Row],[Unidades]]*Table245[[#This Row],[Valor Unitario]]</f>
        <v>7360.83</v>
      </c>
    </row>
    <row r="655" spans="1:7" hidden="1" x14ac:dyDescent="0.25">
      <c r="A655" t="s">
        <v>59</v>
      </c>
      <c r="B655" t="s">
        <v>69</v>
      </c>
      <c r="C655" s="20">
        <v>41030</v>
      </c>
      <c r="D655" s="22">
        <v>11052</v>
      </c>
      <c r="E655">
        <v>9</v>
      </c>
      <c r="F655" s="21">
        <v>1332</v>
      </c>
      <c r="G655">
        <f>Table245[[#This Row],[Unidades]]*Table245[[#This Row],[Valor Unitario]]</f>
        <v>11988</v>
      </c>
    </row>
    <row r="656" spans="1:7" hidden="1" x14ac:dyDescent="0.25">
      <c r="A656" t="s">
        <v>59</v>
      </c>
      <c r="B656" t="s">
        <v>66</v>
      </c>
      <c r="C656" s="20">
        <v>41030</v>
      </c>
      <c r="D656" s="22">
        <v>11056</v>
      </c>
      <c r="E656">
        <v>18</v>
      </c>
      <c r="F656" s="21">
        <v>3740</v>
      </c>
      <c r="G656">
        <f>Table245[[#This Row],[Unidades]]*Table245[[#This Row],[Valor Unitario]]</f>
        <v>67320</v>
      </c>
    </row>
    <row r="657" spans="1:7" hidden="1" x14ac:dyDescent="0.25">
      <c r="A657" t="s">
        <v>59</v>
      </c>
      <c r="B657" t="s">
        <v>69</v>
      </c>
      <c r="C657" s="20">
        <v>41030</v>
      </c>
      <c r="D657" s="22">
        <v>11057</v>
      </c>
      <c r="E657">
        <v>19</v>
      </c>
      <c r="F657" s="21">
        <v>45</v>
      </c>
      <c r="G657">
        <f>Table245[[#This Row],[Unidades]]*Table245[[#This Row],[Valor Unitario]]</f>
        <v>855</v>
      </c>
    </row>
    <row r="658" spans="1:7" hidden="1" x14ac:dyDescent="0.25">
      <c r="A658" t="s">
        <v>61</v>
      </c>
      <c r="B658" t="s">
        <v>65</v>
      </c>
      <c r="C658" s="20">
        <v>41465</v>
      </c>
      <c r="D658" s="22">
        <v>10249</v>
      </c>
      <c r="E658">
        <v>7</v>
      </c>
      <c r="F658" s="21">
        <v>1863.4</v>
      </c>
      <c r="G658">
        <f>Table245[[#This Row],[Unidades]]*Table245[[#This Row],[Valor Unitario]]</f>
        <v>13043.800000000001</v>
      </c>
    </row>
    <row r="659" spans="1:7" hidden="1" x14ac:dyDescent="0.25">
      <c r="A659" t="s">
        <v>59</v>
      </c>
      <c r="B659" t="s">
        <v>67</v>
      </c>
      <c r="C659" s="20">
        <v>41466</v>
      </c>
      <c r="D659" s="22">
        <v>10252</v>
      </c>
      <c r="E659">
        <v>8</v>
      </c>
      <c r="F659" s="21">
        <v>3597.9</v>
      </c>
      <c r="G659">
        <f>Table245[[#This Row],[Unidades]]*Table245[[#This Row],[Valor Unitario]]</f>
        <v>28783.200000000001</v>
      </c>
    </row>
    <row r="660" spans="1:7" hidden="1" x14ac:dyDescent="0.25">
      <c r="A660" t="s">
        <v>59</v>
      </c>
      <c r="B660" t="s">
        <v>67</v>
      </c>
      <c r="C660" s="20">
        <v>41467</v>
      </c>
      <c r="D660" s="22">
        <v>10250</v>
      </c>
      <c r="E660">
        <v>13</v>
      </c>
      <c r="F660" s="21">
        <v>1552.6</v>
      </c>
      <c r="G660">
        <f>Table245[[#This Row],[Unidades]]*Table245[[#This Row],[Valor Unitario]]</f>
        <v>20183.8</v>
      </c>
    </row>
    <row r="661" spans="1:7" hidden="1" x14ac:dyDescent="0.25">
      <c r="A661" t="s">
        <v>59</v>
      </c>
      <c r="B661" t="s">
        <v>69</v>
      </c>
      <c r="C661" s="20">
        <v>41470</v>
      </c>
      <c r="D661" s="22">
        <v>10251</v>
      </c>
      <c r="E661">
        <v>10</v>
      </c>
      <c r="F661" s="21">
        <v>654.05999999999995</v>
      </c>
      <c r="G661">
        <f>Table245[[#This Row],[Unidades]]*Table245[[#This Row],[Valor Unitario]]</f>
        <v>6540.5999999999995</v>
      </c>
    </row>
    <row r="662" spans="1:7" hidden="1" x14ac:dyDescent="0.25">
      <c r="A662" t="s">
        <v>61</v>
      </c>
      <c r="B662" t="s">
        <v>63</v>
      </c>
      <c r="C662" s="20">
        <v>41470</v>
      </c>
      <c r="D662" s="22">
        <v>10255</v>
      </c>
      <c r="E662">
        <v>14</v>
      </c>
      <c r="F662" s="21">
        <v>2490.5</v>
      </c>
      <c r="G662">
        <f>Table245[[#This Row],[Unidades]]*Table245[[#This Row],[Valor Unitario]]</f>
        <v>34867</v>
      </c>
    </row>
    <row r="663" spans="1:7" hidden="1" x14ac:dyDescent="0.25">
      <c r="A663" t="s">
        <v>61</v>
      </c>
      <c r="B663" t="s">
        <v>62</v>
      </c>
      <c r="C663" s="20">
        <v>41471</v>
      </c>
      <c r="D663" s="22">
        <v>10248</v>
      </c>
      <c r="E663">
        <v>13</v>
      </c>
      <c r="F663" s="21">
        <v>440</v>
      </c>
      <c r="G663">
        <f>Table245[[#This Row],[Unidades]]*Table245[[#This Row],[Valor Unitario]]</f>
        <v>5720</v>
      </c>
    </row>
    <row r="664" spans="1:7" hidden="1" x14ac:dyDescent="0.25">
      <c r="A664" t="s">
        <v>59</v>
      </c>
      <c r="B664" t="s">
        <v>69</v>
      </c>
      <c r="C664" s="20">
        <v>41471</v>
      </c>
      <c r="D664" s="22">
        <v>10253</v>
      </c>
      <c r="E664">
        <v>11</v>
      </c>
      <c r="F664" s="21">
        <v>1444.8</v>
      </c>
      <c r="G664">
        <f>Table245[[#This Row],[Unidades]]*Table245[[#This Row],[Valor Unitario]]</f>
        <v>15892.8</v>
      </c>
    </row>
    <row r="665" spans="1:7" hidden="1" x14ac:dyDescent="0.25">
      <c r="A665" t="s">
        <v>59</v>
      </c>
      <c r="B665" t="s">
        <v>69</v>
      </c>
      <c r="C665" s="20">
        <v>41472</v>
      </c>
      <c r="D665" s="22">
        <v>10256</v>
      </c>
      <c r="E665">
        <v>17</v>
      </c>
      <c r="F665" s="21">
        <v>517.79999999999995</v>
      </c>
      <c r="G665">
        <f>Table245[[#This Row],[Unidades]]*Table245[[#This Row],[Valor Unitario]]</f>
        <v>8802.5999999999985</v>
      </c>
    </row>
    <row r="666" spans="1:7" hidden="1" x14ac:dyDescent="0.25">
      <c r="A666" t="s">
        <v>59</v>
      </c>
      <c r="B666" t="s">
        <v>67</v>
      </c>
      <c r="C666" s="20">
        <v>41477</v>
      </c>
      <c r="D666" s="22">
        <v>10257</v>
      </c>
      <c r="E666">
        <v>19</v>
      </c>
      <c r="F666" s="21">
        <v>1119.9000000000001</v>
      </c>
      <c r="G666">
        <f>Table245[[#This Row],[Unidades]]*Table245[[#This Row],[Valor Unitario]]</f>
        <v>21278.100000000002</v>
      </c>
    </row>
    <row r="667" spans="1:7" hidden="1" x14ac:dyDescent="0.25">
      <c r="A667" t="s">
        <v>61</v>
      </c>
      <c r="B667" t="s">
        <v>62</v>
      </c>
      <c r="C667" s="20">
        <v>41478</v>
      </c>
      <c r="D667" s="22">
        <v>10254</v>
      </c>
      <c r="E667">
        <v>14</v>
      </c>
      <c r="F667" s="21">
        <v>556.62</v>
      </c>
      <c r="G667">
        <f>Table245[[#This Row],[Unidades]]*Table245[[#This Row],[Valor Unitario]]</f>
        <v>7792.68</v>
      </c>
    </row>
    <row r="668" spans="1:7" hidden="1" x14ac:dyDescent="0.25">
      <c r="A668" t="s">
        <v>59</v>
      </c>
      <c r="B668" t="s">
        <v>64</v>
      </c>
      <c r="C668" s="20">
        <v>41478</v>
      </c>
      <c r="D668" s="22">
        <v>10258</v>
      </c>
      <c r="E668">
        <v>8</v>
      </c>
      <c r="F668" s="21">
        <v>1614.88</v>
      </c>
      <c r="G668">
        <f>Table245[[#This Row],[Unidades]]*Table245[[#This Row],[Valor Unitario]]</f>
        <v>12919.04</v>
      </c>
    </row>
    <row r="669" spans="1:7" hidden="1" x14ac:dyDescent="0.25">
      <c r="A669" t="s">
        <v>59</v>
      </c>
      <c r="B669" t="s">
        <v>67</v>
      </c>
      <c r="C669" s="20">
        <v>41480</v>
      </c>
      <c r="D669" s="22">
        <v>10259</v>
      </c>
      <c r="E669">
        <v>19</v>
      </c>
      <c r="F669" s="21">
        <v>100.8</v>
      </c>
      <c r="G669">
        <f>Table245[[#This Row],[Unidades]]*Table245[[#This Row],[Valor Unitario]]</f>
        <v>1915.2</v>
      </c>
    </row>
    <row r="670" spans="1:7" hidden="1" x14ac:dyDescent="0.25">
      <c r="A670" t="s">
        <v>59</v>
      </c>
      <c r="B670" t="s">
        <v>66</v>
      </c>
      <c r="C670" s="20">
        <v>41480</v>
      </c>
      <c r="D670" s="22">
        <v>10262</v>
      </c>
      <c r="E670">
        <v>14</v>
      </c>
      <c r="F670" s="21">
        <v>584</v>
      </c>
      <c r="G670">
        <f>Table245[[#This Row],[Unidades]]*Table245[[#This Row],[Valor Unitario]]</f>
        <v>8176</v>
      </c>
    </row>
    <row r="671" spans="1:7" hidden="1" x14ac:dyDescent="0.25">
      <c r="A671" t="s">
        <v>59</v>
      </c>
      <c r="B671" t="s">
        <v>67</v>
      </c>
      <c r="C671" s="20">
        <v>41484</v>
      </c>
      <c r="D671" s="22">
        <v>10260</v>
      </c>
      <c r="E671">
        <v>11</v>
      </c>
      <c r="F671" s="21">
        <v>1504.65</v>
      </c>
      <c r="G671">
        <f>Table245[[#This Row],[Unidades]]*Table245[[#This Row],[Valor Unitario]]</f>
        <v>16551.150000000001</v>
      </c>
    </row>
    <row r="672" spans="1:7" hidden="1" x14ac:dyDescent="0.25">
      <c r="A672" t="s">
        <v>59</v>
      </c>
      <c r="B672" t="s">
        <v>67</v>
      </c>
      <c r="C672" s="20">
        <v>41485</v>
      </c>
      <c r="D672" s="22">
        <v>10261</v>
      </c>
      <c r="E672">
        <v>14</v>
      </c>
      <c r="F672" s="21">
        <v>448</v>
      </c>
      <c r="G672">
        <f>Table245[[#This Row],[Unidades]]*Table245[[#This Row],[Valor Unitario]]</f>
        <v>6272</v>
      </c>
    </row>
    <row r="673" spans="1:7" hidden="1" x14ac:dyDescent="0.25">
      <c r="A673" t="s">
        <v>61</v>
      </c>
      <c r="B673" t="s">
        <v>63</v>
      </c>
      <c r="C673" s="20">
        <v>41486</v>
      </c>
      <c r="D673" s="22">
        <v>10263</v>
      </c>
      <c r="E673">
        <v>14</v>
      </c>
      <c r="F673" s="21">
        <v>1873.8</v>
      </c>
      <c r="G673">
        <f>Table245[[#This Row],[Unidades]]*Table245[[#This Row],[Valor Unitario]]</f>
        <v>26233.200000000001</v>
      </c>
    </row>
    <row r="674" spans="1:7" hidden="1" x14ac:dyDescent="0.25">
      <c r="A674" t="s">
        <v>59</v>
      </c>
      <c r="B674" t="s">
        <v>69</v>
      </c>
      <c r="C674" s="20">
        <v>41486</v>
      </c>
      <c r="D674" s="22">
        <v>10266</v>
      </c>
      <c r="E674">
        <v>16</v>
      </c>
      <c r="F674" s="21">
        <v>346.56</v>
      </c>
      <c r="G674">
        <f>Table245[[#This Row],[Unidades]]*Table245[[#This Row],[Valor Unitario]]</f>
        <v>5544.96</v>
      </c>
    </row>
    <row r="675" spans="1:7" hidden="1" x14ac:dyDescent="0.25">
      <c r="A675" t="s">
        <v>59</v>
      </c>
      <c r="B675" t="s">
        <v>63</v>
      </c>
      <c r="C675" s="20">
        <v>41488</v>
      </c>
      <c r="D675" s="22">
        <v>10268</v>
      </c>
      <c r="E675">
        <v>7</v>
      </c>
      <c r="F675" s="21">
        <v>1101.2</v>
      </c>
      <c r="G675">
        <f>Table245[[#This Row],[Unidades]]*Table245[[#This Row],[Valor Unitario]]</f>
        <v>7708.4000000000005</v>
      </c>
    </row>
    <row r="676" spans="1:7" hidden="1" x14ac:dyDescent="0.25">
      <c r="A676" t="s">
        <v>59</v>
      </c>
      <c r="B676" t="s">
        <v>64</v>
      </c>
      <c r="C676" s="20">
        <v>41488</v>
      </c>
      <c r="D676" s="22">
        <v>10270</v>
      </c>
      <c r="E676">
        <v>18</v>
      </c>
      <c r="F676" s="21">
        <v>1376</v>
      </c>
      <c r="G676">
        <f>Table245[[#This Row],[Unidades]]*Table245[[#This Row],[Valor Unitario]]</f>
        <v>24768</v>
      </c>
    </row>
    <row r="677" spans="1:7" hidden="1" x14ac:dyDescent="0.25">
      <c r="A677" t="s">
        <v>59</v>
      </c>
      <c r="B677" t="s">
        <v>67</v>
      </c>
      <c r="C677" s="20">
        <v>41492</v>
      </c>
      <c r="D677" s="22">
        <v>10267</v>
      </c>
      <c r="E677">
        <v>19</v>
      </c>
      <c r="F677" s="21">
        <v>3536.6</v>
      </c>
      <c r="G677">
        <f>Table245[[#This Row],[Unidades]]*Table245[[#This Row],[Valor Unitario]]</f>
        <v>67195.399999999994</v>
      </c>
    </row>
    <row r="678" spans="1:7" hidden="1" x14ac:dyDescent="0.25">
      <c r="A678" t="s">
        <v>61</v>
      </c>
      <c r="B678" t="s">
        <v>65</v>
      </c>
      <c r="C678" s="20">
        <v>41492</v>
      </c>
      <c r="D678" s="22">
        <v>10272</v>
      </c>
      <c r="E678">
        <v>16</v>
      </c>
      <c r="F678" s="21">
        <v>1456</v>
      </c>
      <c r="G678">
        <f>Table245[[#This Row],[Unidades]]*Table245[[#This Row],[Valor Unitario]]</f>
        <v>23296</v>
      </c>
    </row>
    <row r="679" spans="1:7" hidden="1" x14ac:dyDescent="0.25">
      <c r="A679" t="s">
        <v>61</v>
      </c>
      <c r="B679" t="s">
        <v>62</v>
      </c>
      <c r="C679" s="20">
        <v>41495</v>
      </c>
      <c r="D679" s="22">
        <v>10269</v>
      </c>
      <c r="E679">
        <v>16</v>
      </c>
      <c r="F679" s="21">
        <v>642.20000000000005</v>
      </c>
      <c r="G679">
        <f>Table245[[#This Row],[Unidades]]*Table245[[#This Row],[Valor Unitario]]</f>
        <v>10275.200000000001</v>
      </c>
    </row>
    <row r="680" spans="1:7" hidden="1" x14ac:dyDescent="0.25">
      <c r="A680" t="s">
        <v>59</v>
      </c>
      <c r="B680" t="s">
        <v>64</v>
      </c>
      <c r="C680" s="20">
        <v>41495</v>
      </c>
      <c r="D680" s="22">
        <v>10275</v>
      </c>
      <c r="E680">
        <v>9</v>
      </c>
      <c r="F680" s="21">
        <v>291.83999999999997</v>
      </c>
      <c r="G680">
        <f>Table245[[#This Row],[Unidades]]*Table245[[#This Row],[Valor Unitario]]</f>
        <v>2626.56</v>
      </c>
    </row>
    <row r="681" spans="1:7" hidden="1" x14ac:dyDescent="0.25">
      <c r="A681" t="s">
        <v>59</v>
      </c>
      <c r="B681" t="s">
        <v>60</v>
      </c>
      <c r="C681" s="20">
        <v>41498</v>
      </c>
      <c r="D681" s="22">
        <v>10265</v>
      </c>
      <c r="E681">
        <v>16</v>
      </c>
      <c r="F681" s="21">
        <v>1176</v>
      </c>
      <c r="G681">
        <f>Table245[[#This Row],[Unidades]]*Table245[[#This Row],[Valor Unitario]]</f>
        <v>18816</v>
      </c>
    </row>
    <row r="682" spans="1:7" hidden="1" x14ac:dyDescent="0.25">
      <c r="A682" t="s">
        <v>59</v>
      </c>
      <c r="B682" t="s">
        <v>69</v>
      </c>
      <c r="C682" s="20">
        <v>41498</v>
      </c>
      <c r="D682" s="22">
        <v>10273</v>
      </c>
      <c r="E682">
        <v>16</v>
      </c>
      <c r="F682" s="21">
        <v>2037.28</v>
      </c>
      <c r="G682">
        <f>Table245[[#This Row],[Unidades]]*Table245[[#This Row],[Valor Unitario]]</f>
        <v>32596.48</v>
      </c>
    </row>
    <row r="683" spans="1:7" hidden="1" x14ac:dyDescent="0.25">
      <c r="A683" t="s">
        <v>59</v>
      </c>
      <c r="B683" t="s">
        <v>60</v>
      </c>
      <c r="C683" s="20">
        <v>41499</v>
      </c>
      <c r="D683" s="22">
        <v>10277</v>
      </c>
      <c r="E683">
        <v>7</v>
      </c>
      <c r="F683" s="21">
        <v>1200.8</v>
      </c>
      <c r="G683">
        <f>Table245[[#This Row],[Unidades]]*Table245[[#This Row],[Valor Unitario]]</f>
        <v>8405.6</v>
      </c>
    </row>
    <row r="684" spans="1:7" hidden="1" x14ac:dyDescent="0.25">
      <c r="A684" t="s">
        <v>59</v>
      </c>
      <c r="B684" t="s">
        <v>66</v>
      </c>
      <c r="C684" s="20">
        <v>41500</v>
      </c>
      <c r="D684" s="22">
        <v>10276</v>
      </c>
      <c r="E684">
        <v>13</v>
      </c>
      <c r="F684" s="21">
        <v>420</v>
      </c>
      <c r="G684">
        <f>Table245[[#This Row],[Unidades]]*Table245[[#This Row],[Valor Unitario]]</f>
        <v>5460</v>
      </c>
    </row>
    <row r="685" spans="1:7" hidden="1" x14ac:dyDescent="0.25">
      <c r="A685" t="s">
        <v>61</v>
      </c>
      <c r="B685" t="s">
        <v>65</v>
      </c>
      <c r="C685" s="20">
        <v>41502</v>
      </c>
      <c r="D685" s="22">
        <v>10274</v>
      </c>
      <c r="E685">
        <v>18</v>
      </c>
      <c r="F685" s="21">
        <v>538.6</v>
      </c>
      <c r="G685">
        <f>Table245[[#This Row],[Unidades]]*Table245[[#This Row],[Valor Unitario]]</f>
        <v>9694.8000000000011</v>
      </c>
    </row>
    <row r="686" spans="1:7" hidden="1" x14ac:dyDescent="0.25">
      <c r="A686" t="s">
        <v>59</v>
      </c>
      <c r="B686" t="s">
        <v>66</v>
      </c>
      <c r="C686" s="20">
        <v>41502</v>
      </c>
      <c r="D686" s="22">
        <v>10278</v>
      </c>
      <c r="E686">
        <v>8</v>
      </c>
      <c r="F686" s="21">
        <v>1488.8</v>
      </c>
      <c r="G686">
        <f>Table245[[#This Row],[Unidades]]*Table245[[#This Row],[Valor Unitario]]</f>
        <v>11910.4</v>
      </c>
    </row>
    <row r="687" spans="1:7" hidden="1" x14ac:dyDescent="0.25">
      <c r="A687" t="s">
        <v>59</v>
      </c>
      <c r="B687" t="s">
        <v>66</v>
      </c>
      <c r="C687" s="20">
        <v>41502</v>
      </c>
      <c r="D687" s="22">
        <v>10279</v>
      </c>
      <c r="E687">
        <v>14</v>
      </c>
      <c r="F687" s="21">
        <v>351</v>
      </c>
      <c r="G687">
        <f>Table245[[#This Row],[Unidades]]*Table245[[#This Row],[Valor Unitario]]</f>
        <v>4914</v>
      </c>
    </row>
    <row r="688" spans="1:7" hidden="1" x14ac:dyDescent="0.25">
      <c r="A688" t="s">
        <v>59</v>
      </c>
      <c r="B688" t="s">
        <v>67</v>
      </c>
      <c r="C688" s="20">
        <v>41507</v>
      </c>
      <c r="D688" s="22">
        <v>10281</v>
      </c>
      <c r="E688">
        <v>16</v>
      </c>
      <c r="F688" s="21">
        <v>86.5</v>
      </c>
      <c r="G688">
        <f>Table245[[#This Row],[Unidades]]*Table245[[#This Row],[Valor Unitario]]</f>
        <v>1384</v>
      </c>
    </row>
    <row r="689" spans="1:7" hidden="1" x14ac:dyDescent="0.25">
      <c r="A689" t="s">
        <v>59</v>
      </c>
      <c r="B689" t="s">
        <v>67</v>
      </c>
      <c r="C689" s="20">
        <v>41507</v>
      </c>
      <c r="D689" s="22">
        <v>10282</v>
      </c>
      <c r="E689">
        <v>9</v>
      </c>
      <c r="F689" s="21">
        <v>155.4</v>
      </c>
      <c r="G689">
        <f>Table245[[#This Row],[Unidades]]*Table245[[#This Row],[Valor Unitario]]</f>
        <v>1398.6000000000001</v>
      </c>
    </row>
    <row r="690" spans="1:7" hidden="1" x14ac:dyDescent="0.25">
      <c r="A690" t="s">
        <v>61</v>
      </c>
      <c r="B690" t="s">
        <v>65</v>
      </c>
      <c r="C690" s="20">
        <v>41509</v>
      </c>
      <c r="D690" s="22">
        <v>10264</v>
      </c>
      <c r="E690">
        <v>15</v>
      </c>
      <c r="F690" s="21">
        <v>695.62</v>
      </c>
      <c r="G690">
        <f>Table245[[#This Row],[Unidades]]*Table245[[#This Row],[Valor Unitario]]</f>
        <v>10434.299999999999</v>
      </c>
    </row>
    <row r="691" spans="1:7" hidden="1" x14ac:dyDescent="0.25">
      <c r="A691" t="s">
        <v>59</v>
      </c>
      <c r="B691" t="s">
        <v>69</v>
      </c>
      <c r="C691" s="20">
        <v>41509</v>
      </c>
      <c r="D691" s="22">
        <v>10283</v>
      </c>
      <c r="E691">
        <v>13</v>
      </c>
      <c r="F691" s="21">
        <v>1414.8</v>
      </c>
      <c r="G691">
        <f>Table245[[#This Row],[Unidades]]*Table245[[#This Row],[Valor Unitario]]</f>
        <v>18392.399999999998</v>
      </c>
    </row>
    <row r="692" spans="1:7" hidden="1" x14ac:dyDescent="0.25">
      <c r="A692" t="s">
        <v>59</v>
      </c>
      <c r="B692" t="s">
        <v>64</v>
      </c>
      <c r="C692" s="20">
        <v>41512</v>
      </c>
      <c r="D692" s="22">
        <v>10285</v>
      </c>
      <c r="E692">
        <v>8</v>
      </c>
      <c r="F692" s="21">
        <v>1743.36</v>
      </c>
      <c r="G692">
        <f>Table245[[#This Row],[Unidades]]*Table245[[#This Row],[Valor Unitario]]</f>
        <v>13946.88</v>
      </c>
    </row>
    <row r="693" spans="1:7" hidden="1" x14ac:dyDescent="0.25">
      <c r="A693" t="s">
        <v>59</v>
      </c>
      <c r="B693" t="s">
        <v>67</v>
      </c>
      <c r="C693" s="20">
        <v>41513</v>
      </c>
      <c r="D693" s="22">
        <v>10284</v>
      </c>
      <c r="E693">
        <v>18</v>
      </c>
      <c r="F693" s="21">
        <v>1170.3699999999999</v>
      </c>
      <c r="G693">
        <f>Table245[[#This Row],[Unidades]]*Table245[[#This Row],[Valor Unitario]]</f>
        <v>21066.659999999996</v>
      </c>
    </row>
    <row r="694" spans="1:7" hidden="1" x14ac:dyDescent="0.25">
      <c r="A694" t="s">
        <v>59</v>
      </c>
      <c r="B694" t="s">
        <v>66</v>
      </c>
      <c r="C694" s="20">
        <v>41514</v>
      </c>
      <c r="D694" s="22">
        <v>10287</v>
      </c>
      <c r="E694">
        <v>7</v>
      </c>
      <c r="F694" s="21">
        <v>819</v>
      </c>
      <c r="G694">
        <f>Table245[[#This Row],[Unidades]]*Table245[[#This Row],[Valor Unitario]]</f>
        <v>5733</v>
      </c>
    </row>
    <row r="695" spans="1:7" hidden="1" x14ac:dyDescent="0.25">
      <c r="A695" t="s">
        <v>61</v>
      </c>
      <c r="B695" t="s">
        <v>68</v>
      </c>
      <c r="C695" s="20">
        <v>41514</v>
      </c>
      <c r="D695" s="22">
        <v>10289</v>
      </c>
      <c r="E695">
        <v>13</v>
      </c>
      <c r="F695" s="21">
        <v>479.4</v>
      </c>
      <c r="G695">
        <f>Table245[[#This Row],[Unidades]]*Table245[[#This Row],[Valor Unitario]]</f>
        <v>6232.2</v>
      </c>
    </row>
    <row r="696" spans="1:7" hidden="1" x14ac:dyDescent="0.25">
      <c r="A696" t="s">
        <v>61</v>
      </c>
      <c r="B696" t="s">
        <v>65</v>
      </c>
      <c r="C696" s="20">
        <v>41516</v>
      </c>
      <c r="D696" s="22">
        <v>10271</v>
      </c>
      <c r="E696">
        <v>17</v>
      </c>
      <c r="F696" s="21">
        <v>48</v>
      </c>
      <c r="G696">
        <f>Table245[[#This Row],[Unidades]]*Table245[[#This Row],[Valor Unitario]]</f>
        <v>816</v>
      </c>
    </row>
    <row r="697" spans="1:7" hidden="1" x14ac:dyDescent="0.25">
      <c r="A697" t="s">
        <v>59</v>
      </c>
      <c r="B697" t="s">
        <v>66</v>
      </c>
      <c r="C697" s="20">
        <v>41516</v>
      </c>
      <c r="D697" s="22">
        <v>10286</v>
      </c>
      <c r="E697">
        <v>12</v>
      </c>
      <c r="F697" s="21">
        <v>3016</v>
      </c>
      <c r="G697">
        <f>Table245[[#This Row],[Unidades]]*Table245[[#This Row],[Valor Unitario]]</f>
        <v>36192</v>
      </c>
    </row>
    <row r="698" spans="1:7" hidden="1" x14ac:dyDescent="0.25">
      <c r="A698" t="s">
        <v>59</v>
      </c>
      <c r="B698" t="s">
        <v>64</v>
      </c>
      <c r="C698" s="20">
        <v>41519</v>
      </c>
      <c r="D698" s="22">
        <v>10292</v>
      </c>
      <c r="E698">
        <v>14</v>
      </c>
      <c r="F698" s="21">
        <v>1296</v>
      </c>
      <c r="G698">
        <f>Table245[[#This Row],[Unidades]]*Table245[[#This Row],[Valor Unitario]]</f>
        <v>18144</v>
      </c>
    </row>
    <row r="699" spans="1:7" hidden="1" x14ac:dyDescent="0.25">
      <c r="A699" t="s">
        <v>59</v>
      </c>
      <c r="B699" t="s">
        <v>67</v>
      </c>
      <c r="C699" s="20">
        <v>41520</v>
      </c>
      <c r="D699" s="22">
        <v>10288</v>
      </c>
      <c r="E699">
        <v>19</v>
      </c>
      <c r="F699" s="21">
        <v>80.099999999999994</v>
      </c>
      <c r="G699">
        <f>Table245[[#This Row],[Unidades]]*Table245[[#This Row],[Valor Unitario]]</f>
        <v>1521.8999999999999</v>
      </c>
    </row>
    <row r="700" spans="1:7" hidden="1" x14ac:dyDescent="0.25">
      <c r="A700" t="s">
        <v>59</v>
      </c>
      <c r="B700" t="s">
        <v>66</v>
      </c>
      <c r="C700" s="20">
        <v>41520</v>
      </c>
      <c r="D700" s="22">
        <v>10290</v>
      </c>
      <c r="E700">
        <v>13</v>
      </c>
      <c r="F700" s="21">
        <v>2169</v>
      </c>
      <c r="G700">
        <f>Table245[[#This Row],[Unidades]]*Table245[[#This Row],[Valor Unitario]]</f>
        <v>28197</v>
      </c>
    </row>
    <row r="701" spans="1:7" hidden="1" x14ac:dyDescent="0.25">
      <c r="A701" t="s">
        <v>61</v>
      </c>
      <c r="B701" t="s">
        <v>65</v>
      </c>
      <c r="C701" s="20">
        <v>41521</v>
      </c>
      <c r="D701" s="22">
        <v>10291</v>
      </c>
      <c r="E701">
        <v>17</v>
      </c>
      <c r="F701" s="21">
        <v>497.52</v>
      </c>
      <c r="G701">
        <f>Table245[[#This Row],[Unidades]]*Table245[[#This Row],[Valor Unitario]]</f>
        <v>8457.84</v>
      </c>
    </row>
    <row r="702" spans="1:7" hidden="1" x14ac:dyDescent="0.25">
      <c r="A702" t="s">
        <v>59</v>
      </c>
      <c r="B702" t="s">
        <v>67</v>
      </c>
      <c r="C702" s="20">
        <v>41522</v>
      </c>
      <c r="D702" s="22">
        <v>10294</v>
      </c>
      <c r="E702">
        <v>12</v>
      </c>
      <c r="F702" s="21">
        <v>1887.6</v>
      </c>
      <c r="G702">
        <f>Table245[[#This Row],[Unidades]]*Table245[[#This Row],[Valor Unitario]]</f>
        <v>22651.199999999997</v>
      </c>
    </row>
    <row r="703" spans="1:7" hidden="1" x14ac:dyDescent="0.25">
      <c r="A703" t="s">
        <v>59</v>
      </c>
      <c r="B703" t="s">
        <v>60</v>
      </c>
      <c r="C703" s="20">
        <v>41527</v>
      </c>
      <c r="D703" s="22">
        <v>10295</v>
      </c>
      <c r="E703">
        <v>17</v>
      </c>
      <c r="F703" s="21">
        <v>121.6</v>
      </c>
      <c r="G703">
        <f>Table245[[#This Row],[Unidades]]*Table245[[#This Row],[Valor Unitario]]</f>
        <v>2067.1999999999998</v>
      </c>
    </row>
    <row r="704" spans="1:7" hidden="1" x14ac:dyDescent="0.25">
      <c r="A704" t="s">
        <v>61</v>
      </c>
      <c r="B704" t="s">
        <v>62</v>
      </c>
      <c r="C704" s="20">
        <v>41527</v>
      </c>
      <c r="D704" s="22">
        <v>10297</v>
      </c>
      <c r="E704">
        <v>14</v>
      </c>
      <c r="F704" s="21">
        <v>1420</v>
      </c>
      <c r="G704">
        <f>Table245[[#This Row],[Unidades]]*Table245[[#This Row],[Valor Unitario]]</f>
        <v>19880</v>
      </c>
    </row>
    <row r="705" spans="1:7" hidden="1" x14ac:dyDescent="0.25">
      <c r="A705" t="s">
        <v>59</v>
      </c>
      <c r="B705" t="s">
        <v>64</v>
      </c>
      <c r="C705" s="20">
        <v>41528</v>
      </c>
      <c r="D705" s="22">
        <v>10293</v>
      </c>
      <c r="E705">
        <v>14</v>
      </c>
      <c r="F705" s="21">
        <v>848.7</v>
      </c>
      <c r="G705">
        <f>Table245[[#This Row],[Unidades]]*Table245[[#This Row],[Valor Unitario]]</f>
        <v>11881.800000000001</v>
      </c>
    </row>
    <row r="706" spans="1:7" hidden="1" x14ac:dyDescent="0.25">
      <c r="A706" t="s">
        <v>61</v>
      </c>
      <c r="B706" t="s">
        <v>65</v>
      </c>
      <c r="C706" s="20">
        <v>41528</v>
      </c>
      <c r="D706" s="22">
        <v>10296</v>
      </c>
      <c r="E706">
        <v>12</v>
      </c>
      <c r="F706" s="21">
        <v>1050.5999999999999</v>
      </c>
      <c r="G706">
        <f>Table245[[#This Row],[Unidades]]*Table245[[#This Row],[Valor Unitario]]</f>
        <v>12607.199999999999</v>
      </c>
    </row>
    <row r="707" spans="1:7" hidden="1" x14ac:dyDescent="0.25">
      <c r="A707" t="s">
        <v>61</v>
      </c>
      <c r="B707" t="s">
        <v>65</v>
      </c>
      <c r="C707" s="20">
        <v>41528</v>
      </c>
      <c r="D707" s="22">
        <v>10298</v>
      </c>
      <c r="E707">
        <v>17</v>
      </c>
      <c r="F707" s="21">
        <v>2645</v>
      </c>
      <c r="G707">
        <f>Table245[[#This Row],[Unidades]]*Table245[[#This Row],[Valor Unitario]]</f>
        <v>44965</v>
      </c>
    </row>
    <row r="708" spans="1:7" hidden="1" x14ac:dyDescent="0.25">
      <c r="A708" t="s">
        <v>59</v>
      </c>
      <c r="B708" t="s">
        <v>60</v>
      </c>
      <c r="C708" s="20">
        <v>41529</v>
      </c>
      <c r="D708" s="22">
        <v>10280</v>
      </c>
      <c r="E708">
        <v>11</v>
      </c>
      <c r="F708" s="21">
        <v>613.20000000000005</v>
      </c>
      <c r="G708">
        <f>Table245[[#This Row],[Unidades]]*Table245[[#This Row],[Valor Unitario]]</f>
        <v>6745.2000000000007</v>
      </c>
    </row>
    <row r="709" spans="1:7" hidden="1" x14ac:dyDescent="0.25">
      <c r="A709" t="s">
        <v>59</v>
      </c>
      <c r="B709" t="s">
        <v>67</v>
      </c>
      <c r="C709" s="20">
        <v>41530</v>
      </c>
      <c r="D709" s="22">
        <v>10299</v>
      </c>
      <c r="E709">
        <v>13</v>
      </c>
      <c r="F709" s="21">
        <v>349.5</v>
      </c>
      <c r="G709">
        <f>Table245[[#This Row],[Unidades]]*Table245[[#This Row],[Valor Unitario]]</f>
        <v>4543.5</v>
      </c>
    </row>
    <row r="710" spans="1:7" hidden="1" x14ac:dyDescent="0.25">
      <c r="A710" t="s">
        <v>59</v>
      </c>
      <c r="B710" t="s">
        <v>66</v>
      </c>
      <c r="C710" s="20">
        <v>41534</v>
      </c>
      <c r="D710" s="22">
        <v>10301</v>
      </c>
      <c r="E710">
        <v>11</v>
      </c>
      <c r="F710" s="21">
        <v>755</v>
      </c>
      <c r="G710">
        <f>Table245[[#This Row],[Unidades]]*Table245[[#This Row],[Valor Unitario]]</f>
        <v>8305</v>
      </c>
    </row>
    <row r="711" spans="1:7" hidden="1" x14ac:dyDescent="0.25">
      <c r="A711" t="s">
        <v>59</v>
      </c>
      <c r="B711" t="s">
        <v>64</v>
      </c>
      <c r="C711" s="20">
        <v>41534</v>
      </c>
      <c r="D711" s="22">
        <v>10304</v>
      </c>
      <c r="E711">
        <v>16</v>
      </c>
      <c r="F711" s="21">
        <v>954.4</v>
      </c>
      <c r="G711">
        <f>Table245[[#This Row],[Unidades]]*Table245[[#This Row],[Valor Unitario]]</f>
        <v>15270.4</v>
      </c>
    </row>
    <row r="712" spans="1:7" hidden="1" x14ac:dyDescent="0.25">
      <c r="A712" t="s">
        <v>59</v>
      </c>
      <c r="B712" t="s">
        <v>60</v>
      </c>
      <c r="C712" s="20">
        <v>41535</v>
      </c>
      <c r="D712" s="22">
        <v>10300</v>
      </c>
      <c r="E712">
        <v>15</v>
      </c>
      <c r="F712" s="21">
        <v>608</v>
      </c>
      <c r="G712">
        <f>Table245[[#This Row],[Unidades]]*Table245[[#This Row],[Valor Unitario]]</f>
        <v>9120</v>
      </c>
    </row>
    <row r="713" spans="1:7" hidden="1" x14ac:dyDescent="0.25">
      <c r="A713" t="s">
        <v>61</v>
      </c>
      <c r="B713" t="s">
        <v>68</v>
      </c>
      <c r="C713" s="20">
        <v>41535</v>
      </c>
      <c r="D713" s="22">
        <v>10303</v>
      </c>
      <c r="E713">
        <v>11</v>
      </c>
      <c r="F713" s="21">
        <v>1117.8</v>
      </c>
      <c r="G713">
        <f>Table245[[#This Row],[Unidades]]*Table245[[#This Row],[Valor Unitario]]</f>
        <v>12295.8</v>
      </c>
    </row>
    <row r="714" spans="1:7" hidden="1" x14ac:dyDescent="0.25">
      <c r="A714" t="s">
        <v>59</v>
      </c>
      <c r="B714" t="s">
        <v>64</v>
      </c>
      <c r="C714" s="20">
        <v>41540</v>
      </c>
      <c r="D714" s="22">
        <v>10306</v>
      </c>
      <c r="E714">
        <v>10</v>
      </c>
      <c r="F714" s="21">
        <v>498.5</v>
      </c>
      <c r="G714">
        <f>Table245[[#This Row],[Unidades]]*Table245[[#This Row],[Valor Unitario]]</f>
        <v>4985</v>
      </c>
    </row>
    <row r="715" spans="1:7" hidden="1" x14ac:dyDescent="0.25">
      <c r="A715" t="s">
        <v>61</v>
      </c>
      <c r="B715" t="s">
        <v>68</v>
      </c>
      <c r="C715" s="20">
        <v>41541</v>
      </c>
      <c r="D715" s="22">
        <v>10308</v>
      </c>
      <c r="E715">
        <v>14</v>
      </c>
      <c r="F715" s="21">
        <v>88.8</v>
      </c>
      <c r="G715">
        <f>Table245[[#This Row],[Unidades]]*Table245[[#This Row],[Valor Unitario]]</f>
        <v>1243.2</v>
      </c>
    </row>
    <row r="716" spans="1:7" hidden="1" x14ac:dyDescent="0.25">
      <c r="A716" t="s">
        <v>59</v>
      </c>
      <c r="B716" t="s">
        <v>60</v>
      </c>
      <c r="C716" s="20">
        <v>41542</v>
      </c>
      <c r="D716" s="22">
        <v>10307</v>
      </c>
      <c r="E716">
        <v>11</v>
      </c>
      <c r="F716" s="21">
        <v>424</v>
      </c>
      <c r="G716">
        <f>Table245[[#This Row],[Unidades]]*Table245[[#This Row],[Valor Unitario]]</f>
        <v>4664</v>
      </c>
    </row>
    <row r="717" spans="1:7" hidden="1" x14ac:dyDescent="0.25">
      <c r="A717" t="s">
        <v>59</v>
      </c>
      <c r="B717" t="s">
        <v>64</v>
      </c>
      <c r="C717" s="20">
        <v>41543</v>
      </c>
      <c r="D717" s="22">
        <v>10311</v>
      </c>
      <c r="E717">
        <v>16</v>
      </c>
      <c r="F717" s="21">
        <v>268.8</v>
      </c>
      <c r="G717">
        <f>Table245[[#This Row],[Unidades]]*Table245[[#This Row],[Valor Unitario]]</f>
        <v>4300.8</v>
      </c>
    </row>
    <row r="718" spans="1:7" hidden="1" x14ac:dyDescent="0.25">
      <c r="A718" t="s">
        <v>59</v>
      </c>
      <c r="B718" t="s">
        <v>66</v>
      </c>
      <c r="C718" s="20">
        <v>41544</v>
      </c>
      <c r="D718" s="22">
        <v>10310</v>
      </c>
      <c r="E718">
        <v>17</v>
      </c>
      <c r="F718" s="21">
        <v>336</v>
      </c>
      <c r="G718">
        <f>Table245[[#This Row],[Unidades]]*Table245[[#This Row],[Valor Unitario]]</f>
        <v>5712</v>
      </c>
    </row>
    <row r="719" spans="1:7" hidden="1" x14ac:dyDescent="0.25">
      <c r="A719" t="s">
        <v>59</v>
      </c>
      <c r="B719" t="s">
        <v>60</v>
      </c>
      <c r="C719" s="20">
        <v>41550</v>
      </c>
      <c r="D719" s="22">
        <v>10312</v>
      </c>
      <c r="E719">
        <v>7</v>
      </c>
      <c r="F719" s="21">
        <v>1614.8</v>
      </c>
      <c r="G719">
        <f>Table245[[#This Row],[Unidades]]*Table245[[#This Row],[Valor Unitario]]</f>
        <v>11303.6</v>
      </c>
    </row>
    <row r="720" spans="1:7" hidden="1" x14ac:dyDescent="0.25">
      <c r="A720" t="s">
        <v>59</v>
      </c>
      <c r="B720" t="s">
        <v>67</v>
      </c>
      <c r="C720" s="20">
        <v>41550</v>
      </c>
      <c r="D720" s="22">
        <v>10315</v>
      </c>
      <c r="E720">
        <v>17</v>
      </c>
      <c r="F720" s="21">
        <v>516.79999999999995</v>
      </c>
      <c r="G720">
        <f>Table245[[#This Row],[Unidades]]*Table245[[#This Row],[Valor Unitario]]</f>
        <v>8785.5999999999985</v>
      </c>
    </row>
    <row r="721" spans="1:7" hidden="1" x14ac:dyDescent="0.25">
      <c r="A721" t="s">
        <v>59</v>
      </c>
      <c r="B721" t="s">
        <v>60</v>
      </c>
      <c r="C721" s="20">
        <v>41551</v>
      </c>
      <c r="D721" s="22">
        <v>10313</v>
      </c>
      <c r="E721">
        <v>11</v>
      </c>
      <c r="F721" s="21">
        <v>182.4</v>
      </c>
      <c r="G721">
        <f>Table245[[#This Row],[Unidades]]*Table245[[#This Row],[Valor Unitario]]</f>
        <v>2006.4</v>
      </c>
    </row>
    <row r="722" spans="1:7" hidden="1" x14ac:dyDescent="0.25">
      <c r="A722" t="s">
        <v>59</v>
      </c>
      <c r="B722" t="s">
        <v>64</v>
      </c>
      <c r="C722" s="20">
        <v>41551</v>
      </c>
      <c r="D722" s="22">
        <v>10314</v>
      </c>
      <c r="E722">
        <v>18</v>
      </c>
      <c r="F722" s="21">
        <v>2094.3000000000002</v>
      </c>
      <c r="G722">
        <f>Table245[[#This Row],[Unidades]]*Table245[[#This Row],[Valor Unitario]]</f>
        <v>37697.4</v>
      </c>
    </row>
    <row r="723" spans="1:7" hidden="1" x14ac:dyDescent="0.25">
      <c r="A723" t="s">
        <v>59</v>
      </c>
      <c r="B723" t="s">
        <v>66</v>
      </c>
      <c r="C723" s="20">
        <v>41551</v>
      </c>
      <c r="D723" s="22">
        <v>10318</v>
      </c>
      <c r="E723">
        <v>13</v>
      </c>
      <c r="F723" s="21">
        <v>240.4</v>
      </c>
      <c r="G723">
        <f>Table245[[#This Row],[Unidades]]*Table245[[#This Row],[Valor Unitario]]</f>
        <v>3125.2000000000003</v>
      </c>
    </row>
    <row r="724" spans="1:7" hidden="1" x14ac:dyDescent="0.25">
      <c r="A724" t="s">
        <v>59</v>
      </c>
      <c r="B724" t="s">
        <v>64</v>
      </c>
      <c r="C724" s="20">
        <v>41555</v>
      </c>
      <c r="D724" s="22">
        <v>10316</v>
      </c>
      <c r="E724">
        <v>19</v>
      </c>
      <c r="F724" s="21">
        <v>2835</v>
      </c>
      <c r="G724">
        <f>Table245[[#This Row],[Unidades]]*Table245[[#This Row],[Valor Unitario]]</f>
        <v>53865</v>
      </c>
    </row>
    <row r="725" spans="1:7" hidden="1" x14ac:dyDescent="0.25">
      <c r="A725" t="s">
        <v>59</v>
      </c>
      <c r="B725" t="s">
        <v>67</v>
      </c>
      <c r="C725" s="20">
        <v>41556</v>
      </c>
      <c r="D725" s="22">
        <v>10302</v>
      </c>
      <c r="E725">
        <v>9</v>
      </c>
      <c r="F725" s="21">
        <v>2708.8</v>
      </c>
      <c r="G725">
        <f>Table245[[#This Row],[Unidades]]*Table245[[#This Row],[Valor Unitario]]</f>
        <v>24379.200000000001</v>
      </c>
    </row>
    <row r="726" spans="1:7" hidden="1" x14ac:dyDescent="0.25">
      <c r="A726" t="s">
        <v>59</v>
      </c>
      <c r="B726" t="s">
        <v>66</v>
      </c>
      <c r="C726" s="20">
        <v>41556</v>
      </c>
      <c r="D726" s="22">
        <v>10305</v>
      </c>
      <c r="E726">
        <v>15</v>
      </c>
      <c r="F726" s="21">
        <v>3741.3</v>
      </c>
      <c r="G726">
        <f>Table245[[#This Row],[Unidades]]*Table245[[#This Row],[Valor Unitario]]</f>
        <v>56119.5</v>
      </c>
    </row>
    <row r="727" spans="1:7" hidden="1" x14ac:dyDescent="0.25">
      <c r="A727" t="s">
        <v>61</v>
      </c>
      <c r="B727" t="s">
        <v>65</v>
      </c>
      <c r="C727" s="20">
        <v>41557</v>
      </c>
      <c r="D727" s="22">
        <v>10317</v>
      </c>
      <c r="E727">
        <v>8</v>
      </c>
      <c r="F727" s="21">
        <v>288</v>
      </c>
      <c r="G727">
        <f>Table245[[#This Row],[Unidades]]*Table245[[#This Row],[Valor Unitario]]</f>
        <v>2304</v>
      </c>
    </row>
    <row r="728" spans="1:7" hidden="1" x14ac:dyDescent="0.25">
      <c r="A728" t="s">
        <v>61</v>
      </c>
      <c r="B728" t="s">
        <v>63</v>
      </c>
      <c r="C728" s="20">
        <v>41557</v>
      </c>
      <c r="D728" s="22">
        <v>10324</v>
      </c>
      <c r="E728">
        <v>19</v>
      </c>
      <c r="F728" s="21">
        <v>5275.71</v>
      </c>
      <c r="G728">
        <f>Table245[[#This Row],[Unidades]]*Table245[[#This Row],[Valor Unitario]]</f>
        <v>100238.49</v>
      </c>
    </row>
    <row r="729" spans="1:7" hidden="1" x14ac:dyDescent="0.25">
      <c r="A729" t="s">
        <v>61</v>
      </c>
      <c r="B729" t="s">
        <v>68</v>
      </c>
      <c r="C729" s="20">
        <v>41558</v>
      </c>
      <c r="D729" s="22">
        <v>10319</v>
      </c>
      <c r="E729">
        <v>11</v>
      </c>
      <c r="F729" s="21">
        <v>1191.2</v>
      </c>
      <c r="G729">
        <f>Table245[[#This Row],[Unidades]]*Table245[[#This Row],[Valor Unitario]]</f>
        <v>13103.2</v>
      </c>
    </row>
    <row r="730" spans="1:7" hidden="1" x14ac:dyDescent="0.25">
      <c r="A730" t="s">
        <v>59</v>
      </c>
      <c r="B730" t="s">
        <v>69</v>
      </c>
      <c r="C730" s="20">
        <v>41558</v>
      </c>
      <c r="D730" s="22">
        <v>10321</v>
      </c>
      <c r="E730">
        <v>9</v>
      </c>
      <c r="F730" s="21">
        <v>144</v>
      </c>
      <c r="G730">
        <f>Table245[[#This Row],[Unidades]]*Table245[[#This Row],[Valor Unitario]]</f>
        <v>1296</v>
      </c>
    </row>
    <row r="731" spans="1:7" hidden="1" x14ac:dyDescent="0.25">
      <c r="A731" t="s">
        <v>59</v>
      </c>
      <c r="B731" t="s">
        <v>67</v>
      </c>
      <c r="C731" s="20">
        <v>41561</v>
      </c>
      <c r="D731" s="22">
        <v>10323</v>
      </c>
      <c r="E731">
        <v>8</v>
      </c>
      <c r="F731" s="21">
        <v>164.4</v>
      </c>
      <c r="G731">
        <f>Table245[[#This Row],[Unidades]]*Table245[[#This Row],[Valor Unitario]]</f>
        <v>1315.2</v>
      </c>
    </row>
    <row r="732" spans="1:7" hidden="1" x14ac:dyDescent="0.25">
      <c r="A732" t="s">
        <v>59</v>
      </c>
      <c r="B732" t="s">
        <v>64</v>
      </c>
      <c r="C732" s="20">
        <v>41561</v>
      </c>
      <c r="D732" s="22">
        <v>10325</v>
      </c>
      <c r="E732">
        <v>9</v>
      </c>
      <c r="F732" s="21">
        <v>1497</v>
      </c>
      <c r="G732">
        <f>Table245[[#This Row],[Unidades]]*Table245[[#This Row],[Valor Unitario]]</f>
        <v>13473</v>
      </c>
    </row>
    <row r="733" spans="1:7" hidden="1" x14ac:dyDescent="0.25">
      <c r="A733" t="s">
        <v>59</v>
      </c>
      <c r="B733" t="s">
        <v>67</v>
      </c>
      <c r="C733" s="20">
        <v>41561</v>
      </c>
      <c r="D733" s="22">
        <v>10326</v>
      </c>
      <c r="E733">
        <v>8</v>
      </c>
      <c r="F733" s="21">
        <v>982</v>
      </c>
      <c r="G733">
        <f>Table245[[#This Row],[Unidades]]*Table245[[#This Row],[Valor Unitario]]</f>
        <v>7856</v>
      </c>
    </row>
    <row r="734" spans="1:7" hidden="1" x14ac:dyDescent="0.25">
      <c r="A734" t="s">
        <v>59</v>
      </c>
      <c r="B734" t="s">
        <v>60</v>
      </c>
      <c r="C734" s="20">
        <v>41561</v>
      </c>
      <c r="D734" s="22">
        <v>10327</v>
      </c>
      <c r="E734">
        <v>7</v>
      </c>
      <c r="F734" s="21">
        <v>1810</v>
      </c>
      <c r="G734">
        <f>Table245[[#This Row],[Unidades]]*Table245[[#This Row],[Valor Unitario]]</f>
        <v>12670</v>
      </c>
    </row>
    <row r="735" spans="1:7" hidden="1" x14ac:dyDescent="0.25">
      <c r="A735" t="s">
        <v>59</v>
      </c>
      <c r="B735" t="s">
        <v>67</v>
      </c>
      <c r="C735" s="20">
        <v>41564</v>
      </c>
      <c r="D735" s="22">
        <v>10328</v>
      </c>
      <c r="E735">
        <v>8</v>
      </c>
      <c r="F735" s="21">
        <v>1168</v>
      </c>
      <c r="G735">
        <f>Table245[[#This Row],[Unidades]]*Table245[[#This Row],[Valor Unitario]]</f>
        <v>9344</v>
      </c>
    </row>
    <row r="736" spans="1:7" hidden="1" x14ac:dyDescent="0.25">
      <c r="A736" t="s">
        <v>61</v>
      </c>
      <c r="B736" t="s">
        <v>62</v>
      </c>
      <c r="C736" s="20">
        <v>41565</v>
      </c>
      <c r="D736" s="22">
        <v>10320</v>
      </c>
      <c r="E736">
        <v>17</v>
      </c>
      <c r="F736" s="21">
        <v>516</v>
      </c>
      <c r="G736">
        <f>Table245[[#This Row],[Unidades]]*Table245[[#This Row],[Valor Unitario]]</f>
        <v>8772</v>
      </c>
    </row>
    <row r="737" spans="1:7" hidden="1" x14ac:dyDescent="0.25">
      <c r="A737" t="s">
        <v>61</v>
      </c>
      <c r="B737" t="s">
        <v>63</v>
      </c>
      <c r="C737" s="20">
        <v>41568</v>
      </c>
      <c r="D737" s="22">
        <v>10331</v>
      </c>
      <c r="E737">
        <v>16</v>
      </c>
      <c r="F737" s="21">
        <v>88.5</v>
      </c>
      <c r="G737">
        <f>Table245[[#This Row],[Unidades]]*Table245[[#This Row],[Valor Unitario]]</f>
        <v>1416</v>
      </c>
    </row>
    <row r="738" spans="1:7" hidden="1" x14ac:dyDescent="0.25">
      <c r="A738" t="s">
        <v>59</v>
      </c>
      <c r="B738" t="s">
        <v>69</v>
      </c>
      <c r="C738" s="20">
        <v>41568</v>
      </c>
      <c r="D738" s="22">
        <v>10332</v>
      </c>
      <c r="E738">
        <v>18</v>
      </c>
      <c r="F738" s="21">
        <v>1786.88</v>
      </c>
      <c r="G738">
        <f>Table245[[#This Row],[Unidades]]*Table245[[#This Row],[Valor Unitario]]</f>
        <v>32163.840000000004</v>
      </c>
    </row>
    <row r="739" spans="1:7" hidden="1" x14ac:dyDescent="0.25">
      <c r="A739" t="s">
        <v>59</v>
      </c>
      <c r="B739" t="s">
        <v>69</v>
      </c>
      <c r="C739" s="20">
        <v>41570</v>
      </c>
      <c r="D739" s="22">
        <v>10309</v>
      </c>
      <c r="E739">
        <v>19</v>
      </c>
      <c r="F739" s="21">
        <v>1762</v>
      </c>
      <c r="G739">
        <f>Table245[[#This Row],[Unidades]]*Table245[[#This Row],[Valor Unitario]]</f>
        <v>33478</v>
      </c>
    </row>
    <row r="740" spans="1:7" hidden="1" x14ac:dyDescent="0.25">
      <c r="A740" t="s">
        <v>61</v>
      </c>
      <c r="B740" t="s">
        <v>68</v>
      </c>
      <c r="C740" s="20">
        <v>41570</v>
      </c>
      <c r="D740" s="22">
        <v>10322</v>
      </c>
      <c r="E740">
        <v>8</v>
      </c>
      <c r="F740" s="21">
        <v>112</v>
      </c>
      <c r="G740">
        <f>Table245[[#This Row],[Unidades]]*Table245[[#This Row],[Valor Unitario]]</f>
        <v>896</v>
      </c>
    </row>
    <row r="741" spans="1:7" x14ac:dyDescent="0.25">
      <c r="A741" t="s">
        <v>59</v>
      </c>
      <c r="B741" t="s">
        <v>67</v>
      </c>
      <c r="C741" s="20">
        <v>41570</v>
      </c>
      <c r="D741" s="22">
        <v>10329</v>
      </c>
      <c r="E741">
        <v>9</v>
      </c>
      <c r="F741" s="21">
        <v>4578.43</v>
      </c>
      <c r="G741" s="21">
        <f>Table245[[#This Row],[Unidades]]*Table245[[#This Row],[Valor Unitario]]</f>
        <v>41205.870000000003</v>
      </c>
    </row>
    <row r="742" spans="1:7" hidden="1" x14ac:dyDescent="0.25">
      <c r="A742" t="s">
        <v>61</v>
      </c>
      <c r="B742" t="s">
        <v>68</v>
      </c>
      <c r="C742" s="20">
        <v>41571</v>
      </c>
      <c r="D742" s="22">
        <v>10335</v>
      </c>
      <c r="E742">
        <v>8</v>
      </c>
      <c r="F742" s="21">
        <v>2036.16</v>
      </c>
      <c r="G742">
        <f>Table245[[#This Row],[Unidades]]*Table245[[#This Row],[Valor Unitario]]</f>
        <v>16289.28</v>
      </c>
    </row>
    <row r="743" spans="1:7" hidden="1" x14ac:dyDescent="0.25">
      <c r="A743" t="s">
        <v>61</v>
      </c>
      <c r="B743" t="s">
        <v>62</v>
      </c>
      <c r="C743" s="20">
        <v>41572</v>
      </c>
      <c r="D743" s="22">
        <v>10333</v>
      </c>
      <c r="E743">
        <v>11</v>
      </c>
      <c r="F743" s="21">
        <v>877.2</v>
      </c>
      <c r="G743">
        <f>Table245[[#This Row],[Unidades]]*Table245[[#This Row],[Valor Unitario]]</f>
        <v>9649.2000000000007</v>
      </c>
    </row>
    <row r="744" spans="1:7" hidden="1" x14ac:dyDescent="0.25">
      <c r="A744" t="s">
        <v>61</v>
      </c>
      <c r="B744" t="s">
        <v>68</v>
      </c>
      <c r="C744" s="20">
        <v>41572</v>
      </c>
      <c r="D744" s="22">
        <v>10336</v>
      </c>
      <c r="E744">
        <v>16</v>
      </c>
      <c r="F744" s="21">
        <v>285.12</v>
      </c>
      <c r="G744">
        <f>Table245[[#This Row],[Unidades]]*Table245[[#This Row],[Valor Unitario]]</f>
        <v>4561.92</v>
      </c>
    </row>
    <row r="745" spans="1:7" hidden="1" x14ac:dyDescent="0.25">
      <c r="A745" t="s">
        <v>59</v>
      </c>
      <c r="B745" t="s">
        <v>69</v>
      </c>
      <c r="C745" s="20">
        <v>41575</v>
      </c>
      <c r="D745" s="22">
        <v>10330</v>
      </c>
      <c r="E745">
        <v>7</v>
      </c>
      <c r="F745" s="21">
        <v>1649</v>
      </c>
      <c r="G745">
        <f>Table245[[#This Row],[Unidades]]*Table245[[#This Row],[Valor Unitario]]</f>
        <v>11543</v>
      </c>
    </row>
    <row r="746" spans="1:7" hidden="1" x14ac:dyDescent="0.25">
      <c r="A746" t="s">
        <v>59</v>
      </c>
      <c r="B746" t="s">
        <v>66</v>
      </c>
      <c r="C746" s="20">
        <v>41575</v>
      </c>
      <c r="D746" s="22">
        <v>10334</v>
      </c>
      <c r="E746">
        <v>15</v>
      </c>
      <c r="F746" s="21">
        <v>144.80000000000001</v>
      </c>
      <c r="G746">
        <f>Table245[[#This Row],[Unidades]]*Table245[[#This Row],[Valor Unitario]]</f>
        <v>2172</v>
      </c>
    </row>
    <row r="747" spans="1:7" hidden="1" x14ac:dyDescent="0.25">
      <c r="A747" t="s">
        <v>59</v>
      </c>
      <c r="B747" t="s">
        <v>67</v>
      </c>
      <c r="C747" s="20">
        <v>41576</v>
      </c>
      <c r="D747" s="22">
        <v>10337</v>
      </c>
      <c r="E747">
        <v>9</v>
      </c>
      <c r="F747" s="21">
        <v>2467</v>
      </c>
      <c r="G747">
        <f>Table245[[#This Row],[Unidades]]*Table245[[#This Row],[Valor Unitario]]</f>
        <v>22203</v>
      </c>
    </row>
    <row r="748" spans="1:7" hidden="1" x14ac:dyDescent="0.25">
      <c r="A748" t="s">
        <v>59</v>
      </c>
      <c r="B748" t="s">
        <v>67</v>
      </c>
      <c r="C748" s="20">
        <v>41576</v>
      </c>
      <c r="D748" s="22">
        <v>10338</v>
      </c>
      <c r="E748">
        <v>8</v>
      </c>
      <c r="F748" s="21">
        <v>934.5</v>
      </c>
      <c r="G748">
        <f>Table245[[#This Row],[Unidades]]*Table245[[#This Row],[Valor Unitario]]</f>
        <v>7476</v>
      </c>
    </row>
    <row r="749" spans="1:7" hidden="1" x14ac:dyDescent="0.25">
      <c r="A749" t="s">
        <v>59</v>
      </c>
      <c r="B749" t="s">
        <v>60</v>
      </c>
      <c r="C749" s="20">
        <v>41582</v>
      </c>
      <c r="D749" s="22">
        <v>10339</v>
      </c>
      <c r="E749">
        <v>7</v>
      </c>
      <c r="F749" s="21">
        <v>3354</v>
      </c>
      <c r="G749">
        <f>Table245[[#This Row],[Unidades]]*Table245[[#This Row],[Valor Unitario]]</f>
        <v>23478</v>
      </c>
    </row>
    <row r="750" spans="1:7" hidden="1" x14ac:dyDescent="0.25">
      <c r="A750" t="s">
        <v>59</v>
      </c>
      <c r="B750" t="s">
        <v>67</v>
      </c>
      <c r="C750" s="20">
        <v>41582</v>
      </c>
      <c r="D750" s="22">
        <v>10342</v>
      </c>
      <c r="E750">
        <v>9</v>
      </c>
      <c r="F750" s="21">
        <v>1840.64</v>
      </c>
      <c r="G750">
        <f>Table245[[#This Row],[Unidades]]*Table245[[#This Row],[Valor Unitario]]</f>
        <v>16565.760000000002</v>
      </c>
    </row>
    <row r="751" spans="1:7" hidden="1" x14ac:dyDescent="0.25">
      <c r="A751" t="s">
        <v>61</v>
      </c>
      <c r="B751" t="s">
        <v>68</v>
      </c>
      <c r="C751" s="20">
        <v>41583</v>
      </c>
      <c r="D751" s="22">
        <v>10341</v>
      </c>
      <c r="E751">
        <v>11</v>
      </c>
      <c r="F751" s="21">
        <v>352.6</v>
      </c>
      <c r="G751">
        <f>Table245[[#This Row],[Unidades]]*Table245[[#This Row],[Valor Unitario]]</f>
        <v>3878.6000000000004</v>
      </c>
    </row>
    <row r="752" spans="1:7" hidden="1" x14ac:dyDescent="0.25">
      <c r="A752" t="s">
        <v>59</v>
      </c>
      <c r="B752" t="s">
        <v>67</v>
      </c>
      <c r="C752" s="20">
        <v>41583</v>
      </c>
      <c r="D752" s="22">
        <v>10344</v>
      </c>
      <c r="E752">
        <v>17</v>
      </c>
      <c r="F752" s="21">
        <v>2296</v>
      </c>
      <c r="G752">
        <f>Table245[[#This Row],[Unidades]]*Table245[[#This Row],[Valor Unitario]]</f>
        <v>39032</v>
      </c>
    </row>
    <row r="753" spans="1:7" hidden="1" x14ac:dyDescent="0.25">
      <c r="A753" t="s">
        <v>59</v>
      </c>
      <c r="B753" t="s">
        <v>67</v>
      </c>
      <c r="C753" s="20">
        <v>41584</v>
      </c>
      <c r="D753" s="22">
        <v>10343</v>
      </c>
      <c r="E753">
        <v>16</v>
      </c>
      <c r="F753" s="21">
        <v>1584</v>
      </c>
      <c r="G753">
        <f>Table245[[#This Row],[Unidades]]*Table245[[#This Row],[Valor Unitario]]</f>
        <v>25344</v>
      </c>
    </row>
    <row r="754" spans="1:7" hidden="1" x14ac:dyDescent="0.25">
      <c r="A754" t="s">
        <v>59</v>
      </c>
      <c r="B754" t="s">
        <v>64</v>
      </c>
      <c r="C754" s="20">
        <v>41586</v>
      </c>
      <c r="D754" s="22">
        <v>10340</v>
      </c>
      <c r="E754">
        <v>11</v>
      </c>
      <c r="F754" s="21">
        <v>2436.1799999999998</v>
      </c>
      <c r="G754">
        <f>Table245[[#This Row],[Unidades]]*Table245[[#This Row],[Valor Unitario]]</f>
        <v>26797.98</v>
      </c>
    </row>
    <row r="755" spans="1:7" hidden="1" x14ac:dyDescent="0.25">
      <c r="A755" t="s">
        <v>59</v>
      </c>
      <c r="B755" t="s">
        <v>69</v>
      </c>
      <c r="C755" s="20">
        <v>41586</v>
      </c>
      <c r="D755" s="22">
        <v>10346</v>
      </c>
      <c r="E755">
        <v>13</v>
      </c>
      <c r="F755" s="21">
        <v>1618.88</v>
      </c>
      <c r="G755">
        <f>Table245[[#This Row],[Unidades]]*Table245[[#This Row],[Valor Unitario]]</f>
        <v>21045.440000000002</v>
      </c>
    </row>
    <row r="756" spans="1:7" hidden="1" x14ac:dyDescent="0.25">
      <c r="A756" t="s">
        <v>59</v>
      </c>
      <c r="B756" t="s">
        <v>67</v>
      </c>
      <c r="C756" s="20">
        <v>41586</v>
      </c>
      <c r="D756" s="22">
        <v>10347</v>
      </c>
      <c r="E756">
        <v>16</v>
      </c>
      <c r="F756" s="21">
        <v>814.42</v>
      </c>
      <c r="G756">
        <f>Table245[[#This Row],[Unidades]]*Table245[[#This Row],[Valor Unitario]]</f>
        <v>13030.72</v>
      </c>
    </row>
    <row r="757" spans="1:7" hidden="1" x14ac:dyDescent="0.25">
      <c r="A757" t="s">
        <v>59</v>
      </c>
      <c r="B757" t="s">
        <v>60</v>
      </c>
      <c r="C757" s="20">
        <v>41589</v>
      </c>
      <c r="D757" s="22">
        <v>10345</v>
      </c>
      <c r="E757">
        <v>18</v>
      </c>
      <c r="F757" s="21">
        <v>2924.8</v>
      </c>
      <c r="G757">
        <f>Table245[[#This Row],[Unidades]]*Table245[[#This Row],[Valor Unitario]]</f>
        <v>52646.400000000001</v>
      </c>
    </row>
    <row r="758" spans="1:7" hidden="1" x14ac:dyDescent="0.25">
      <c r="A758" t="s">
        <v>59</v>
      </c>
      <c r="B758" t="s">
        <v>67</v>
      </c>
      <c r="C758" s="20">
        <v>41593</v>
      </c>
      <c r="D758" s="22">
        <v>10348</v>
      </c>
      <c r="E758">
        <v>19</v>
      </c>
      <c r="F758" s="21">
        <v>363.6</v>
      </c>
      <c r="G758">
        <f>Table245[[#This Row],[Unidades]]*Table245[[#This Row],[Valor Unitario]]</f>
        <v>6908.4000000000005</v>
      </c>
    </row>
    <row r="759" spans="1:7" hidden="1" x14ac:dyDescent="0.25">
      <c r="A759" t="s">
        <v>61</v>
      </c>
      <c r="B759" t="s">
        <v>68</v>
      </c>
      <c r="C759" s="20">
        <v>41593</v>
      </c>
      <c r="D759" s="22">
        <v>10349</v>
      </c>
      <c r="E759">
        <v>19</v>
      </c>
      <c r="F759" s="21">
        <v>141.6</v>
      </c>
      <c r="G759">
        <f>Table245[[#This Row],[Unidades]]*Table245[[#This Row],[Valor Unitario]]</f>
        <v>2690.4</v>
      </c>
    </row>
    <row r="760" spans="1:7" hidden="1" x14ac:dyDescent="0.25">
      <c r="A760" t="s">
        <v>59</v>
      </c>
      <c r="B760" t="s">
        <v>69</v>
      </c>
      <c r="C760" s="20">
        <v>41596</v>
      </c>
      <c r="D760" s="22">
        <v>10352</v>
      </c>
      <c r="E760">
        <v>13</v>
      </c>
      <c r="F760" s="21">
        <v>136.30000000000001</v>
      </c>
      <c r="G760">
        <f>Table245[[#This Row],[Unidades]]*Table245[[#This Row],[Valor Unitario]]</f>
        <v>1771.9</v>
      </c>
    </row>
    <row r="761" spans="1:7" x14ac:dyDescent="0.25">
      <c r="A761" t="s">
        <v>59</v>
      </c>
      <c r="B761" t="s">
        <v>64</v>
      </c>
      <c r="C761" s="20">
        <v>41598</v>
      </c>
      <c r="D761" s="22">
        <v>10351</v>
      </c>
      <c r="E761">
        <v>9</v>
      </c>
      <c r="F761" s="21">
        <v>5398.72</v>
      </c>
      <c r="G761" s="21">
        <f>Table245[[#This Row],[Unidades]]*Table245[[#This Row],[Valor Unitario]]</f>
        <v>48588.480000000003</v>
      </c>
    </row>
    <row r="762" spans="1:7" hidden="1" x14ac:dyDescent="0.25">
      <c r="A762" t="s">
        <v>59</v>
      </c>
      <c r="B762" t="s">
        <v>66</v>
      </c>
      <c r="C762" s="20">
        <v>41598</v>
      </c>
      <c r="D762" s="22">
        <v>10354</v>
      </c>
      <c r="E762">
        <v>9</v>
      </c>
      <c r="F762" s="21">
        <v>568.79999999999995</v>
      </c>
      <c r="G762">
        <f>Table245[[#This Row],[Unidades]]*Table245[[#This Row],[Valor Unitario]]</f>
        <v>5119.2</v>
      </c>
    </row>
    <row r="763" spans="1:7" hidden="1" x14ac:dyDescent="0.25">
      <c r="A763" t="s">
        <v>61</v>
      </c>
      <c r="B763" t="s">
        <v>65</v>
      </c>
      <c r="C763" s="20">
        <v>41598</v>
      </c>
      <c r="D763" s="22">
        <v>10355</v>
      </c>
      <c r="E763">
        <v>18</v>
      </c>
      <c r="F763" s="21">
        <v>480</v>
      </c>
      <c r="G763">
        <f>Table245[[#This Row],[Unidades]]*Table245[[#This Row],[Valor Unitario]]</f>
        <v>8640</v>
      </c>
    </row>
    <row r="764" spans="1:7" hidden="1" x14ac:dyDescent="0.25">
      <c r="A764" t="s">
        <v>61</v>
      </c>
      <c r="B764" t="s">
        <v>68</v>
      </c>
      <c r="C764" s="20">
        <v>41603</v>
      </c>
      <c r="D764" s="22">
        <v>10353</v>
      </c>
      <c r="E764">
        <v>8</v>
      </c>
      <c r="F764" s="21">
        <v>8593.2800000000007</v>
      </c>
      <c r="G764">
        <f>Table245[[#This Row],[Unidades]]*Table245[[#This Row],[Valor Unitario]]</f>
        <v>68746.240000000005</v>
      </c>
    </row>
    <row r="765" spans="1:7" hidden="1" x14ac:dyDescent="0.25">
      <c r="A765" t="s">
        <v>61</v>
      </c>
      <c r="B765" t="s">
        <v>62</v>
      </c>
      <c r="C765" s="20">
        <v>41604</v>
      </c>
      <c r="D765" s="22">
        <v>10359</v>
      </c>
      <c r="E765">
        <v>11</v>
      </c>
      <c r="F765" s="21">
        <v>3471.68</v>
      </c>
      <c r="G765">
        <f>Table245[[#This Row],[Unidades]]*Table245[[#This Row],[Valor Unitario]]</f>
        <v>38188.479999999996</v>
      </c>
    </row>
    <row r="766" spans="1:7" hidden="1" x14ac:dyDescent="0.25">
      <c r="A766" t="s">
        <v>61</v>
      </c>
      <c r="B766" t="s">
        <v>65</v>
      </c>
      <c r="C766" s="20">
        <v>41605</v>
      </c>
      <c r="D766" s="22">
        <v>10356</v>
      </c>
      <c r="E766">
        <v>16</v>
      </c>
      <c r="F766" s="21">
        <v>1106.4000000000001</v>
      </c>
      <c r="G766">
        <f>Table245[[#This Row],[Unidades]]*Table245[[#This Row],[Valor Unitario]]</f>
        <v>17702.400000000001</v>
      </c>
    </row>
    <row r="767" spans="1:7" hidden="1" x14ac:dyDescent="0.25">
      <c r="A767" t="s">
        <v>61</v>
      </c>
      <c r="B767" t="s">
        <v>62</v>
      </c>
      <c r="C767" s="20">
        <v>41605</v>
      </c>
      <c r="D767" s="22">
        <v>10358</v>
      </c>
      <c r="E767">
        <v>15</v>
      </c>
      <c r="F767" s="21">
        <v>429.4</v>
      </c>
      <c r="G767">
        <f>Table245[[#This Row],[Unidades]]*Table245[[#This Row],[Valor Unitario]]</f>
        <v>6441</v>
      </c>
    </row>
    <row r="768" spans="1:7" hidden="1" x14ac:dyDescent="0.25">
      <c r="A768" t="s">
        <v>59</v>
      </c>
      <c r="B768" t="s">
        <v>69</v>
      </c>
      <c r="C768" s="20">
        <v>41606</v>
      </c>
      <c r="D768" s="22">
        <v>10362</v>
      </c>
      <c r="E768">
        <v>19</v>
      </c>
      <c r="F768" s="21">
        <v>1549.6</v>
      </c>
      <c r="G768">
        <f>Table245[[#This Row],[Unidades]]*Table245[[#This Row],[Valor Unitario]]</f>
        <v>29442.399999999998</v>
      </c>
    </row>
    <row r="769" spans="1:7" hidden="1" x14ac:dyDescent="0.25">
      <c r="A769" t="s">
        <v>59</v>
      </c>
      <c r="B769" t="s">
        <v>64</v>
      </c>
      <c r="C769" s="20">
        <v>41610</v>
      </c>
      <c r="D769" s="22">
        <v>10357</v>
      </c>
      <c r="E769">
        <v>16</v>
      </c>
      <c r="F769" s="21">
        <v>1167.68</v>
      </c>
      <c r="G769">
        <f>Table245[[#This Row],[Unidades]]*Table245[[#This Row],[Valor Unitario]]</f>
        <v>18682.88</v>
      </c>
    </row>
    <row r="770" spans="1:7" x14ac:dyDescent="0.25">
      <c r="A770" t="s">
        <v>59</v>
      </c>
      <c r="B770" t="s">
        <v>67</v>
      </c>
      <c r="C770" s="20">
        <v>41610</v>
      </c>
      <c r="D770" s="22">
        <v>10360</v>
      </c>
      <c r="E770">
        <v>10</v>
      </c>
      <c r="F770" s="21">
        <v>7390.2</v>
      </c>
      <c r="G770" s="21">
        <f>Table245[[#This Row],[Unidades]]*Table245[[#This Row],[Valor Unitario]]</f>
        <v>73902</v>
      </c>
    </row>
    <row r="771" spans="1:7" hidden="1" x14ac:dyDescent="0.25">
      <c r="A771" t="s">
        <v>59</v>
      </c>
      <c r="B771" t="s">
        <v>69</v>
      </c>
      <c r="C771" s="20">
        <v>41610</v>
      </c>
      <c r="D771" s="22">
        <v>10365</v>
      </c>
      <c r="E771">
        <v>10</v>
      </c>
      <c r="F771" s="21">
        <v>403.2</v>
      </c>
      <c r="G771">
        <f>Table245[[#This Row],[Unidades]]*Table245[[#This Row],[Valor Unitario]]</f>
        <v>4032</v>
      </c>
    </row>
    <row r="772" spans="1:7" hidden="1" x14ac:dyDescent="0.25">
      <c r="A772" t="s">
        <v>61</v>
      </c>
      <c r="B772" t="s">
        <v>68</v>
      </c>
      <c r="C772" s="20">
        <v>41610</v>
      </c>
      <c r="D772" s="22">
        <v>10367</v>
      </c>
      <c r="E772">
        <v>12</v>
      </c>
      <c r="F772" s="21">
        <v>834.2</v>
      </c>
      <c r="G772">
        <f>Table245[[#This Row],[Unidades]]*Table245[[#This Row],[Valor Unitario]]</f>
        <v>10010.400000000001</v>
      </c>
    </row>
    <row r="773" spans="1:7" hidden="1" x14ac:dyDescent="0.25">
      <c r="A773" t="s">
        <v>59</v>
      </c>
      <c r="B773" t="s">
        <v>60</v>
      </c>
      <c r="C773" s="20">
        <v>41610</v>
      </c>
      <c r="D773" s="22">
        <v>10368</v>
      </c>
      <c r="E773">
        <v>17</v>
      </c>
      <c r="F773" s="21">
        <v>1689.78</v>
      </c>
      <c r="G773">
        <f>Table245[[#This Row],[Unidades]]*Table245[[#This Row],[Valor Unitario]]</f>
        <v>28726.26</v>
      </c>
    </row>
    <row r="774" spans="1:7" hidden="1" x14ac:dyDescent="0.25">
      <c r="A774" t="s">
        <v>61</v>
      </c>
      <c r="B774" t="s">
        <v>65</v>
      </c>
      <c r="C774" s="20">
        <v>41611</v>
      </c>
      <c r="D774" s="22">
        <v>10350</v>
      </c>
      <c r="E774">
        <v>19</v>
      </c>
      <c r="F774" s="21">
        <v>642.05999999999995</v>
      </c>
      <c r="G774">
        <f>Table245[[#This Row],[Unidades]]*Table245[[#This Row],[Valor Unitario]]</f>
        <v>12199.14</v>
      </c>
    </row>
    <row r="775" spans="1:7" hidden="1" x14ac:dyDescent="0.25">
      <c r="A775" t="s">
        <v>59</v>
      </c>
      <c r="B775" t="s">
        <v>64</v>
      </c>
      <c r="C775" s="20">
        <v>41611</v>
      </c>
      <c r="D775" s="22">
        <v>10361</v>
      </c>
      <c r="E775">
        <v>13</v>
      </c>
      <c r="F775" s="21">
        <v>2046.24</v>
      </c>
      <c r="G775">
        <f>Table245[[#This Row],[Unidades]]*Table245[[#This Row],[Valor Unitario]]</f>
        <v>26601.119999999999</v>
      </c>
    </row>
    <row r="776" spans="1:7" hidden="1" x14ac:dyDescent="0.25">
      <c r="A776" t="s">
        <v>59</v>
      </c>
      <c r="B776" t="s">
        <v>67</v>
      </c>
      <c r="C776" s="20">
        <v>41612</v>
      </c>
      <c r="D776" s="22">
        <v>10363</v>
      </c>
      <c r="E776">
        <v>7</v>
      </c>
      <c r="F776" s="21">
        <v>447.2</v>
      </c>
      <c r="G776">
        <f>Table245[[#This Row],[Unidades]]*Table245[[#This Row],[Valor Unitario]]</f>
        <v>3130.4</v>
      </c>
    </row>
    <row r="777" spans="1:7" hidden="1" x14ac:dyDescent="0.25">
      <c r="A777" t="s">
        <v>59</v>
      </c>
      <c r="B777" t="s">
        <v>64</v>
      </c>
      <c r="C777" s="20">
        <v>41612</v>
      </c>
      <c r="D777" s="22">
        <v>10364</v>
      </c>
      <c r="E777">
        <v>14</v>
      </c>
      <c r="F777" s="21">
        <v>950</v>
      </c>
      <c r="G777">
        <f>Table245[[#This Row],[Unidades]]*Table245[[#This Row],[Valor Unitario]]</f>
        <v>13300</v>
      </c>
    </row>
    <row r="778" spans="1:7" hidden="1" x14ac:dyDescent="0.25">
      <c r="A778" t="s">
        <v>59</v>
      </c>
      <c r="B778" t="s">
        <v>66</v>
      </c>
      <c r="C778" s="20">
        <v>41617</v>
      </c>
      <c r="D778" s="22">
        <v>10369</v>
      </c>
      <c r="E778">
        <v>14</v>
      </c>
      <c r="F778" s="21">
        <v>2390.4</v>
      </c>
      <c r="G778">
        <f>Table245[[#This Row],[Unidades]]*Table245[[#This Row],[Valor Unitario]]</f>
        <v>33465.599999999999</v>
      </c>
    </row>
    <row r="779" spans="1:7" hidden="1" x14ac:dyDescent="0.25">
      <c r="A779" t="s">
        <v>61</v>
      </c>
      <c r="B779" t="s">
        <v>62</v>
      </c>
      <c r="C779" s="20">
        <v>41617</v>
      </c>
      <c r="D779" s="22">
        <v>10372</v>
      </c>
      <c r="E779">
        <v>7</v>
      </c>
      <c r="F779" s="21">
        <v>9210.9</v>
      </c>
      <c r="G779">
        <f>Table245[[#This Row],[Unidades]]*Table245[[#This Row],[Valor Unitario]]</f>
        <v>64476.299999999996</v>
      </c>
    </row>
    <row r="780" spans="1:7" hidden="1" x14ac:dyDescent="0.25">
      <c r="A780" t="s">
        <v>59</v>
      </c>
      <c r="B780" t="s">
        <v>64</v>
      </c>
      <c r="C780" s="20">
        <v>41617</v>
      </c>
      <c r="D780" s="22">
        <v>10374</v>
      </c>
      <c r="E780">
        <v>8</v>
      </c>
      <c r="F780" s="21">
        <v>459</v>
      </c>
      <c r="G780">
        <f>Table245[[#This Row],[Unidades]]*Table245[[#This Row],[Valor Unitario]]</f>
        <v>3672</v>
      </c>
    </row>
    <row r="781" spans="1:7" hidden="1" x14ac:dyDescent="0.25">
      <c r="A781" t="s">
        <v>61</v>
      </c>
      <c r="B781" t="s">
        <v>69</v>
      </c>
      <c r="C781" s="20">
        <v>41617</v>
      </c>
      <c r="D781" s="22">
        <v>10375</v>
      </c>
      <c r="E781">
        <v>8</v>
      </c>
      <c r="F781" s="21">
        <v>338</v>
      </c>
      <c r="G781">
        <f>Table245[[#This Row],[Unidades]]*Table245[[#This Row],[Valor Unitario]]</f>
        <v>2704</v>
      </c>
    </row>
    <row r="782" spans="1:7" hidden="1" x14ac:dyDescent="0.25">
      <c r="A782" t="s">
        <v>59</v>
      </c>
      <c r="B782" t="s">
        <v>67</v>
      </c>
      <c r="C782" s="20">
        <v>41619</v>
      </c>
      <c r="D782" s="22">
        <v>10373</v>
      </c>
      <c r="E782">
        <v>15</v>
      </c>
      <c r="F782" s="21">
        <v>1366.4</v>
      </c>
      <c r="G782">
        <f>Table245[[#This Row],[Unidades]]*Table245[[#This Row],[Valor Unitario]]</f>
        <v>20496</v>
      </c>
    </row>
    <row r="783" spans="1:7" hidden="1" x14ac:dyDescent="0.25">
      <c r="A783" t="s">
        <v>59</v>
      </c>
      <c r="B783" t="s">
        <v>64</v>
      </c>
      <c r="C783" s="20">
        <v>41621</v>
      </c>
      <c r="D783" s="22">
        <v>10376</v>
      </c>
      <c r="E783">
        <v>17</v>
      </c>
      <c r="F783" s="21">
        <v>399</v>
      </c>
      <c r="G783">
        <f>Table245[[#This Row],[Unidades]]*Table245[[#This Row],[Valor Unitario]]</f>
        <v>6783</v>
      </c>
    </row>
    <row r="784" spans="1:7" hidden="1" x14ac:dyDescent="0.25">
      <c r="A784" t="s">
        <v>59</v>
      </c>
      <c r="B784" t="s">
        <v>64</v>
      </c>
      <c r="C784" s="20">
        <v>41621</v>
      </c>
      <c r="D784" s="22">
        <v>10377</v>
      </c>
      <c r="E784">
        <v>16</v>
      </c>
      <c r="F784" s="21">
        <v>863.6</v>
      </c>
      <c r="G784">
        <f>Table245[[#This Row],[Unidades]]*Table245[[#This Row],[Valor Unitario]]</f>
        <v>13817.6</v>
      </c>
    </row>
    <row r="785" spans="1:7" hidden="1" x14ac:dyDescent="0.25">
      <c r="A785" t="s">
        <v>59</v>
      </c>
      <c r="B785" t="s">
        <v>60</v>
      </c>
      <c r="C785" s="20">
        <v>41621</v>
      </c>
      <c r="D785" s="22">
        <v>10379</v>
      </c>
      <c r="E785">
        <v>7</v>
      </c>
      <c r="F785" s="21">
        <v>863.28</v>
      </c>
      <c r="G785">
        <f>Table245[[#This Row],[Unidades]]*Table245[[#This Row],[Valor Unitario]]</f>
        <v>6042.96</v>
      </c>
    </row>
    <row r="786" spans="1:7" hidden="1" x14ac:dyDescent="0.25">
      <c r="A786" t="s">
        <v>59</v>
      </c>
      <c r="B786" t="s">
        <v>69</v>
      </c>
      <c r="C786" s="20">
        <v>41621</v>
      </c>
      <c r="D786" s="22">
        <v>10381</v>
      </c>
      <c r="E786">
        <v>15</v>
      </c>
      <c r="F786" s="21">
        <v>112</v>
      </c>
      <c r="G786">
        <f>Table245[[#This Row],[Unidades]]*Table245[[#This Row],[Valor Unitario]]</f>
        <v>1680</v>
      </c>
    </row>
    <row r="787" spans="1:7" hidden="1" x14ac:dyDescent="0.25">
      <c r="A787" t="s">
        <v>59</v>
      </c>
      <c r="B787" t="s">
        <v>67</v>
      </c>
      <c r="C787" s="20">
        <v>41624</v>
      </c>
      <c r="D787" s="22">
        <v>10382</v>
      </c>
      <c r="E787">
        <v>19</v>
      </c>
      <c r="F787" s="21">
        <v>2900</v>
      </c>
      <c r="G787">
        <f>Table245[[#This Row],[Unidades]]*Table245[[#This Row],[Valor Unitario]]</f>
        <v>55100</v>
      </c>
    </row>
    <row r="788" spans="1:7" hidden="1" x14ac:dyDescent="0.25">
      <c r="A788" t="s">
        <v>59</v>
      </c>
      <c r="B788" t="s">
        <v>66</v>
      </c>
      <c r="C788" s="20">
        <v>41626</v>
      </c>
      <c r="D788" s="22">
        <v>10383</v>
      </c>
      <c r="E788">
        <v>12</v>
      </c>
      <c r="F788" s="21">
        <v>899</v>
      </c>
      <c r="G788">
        <f>Table245[[#This Row],[Unidades]]*Table245[[#This Row],[Valor Unitario]]</f>
        <v>10788</v>
      </c>
    </row>
    <row r="789" spans="1:7" hidden="1" x14ac:dyDescent="0.25">
      <c r="A789" t="s">
        <v>61</v>
      </c>
      <c r="B789" t="s">
        <v>62</v>
      </c>
      <c r="C789" s="20">
        <v>41627</v>
      </c>
      <c r="D789" s="22">
        <v>10378</v>
      </c>
      <c r="E789">
        <v>17</v>
      </c>
      <c r="F789" s="21">
        <v>103.2</v>
      </c>
      <c r="G789">
        <f>Table245[[#This Row],[Unidades]]*Table245[[#This Row],[Valor Unitario]]</f>
        <v>1754.4</v>
      </c>
    </row>
    <row r="790" spans="1:7" hidden="1" x14ac:dyDescent="0.25">
      <c r="A790" t="s">
        <v>61</v>
      </c>
      <c r="B790" t="s">
        <v>69</v>
      </c>
      <c r="C790" s="20">
        <v>41628</v>
      </c>
      <c r="D790" s="22">
        <v>10384</v>
      </c>
      <c r="E790">
        <v>9</v>
      </c>
      <c r="F790" s="21">
        <v>2222.4</v>
      </c>
      <c r="G790">
        <f>Table245[[#This Row],[Unidades]]*Table245[[#This Row],[Valor Unitario]]</f>
        <v>20001.600000000002</v>
      </c>
    </row>
    <row r="791" spans="1:7" hidden="1" x14ac:dyDescent="0.25">
      <c r="A791" t="s">
        <v>59</v>
      </c>
      <c r="B791" t="s">
        <v>64</v>
      </c>
      <c r="C791" s="20">
        <v>41628</v>
      </c>
      <c r="D791" s="22">
        <v>10387</v>
      </c>
      <c r="E791">
        <v>9</v>
      </c>
      <c r="F791" s="21">
        <v>1058.4000000000001</v>
      </c>
      <c r="G791">
        <f>Table245[[#This Row],[Unidades]]*Table245[[#This Row],[Valor Unitario]]</f>
        <v>9525.6</v>
      </c>
    </row>
    <row r="792" spans="1:7" hidden="1" x14ac:dyDescent="0.25">
      <c r="A792" t="s">
        <v>59</v>
      </c>
      <c r="B792" t="s">
        <v>60</v>
      </c>
      <c r="C792" s="20">
        <v>41628</v>
      </c>
      <c r="D792" s="22">
        <v>10388</v>
      </c>
      <c r="E792">
        <v>19</v>
      </c>
      <c r="F792" s="21">
        <v>1228.8</v>
      </c>
      <c r="G792">
        <f>Table245[[#This Row],[Unidades]]*Table245[[#This Row],[Valor Unitario]]</f>
        <v>23347.200000000001</v>
      </c>
    </row>
    <row r="793" spans="1:7" hidden="1" x14ac:dyDescent="0.25">
      <c r="A793" t="s">
        <v>59</v>
      </c>
      <c r="B793" t="s">
        <v>64</v>
      </c>
      <c r="C793" s="20">
        <v>41631</v>
      </c>
      <c r="D793" s="22">
        <v>10385</v>
      </c>
      <c r="E793">
        <v>17</v>
      </c>
      <c r="F793" s="21">
        <v>691.2</v>
      </c>
      <c r="G793">
        <f>Table245[[#This Row],[Unidades]]*Table245[[#This Row],[Valor Unitario]]</f>
        <v>11750.400000000001</v>
      </c>
    </row>
    <row r="794" spans="1:7" hidden="1" x14ac:dyDescent="0.25">
      <c r="A794" t="s">
        <v>59</v>
      </c>
      <c r="B794" t="s">
        <v>64</v>
      </c>
      <c r="C794" s="20">
        <v>41632</v>
      </c>
      <c r="D794" s="22">
        <v>10371</v>
      </c>
      <c r="E794">
        <v>13</v>
      </c>
      <c r="F794" s="21">
        <v>72.959999999999994</v>
      </c>
      <c r="G794">
        <f>Table245[[#This Row],[Unidades]]*Table245[[#This Row],[Valor Unitario]]</f>
        <v>948.4799999999999</v>
      </c>
    </row>
    <row r="795" spans="1:7" hidden="1" x14ac:dyDescent="0.25">
      <c r="A795" t="s">
        <v>59</v>
      </c>
      <c r="B795" t="s">
        <v>67</v>
      </c>
      <c r="C795" s="20">
        <v>41632</v>
      </c>
      <c r="D795" s="22">
        <v>10389</v>
      </c>
      <c r="E795">
        <v>11</v>
      </c>
      <c r="F795" s="21">
        <v>1832.8</v>
      </c>
      <c r="G795">
        <f>Table245[[#This Row],[Unidades]]*Table245[[#This Row],[Valor Unitario]]</f>
        <v>20160.8</v>
      </c>
    </row>
    <row r="796" spans="1:7" hidden="1" x14ac:dyDescent="0.25">
      <c r="A796" t="s">
        <v>61</v>
      </c>
      <c r="B796" t="s">
        <v>63</v>
      </c>
      <c r="C796" s="20">
        <v>41633</v>
      </c>
      <c r="D796" s="22">
        <v>10386</v>
      </c>
      <c r="E796">
        <v>10</v>
      </c>
      <c r="F796" s="21">
        <v>166</v>
      </c>
      <c r="G796">
        <f>Table245[[#This Row],[Unidades]]*Table245[[#This Row],[Valor Unitario]]</f>
        <v>1660</v>
      </c>
    </row>
    <row r="797" spans="1:7" hidden="1" x14ac:dyDescent="0.25">
      <c r="A797" t="s">
        <v>61</v>
      </c>
      <c r="B797" t="s">
        <v>65</v>
      </c>
      <c r="C797" s="20">
        <v>41634</v>
      </c>
      <c r="D797" s="22">
        <v>10390</v>
      </c>
      <c r="E797">
        <v>12</v>
      </c>
      <c r="F797" s="21">
        <v>2090.88</v>
      </c>
      <c r="G797">
        <f>Table245[[#This Row],[Unidades]]*Table245[[#This Row],[Valor Unitario]]</f>
        <v>25090.560000000001</v>
      </c>
    </row>
    <row r="798" spans="1:7" hidden="1" x14ac:dyDescent="0.25">
      <c r="A798" t="s">
        <v>61</v>
      </c>
      <c r="B798" t="s">
        <v>65</v>
      </c>
      <c r="C798" s="20">
        <v>41635</v>
      </c>
      <c r="D798" s="22">
        <v>10370</v>
      </c>
      <c r="E798">
        <v>10</v>
      </c>
      <c r="F798" s="21">
        <v>1117.5999999999999</v>
      </c>
      <c r="G798">
        <f>Table245[[#This Row],[Unidades]]*Table245[[#This Row],[Valor Unitario]]</f>
        <v>11176</v>
      </c>
    </row>
    <row r="799" spans="1:7" hidden="1" x14ac:dyDescent="0.25">
      <c r="A799" t="s">
        <v>59</v>
      </c>
      <c r="B799" t="s">
        <v>66</v>
      </c>
      <c r="C799" s="20">
        <v>41638</v>
      </c>
      <c r="D799" s="22">
        <v>10366</v>
      </c>
      <c r="E799">
        <v>13</v>
      </c>
      <c r="F799" s="21">
        <v>136</v>
      </c>
      <c r="G799">
        <f>Table245[[#This Row],[Unidades]]*Table245[[#This Row],[Valor Unitario]]</f>
        <v>1768</v>
      </c>
    </row>
    <row r="800" spans="1:7" hidden="1" x14ac:dyDescent="0.25">
      <c r="A800" t="s">
        <v>59</v>
      </c>
      <c r="B800" t="s">
        <v>69</v>
      </c>
      <c r="C800" s="20">
        <v>41639</v>
      </c>
      <c r="D800" s="22">
        <v>10391</v>
      </c>
      <c r="E800">
        <v>11</v>
      </c>
      <c r="F800" s="21">
        <v>86.4</v>
      </c>
      <c r="G800">
        <f>Table245[[#This Row],[Unidades]]*Table245[[#This Row],[Valor Unitario]]</f>
        <v>950.40000000000009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E45C-99CD-4FC7-BA7C-93CB0BD89415}">
  <dimension ref="A1:J800"/>
  <sheetViews>
    <sheetView zoomScale="115" zoomScaleNormal="115" workbookViewId="0">
      <selection activeCell="K722" sqref="K722"/>
    </sheetView>
  </sheetViews>
  <sheetFormatPr defaultRowHeight="15" x14ac:dyDescent="0.25"/>
  <cols>
    <col min="2" max="2" width="12.140625" bestFit="1" customWidth="1"/>
    <col min="3" max="3" width="11.85546875" bestFit="1" customWidth="1"/>
    <col min="6" max="6" width="15.85546875" bestFit="1" customWidth="1"/>
    <col min="7" max="7" width="12.5703125" bestFit="1" customWidth="1"/>
  </cols>
  <sheetData>
    <row r="1" spans="1:10" x14ac:dyDescent="0.25">
      <c r="A1" t="s">
        <v>75</v>
      </c>
      <c r="B1" t="s">
        <v>76</v>
      </c>
      <c r="C1" s="20" t="s">
        <v>77</v>
      </c>
      <c r="D1" t="s">
        <v>78</v>
      </c>
      <c r="E1" t="s">
        <v>79</v>
      </c>
      <c r="F1" s="21" t="s">
        <v>80</v>
      </c>
      <c r="G1" t="s">
        <v>119</v>
      </c>
      <c r="J1" t="s">
        <v>74</v>
      </c>
    </row>
    <row r="2" spans="1:10" hidden="1" x14ac:dyDescent="0.25">
      <c r="A2" t="s">
        <v>59</v>
      </c>
      <c r="B2" t="s">
        <v>60</v>
      </c>
      <c r="C2" s="20">
        <v>40544</v>
      </c>
      <c r="D2" s="22">
        <v>10392</v>
      </c>
      <c r="E2">
        <v>13</v>
      </c>
      <c r="F2" s="21">
        <v>1440</v>
      </c>
      <c r="G2">
        <f>Table246[[#This Row],[Unidades]]*Table246[[#This Row],[Valor Unitario]]</f>
        <v>18720</v>
      </c>
    </row>
    <row r="3" spans="1:10" hidden="1" x14ac:dyDescent="0.25">
      <c r="A3" t="s">
        <v>61</v>
      </c>
      <c r="B3" t="s">
        <v>62</v>
      </c>
      <c r="C3" s="20">
        <v>40545</v>
      </c>
      <c r="D3" s="22">
        <v>10397</v>
      </c>
      <c r="E3">
        <v>17</v>
      </c>
      <c r="F3" s="21">
        <v>716.72</v>
      </c>
      <c r="G3">
        <f>Table246[[#This Row],[Unidades]]*Table246[[#This Row],[Valor Unitario]]</f>
        <v>12184.24</v>
      </c>
    </row>
    <row r="4" spans="1:10" hidden="1" x14ac:dyDescent="0.25">
      <c r="A4" t="s">
        <v>61</v>
      </c>
      <c r="B4" t="s">
        <v>63</v>
      </c>
      <c r="C4" s="20">
        <v>40545</v>
      </c>
      <c r="D4" s="22">
        <v>10771</v>
      </c>
      <c r="E4">
        <v>18</v>
      </c>
      <c r="F4" s="21">
        <v>344</v>
      </c>
      <c r="G4">
        <f>Table246[[#This Row],[Unidades]]*Table246[[#This Row],[Valor Unitario]]</f>
        <v>6192</v>
      </c>
    </row>
    <row r="5" spans="1:10" hidden="1" x14ac:dyDescent="0.25">
      <c r="A5" t="s">
        <v>59</v>
      </c>
      <c r="B5" t="s">
        <v>64</v>
      </c>
      <c r="C5" s="20">
        <v>40546</v>
      </c>
      <c r="D5" s="22">
        <v>10393</v>
      </c>
      <c r="E5">
        <v>16</v>
      </c>
      <c r="F5" s="21">
        <v>2556.9499999999998</v>
      </c>
      <c r="G5">
        <f>Table246[[#This Row],[Unidades]]*Table246[[#This Row],[Valor Unitario]]</f>
        <v>40911.199999999997</v>
      </c>
    </row>
    <row r="6" spans="1:10" hidden="1" x14ac:dyDescent="0.25">
      <c r="A6" t="s">
        <v>59</v>
      </c>
      <c r="B6" t="s">
        <v>64</v>
      </c>
      <c r="C6" s="20">
        <v>40546</v>
      </c>
      <c r="D6" s="22">
        <v>10394</v>
      </c>
      <c r="E6">
        <v>10</v>
      </c>
      <c r="F6" s="21">
        <v>442</v>
      </c>
      <c r="G6">
        <f>Table246[[#This Row],[Unidades]]*Table246[[#This Row],[Valor Unitario]]</f>
        <v>4420</v>
      </c>
    </row>
    <row r="7" spans="1:10" hidden="1" x14ac:dyDescent="0.25">
      <c r="A7" t="s">
        <v>61</v>
      </c>
      <c r="B7" t="s">
        <v>65</v>
      </c>
      <c r="C7" s="20">
        <v>40546</v>
      </c>
      <c r="D7" s="22">
        <v>10395</v>
      </c>
      <c r="E7">
        <v>9</v>
      </c>
      <c r="F7" s="21">
        <v>2122.92</v>
      </c>
      <c r="G7">
        <f>Table246[[#This Row],[Unidades]]*Table246[[#This Row],[Valor Unitario]]</f>
        <v>19106.28</v>
      </c>
    </row>
    <row r="8" spans="1:10" hidden="1" x14ac:dyDescent="0.25">
      <c r="A8" t="s">
        <v>59</v>
      </c>
      <c r="B8" t="s">
        <v>64</v>
      </c>
      <c r="C8" s="20">
        <v>40549</v>
      </c>
      <c r="D8" s="22">
        <v>10396</v>
      </c>
      <c r="E8">
        <v>7</v>
      </c>
      <c r="F8" s="21">
        <v>1903.8</v>
      </c>
      <c r="G8">
        <f>Table246[[#This Row],[Unidades]]*Table246[[#This Row],[Valor Unitario]]</f>
        <v>13326.6</v>
      </c>
    </row>
    <row r="9" spans="1:10" hidden="1" x14ac:dyDescent="0.25">
      <c r="A9" t="s">
        <v>59</v>
      </c>
      <c r="B9" t="s">
        <v>66</v>
      </c>
      <c r="C9" s="20">
        <v>40551</v>
      </c>
      <c r="D9" s="22">
        <v>10399</v>
      </c>
      <c r="E9">
        <v>17</v>
      </c>
      <c r="F9" s="21">
        <v>1765.6</v>
      </c>
      <c r="G9">
        <f>Table246[[#This Row],[Unidades]]*Table246[[#This Row],[Valor Unitario]]</f>
        <v>30015.199999999997</v>
      </c>
    </row>
    <row r="10" spans="1:10" hidden="1" x14ac:dyDescent="0.25">
      <c r="A10" t="s">
        <v>59</v>
      </c>
      <c r="B10" t="s">
        <v>60</v>
      </c>
      <c r="C10" s="20">
        <v>40551</v>
      </c>
      <c r="D10" s="22">
        <v>10404</v>
      </c>
      <c r="E10">
        <v>7</v>
      </c>
      <c r="F10" s="21">
        <v>1591.25</v>
      </c>
      <c r="G10">
        <f>Table246[[#This Row],[Unidades]]*Table246[[#This Row],[Valor Unitario]]</f>
        <v>11138.75</v>
      </c>
    </row>
    <row r="11" spans="1:10" hidden="1" x14ac:dyDescent="0.25">
      <c r="A11" t="s">
        <v>59</v>
      </c>
      <c r="B11" t="s">
        <v>60</v>
      </c>
      <c r="C11" s="20">
        <v>40552</v>
      </c>
      <c r="D11" s="22">
        <v>10398</v>
      </c>
      <c r="E11">
        <v>11</v>
      </c>
      <c r="F11" s="21">
        <v>2505.6</v>
      </c>
      <c r="G11">
        <f>Table246[[#This Row],[Unidades]]*Table246[[#This Row],[Valor Unitario]]</f>
        <v>27561.599999999999</v>
      </c>
    </row>
    <row r="12" spans="1:10" hidden="1" x14ac:dyDescent="0.25">
      <c r="A12" t="s">
        <v>61</v>
      </c>
      <c r="B12" t="s">
        <v>67</v>
      </c>
      <c r="C12" s="20">
        <v>40552</v>
      </c>
      <c r="D12" s="22">
        <v>10403</v>
      </c>
      <c r="E12">
        <v>18</v>
      </c>
      <c r="F12" s="21">
        <v>855.01</v>
      </c>
      <c r="G12">
        <f>Table246[[#This Row],[Unidades]]*Table246[[#This Row],[Valor Unitario]]</f>
        <v>15390.18</v>
      </c>
    </row>
    <row r="13" spans="1:10" hidden="1" x14ac:dyDescent="0.25">
      <c r="A13" t="s">
        <v>59</v>
      </c>
      <c r="B13" t="s">
        <v>64</v>
      </c>
      <c r="C13" s="20">
        <v>40553</v>
      </c>
      <c r="D13" s="22">
        <v>10401</v>
      </c>
      <c r="E13">
        <v>7</v>
      </c>
      <c r="F13" s="21">
        <v>3868.6</v>
      </c>
      <c r="G13">
        <f>Table246[[#This Row],[Unidades]]*Table246[[#This Row],[Valor Unitario]]</f>
        <v>27080.2</v>
      </c>
    </row>
    <row r="14" spans="1:10" hidden="1" x14ac:dyDescent="0.25">
      <c r="A14" t="s">
        <v>59</v>
      </c>
      <c r="B14" t="s">
        <v>63</v>
      </c>
      <c r="C14" s="20">
        <v>40553</v>
      </c>
      <c r="D14" s="22">
        <v>10402</v>
      </c>
      <c r="E14">
        <v>11</v>
      </c>
      <c r="F14" s="21">
        <v>2713.5</v>
      </c>
      <c r="G14">
        <f>Table246[[#This Row],[Unidades]]*Table246[[#This Row],[Valor Unitario]]</f>
        <v>29848.5</v>
      </c>
    </row>
    <row r="15" spans="1:10" hidden="1" x14ac:dyDescent="0.25">
      <c r="A15" t="s">
        <v>61</v>
      </c>
      <c r="B15" t="s">
        <v>68</v>
      </c>
      <c r="C15" s="20">
        <v>40556</v>
      </c>
      <c r="D15" s="22">
        <v>10406</v>
      </c>
      <c r="E15">
        <v>15</v>
      </c>
      <c r="F15" s="21">
        <v>1830.78</v>
      </c>
      <c r="G15">
        <f>Table246[[#This Row],[Unidades]]*Table246[[#This Row],[Valor Unitario]]</f>
        <v>27461.7</v>
      </c>
    </row>
    <row r="16" spans="1:10" hidden="1" x14ac:dyDescent="0.25">
      <c r="A16" t="s">
        <v>59</v>
      </c>
      <c r="B16" t="s">
        <v>66</v>
      </c>
      <c r="C16" s="20">
        <v>40557</v>
      </c>
      <c r="D16" s="22">
        <v>10408</v>
      </c>
      <c r="E16">
        <v>10</v>
      </c>
      <c r="F16" s="21">
        <v>1622.4</v>
      </c>
      <c r="G16">
        <f>Table246[[#This Row],[Unidades]]*Table246[[#This Row],[Valor Unitario]]</f>
        <v>16224</v>
      </c>
    </row>
    <row r="17" spans="1:7" hidden="1" x14ac:dyDescent="0.25">
      <c r="A17" t="s">
        <v>61</v>
      </c>
      <c r="B17" t="s">
        <v>69</v>
      </c>
      <c r="C17" s="20">
        <v>40557</v>
      </c>
      <c r="D17" s="22">
        <v>10409</v>
      </c>
      <c r="E17">
        <v>19</v>
      </c>
      <c r="F17" s="21">
        <v>319.2</v>
      </c>
      <c r="G17">
        <f>Table246[[#This Row],[Unidades]]*Table246[[#This Row],[Valor Unitario]]</f>
        <v>6064.8</v>
      </c>
    </row>
    <row r="18" spans="1:7" hidden="1" x14ac:dyDescent="0.25">
      <c r="A18" t="s">
        <v>59</v>
      </c>
      <c r="B18" t="s">
        <v>69</v>
      </c>
      <c r="C18" s="20">
        <v>40558</v>
      </c>
      <c r="D18" s="22">
        <v>10410</v>
      </c>
      <c r="E18">
        <v>16</v>
      </c>
      <c r="F18" s="21">
        <v>802</v>
      </c>
      <c r="G18">
        <f>Table246[[#This Row],[Unidades]]*Table246[[#This Row],[Valor Unitario]]</f>
        <v>12832</v>
      </c>
    </row>
    <row r="19" spans="1:7" hidden="1" x14ac:dyDescent="0.25">
      <c r="A19" t="s">
        <v>59</v>
      </c>
      <c r="B19" t="s">
        <v>66</v>
      </c>
      <c r="C19" s="20">
        <v>40558</v>
      </c>
      <c r="D19" s="22">
        <v>10412</v>
      </c>
      <c r="E19">
        <v>8</v>
      </c>
      <c r="F19" s="21">
        <v>334.8</v>
      </c>
      <c r="G19">
        <f>Table246[[#This Row],[Unidades]]*Table246[[#This Row],[Valor Unitario]]</f>
        <v>2678.4</v>
      </c>
    </row>
    <row r="20" spans="1:7" hidden="1" x14ac:dyDescent="0.25">
      <c r="A20" t="s">
        <v>59</v>
      </c>
      <c r="B20" t="s">
        <v>66</v>
      </c>
      <c r="C20" s="20">
        <v>40559</v>
      </c>
      <c r="D20" s="22">
        <v>10380</v>
      </c>
      <c r="E20">
        <v>8</v>
      </c>
      <c r="F20" s="21">
        <v>1313.82</v>
      </c>
      <c r="G20">
        <f>Table246[[#This Row],[Unidades]]*Table246[[#This Row],[Valor Unitario]]</f>
        <v>10510.56</v>
      </c>
    </row>
    <row r="21" spans="1:7" hidden="1" x14ac:dyDescent="0.25">
      <c r="A21" t="s">
        <v>59</v>
      </c>
      <c r="B21" t="s">
        <v>64</v>
      </c>
      <c r="C21" s="20">
        <v>40559</v>
      </c>
      <c r="D21" s="22">
        <v>10400</v>
      </c>
      <c r="E21">
        <v>18</v>
      </c>
      <c r="F21" s="21">
        <v>3063</v>
      </c>
      <c r="G21">
        <f>Table246[[#This Row],[Unidades]]*Table246[[#This Row],[Valor Unitario]]</f>
        <v>55134</v>
      </c>
    </row>
    <row r="22" spans="1:7" hidden="1" x14ac:dyDescent="0.25">
      <c r="A22" t="s">
        <v>59</v>
      </c>
      <c r="B22" t="s">
        <v>69</v>
      </c>
      <c r="C22" s="20">
        <v>40559</v>
      </c>
      <c r="D22" s="22">
        <v>10413</v>
      </c>
      <c r="E22">
        <v>8</v>
      </c>
      <c r="F22" s="21">
        <v>2123.1999999999998</v>
      </c>
      <c r="G22">
        <f>Table246[[#This Row],[Unidades]]*Table246[[#This Row],[Valor Unitario]]</f>
        <v>16985.599999999999</v>
      </c>
    </row>
    <row r="23" spans="1:7" hidden="1" x14ac:dyDescent="0.25">
      <c r="A23" t="s">
        <v>59</v>
      </c>
      <c r="B23" t="s">
        <v>60</v>
      </c>
      <c r="C23" s="20">
        <v>40560</v>
      </c>
      <c r="D23" s="22">
        <v>10414</v>
      </c>
      <c r="E23">
        <v>13</v>
      </c>
      <c r="F23" s="21">
        <v>224.83</v>
      </c>
      <c r="G23">
        <f>Table246[[#This Row],[Unidades]]*Table246[[#This Row],[Valor Unitario]]</f>
        <v>2922.79</v>
      </c>
    </row>
    <row r="24" spans="1:7" hidden="1" x14ac:dyDescent="0.25">
      <c r="A24" t="s">
        <v>61</v>
      </c>
      <c r="B24" t="s">
        <v>63</v>
      </c>
      <c r="C24" s="20">
        <v>40564</v>
      </c>
      <c r="D24" s="22">
        <v>10411</v>
      </c>
      <c r="E24">
        <v>14</v>
      </c>
      <c r="F24" s="21">
        <v>966.8</v>
      </c>
      <c r="G24">
        <f>Table246[[#This Row],[Unidades]]*Table246[[#This Row],[Valor Unitario]]</f>
        <v>13535.199999999999</v>
      </c>
    </row>
    <row r="25" spans="1:7" hidden="1" x14ac:dyDescent="0.25">
      <c r="A25" t="s">
        <v>59</v>
      </c>
      <c r="B25" t="s">
        <v>64</v>
      </c>
      <c r="C25" s="20">
        <v>40565</v>
      </c>
      <c r="D25" s="22">
        <v>10405</v>
      </c>
      <c r="E25">
        <v>14</v>
      </c>
      <c r="F25" s="21">
        <v>400</v>
      </c>
      <c r="G25">
        <f>Table246[[#This Row],[Unidades]]*Table246[[#This Row],[Valor Unitario]]</f>
        <v>5600</v>
      </c>
    </row>
    <row r="26" spans="1:7" hidden="1" x14ac:dyDescent="0.25">
      <c r="A26" t="s">
        <v>61</v>
      </c>
      <c r="B26" t="s">
        <v>69</v>
      </c>
      <c r="C26" s="20">
        <v>40567</v>
      </c>
      <c r="D26" s="22">
        <v>10415</v>
      </c>
      <c r="E26">
        <v>18</v>
      </c>
      <c r="F26" s="21">
        <v>102.4</v>
      </c>
      <c r="G26">
        <f>Table246[[#This Row],[Unidades]]*Table246[[#This Row],[Valor Unitario]]</f>
        <v>1843.2</v>
      </c>
    </row>
    <row r="27" spans="1:7" hidden="1" x14ac:dyDescent="0.25">
      <c r="A27" t="s">
        <v>59</v>
      </c>
      <c r="B27" t="s">
        <v>67</v>
      </c>
      <c r="C27" s="20">
        <v>40567</v>
      </c>
      <c r="D27" s="22">
        <v>10418</v>
      </c>
      <c r="E27">
        <v>14</v>
      </c>
      <c r="F27" s="21">
        <v>1814.8</v>
      </c>
      <c r="G27">
        <f>Table246[[#This Row],[Unidades]]*Table246[[#This Row],[Valor Unitario]]</f>
        <v>25407.200000000001</v>
      </c>
    </row>
    <row r="28" spans="1:7" hidden="1" x14ac:dyDescent="0.25">
      <c r="A28" t="s">
        <v>59</v>
      </c>
      <c r="B28" t="s">
        <v>66</v>
      </c>
      <c r="C28" s="20">
        <v>40570</v>
      </c>
      <c r="D28" s="22">
        <v>10416</v>
      </c>
      <c r="E28">
        <v>9</v>
      </c>
      <c r="F28" s="21">
        <v>720</v>
      </c>
      <c r="G28">
        <f>Table246[[#This Row],[Unidades]]*Table246[[#This Row],[Valor Unitario]]</f>
        <v>6480</v>
      </c>
    </row>
    <row r="29" spans="1:7" hidden="1" x14ac:dyDescent="0.25">
      <c r="A29" t="s">
        <v>59</v>
      </c>
      <c r="B29" t="s">
        <v>69</v>
      </c>
      <c r="C29" s="20">
        <v>40570</v>
      </c>
      <c r="D29" s="22">
        <v>10420</v>
      </c>
      <c r="E29">
        <v>8</v>
      </c>
      <c r="F29" s="21">
        <v>1707.84</v>
      </c>
      <c r="G29">
        <f>Table246[[#This Row],[Unidades]]*Table246[[#This Row],[Valor Unitario]]</f>
        <v>13662.72</v>
      </c>
    </row>
    <row r="30" spans="1:7" hidden="1" x14ac:dyDescent="0.25">
      <c r="A30" t="s">
        <v>59</v>
      </c>
      <c r="B30" t="s">
        <v>66</v>
      </c>
      <c r="C30" s="20">
        <v>40570</v>
      </c>
      <c r="D30" s="22">
        <v>10421</v>
      </c>
      <c r="E30">
        <v>17</v>
      </c>
      <c r="F30" s="21">
        <v>1194.27</v>
      </c>
      <c r="G30">
        <f>Table246[[#This Row],[Unidades]]*Table246[[#This Row],[Valor Unitario]]</f>
        <v>20302.59</v>
      </c>
    </row>
    <row r="31" spans="1:7" hidden="1" x14ac:dyDescent="0.25">
      <c r="A31" t="s">
        <v>61</v>
      </c>
      <c r="B31" t="s">
        <v>68</v>
      </c>
      <c r="C31" s="20">
        <v>40570</v>
      </c>
      <c r="D31" s="22">
        <v>10424</v>
      </c>
      <c r="E31">
        <v>8</v>
      </c>
      <c r="F31" s="21">
        <v>9194.56</v>
      </c>
      <c r="G31">
        <f>Table246[[#This Row],[Unidades]]*Table246[[#This Row],[Valor Unitario]]</f>
        <v>73556.479999999996</v>
      </c>
    </row>
    <row r="32" spans="1:7" hidden="1" x14ac:dyDescent="0.25">
      <c r="A32" t="s">
        <v>59</v>
      </c>
      <c r="B32" t="s">
        <v>67</v>
      </c>
      <c r="C32" s="20">
        <v>40571</v>
      </c>
      <c r="D32" s="22">
        <v>10417</v>
      </c>
      <c r="E32">
        <v>11</v>
      </c>
      <c r="F32" s="21">
        <v>11188.4</v>
      </c>
      <c r="G32">
        <f>Table246[[#This Row],[Unidades]]*Table246[[#This Row],[Valor Unitario]]</f>
        <v>123072.4</v>
      </c>
    </row>
    <row r="33" spans="1:7" hidden="1" x14ac:dyDescent="0.25">
      <c r="A33" t="s">
        <v>59</v>
      </c>
      <c r="B33" t="s">
        <v>60</v>
      </c>
      <c r="C33" s="20">
        <v>40573</v>
      </c>
      <c r="D33" s="22">
        <v>10407</v>
      </c>
      <c r="E33">
        <v>14</v>
      </c>
      <c r="F33" s="21">
        <v>1194</v>
      </c>
      <c r="G33">
        <f>Table246[[#This Row],[Unidades]]*Table246[[#This Row],[Valor Unitario]]</f>
        <v>16716</v>
      </c>
    </row>
    <row r="34" spans="1:7" hidden="1" x14ac:dyDescent="0.25">
      <c r="A34" t="s">
        <v>59</v>
      </c>
      <c r="B34" t="s">
        <v>67</v>
      </c>
      <c r="C34" s="20">
        <v>40573</v>
      </c>
      <c r="D34" s="22">
        <v>10419</v>
      </c>
      <c r="E34">
        <v>13</v>
      </c>
      <c r="F34" s="21">
        <v>2097.6</v>
      </c>
      <c r="G34">
        <f>Table246[[#This Row],[Unidades]]*Table246[[#This Row],[Valor Unitario]]</f>
        <v>27268.799999999999</v>
      </c>
    </row>
    <row r="35" spans="1:7" hidden="1" x14ac:dyDescent="0.25">
      <c r="A35" t="s">
        <v>59</v>
      </c>
      <c r="B35" t="s">
        <v>60</v>
      </c>
      <c r="C35" s="20">
        <v>40574</v>
      </c>
      <c r="D35" s="22">
        <v>10422</v>
      </c>
      <c r="E35">
        <v>10</v>
      </c>
      <c r="F35" s="21">
        <v>49.8</v>
      </c>
      <c r="G35">
        <f>Table246[[#This Row],[Unidades]]*Table246[[#This Row],[Valor Unitario]]</f>
        <v>498</v>
      </c>
    </row>
    <row r="36" spans="1:7" hidden="1" x14ac:dyDescent="0.25">
      <c r="A36" t="s">
        <v>59</v>
      </c>
      <c r="B36" t="s">
        <v>67</v>
      </c>
      <c r="C36" s="20">
        <v>40577</v>
      </c>
      <c r="D36" s="22">
        <v>10430</v>
      </c>
      <c r="E36">
        <v>13</v>
      </c>
      <c r="F36" s="21">
        <v>4899.2</v>
      </c>
      <c r="G36">
        <f>Table246[[#This Row],[Unidades]]*Table246[[#This Row],[Valor Unitario]]</f>
        <v>63689.599999999999</v>
      </c>
    </row>
    <row r="37" spans="1:7" hidden="1" x14ac:dyDescent="0.25">
      <c r="A37" t="s">
        <v>61</v>
      </c>
      <c r="B37" t="s">
        <v>68</v>
      </c>
      <c r="C37" s="20">
        <v>40578</v>
      </c>
      <c r="D37" s="22">
        <v>10428</v>
      </c>
      <c r="E37">
        <v>11</v>
      </c>
      <c r="F37" s="21">
        <v>192</v>
      </c>
      <c r="G37">
        <f>Table246[[#This Row],[Unidades]]*Table246[[#This Row],[Valor Unitario]]</f>
        <v>2112</v>
      </c>
    </row>
    <row r="38" spans="1:7" hidden="1" x14ac:dyDescent="0.25">
      <c r="A38" t="s">
        <v>59</v>
      </c>
      <c r="B38" t="s">
        <v>67</v>
      </c>
      <c r="C38" s="20">
        <v>40580</v>
      </c>
      <c r="D38" s="22">
        <v>10426</v>
      </c>
      <c r="E38">
        <v>11</v>
      </c>
      <c r="F38" s="21">
        <v>338.2</v>
      </c>
      <c r="G38">
        <f>Table246[[#This Row],[Unidades]]*Table246[[#This Row],[Valor Unitario]]</f>
        <v>3720.2</v>
      </c>
    </row>
    <row r="39" spans="1:7" hidden="1" x14ac:dyDescent="0.25">
      <c r="A39" t="s">
        <v>59</v>
      </c>
      <c r="B39" t="s">
        <v>69</v>
      </c>
      <c r="C39" s="20">
        <v>40581</v>
      </c>
      <c r="D39" s="22">
        <v>10429</v>
      </c>
      <c r="E39">
        <v>12</v>
      </c>
      <c r="F39" s="21">
        <v>1441.37</v>
      </c>
      <c r="G39">
        <f>Table246[[#This Row],[Unidades]]*Table246[[#This Row],[Valor Unitario]]</f>
        <v>17296.439999999999</v>
      </c>
    </row>
    <row r="40" spans="1:7" hidden="1" x14ac:dyDescent="0.25">
      <c r="A40" t="s">
        <v>59</v>
      </c>
      <c r="B40" t="s">
        <v>67</v>
      </c>
      <c r="C40" s="20">
        <v>40581</v>
      </c>
      <c r="D40" s="22">
        <v>10431</v>
      </c>
      <c r="E40">
        <v>13</v>
      </c>
      <c r="F40" s="21">
        <v>1892.25</v>
      </c>
      <c r="G40">
        <f>Table246[[#This Row],[Unidades]]*Table246[[#This Row],[Valor Unitario]]</f>
        <v>24599.25</v>
      </c>
    </row>
    <row r="41" spans="1:7" hidden="1" x14ac:dyDescent="0.25">
      <c r="A41" t="s">
        <v>59</v>
      </c>
      <c r="B41" t="s">
        <v>69</v>
      </c>
      <c r="C41" s="20">
        <v>40581</v>
      </c>
      <c r="D41" s="22">
        <v>10432</v>
      </c>
      <c r="E41">
        <v>9</v>
      </c>
      <c r="F41" s="21">
        <v>485</v>
      </c>
      <c r="G41">
        <f>Table246[[#This Row],[Unidades]]*Table246[[#This Row],[Valor Unitario]]</f>
        <v>4365</v>
      </c>
    </row>
    <row r="42" spans="1:7" hidden="1" x14ac:dyDescent="0.25">
      <c r="A42" t="s">
        <v>59</v>
      </c>
      <c r="B42" t="s">
        <v>66</v>
      </c>
      <c r="C42" s="20">
        <v>40581</v>
      </c>
      <c r="D42" s="22">
        <v>10435</v>
      </c>
      <c r="E42">
        <v>9</v>
      </c>
      <c r="F42" s="21">
        <v>631.6</v>
      </c>
      <c r="G42">
        <f>Table246[[#This Row],[Unidades]]*Table246[[#This Row],[Valor Unitario]]</f>
        <v>5684.4000000000005</v>
      </c>
    </row>
    <row r="43" spans="1:7" hidden="1" x14ac:dyDescent="0.25">
      <c r="A43" t="s">
        <v>61</v>
      </c>
      <c r="B43" t="s">
        <v>65</v>
      </c>
      <c r="C43" s="20">
        <v>40584</v>
      </c>
      <c r="D43" s="22">
        <v>10439</v>
      </c>
      <c r="E43">
        <v>12</v>
      </c>
      <c r="F43" s="21">
        <v>1078</v>
      </c>
      <c r="G43">
        <f>Table246[[#This Row],[Unidades]]*Table246[[#This Row],[Valor Unitario]]</f>
        <v>12936</v>
      </c>
    </row>
    <row r="44" spans="1:7" hidden="1" x14ac:dyDescent="0.25">
      <c r="A44" t="s">
        <v>61</v>
      </c>
      <c r="B44" t="s">
        <v>69</v>
      </c>
      <c r="C44" s="20">
        <v>40585</v>
      </c>
      <c r="D44" s="22">
        <v>10436</v>
      </c>
      <c r="E44">
        <v>12</v>
      </c>
      <c r="F44" s="21">
        <v>1994.52</v>
      </c>
      <c r="G44">
        <f>Table246[[#This Row],[Unidades]]*Table246[[#This Row],[Valor Unitario]]</f>
        <v>23934.239999999998</v>
      </c>
    </row>
    <row r="45" spans="1:7" hidden="1" x14ac:dyDescent="0.25">
      <c r="A45" t="s">
        <v>59</v>
      </c>
      <c r="B45" t="s">
        <v>66</v>
      </c>
      <c r="C45" s="20">
        <v>40586</v>
      </c>
      <c r="D45" s="22">
        <v>10437</v>
      </c>
      <c r="E45">
        <v>8</v>
      </c>
      <c r="F45" s="21">
        <v>393</v>
      </c>
      <c r="G45">
        <f>Table246[[#This Row],[Unidades]]*Table246[[#This Row],[Valor Unitario]]</f>
        <v>3144</v>
      </c>
    </row>
    <row r="46" spans="1:7" hidden="1" x14ac:dyDescent="0.25">
      <c r="A46" t="s">
        <v>59</v>
      </c>
      <c r="B46" t="s">
        <v>69</v>
      </c>
      <c r="C46" s="20">
        <v>40587</v>
      </c>
      <c r="D46" s="22">
        <v>10434</v>
      </c>
      <c r="E46">
        <v>7</v>
      </c>
      <c r="F46" s="21">
        <v>321.12</v>
      </c>
      <c r="G46">
        <f>Table246[[#This Row],[Unidades]]*Table246[[#This Row],[Valor Unitario]]</f>
        <v>2247.84</v>
      </c>
    </row>
    <row r="47" spans="1:7" hidden="1" x14ac:dyDescent="0.25">
      <c r="A47" t="s">
        <v>61</v>
      </c>
      <c r="B47" t="s">
        <v>65</v>
      </c>
      <c r="C47" s="20">
        <v>40588</v>
      </c>
      <c r="D47" s="22">
        <v>10425</v>
      </c>
      <c r="E47">
        <v>10</v>
      </c>
      <c r="F47" s="21">
        <v>360</v>
      </c>
      <c r="G47">
        <f>Table246[[#This Row],[Unidades]]*Table246[[#This Row],[Valor Unitario]]</f>
        <v>3600</v>
      </c>
    </row>
    <row r="48" spans="1:7" hidden="1" x14ac:dyDescent="0.25">
      <c r="A48" t="s">
        <v>59</v>
      </c>
      <c r="B48" t="s">
        <v>69</v>
      </c>
      <c r="C48" s="20">
        <v>40588</v>
      </c>
      <c r="D48" s="22">
        <v>10438</v>
      </c>
      <c r="E48">
        <v>18</v>
      </c>
      <c r="F48" s="21">
        <v>454</v>
      </c>
      <c r="G48">
        <f>Table246[[#This Row],[Unidades]]*Table246[[#This Row],[Valor Unitario]]</f>
        <v>8172</v>
      </c>
    </row>
    <row r="49" spans="1:7" hidden="1" x14ac:dyDescent="0.25">
      <c r="A49" t="s">
        <v>59</v>
      </c>
      <c r="B49" t="s">
        <v>66</v>
      </c>
      <c r="C49" s="20">
        <v>40588</v>
      </c>
      <c r="D49" s="22">
        <v>10443</v>
      </c>
      <c r="E49">
        <v>7</v>
      </c>
      <c r="F49" s="21">
        <v>517.44000000000005</v>
      </c>
      <c r="G49">
        <f>Table246[[#This Row],[Unidades]]*Table246[[#This Row],[Valor Unitario]]</f>
        <v>3622.0800000000004</v>
      </c>
    </row>
    <row r="50" spans="1:7" hidden="1" x14ac:dyDescent="0.25">
      <c r="A50" t="s">
        <v>59</v>
      </c>
      <c r="B50" t="s">
        <v>69</v>
      </c>
      <c r="C50" s="20">
        <v>40592</v>
      </c>
      <c r="D50" s="22">
        <v>10442</v>
      </c>
      <c r="E50">
        <v>19</v>
      </c>
      <c r="F50" s="21">
        <v>1792</v>
      </c>
      <c r="G50">
        <f>Table246[[#This Row],[Unidades]]*Table246[[#This Row],[Valor Unitario]]</f>
        <v>34048</v>
      </c>
    </row>
    <row r="51" spans="1:7" hidden="1" x14ac:dyDescent="0.25">
      <c r="A51" t="s">
        <v>61</v>
      </c>
      <c r="B51" t="s">
        <v>65</v>
      </c>
      <c r="C51" s="20">
        <v>40593</v>
      </c>
      <c r="D51" s="22">
        <v>10446</v>
      </c>
      <c r="E51">
        <v>18</v>
      </c>
      <c r="F51" s="21">
        <v>246.24</v>
      </c>
      <c r="G51">
        <f>Table246[[#This Row],[Unidades]]*Table246[[#This Row],[Valor Unitario]]</f>
        <v>4432.32</v>
      </c>
    </row>
    <row r="52" spans="1:7" hidden="1" x14ac:dyDescent="0.25">
      <c r="A52" t="s">
        <v>61</v>
      </c>
      <c r="B52" t="s">
        <v>69</v>
      </c>
      <c r="C52" s="20">
        <v>40594</v>
      </c>
      <c r="D52" s="22">
        <v>10445</v>
      </c>
      <c r="E52">
        <v>17</v>
      </c>
      <c r="F52" s="21">
        <v>174.9</v>
      </c>
      <c r="G52">
        <f>Table246[[#This Row],[Unidades]]*Table246[[#This Row],[Valor Unitario]]</f>
        <v>2973.3</v>
      </c>
    </row>
    <row r="53" spans="1:7" hidden="1" x14ac:dyDescent="0.25">
      <c r="A53" t="s">
        <v>59</v>
      </c>
      <c r="B53" t="s">
        <v>69</v>
      </c>
      <c r="C53" s="20">
        <v>40595</v>
      </c>
      <c r="D53" s="22">
        <v>10444</v>
      </c>
      <c r="E53">
        <v>19</v>
      </c>
      <c r="F53" s="21">
        <v>1031.7</v>
      </c>
      <c r="G53">
        <f>Table246[[#This Row],[Unidades]]*Table246[[#This Row],[Valor Unitario]]</f>
        <v>19602.3</v>
      </c>
    </row>
    <row r="54" spans="1:7" hidden="1" x14ac:dyDescent="0.25">
      <c r="A54" t="s">
        <v>61</v>
      </c>
      <c r="B54" t="s">
        <v>65</v>
      </c>
      <c r="C54" s="20">
        <v>40598</v>
      </c>
      <c r="D54" s="22">
        <v>10423</v>
      </c>
      <c r="E54">
        <v>7</v>
      </c>
      <c r="F54" s="21">
        <v>1020</v>
      </c>
      <c r="G54">
        <f>Table246[[#This Row],[Unidades]]*Table246[[#This Row],[Valor Unitario]]</f>
        <v>7140</v>
      </c>
    </row>
    <row r="55" spans="1:7" hidden="1" x14ac:dyDescent="0.25">
      <c r="A55" t="s">
        <v>59</v>
      </c>
      <c r="B55" t="s">
        <v>67</v>
      </c>
      <c r="C55" s="20">
        <v>40598</v>
      </c>
      <c r="D55" s="22">
        <v>10448</v>
      </c>
      <c r="E55">
        <v>17</v>
      </c>
      <c r="F55" s="21">
        <v>443.4</v>
      </c>
      <c r="G55">
        <f>Table246[[#This Row],[Unidades]]*Table246[[#This Row],[Valor Unitario]]</f>
        <v>7537.7999999999993</v>
      </c>
    </row>
    <row r="56" spans="1:7" hidden="1" x14ac:dyDescent="0.25">
      <c r="A56" t="s">
        <v>61</v>
      </c>
      <c r="B56" t="s">
        <v>67</v>
      </c>
      <c r="C56" s="20">
        <v>40599</v>
      </c>
      <c r="D56" s="22">
        <v>10454</v>
      </c>
      <c r="E56">
        <v>19</v>
      </c>
      <c r="F56" s="21">
        <v>331.2</v>
      </c>
      <c r="G56">
        <f>Table246[[#This Row],[Unidades]]*Table246[[#This Row],[Valor Unitario]]</f>
        <v>6292.8</v>
      </c>
    </row>
    <row r="57" spans="1:7" hidden="1" x14ac:dyDescent="0.25">
      <c r="A57" t="s">
        <v>59</v>
      </c>
      <c r="B57" t="s">
        <v>63</v>
      </c>
      <c r="C57" s="20">
        <v>40600</v>
      </c>
      <c r="D57" s="22">
        <v>10452</v>
      </c>
      <c r="E57">
        <v>16</v>
      </c>
      <c r="F57" s="21">
        <v>2018.5</v>
      </c>
      <c r="G57">
        <f>Table246[[#This Row],[Unidades]]*Table246[[#This Row],[Valor Unitario]]</f>
        <v>32296</v>
      </c>
    </row>
    <row r="58" spans="1:7" hidden="1" x14ac:dyDescent="0.25">
      <c r="A58" t="s">
        <v>59</v>
      </c>
      <c r="B58" t="s">
        <v>64</v>
      </c>
      <c r="C58" s="20">
        <v>40600</v>
      </c>
      <c r="D58" s="22">
        <v>10453</v>
      </c>
      <c r="E58">
        <v>13</v>
      </c>
      <c r="F58" s="21">
        <v>407.7</v>
      </c>
      <c r="G58">
        <f>Table246[[#This Row],[Unidades]]*Table246[[#This Row],[Valor Unitario]]</f>
        <v>5300.0999999999995</v>
      </c>
    </row>
    <row r="59" spans="1:7" hidden="1" x14ac:dyDescent="0.25">
      <c r="A59" t="s">
        <v>59</v>
      </c>
      <c r="B59" t="s">
        <v>69</v>
      </c>
      <c r="C59" s="20">
        <v>40601</v>
      </c>
      <c r="D59" s="22">
        <v>10449</v>
      </c>
      <c r="E59">
        <v>17</v>
      </c>
      <c r="F59" s="21">
        <v>1838.2</v>
      </c>
      <c r="G59">
        <f>Table246[[#This Row],[Unidades]]*Table246[[#This Row],[Valor Unitario]]</f>
        <v>31249.4</v>
      </c>
    </row>
    <row r="60" spans="1:7" hidden="1" x14ac:dyDescent="0.25">
      <c r="A60" t="s">
        <v>59</v>
      </c>
      <c r="B60" t="s">
        <v>67</v>
      </c>
      <c r="C60" s="20">
        <v>40602</v>
      </c>
      <c r="D60" s="22">
        <v>10440</v>
      </c>
      <c r="E60">
        <v>7</v>
      </c>
      <c r="F60" s="21">
        <v>4924.13</v>
      </c>
      <c r="G60">
        <f>Table246[[#This Row],[Unidades]]*Table246[[#This Row],[Valor Unitario]]</f>
        <v>34468.910000000003</v>
      </c>
    </row>
    <row r="61" spans="1:7" hidden="1" x14ac:dyDescent="0.25">
      <c r="A61" t="s">
        <v>59</v>
      </c>
      <c r="B61" t="s">
        <v>66</v>
      </c>
      <c r="C61" s="20">
        <v>40602</v>
      </c>
      <c r="D61" s="22">
        <v>10456</v>
      </c>
      <c r="E61">
        <v>14</v>
      </c>
      <c r="F61" s="21">
        <v>557.6</v>
      </c>
      <c r="G61">
        <f>Table246[[#This Row],[Unidades]]*Table246[[#This Row],[Valor Unitario]]</f>
        <v>7806.4000000000005</v>
      </c>
    </row>
    <row r="62" spans="1:7" hidden="1" x14ac:dyDescent="0.25">
      <c r="A62" t="s">
        <v>59</v>
      </c>
      <c r="B62" t="s">
        <v>67</v>
      </c>
      <c r="C62" s="20">
        <v>40602</v>
      </c>
      <c r="D62" s="22">
        <v>10459</v>
      </c>
      <c r="E62">
        <v>11</v>
      </c>
      <c r="F62" s="21">
        <v>1659.2</v>
      </c>
      <c r="G62">
        <f>Table246[[#This Row],[Unidades]]*Table246[[#This Row],[Valor Unitario]]</f>
        <v>18251.2</v>
      </c>
    </row>
    <row r="63" spans="1:7" hidden="1" x14ac:dyDescent="0.25">
      <c r="A63" t="s">
        <v>59</v>
      </c>
      <c r="B63" t="s">
        <v>67</v>
      </c>
      <c r="C63" s="20">
        <v>40605</v>
      </c>
      <c r="D63" s="22">
        <v>10427</v>
      </c>
      <c r="E63">
        <v>12</v>
      </c>
      <c r="F63" s="21">
        <v>651</v>
      </c>
      <c r="G63">
        <f>Table246[[#This Row],[Unidades]]*Table246[[#This Row],[Valor Unitario]]</f>
        <v>7812</v>
      </c>
    </row>
    <row r="64" spans="1:7" hidden="1" x14ac:dyDescent="0.25">
      <c r="A64" t="s">
        <v>59</v>
      </c>
      <c r="B64" t="s">
        <v>66</v>
      </c>
      <c r="C64" s="20">
        <v>40605</v>
      </c>
      <c r="D64" s="22">
        <v>10455</v>
      </c>
      <c r="E64">
        <v>16</v>
      </c>
      <c r="F64" s="21">
        <v>2684</v>
      </c>
      <c r="G64">
        <f>Table246[[#This Row],[Unidades]]*Table246[[#This Row],[Valor Unitario]]</f>
        <v>42944</v>
      </c>
    </row>
    <row r="65" spans="1:7" hidden="1" x14ac:dyDescent="0.25">
      <c r="A65" t="s">
        <v>59</v>
      </c>
      <c r="B65" t="s">
        <v>60</v>
      </c>
      <c r="C65" s="20">
        <v>40605</v>
      </c>
      <c r="D65" s="22">
        <v>10457</v>
      </c>
      <c r="E65">
        <v>13</v>
      </c>
      <c r="F65" s="21">
        <v>1584</v>
      </c>
      <c r="G65">
        <f>Table246[[#This Row],[Unidades]]*Table246[[#This Row],[Valor Unitario]]</f>
        <v>20592</v>
      </c>
    </row>
    <row r="66" spans="1:7" hidden="1" x14ac:dyDescent="0.25">
      <c r="A66" t="s">
        <v>59</v>
      </c>
      <c r="B66" t="s">
        <v>66</v>
      </c>
      <c r="C66" s="20">
        <v>40605</v>
      </c>
      <c r="D66" s="22">
        <v>10460</v>
      </c>
      <c r="E66">
        <v>13</v>
      </c>
      <c r="F66" s="21">
        <v>176.1</v>
      </c>
      <c r="G66">
        <f>Table246[[#This Row],[Unidades]]*Table246[[#This Row],[Valor Unitario]]</f>
        <v>2289.2999999999997</v>
      </c>
    </row>
    <row r="67" spans="1:7" hidden="1" x14ac:dyDescent="0.25">
      <c r="A67" t="s">
        <v>59</v>
      </c>
      <c r="B67" t="s">
        <v>69</v>
      </c>
      <c r="C67" s="20">
        <v>40606</v>
      </c>
      <c r="D67" s="22">
        <v>10433</v>
      </c>
      <c r="E67">
        <v>10</v>
      </c>
      <c r="F67" s="21">
        <v>851.2</v>
      </c>
      <c r="G67">
        <f>Table246[[#This Row],[Unidades]]*Table246[[#This Row],[Valor Unitario]]</f>
        <v>8512</v>
      </c>
    </row>
    <row r="68" spans="1:7" hidden="1" x14ac:dyDescent="0.25">
      <c r="A68" t="s">
        <v>61</v>
      </c>
      <c r="B68" t="s">
        <v>68</v>
      </c>
      <c r="C68" s="20">
        <v>40606</v>
      </c>
      <c r="D68" s="22">
        <v>10458</v>
      </c>
      <c r="E68">
        <v>12</v>
      </c>
      <c r="F68" s="21">
        <v>3891</v>
      </c>
      <c r="G68">
        <f>Table246[[#This Row],[Unidades]]*Table246[[#This Row],[Valor Unitario]]</f>
        <v>46692</v>
      </c>
    </row>
    <row r="69" spans="1:7" hidden="1" x14ac:dyDescent="0.25">
      <c r="A69" t="s">
        <v>59</v>
      </c>
      <c r="B69" t="s">
        <v>64</v>
      </c>
      <c r="C69" s="20">
        <v>40607</v>
      </c>
      <c r="D69" s="22">
        <v>10461</v>
      </c>
      <c r="E69">
        <v>12</v>
      </c>
      <c r="F69" s="21">
        <v>1538.7</v>
      </c>
      <c r="G69">
        <f>Table246[[#This Row],[Unidades]]*Table246[[#This Row],[Valor Unitario]]</f>
        <v>18464.400000000001</v>
      </c>
    </row>
    <row r="70" spans="1:7" hidden="1" x14ac:dyDescent="0.25">
      <c r="A70" t="s">
        <v>61</v>
      </c>
      <c r="B70" t="s">
        <v>62</v>
      </c>
      <c r="C70" s="20">
        <v>40608</v>
      </c>
      <c r="D70" s="22">
        <v>10463</v>
      </c>
      <c r="E70">
        <v>9</v>
      </c>
      <c r="F70" s="21">
        <v>713.3</v>
      </c>
      <c r="G70">
        <f>Table246[[#This Row],[Unidades]]*Table246[[#This Row],[Valor Unitario]]</f>
        <v>6419.7</v>
      </c>
    </row>
    <row r="71" spans="1:7" hidden="1" x14ac:dyDescent="0.25">
      <c r="A71" t="s">
        <v>59</v>
      </c>
      <c r="B71" t="s">
        <v>67</v>
      </c>
      <c r="C71" s="20">
        <v>40609</v>
      </c>
      <c r="D71" s="22">
        <v>10447</v>
      </c>
      <c r="E71">
        <v>9</v>
      </c>
      <c r="F71" s="21">
        <v>914.4</v>
      </c>
      <c r="G71">
        <f>Table246[[#This Row],[Unidades]]*Table246[[#This Row],[Valor Unitario]]</f>
        <v>8229.6</v>
      </c>
    </row>
    <row r="72" spans="1:7" hidden="1" x14ac:dyDescent="0.25">
      <c r="A72" t="s">
        <v>59</v>
      </c>
      <c r="B72" t="s">
        <v>66</v>
      </c>
      <c r="C72" s="20">
        <v>40613</v>
      </c>
      <c r="D72" s="22">
        <v>10450</v>
      </c>
      <c r="E72">
        <v>12</v>
      </c>
      <c r="F72" s="21">
        <v>425.12</v>
      </c>
      <c r="G72">
        <f>Table246[[#This Row],[Unidades]]*Table246[[#This Row],[Valor Unitario]]</f>
        <v>5101.4400000000005</v>
      </c>
    </row>
    <row r="73" spans="1:7" hidden="1" x14ac:dyDescent="0.25">
      <c r="A73" t="s">
        <v>59</v>
      </c>
      <c r="B73" t="s">
        <v>66</v>
      </c>
      <c r="C73" s="20">
        <v>40613</v>
      </c>
      <c r="D73" s="22">
        <v>10467</v>
      </c>
      <c r="E73">
        <v>14</v>
      </c>
      <c r="F73" s="21">
        <v>235.2</v>
      </c>
      <c r="G73">
        <f>Table246[[#This Row],[Unidades]]*Table246[[#This Row],[Valor Unitario]]</f>
        <v>3292.7999999999997</v>
      </c>
    </row>
    <row r="74" spans="1:7" hidden="1" x14ac:dyDescent="0.25">
      <c r="A74" t="s">
        <v>59</v>
      </c>
      <c r="B74" t="s">
        <v>67</v>
      </c>
      <c r="C74" s="20">
        <v>40614</v>
      </c>
      <c r="D74" s="22">
        <v>10451</v>
      </c>
      <c r="E74">
        <v>8</v>
      </c>
      <c r="F74" s="21">
        <v>3849.66</v>
      </c>
      <c r="G74">
        <f>Table246[[#This Row],[Unidades]]*Table246[[#This Row],[Valor Unitario]]</f>
        <v>30797.279999999999</v>
      </c>
    </row>
    <row r="75" spans="1:7" hidden="1" x14ac:dyDescent="0.25">
      <c r="A75" t="s">
        <v>61</v>
      </c>
      <c r="B75" t="s">
        <v>69</v>
      </c>
      <c r="C75" s="20">
        <v>40614</v>
      </c>
      <c r="D75" s="22">
        <v>10468</v>
      </c>
      <c r="E75">
        <v>13</v>
      </c>
      <c r="F75" s="21">
        <v>717.6</v>
      </c>
      <c r="G75">
        <f>Table246[[#This Row],[Unidades]]*Table246[[#This Row],[Valor Unitario]]</f>
        <v>9328.8000000000011</v>
      </c>
    </row>
    <row r="76" spans="1:7" hidden="1" x14ac:dyDescent="0.25">
      <c r="A76" t="s">
        <v>59</v>
      </c>
      <c r="B76" t="s">
        <v>67</v>
      </c>
      <c r="C76" s="20">
        <v>40615</v>
      </c>
      <c r="D76" s="22">
        <v>10466</v>
      </c>
      <c r="E76">
        <v>12</v>
      </c>
      <c r="F76" s="21">
        <v>216</v>
      </c>
      <c r="G76">
        <f>Table246[[#This Row],[Unidades]]*Table246[[#This Row],[Valor Unitario]]</f>
        <v>2592</v>
      </c>
    </row>
    <row r="77" spans="1:7" hidden="1" x14ac:dyDescent="0.25">
      <c r="A77" t="s">
        <v>59</v>
      </c>
      <c r="B77" t="s">
        <v>69</v>
      </c>
      <c r="C77" s="20">
        <v>40616</v>
      </c>
      <c r="D77" s="22">
        <v>10441</v>
      </c>
      <c r="E77">
        <v>17</v>
      </c>
      <c r="F77" s="21">
        <v>1755</v>
      </c>
      <c r="G77">
        <f>Table246[[#This Row],[Unidades]]*Table246[[#This Row],[Valor Unitario]]</f>
        <v>29835</v>
      </c>
    </row>
    <row r="78" spans="1:7" hidden="1" x14ac:dyDescent="0.25">
      <c r="A78" t="s">
        <v>59</v>
      </c>
      <c r="B78" t="s">
        <v>67</v>
      </c>
      <c r="C78" s="20">
        <v>40616</v>
      </c>
      <c r="D78" s="22">
        <v>10464</v>
      </c>
      <c r="E78">
        <v>11</v>
      </c>
      <c r="F78" s="21">
        <v>1609.28</v>
      </c>
      <c r="G78">
        <f>Table246[[#This Row],[Unidades]]*Table246[[#This Row],[Valor Unitario]]</f>
        <v>17702.079999999998</v>
      </c>
    </row>
    <row r="79" spans="1:7" hidden="1" x14ac:dyDescent="0.25">
      <c r="A79" t="s">
        <v>59</v>
      </c>
      <c r="B79" t="s">
        <v>64</v>
      </c>
      <c r="C79" s="20">
        <v>40616</v>
      </c>
      <c r="D79" s="22">
        <v>10465</v>
      </c>
      <c r="E79">
        <v>7</v>
      </c>
      <c r="F79" s="21">
        <v>2518</v>
      </c>
      <c r="G79">
        <f>Table246[[#This Row],[Unidades]]*Table246[[#This Row],[Valor Unitario]]</f>
        <v>17626</v>
      </c>
    </row>
    <row r="80" spans="1:7" hidden="1" x14ac:dyDescent="0.25">
      <c r="A80" t="s">
        <v>59</v>
      </c>
      <c r="B80" t="s">
        <v>64</v>
      </c>
      <c r="C80" s="20">
        <v>40616</v>
      </c>
      <c r="D80" s="22">
        <v>10469</v>
      </c>
      <c r="E80">
        <v>11</v>
      </c>
      <c r="F80" s="21">
        <v>956.67</v>
      </c>
      <c r="G80">
        <f>Table246[[#This Row],[Unidades]]*Table246[[#This Row],[Valor Unitario]]</f>
        <v>10523.369999999999</v>
      </c>
    </row>
    <row r="81" spans="1:7" hidden="1" x14ac:dyDescent="0.25">
      <c r="A81" t="s">
        <v>59</v>
      </c>
      <c r="B81" t="s">
        <v>67</v>
      </c>
      <c r="C81" s="20">
        <v>40616</v>
      </c>
      <c r="D81" s="22">
        <v>10470</v>
      </c>
      <c r="E81">
        <v>19</v>
      </c>
      <c r="F81" s="21">
        <v>1820.8</v>
      </c>
      <c r="G81">
        <f>Table246[[#This Row],[Unidades]]*Table246[[#This Row],[Valor Unitario]]</f>
        <v>34595.199999999997</v>
      </c>
    </row>
    <row r="82" spans="1:7" hidden="1" x14ac:dyDescent="0.25">
      <c r="A82" t="s">
        <v>59</v>
      </c>
      <c r="B82" t="s">
        <v>60</v>
      </c>
      <c r="C82" s="20">
        <v>40620</v>
      </c>
      <c r="D82" s="22">
        <v>10462</v>
      </c>
      <c r="E82">
        <v>11</v>
      </c>
      <c r="F82" s="21">
        <v>156</v>
      </c>
      <c r="G82">
        <f>Table246[[#This Row],[Unidades]]*Table246[[#This Row],[Valor Unitario]]</f>
        <v>1716</v>
      </c>
    </row>
    <row r="83" spans="1:7" hidden="1" x14ac:dyDescent="0.25">
      <c r="A83" t="s">
        <v>59</v>
      </c>
      <c r="B83" t="s">
        <v>60</v>
      </c>
      <c r="C83" s="20">
        <v>40620</v>
      </c>
      <c r="D83" s="22">
        <v>10471</v>
      </c>
      <c r="E83">
        <v>13</v>
      </c>
      <c r="F83" s="21">
        <v>1328</v>
      </c>
      <c r="G83">
        <f>Table246[[#This Row],[Unidades]]*Table246[[#This Row],[Valor Unitario]]</f>
        <v>17264</v>
      </c>
    </row>
    <row r="84" spans="1:7" hidden="1" x14ac:dyDescent="0.25">
      <c r="A84" t="s">
        <v>59</v>
      </c>
      <c r="B84" t="s">
        <v>66</v>
      </c>
      <c r="C84" s="20">
        <v>40621</v>
      </c>
      <c r="D84" s="22">
        <v>10472</v>
      </c>
      <c r="E84">
        <v>7</v>
      </c>
      <c r="F84" s="21">
        <v>1036.8</v>
      </c>
      <c r="G84">
        <f>Table246[[#This Row],[Unidades]]*Table246[[#This Row],[Valor Unitario]]</f>
        <v>7257.5999999999995</v>
      </c>
    </row>
    <row r="85" spans="1:7" hidden="1" x14ac:dyDescent="0.25">
      <c r="A85" t="s">
        <v>59</v>
      </c>
      <c r="B85" t="s">
        <v>64</v>
      </c>
      <c r="C85" s="20">
        <v>40623</v>
      </c>
      <c r="D85" s="22">
        <v>10473</v>
      </c>
      <c r="E85">
        <v>9</v>
      </c>
      <c r="F85" s="21">
        <v>230.4</v>
      </c>
      <c r="G85">
        <f>Table246[[#This Row],[Unidades]]*Table246[[#This Row],[Valor Unitario]]</f>
        <v>2073.6</v>
      </c>
    </row>
    <row r="86" spans="1:7" hidden="1" x14ac:dyDescent="0.25">
      <c r="A86" t="s">
        <v>61</v>
      </c>
      <c r="B86" t="s">
        <v>62</v>
      </c>
      <c r="C86" s="20">
        <v>40623</v>
      </c>
      <c r="D86" s="22">
        <v>10474</v>
      </c>
      <c r="E86">
        <v>7</v>
      </c>
      <c r="F86" s="21">
        <v>1249.0999999999999</v>
      </c>
      <c r="G86">
        <f>Table246[[#This Row],[Unidades]]*Table246[[#This Row],[Valor Unitario]]</f>
        <v>8743.6999999999989</v>
      </c>
    </row>
    <row r="87" spans="1:7" hidden="1" x14ac:dyDescent="0.25">
      <c r="A87" t="s">
        <v>59</v>
      </c>
      <c r="B87" t="s">
        <v>69</v>
      </c>
      <c r="C87" s="20">
        <v>40623</v>
      </c>
      <c r="D87" s="22">
        <v>10479</v>
      </c>
      <c r="E87">
        <v>9</v>
      </c>
      <c r="F87" s="21">
        <v>10495.6</v>
      </c>
      <c r="G87">
        <f>Table246[[#This Row],[Unidades]]*Table246[[#This Row],[Valor Unitario]]</f>
        <v>94460.400000000009</v>
      </c>
    </row>
    <row r="88" spans="1:7" hidden="1" x14ac:dyDescent="0.25">
      <c r="A88" t="s">
        <v>59</v>
      </c>
      <c r="B88" t="s">
        <v>66</v>
      </c>
      <c r="C88" s="20">
        <v>40626</v>
      </c>
      <c r="D88" s="22">
        <v>10476</v>
      </c>
      <c r="E88">
        <v>11</v>
      </c>
      <c r="F88" s="21">
        <v>180.48</v>
      </c>
      <c r="G88">
        <f>Table246[[#This Row],[Unidades]]*Table246[[#This Row],[Valor Unitario]]</f>
        <v>1985.28</v>
      </c>
    </row>
    <row r="89" spans="1:7" hidden="1" x14ac:dyDescent="0.25">
      <c r="A89" t="s">
        <v>61</v>
      </c>
      <c r="B89" t="s">
        <v>65</v>
      </c>
      <c r="C89" s="20">
        <v>40626</v>
      </c>
      <c r="D89" s="22">
        <v>10480</v>
      </c>
      <c r="E89">
        <v>14</v>
      </c>
      <c r="F89" s="21">
        <v>756</v>
      </c>
      <c r="G89">
        <f>Table246[[#This Row],[Unidades]]*Table246[[#This Row],[Valor Unitario]]</f>
        <v>10584</v>
      </c>
    </row>
    <row r="90" spans="1:7" hidden="1" x14ac:dyDescent="0.25">
      <c r="A90" t="s">
        <v>61</v>
      </c>
      <c r="B90" t="s">
        <v>62</v>
      </c>
      <c r="C90" s="20">
        <v>40627</v>
      </c>
      <c r="D90" s="22">
        <v>10477</v>
      </c>
      <c r="E90">
        <v>7</v>
      </c>
      <c r="F90" s="21">
        <v>558</v>
      </c>
      <c r="G90">
        <f>Table246[[#This Row],[Unidades]]*Table246[[#This Row],[Valor Unitario]]</f>
        <v>3906</v>
      </c>
    </row>
    <row r="91" spans="1:7" hidden="1" x14ac:dyDescent="0.25">
      <c r="A91" t="s">
        <v>59</v>
      </c>
      <c r="B91" t="s">
        <v>66</v>
      </c>
      <c r="C91" s="20">
        <v>40627</v>
      </c>
      <c r="D91" s="22">
        <v>10481</v>
      </c>
      <c r="E91">
        <v>16</v>
      </c>
      <c r="F91" s="21">
        <v>1472</v>
      </c>
      <c r="G91">
        <f>Table246[[#This Row],[Unidades]]*Table246[[#This Row],[Valor Unitario]]</f>
        <v>23552</v>
      </c>
    </row>
    <row r="92" spans="1:7" hidden="1" x14ac:dyDescent="0.25">
      <c r="A92" t="s">
        <v>59</v>
      </c>
      <c r="B92" t="s">
        <v>60</v>
      </c>
      <c r="C92" s="20">
        <v>40628</v>
      </c>
      <c r="D92" s="22">
        <v>10478</v>
      </c>
      <c r="E92">
        <v>18</v>
      </c>
      <c r="F92" s="21">
        <v>471.2</v>
      </c>
      <c r="G92">
        <f>Table246[[#This Row],[Unidades]]*Table246[[#This Row],[Valor Unitario]]</f>
        <v>8481.6</v>
      </c>
    </row>
    <row r="93" spans="1:7" hidden="1" x14ac:dyDescent="0.25">
      <c r="A93" t="s">
        <v>59</v>
      </c>
      <c r="B93" t="s">
        <v>60</v>
      </c>
      <c r="C93" s="20">
        <v>40630</v>
      </c>
      <c r="D93" s="22">
        <v>10487</v>
      </c>
      <c r="E93">
        <v>9</v>
      </c>
      <c r="F93" s="21">
        <v>889.7</v>
      </c>
      <c r="G93">
        <f>Table246[[#This Row],[Unidades]]*Table246[[#This Row],[Valor Unitario]]</f>
        <v>8007.3</v>
      </c>
    </row>
    <row r="94" spans="1:7" hidden="1" x14ac:dyDescent="0.25">
      <c r="A94" t="s">
        <v>59</v>
      </c>
      <c r="B94" t="s">
        <v>67</v>
      </c>
      <c r="C94" s="20">
        <v>40633</v>
      </c>
      <c r="D94" s="22">
        <v>10485</v>
      </c>
      <c r="E94">
        <v>10</v>
      </c>
      <c r="F94" s="21">
        <v>1584</v>
      </c>
      <c r="G94">
        <f>Table246[[#This Row],[Unidades]]*Table246[[#This Row],[Valor Unitario]]</f>
        <v>15840</v>
      </c>
    </row>
    <row r="95" spans="1:7" hidden="1" x14ac:dyDescent="0.25">
      <c r="A95" t="s">
        <v>59</v>
      </c>
      <c r="B95" t="s">
        <v>69</v>
      </c>
      <c r="C95" s="20">
        <v>40634</v>
      </c>
      <c r="D95" s="22">
        <v>10484</v>
      </c>
      <c r="E95">
        <v>7</v>
      </c>
      <c r="F95" s="21">
        <v>386.2</v>
      </c>
      <c r="G95">
        <f>Table246[[#This Row],[Unidades]]*Table246[[#This Row],[Valor Unitario]]</f>
        <v>2703.4</v>
      </c>
    </row>
    <row r="96" spans="1:7" hidden="1" x14ac:dyDescent="0.25">
      <c r="A96" t="s">
        <v>59</v>
      </c>
      <c r="B96" t="s">
        <v>64</v>
      </c>
      <c r="C96" s="20">
        <v>40635</v>
      </c>
      <c r="D96" s="22">
        <v>10486</v>
      </c>
      <c r="E96">
        <v>12</v>
      </c>
      <c r="F96" s="21">
        <v>1272</v>
      </c>
      <c r="G96">
        <f>Table246[[#This Row],[Unidades]]*Table246[[#This Row],[Valor Unitario]]</f>
        <v>15264</v>
      </c>
    </row>
    <row r="97" spans="1:7" hidden="1" x14ac:dyDescent="0.25">
      <c r="A97" t="s">
        <v>59</v>
      </c>
      <c r="B97" t="s">
        <v>63</v>
      </c>
      <c r="C97" s="20">
        <v>40635</v>
      </c>
      <c r="D97" s="22">
        <v>10488</v>
      </c>
      <c r="E97">
        <v>13</v>
      </c>
      <c r="F97" s="21">
        <v>1512</v>
      </c>
      <c r="G97">
        <f>Table246[[#This Row],[Unidades]]*Table246[[#This Row],[Valor Unitario]]</f>
        <v>19656</v>
      </c>
    </row>
    <row r="98" spans="1:7" hidden="1" x14ac:dyDescent="0.25">
      <c r="A98" t="s">
        <v>61</v>
      </c>
      <c r="B98" t="s">
        <v>68</v>
      </c>
      <c r="C98" s="20">
        <v>40636</v>
      </c>
      <c r="D98" s="22">
        <v>10490</v>
      </c>
      <c r="E98">
        <v>11</v>
      </c>
      <c r="F98" s="21">
        <v>3163.2</v>
      </c>
      <c r="G98">
        <f>Table246[[#This Row],[Unidades]]*Table246[[#This Row],[Valor Unitario]]</f>
        <v>34795.199999999997</v>
      </c>
    </row>
    <row r="99" spans="1:7" hidden="1" x14ac:dyDescent="0.25">
      <c r="A99" t="s">
        <v>61</v>
      </c>
      <c r="B99" t="s">
        <v>63</v>
      </c>
      <c r="C99" s="20">
        <v>40637</v>
      </c>
      <c r="D99" s="22">
        <v>10475</v>
      </c>
      <c r="E99">
        <v>13</v>
      </c>
      <c r="F99" s="21">
        <v>1505.18</v>
      </c>
      <c r="G99">
        <f>Table246[[#This Row],[Unidades]]*Table246[[#This Row],[Valor Unitario]]</f>
        <v>19567.34</v>
      </c>
    </row>
    <row r="100" spans="1:7" hidden="1" x14ac:dyDescent="0.25">
      <c r="A100" t="s">
        <v>61</v>
      </c>
      <c r="B100" t="s">
        <v>68</v>
      </c>
      <c r="C100" s="20">
        <v>40640</v>
      </c>
      <c r="D100" s="22">
        <v>10496</v>
      </c>
      <c r="E100">
        <v>14</v>
      </c>
      <c r="F100" s="21">
        <v>190</v>
      </c>
      <c r="G100">
        <f>Table246[[#This Row],[Unidades]]*Table246[[#This Row],[Valor Unitario]]</f>
        <v>2660</v>
      </c>
    </row>
    <row r="101" spans="1:7" hidden="1" x14ac:dyDescent="0.25">
      <c r="A101" t="s">
        <v>61</v>
      </c>
      <c r="B101" t="s">
        <v>68</v>
      </c>
      <c r="C101" s="20">
        <v>40640</v>
      </c>
      <c r="D101" s="22">
        <v>10497</v>
      </c>
      <c r="E101">
        <v>15</v>
      </c>
      <c r="F101" s="21">
        <v>1380.6</v>
      </c>
      <c r="G101">
        <f>Table246[[#This Row],[Unidades]]*Table246[[#This Row],[Valor Unitario]]</f>
        <v>20709</v>
      </c>
    </row>
    <row r="102" spans="1:7" hidden="1" x14ac:dyDescent="0.25">
      <c r="A102" t="s">
        <v>59</v>
      </c>
      <c r="B102" t="s">
        <v>66</v>
      </c>
      <c r="C102" s="20">
        <v>40641</v>
      </c>
      <c r="D102" s="22">
        <v>10491</v>
      </c>
      <c r="E102">
        <v>19</v>
      </c>
      <c r="F102" s="21">
        <v>259.5</v>
      </c>
      <c r="G102">
        <f>Table246[[#This Row],[Unidades]]*Table246[[#This Row],[Valor Unitario]]</f>
        <v>4930.5</v>
      </c>
    </row>
    <row r="103" spans="1:7" hidden="1" x14ac:dyDescent="0.25">
      <c r="A103" t="s">
        <v>61</v>
      </c>
      <c r="B103" t="s">
        <v>65</v>
      </c>
      <c r="C103" s="20">
        <v>40642</v>
      </c>
      <c r="D103" s="22">
        <v>10489</v>
      </c>
      <c r="E103">
        <v>17</v>
      </c>
      <c r="F103" s="21">
        <v>439.2</v>
      </c>
      <c r="G103">
        <f>Table246[[#This Row],[Unidades]]*Table246[[#This Row],[Valor Unitario]]</f>
        <v>7466.4</v>
      </c>
    </row>
    <row r="104" spans="1:7" hidden="1" x14ac:dyDescent="0.25">
      <c r="A104" t="s">
        <v>59</v>
      </c>
      <c r="B104" t="s">
        <v>67</v>
      </c>
      <c r="C104" s="20">
        <v>40642</v>
      </c>
      <c r="D104" s="22">
        <v>10494</v>
      </c>
      <c r="E104">
        <v>16</v>
      </c>
      <c r="F104" s="21">
        <v>912</v>
      </c>
      <c r="G104">
        <f>Table246[[#This Row],[Unidades]]*Table246[[#This Row],[Valor Unitario]]</f>
        <v>14592</v>
      </c>
    </row>
    <row r="105" spans="1:7" hidden="1" x14ac:dyDescent="0.25">
      <c r="A105" t="s">
        <v>59</v>
      </c>
      <c r="B105" t="s">
        <v>64</v>
      </c>
      <c r="C105" s="20">
        <v>40643</v>
      </c>
      <c r="D105" s="22">
        <v>10482</v>
      </c>
      <c r="E105">
        <v>13</v>
      </c>
      <c r="F105" s="21">
        <v>147</v>
      </c>
      <c r="G105">
        <f>Table246[[#This Row],[Unidades]]*Table246[[#This Row],[Valor Unitario]]</f>
        <v>1911</v>
      </c>
    </row>
    <row r="106" spans="1:7" hidden="1" x14ac:dyDescent="0.25">
      <c r="A106" t="s">
        <v>59</v>
      </c>
      <c r="B106" t="s">
        <v>67</v>
      </c>
      <c r="C106" s="20">
        <v>40643</v>
      </c>
      <c r="D106" s="22">
        <v>10493</v>
      </c>
      <c r="E106">
        <v>18</v>
      </c>
      <c r="F106" s="21">
        <v>608.4</v>
      </c>
      <c r="G106">
        <f>Table246[[#This Row],[Unidades]]*Table246[[#This Row],[Valor Unitario]]</f>
        <v>10951.199999999999</v>
      </c>
    </row>
    <row r="107" spans="1:7" hidden="1" x14ac:dyDescent="0.25">
      <c r="A107" t="s">
        <v>61</v>
      </c>
      <c r="B107" t="s">
        <v>69</v>
      </c>
      <c r="C107" s="20">
        <v>40644</v>
      </c>
      <c r="D107" s="22">
        <v>10492</v>
      </c>
      <c r="E107">
        <v>10</v>
      </c>
      <c r="F107" s="21">
        <v>851.2</v>
      </c>
      <c r="G107">
        <f>Table246[[#This Row],[Unidades]]*Table246[[#This Row],[Valor Unitario]]</f>
        <v>8512</v>
      </c>
    </row>
    <row r="108" spans="1:7" hidden="1" x14ac:dyDescent="0.25">
      <c r="A108" t="s">
        <v>59</v>
      </c>
      <c r="B108" t="s">
        <v>69</v>
      </c>
      <c r="C108" s="20">
        <v>40644</v>
      </c>
      <c r="D108" s="22">
        <v>10495</v>
      </c>
      <c r="E108">
        <v>19</v>
      </c>
      <c r="F108" s="21">
        <v>278</v>
      </c>
      <c r="G108">
        <f>Table246[[#This Row],[Unidades]]*Table246[[#This Row],[Valor Unitario]]</f>
        <v>5282</v>
      </c>
    </row>
    <row r="109" spans="1:7" hidden="1" x14ac:dyDescent="0.25">
      <c r="A109" t="s">
        <v>59</v>
      </c>
      <c r="B109" t="s">
        <v>66</v>
      </c>
      <c r="C109" s="20">
        <v>40644</v>
      </c>
      <c r="D109" s="22">
        <v>10498</v>
      </c>
      <c r="E109">
        <v>12</v>
      </c>
      <c r="F109" s="21">
        <v>575</v>
      </c>
      <c r="G109">
        <f>Table246[[#This Row],[Unidades]]*Table246[[#This Row],[Valor Unitario]]</f>
        <v>6900</v>
      </c>
    </row>
    <row r="110" spans="1:7" hidden="1" x14ac:dyDescent="0.25">
      <c r="A110" t="s">
        <v>59</v>
      </c>
      <c r="B110" t="s">
        <v>67</v>
      </c>
      <c r="C110" s="20">
        <v>40649</v>
      </c>
      <c r="D110" s="22">
        <v>10499</v>
      </c>
      <c r="E110">
        <v>7</v>
      </c>
      <c r="F110" s="21">
        <v>1412</v>
      </c>
      <c r="G110">
        <f>Table246[[#This Row],[Unidades]]*Table246[[#This Row],[Valor Unitario]]</f>
        <v>9884</v>
      </c>
    </row>
    <row r="111" spans="1:7" hidden="1" x14ac:dyDescent="0.25">
      <c r="A111" t="s">
        <v>61</v>
      </c>
      <c r="B111" t="s">
        <v>63</v>
      </c>
      <c r="C111" s="20">
        <v>40649</v>
      </c>
      <c r="D111" s="22">
        <v>10501</v>
      </c>
      <c r="E111">
        <v>19</v>
      </c>
      <c r="F111" s="21">
        <v>149</v>
      </c>
      <c r="G111">
        <f>Table246[[#This Row],[Unidades]]*Table246[[#This Row],[Valor Unitario]]</f>
        <v>2831</v>
      </c>
    </row>
    <row r="112" spans="1:7" hidden="1" x14ac:dyDescent="0.25">
      <c r="A112" t="s">
        <v>61</v>
      </c>
      <c r="B112" t="s">
        <v>65</v>
      </c>
      <c r="C112" s="20">
        <v>40649</v>
      </c>
      <c r="D112" s="22">
        <v>10503</v>
      </c>
      <c r="E112">
        <v>9</v>
      </c>
      <c r="F112" s="21">
        <v>2048.5</v>
      </c>
      <c r="G112">
        <f>Table246[[#This Row],[Unidades]]*Table246[[#This Row],[Valor Unitario]]</f>
        <v>18436.5</v>
      </c>
    </row>
    <row r="113" spans="1:7" hidden="1" x14ac:dyDescent="0.25">
      <c r="A113" t="s">
        <v>61</v>
      </c>
      <c r="B113" t="s">
        <v>65</v>
      </c>
      <c r="C113" s="20">
        <v>40650</v>
      </c>
      <c r="D113" s="22">
        <v>10500</v>
      </c>
      <c r="E113">
        <v>14</v>
      </c>
      <c r="F113" s="21">
        <v>523.26</v>
      </c>
      <c r="G113">
        <f>Table246[[#This Row],[Unidades]]*Table246[[#This Row],[Valor Unitario]]</f>
        <v>7325.6399999999994</v>
      </c>
    </row>
    <row r="114" spans="1:7" hidden="1" x14ac:dyDescent="0.25">
      <c r="A114" t="s">
        <v>59</v>
      </c>
      <c r="B114" t="s">
        <v>67</v>
      </c>
      <c r="C114" s="20">
        <v>40651</v>
      </c>
      <c r="D114" s="22">
        <v>10504</v>
      </c>
      <c r="E114">
        <v>15</v>
      </c>
      <c r="F114" s="21">
        <v>1388.5</v>
      </c>
      <c r="G114">
        <f>Table246[[#This Row],[Unidades]]*Table246[[#This Row],[Valor Unitario]]</f>
        <v>20827.5</v>
      </c>
    </row>
    <row r="115" spans="1:7" hidden="1" x14ac:dyDescent="0.25">
      <c r="A115" t="s">
        <v>59</v>
      </c>
      <c r="B115" t="s">
        <v>69</v>
      </c>
      <c r="C115" s="20">
        <v>40654</v>
      </c>
      <c r="D115" s="22">
        <v>10505</v>
      </c>
      <c r="E115">
        <v>8</v>
      </c>
      <c r="F115" s="21">
        <v>147.9</v>
      </c>
      <c r="G115">
        <f>Table246[[#This Row],[Unidades]]*Table246[[#This Row],[Valor Unitario]]</f>
        <v>1183.2</v>
      </c>
    </row>
    <row r="116" spans="1:7" hidden="1" x14ac:dyDescent="0.25">
      <c r="A116" t="s">
        <v>59</v>
      </c>
      <c r="B116" t="s">
        <v>67</v>
      </c>
      <c r="C116" s="20">
        <v>40654</v>
      </c>
      <c r="D116" s="22">
        <v>10511</v>
      </c>
      <c r="E116">
        <v>15</v>
      </c>
      <c r="F116" s="21">
        <v>2550</v>
      </c>
      <c r="G116">
        <f>Table246[[#This Row],[Unidades]]*Table246[[#This Row],[Valor Unitario]]</f>
        <v>38250</v>
      </c>
    </row>
    <row r="117" spans="1:7" hidden="1" x14ac:dyDescent="0.25">
      <c r="A117" t="s">
        <v>61</v>
      </c>
      <c r="B117" t="s">
        <v>68</v>
      </c>
      <c r="C117" s="20">
        <v>40655</v>
      </c>
      <c r="D117" s="22">
        <v>10507</v>
      </c>
      <c r="E117">
        <v>13</v>
      </c>
      <c r="F117" s="21">
        <v>749.06</v>
      </c>
      <c r="G117">
        <f>Table246[[#This Row],[Unidades]]*Table246[[#This Row],[Valor Unitario]]</f>
        <v>9737.7799999999988</v>
      </c>
    </row>
    <row r="118" spans="1:7" hidden="1" x14ac:dyDescent="0.25">
      <c r="A118" t="s">
        <v>61</v>
      </c>
      <c r="B118" t="s">
        <v>68</v>
      </c>
      <c r="C118" s="20">
        <v>40657</v>
      </c>
      <c r="D118" s="22">
        <v>10512</v>
      </c>
      <c r="E118">
        <v>10</v>
      </c>
      <c r="F118" s="21">
        <v>525.29999999999995</v>
      </c>
      <c r="G118">
        <f>Table246[[#This Row],[Unidades]]*Table246[[#This Row],[Valor Unitario]]</f>
        <v>5253</v>
      </c>
    </row>
    <row r="119" spans="1:7" hidden="1" x14ac:dyDescent="0.25">
      <c r="A119" t="s">
        <v>61</v>
      </c>
      <c r="B119" t="s">
        <v>68</v>
      </c>
      <c r="C119" s="20">
        <v>40658</v>
      </c>
      <c r="D119" s="22">
        <v>10483</v>
      </c>
      <c r="E119">
        <v>7</v>
      </c>
      <c r="F119" s="21">
        <v>668.8</v>
      </c>
      <c r="G119">
        <f>Table246[[#This Row],[Unidades]]*Table246[[#This Row],[Valor Unitario]]</f>
        <v>4681.5999999999995</v>
      </c>
    </row>
    <row r="120" spans="1:7" hidden="1" x14ac:dyDescent="0.25">
      <c r="A120" t="s">
        <v>61</v>
      </c>
      <c r="B120" t="s">
        <v>65</v>
      </c>
      <c r="C120" s="20">
        <v>40661</v>
      </c>
      <c r="D120" s="22">
        <v>10510</v>
      </c>
      <c r="E120">
        <v>7</v>
      </c>
      <c r="F120" s="21">
        <v>4707.54</v>
      </c>
      <c r="G120">
        <f>Table246[[#This Row],[Unidades]]*Table246[[#This Row],[Valor Unitario]]</f>
        <v>32952.78</v>
      </c>
    </row>
    <row r="121" spans="1:7" hidden="1" x14ac:dyDescent="0.25">
      <c r="A121" t="s">
        <v>61</v>
      </c>
      <c r="B121" t="s">
        <v>68</v>
      </c>
      <c r="C121" s="20">
        <v>40661</v>
      </c>
      <c r="D121" s="22">
        <v>10513</v>
      </c>
      <c r="E121">
        <v>7</v>
      </c>
      <c r="F121" s="21">
        <v>1942</v>
      </c>
      <c r="G121">
        <f>Table246[[#This Row],[Unidades]]*Table246[[#This Row],[Valor Unitario]]</f>
        <v>13594</v>
      </c>
    </row>
    <row r="122" spans="1:7" hidden="1" x14ac:dyDescent="0.25">
      <c r="A122" t="s">
        <v>59</v>
      </c>
      <c r="B122" t="s">
        <v>60</v>
      </c>
      <c r="C122" s="20">
        <v>40662</v>
      </c>
      <c r="D122" s="22">
        <v>10502</v>
      </c>
      <c r="E122">
        <v>17</v>
      </c>
      <c r="F122" s="21">
        <v>816.3</v>
      </c>
      <c r="G122">
        <f>Table246[[#This Row],[Unidades]]*Table246[[#This Row],[Valor Unitario]]</f>
        <v>13877.099999999999</v>
      </c>
    </row>
    <row r="123" spans="1:7" hidden="1" x14ac:dyDescent="0.25">
      <c r="A123" t="s">
        <v>59</v>
      </c>
      <c r="B123" t="s">
        <v>67</v>
      </c>
      <c r="C123" s="20">
        <v>40662</v>
      </c>
      <c r="D123" s="22">
        <v>10509</v>
      </c>
      <c r="E123">
        <v>19</v>
      </c>
      <c r="F123" s="21">
        <v>136.80000000000001</v>
      </c>
      <c r="G123">
        <f>Table246[[#This Row],[Unidades]]*Table246[[#This Row],[Valor Unitario]]</f>
        <v>2599.2000000000003</v>
      </c>
    </row>
    <row r="124" spans="1:7" hidden="1" x14ac:dyDescent="0.25">
      <c r="A124" t="s">
        <v>59</v>
      </c>
      <c r="B124" t="s">
        <v>69</v>
      </c>
      <c r="C124" s="20">
        <v>40662</v>
      </c>
      <c r="D124" s="22">
        <v>10517</v>
      </c>
      <c r="E124">
        <v>12</v>
      </c>
      <c r="F124" s="21">
        <v>352</v>
      </c>
      <c r="G124">
        <f>Table246[[#This Row],[Unidades]]*Table246[[#This Row],[Valor Unitario]]</f>
        <v>4224</v>
      </c>
    </row>
    <row r="125" spans="1:7" hidden="1" x14ac:dyDescent="0.25">
      <c r="A125" t="s">
        <v>59</v>
      </c>
      <c r="B125" t="s">
        <v>60</v>
      </c>
      <c r="C125" s="20">
        <v>40664</v>
      </c>
      <c r="D125" s="22">
        <v>10516</v>
      </c>
      <c r="E125">
        <v>14</v>
      </c>
      <c r="F125" s="21">
        <v>2381.0500000000002</v>
      </c>
      <c r="G125">
        <f>Table246[[#This Row],[Unidades]]*Table246[[#This Row],[Valor Unitario]]</f>
        <v>33334.700000000004</v>
      </c>
    </row>
    <row r="126" spans="1:7" hidden="1" x14ac:dyDescent="0.25">
      <c r="A126" t="s">
        <v>61</v>
      </c>
      <c r="B126" t="s">
        <v>65</v>
      </c>
      <c r="C126" s="20">
        <v>40664</v>
      </c>
      <c r="D126" s="22">
        <v>10519</v>
      </c>
      <c r="E126">
        <v>13</v>
      </c>
      <c r="F126" s="21">
        <v>2314.1999999999998</v>
      </c>
      <c r="G126">
        <f>Table246[[#This Row],[Unidades]]*Table246[[#This Row],[Valor Unitario]]</f>
        <v>30084.6</v>
      </c>
    </row>
    <row r="127" spans="1:7" hidden="1" x14ac:dyDescent="0.25">
      <c r="A127" t="s">
        <v>61</v>
      </c>
      <c r="B127" t="s">
        <v>68</v>
      </c>
      <c r="C127" s="20">
        <v>40664</v>
      </c>
      <c r="D127" s="22">
        <v>10520</v>
      </c>
      <c r="E127">
        <v>13</v>
      </c>
      <c r="F127" s="21">
        <v>200</v>
      </c>
      <c r="G127">
        <f>Table246[[#This Row],[Unidades]]*Table246[[#This Row],[Valor Unitario]]</f>
        <v>2600</v>
      </c>
    </row>
    <row r="128" spans="1:7" hidden="1" x14ac:dyDescent="0.25">
      <c r="A128" t="s">
        <v>61</v>
      </c>
      <c r="B128" t="s">
        <v>63</v>
      </c>
      <c r="C128" s="20">
        <v>40665</v>
      </c>
      <c r="D128" s="22">
        <v>10506</v>
      </c>
      <c r="E128">
        <v>15</v>
      </c>
      <c r="F128" s="21">
        <v>415.8</v>
      </c>
      <c r="G128">
        <f>Table246[[#This Row],[Unidades]]*Table246[[#This Row],[Valor Unitario]]</f>
        <v>6237</v>
      </c>
    </row>
    <row r="129" spans="1:7" hidden="1" x14ac:dyDescent="0.25">
      <c r="A129" t="s">
        <v>59</v>
      </c>
      <c r="B129" t="s">
        <v>66</v>
      </c>
      <c r="C129" s="20">
        <v>40665</v>
      </c>
      <c r="D129" s="22">
        <v>10521</v>
      </c>
      <c r="E129">
        <v>10</v>
      </c>
      <c r="F129" s="21">
        <v>225.5</v>
      </c>
      <c r="G129">
        <f>Table246[[#This Row],[Unidades]]*Table246[[#This Row],[Valor Unitario]]</f>
        <v>2255</v>
      </c>
    </row>
    <row r="130" spans="1:7" hidden="1" x14ac:dyDescent="0.25">
      <c r="A130" t="s">
        <v>59</v>
      </c>
      <c r="B130" t="s">
        <v>67</v>
      </c>
      <c r="C130" s="20">
        <v>40668</v>
      </c>
      <c r="D130" s="22">
        <v>10518</v>
      </c>
      <c r="E130">
        <v>10</v>
      </c>
      <c r="F130" s="21">
        <v>4150.05</v>
      </c>
      <c r="G130">
        <f>Table246[[#This Row],[Unidades]]*Table246[[#This Row],[Valor Unitario]]</f>
        <v>41500.5</v>
      </c>
    </row>
    <row r="131" spans="1:7" hidden="1" x14ac:dyDescent="0.25">
      <c r="A131" t="s">
        <v>61</v>
      </c>
      <c r="B131" t="s">
        <v>67</v>
      </c>
      <c r="C131" s="20">
        <v>40669</v>
      </c>
      <c r="D131" s="22">
        <v>10522</v>
      </c>
      <c r="E131">
        <v>8</v>
      </c>
      <c r="F131" s="21">
        <v>2318.2399999999998</v>
      </c>
      <c r="G131">
        <f>Table246[[#This Row],[Unidades]]*Table246[[#This Row],[Valor Unitario]]</f>
        <v>18545.919999999998</v>
      </c>
    </row>
    <row r="132" spans="1:7" hidden="1" x14ac:dyDescent="0.25">
      <c r="A132" t="s">
        <v>59</v>
      </c>
      <c r="B132" t="s">
        <v>64</v>
      </c>
      <c r="C132" s="20">
        <v>40670</v>
      </c>
      <c r="D132" s="22">
        <v>10524</v>
      </c>
      <c r="E132">
        <v>12</v>
      </c>
      <c r="F132" s="21">
        <v>3192.65</v>
      </c>
      <c r="G132">
        <f>Table246[[#This Row],[Unidades]]*Table246[[#This Row],[Valor Unitario]]</f>
        <v>38311.800000000003</v>
      </c>
    </row>
    <row r="133" spans="1:7" hidden="1" x14ac:dyDescent="0.25">
      <c r="A133" t="s">
        <v>61</v>
      </c>
      <c r="B133" t="s">
        <v>68</v>
      </c>
      <c r="C133" s="20">
        <v>40670</v>
      </c>
      <c r="D133" s="22">
        <v>10527</v>
      </c>
      <c r="E133">
        <v>14</v>
      </c>
      <c r="F133" s="21">
        <v>1503</v>
      </c>
      <c r="G133">
        <f>Table246[[#This Row],[Unidades]]*Table246[[#This Row],[Valor Unitario]]</f>
        <v>21042</v>
      </c>
    </row>
    <row r="134" spans="1:7" hidden="1" x14ac:dyDescent="0.25">
      <c r="A134" t="s">
        <v>61</v>
      </c>
      <c r="B134" t="s">
        <v>65</v>
      </c>
      <c r="C134" s="20">
        <v>40672</v>
      </c>
      <c r="D134" s="22">
        <v>10528</v>
      </c>
      <c r="E134">
        <v>16</v>
      </c>
      <c r="F134" s="21">
        <v>392.2</v>
      </c>
      <c r="G134">
        <f>Table246[[#This Row],[Unidades]]*Table246[[#This Row],[Valor Unitario]]</f>
        <v>6275.2</v>
      </c>
    </row>
    <row r="135" spans="1:7" hidden="1" x14ac:dyDescent="0.25">
      <c r="A135" t="s">
        <v>61</v>
      </c>
      <c r="B135" t="s">
        <v>62</v>
      </c>
      <c r="C135" s="20">
        <v>40672</v>
      </c>
      <c r="D135" s="22">
        <v>10529</v>
      </c>
      <c r="E135">
        <v>15</v>
      </c>
      <c r="F135" s="21">
        <v>946</v>
      </c>
      <c r="G135">
        <f>Table246[[#This Row],[Unidades]]*Table246[[#This Row],[Valor Unitario]]</f>
        <v>14190</v>
      </c>
    </row>
    <row r="136" spans="1:7" hidden="1" x14ac:dyDescent="0.25">
      <c r="A136" t="s">
        <v>61</v>
      </c>
      <c r="B136" t="s">
        <v>69</v>
      </c>
      <c r="C136" s="20">
        <v>40675</v>
      </c>
      <c r="D136" s="22">
        <v>10530</v>
      </c>
      <c r="E136">
        <v>16</v>
      </c>
      <c r="F136" s="21">
        <v>4180</v>
      </c>
      <c r="G136">
        <f>Table246[[#This Row],[Unidades]]*Table246[[#This Row],[Valor Unitario]]</f>
        <v>66880</v>
      </c>
    </row>
    <row r="137" spans="1:7" hidden="1" x14ac:dyDescent="0.25">
      <c r="A137" t="s">
        <v>61</v>
      </c>
      <c r="B137" t="s">
        <v>68</v>
      </c>
      <c r="C137" s="20">
        <v>40675</v>
      </c>
      <c r="D137" s="22">
        <v>10532</v>
      </c>
      <c r="E137">
        <v>16</v>
      </c>
      <c r="F137" s="21">
        <v>796.35</v>
      </c>
      <c r="G137">
        <f>Table246[[#This Row],[Unidades]]*Table246[[#This Row],[Valor Unitario]]</f>
        <v>12741.6</v>
      </c>
    </row>
    <row r="138" spans="1:7" hidden="1" x14ac:dyDescent="0.25">
      <c r="A138" t="s">
        <v>59</v>
      </c>
      <c r="B138" t="s">
        <v>64</v>
      </c>
      <c r="C138" s="20">
        <v>40676</v>
      </c>
      <c r="D138" s="22">
        <v>10508</v>
      </c>
      <c r="E138">
        <v>14</v>
      </c>
      <c r="F138" s="21">
        <v>240</v>
      </c>
      <c r="G138">
        <f>Table246[[#This Row],[Unidades]]*Table246[[#This Row],[Valor Unitario]]</f>
        <v>3360</v>
      </c>
    </row>
    <row r="139" spans="1:7" hidden="1" x14ac:dyDescent="0.25">
      <c r="A139" t="s">
        <v>59</v>
      </c>
      <c r="B139" t="s">
        <v>63</v>
      </c>
      <c r="C139" s="20">
        <v>40677</v>
      </c>
      <c r="D139" s="22">
        <v>10534</v>
      </c>
      <c r="E139">
        <v>11</v>
      </c>
      <c r="F139" s="21">
        <v>465.7</v>
      </c>
      <c r="G139">
        <f>Table246[[#This Row],[Unidades]]*Table246[[#This Row],[Valor Unitario]]</f>
        <v>5122.7</v>
      </c>
    </row>
    <row r="140" spans="1:7" hidden="1" x14ac:dyDescent="0.25">
      <c r="A140" t="s">
        <v>59</v>
      </c>
      <c r="B140" t="s">
        <v>67</v>
      </c>
      <c r="C140" s="20">
        <v>40678</v>
      </c>
      <c r="D140" s="22">
        <v>10526</v>
      </c>
      <c r="E140">
        <v>8</v>
      </c>
      <c r="F140" s="21">
        <v>1151.4000000000001</v>
      </c>
      <c r="G140">
        <f>Table246[[#This Row],[Unidades]]*Table246[[#This Row],[Valor Unitario]]</f>
        <v>9211.2000000000007</v>
      </c>
    </row>
    <row r="141" spans="1:7" hidden="1" x14ac:dyDescent="0.25">
      <c r="A141" t="s">
        <v>59</v>
      </c>
      <c r="B141" t="s">
        <v>69</v>
      </c>
      <c r="C141" s="20">
        <v>40679</v>
      </c>
      <c r="D141" s="22">
        <v>10514</v>
      </c>
      <c r="E141">
        <v>19</v>
      </c>
      <c r="F141" s="21">
        <v>8623.4500000000007</v>
      </c>
      <c r="G141">
        <f>Table246[[#This Row],[Unidades]]*Table246[[#This Row],[Valor Unitario]]</f>
        <v>163845.55000000002</v>
      </c>
    </row>
    <row r="142" spans="1:7" hidden="1" x14ac:dyDescent="0.25">
      <c r="A142" t="s">
        <v>61</v>
      </c>
      <c r="B142" t="s">
        <v>63</v>
      </c>
      <c r="C142" s="20">
        <v>40679</v>
      </c>
      <c r="D142" s="22">
        <v>10538</v>
      </c>
      <c r="E142">
        <v>17</v>
      </c>
      <c r="F142" s="21">
        <v>139.80000000000001</v>
      </c>
      <c r="G142">
        <f>Table246[[#This Row],[Unidades]]*Table246[[#This Row],[Valor Unitario]]</f>
        <v>2376.6000000000004</v>
      </c>
    </row>
    <row r="143" spans="1:7" hidden="1" x14ac:dyDescent="0.25">
      <c r="A143" t="s">
        <v>61</v>
      </c>
      <c r="B143" t="s">
        <v>68</v>
      </c>
      <c r="C143" s="20">
        <v>40682</v>
      </c>
      <c r="D143" s="22">
        <v>10531</v>
      </c>
      <c r="E143">
        <v>10</v>
      </c>
      <c r="F143" s="21">
        <v>110</v>
      </c>
      <c r="G143">
        <f>Table246[[#This Row],[Unidades]]*Table246[[#This Row],[Valor Unitario]]</f>
        <v>1100</v>
      </c>
    </row>
    <row r="144" spans="1:7" hidden="1" x14ac:dyDescent="0.25">
      <c r="A144" t="s">
        <v>59</v>
      </c>
      <c r="B144" t="s">
        <v>64</v>
      </c>
      <c r="C144" s="20">
        <v>40682</v>
      </c>
      <c r="D144" s="22">
        <v>10537</v>
      </c>
      <c r="E144">
        <v>9</v>
      </c>
      <c r="F144" s="21">
        <v>1823.8</v>
      </c>
      <c r="G144">
        <f>Table246[[#This Row],[Unidades]]*Table246[[#This Row],[Valor Unitario]]</f>
        <v>16414.2</v>
      </c>
    </row>
    <row r="145" spans="1:7" hidden="1" x14ac:dyDescent="0.25">
      <c r="A145" t="s">
        <v>59</v>
      </c>
      <c r="B145" t="s">
        <v>67</v>
      </c>
      <c r="C145" s="20">
        <v>40684</v>
      </c>
      <c r="D145" s="22">
        <v>10535</v>
      </c>
      <c r="E145">
        <v>12</v>
      </c>
      <c r="F145" s="21">
        <v>1940.85</v>
      </c>
      <c r="G145">
        <f>Table246[[#This Row],[Unidades]]*Table246[[#This Row],[Valor Unitario]]</f>
        <v>23290.199999999997</v>
      </c>
    </row>
    <row r="146" spans="1:7" hidden="1" x14ac:dyDescent="0.25">
      <c r="A146" t="s">
        <v>59</v>
      </c>
      <c r="B146" t="s">
        <v>66</v>
      </c>
      <c r="C146" s="20">
        <v>40685</v>
      </c>
      <c r="D146" s="22">
        <v>10533</v>
      </c>
      <c r="E146">
        <v>19</v>
      </c>
      <c r="F146" s="21">
        <v>2222.1999999999998</v>
      </c>
      <c r="G146">
        <f>Table246[[#This Row],[Unidades]]*Table246[[#This Row],[Valor Unitario]]</f>
        <v>42221.799999999996</v>
      </c>
    </row>
    <row r="147" spans="1:7" hidden="1" x14ac:dyDescent="0.25">
      <c r="A147" t="s">
        <v>59</v>
      </c>
      <c r="B147" t="s">
        <v>60</v>
      </c>
      <c r="C147" s="20">
        <v>40686</v>
      </c>
      <c r="D147" s="22">
        <v>10515</v>
      </c>
      <c r="E147">
        <v>7</v>
      </c>
      <c r="F147" s="21">
        <v>9921.2999999999993</v>
      </c>
      <c r="G147">
        <f>Table246[[#This Row],[Unidades]]*Table246[[#This Row],[Valor Unitario]]</f>
        <v>69449.099999999991</v>
      </c>
    </row>
    <row r="148" spans="1:7" hidden="1" x14ac:dyDescent="0.25">
      <c r="A148" t="s">
        <v>59</v>
      </c>
      <c r="B148" t="s">
        <v>64</v>
      </c>
      <c r="C148" s="20">
        <v>40686</v>
      </c>
      <c r="D148" s="22">
        <v>10525</v>
      </c>
      <c r="E148">
        <v>11</v>
      </c>
      <c r="F148" s="21">
        <v>818.4</v>
      </c>
      <c r="G148">
        <f>Table246[[#This Row],[Unidades]]*Table246[[#This Row],[Valor Unitario]]</f>
        <v>9002.4</v>
      </c>
    </row>
    <row r="149" spans="1:7" hidden="1" x14ac:dyDescent="0.25">
      <c r="A149" t="s">
        <v>61</v>
      </c>
      <c r="B149" t="s">
        <v>65</v>
      </c>
      <c r="C149" s="20">
        <v>40686</v>
      </c>
      <c r="D149" s="22">
        <v>10539</v>
      </c>
      <c r="E149">
        <v>12</v>
      </c>
      <c r="F149" s="21">
        <v>355.5</v>
      </c>
      <c r="G149">
        <f>Table246[[#This Row],[Unidades]]*Table246[[#This Row],[Valor Unitario]]</f>
        <v>4266</v>
      </c>
    </row>
    <row r="150" spans="1:7" hidden="1" x14ac:dyDescent="0.25">
      <c r="A150" t="s">
        <v>59</v>
      </c>
      <c r="B150" t="s">
        <v>66</v>
      </c>
      <c r="C150" s="20">
        <v>40686</v>
      </c>
      <c r="D150" s="22">
        <v>10543</v>
      </c>
      <c r="E150">
        <v>13</v>
      </c>
      <c r="F150" s="21">
        <v>1504.5</v>
      </c>
      <c r="G150">
        <f>Table246[[#This Row],[Unidades]]*Table246[[#This Row],[Valor Unitario]]</f>
        <v>19558.5</v>
      </c>
    </row>
    <row r="151" spans="1:7" hidden="1" x14ac:dyDescent="0.25">
      <c r="A151" t="s">
        <v>59</v>
      </c>
      <c r="B151" t="s">
        <v>64</v>
      </c>
      <c r="C151" s="20">
        <v>40689</v>
      </c>
      <c r="D151" s="22">
        <v>10542</v>
      </c>
      <c r="E151">
        <v>10</v>
      </c>
      <c r="F151" s="21">
        <v>469.11</v>
      </c>
      <c r="G151">
        <f>Table246[[#This Row],[Unidades]]*Table246[[#This Row],[Valor Unitario]]</f>
        <v>4691.1000000000004</v>
      </c>
    </row>
    <row r="152" spans="1:7" hidden="1" x14ac:dyDescent="0.25">
      <c r="A152" t="s">
        <v>59</v>
      </c>
      <c r="B152" t="s">
        <v>64</v>
      </c>
      <c r="C152" s="20">
        <v>40690</v>
      </c>
      <c r="D152" s="22">
        <v>10546</v>
      </c>
      <c r="E152">
        <v>13</v>
      </c>
      <c r="F152" s="21">
        <v>2812</v>
      </c>
      <c r="G152">
        <f>Table246[[#This Row],[Unidades]]*Table246[[#This Row],[Valor Unitario]]</f>
        <v>36556</v>
      </c>
    </row>
    <row r="153" spans="1:7" hidden="1" x14ac:dyDescent="0.25">
      <c r="A153" t="s">
        <v>59</v>
      </c>
      <c r="B153" t="s">
        <v>60</v>
      </c>
      <c r="C153" s="20">
        <v>40692</v>
      </c>
      <c r="D153" s="22">
        <v>10541</v>
      </c>
      <c r="E153">
        <v>8</v>
      </c>
      <c r="F153" s="21">
        <v>1946.52</v>
      </c>
      <c r="G153">
        <f>Table246[[#This Row],[Unidades]]*Table246[[#This Row],[Valor Unitario]]</f>
        <v>15572.16</v>
      </c>
    </row>
    <row r="154" spans="1:7" hidden="1" x14ac:dyDescent="0.25">
      <c r="A154" t="s">
        <v>61</v>
      </c>
      <c r="B154" t="s">
        <v>68</v>
      </c>
      <c r="C154" s="20">
        <v>40693</v>
      </c>
      <c r="D154" s="22">
        <v>10523</v>
      </c>
      <c r="E154">
        <v>16</v>
      </c>
      <c r="F154" s="21">
        <v>2444.31</v>
      </c>
      <c r="G154">
        <f>Table246[[#This Row],[Unidades]]*Table246[[#This Row],[Valor Unitario]]</f>
        <v>39108.959999999999</v>
      </c>
    </row>
    <row r="155" spans="1:7" hidden="1" x14ac:dyDescent="0.25">
      <c r="A155" t="s">
        <v>59</v>
      </c>
      <c r="B155" t="s">
        <v>67</v>
      </c>
      <c r="C155" s="20">
        <v>40693</v>
      </c>
      <c r="D155" s="22">
        <v>10544</v>
      </c>
      <c r="E155">
        <v>11</v>
      </c>
      <c r="F155" s="21">
        <v>417.2</v>
      </c>
      <c r="G155">
        <f>Table246[[#This Row],[Unidades]]*Table246[[#This Row],[Valor Unitario]]</f>
        <v>4589.2</v>
      </c>
    </row>
    <row r="156" spans="1:7" hidden="1" x14ac:dyDescent="0.25">
      <c r="A156" t="s">
        <v>61</v>
      </c>
      <c r="B156" t="s">
        <v>62</v>
      </c>
      <c r="C156" s="20">
        <v>40693</v>
      </c>
      <c r="D156" s="22">
        <v>10549</v>
      </c>
      <c r="E156">
        <v>17</v>
      </c>
      <c r="F156" s="21">
        <v>3554.27</v>
      </c>
      <c r="G156">
        <f>Table246[[#This Row],[Unidades]]*Table246[[#This Row],[Valor Unitario]]</f>
        <v>60422.59</v>
      </c>
    </row>
    <row r="157" spans="1:7" hidden="1" x14ac:dyDescent="0.25">
      <c r="A157" t="s">
        <v>59</v>
      </c>
      <c r="B157" t="s">
        <v>69</v>
      </c>
      <c r="C157" s="20">
        <v>40696</v>
      </c>
      <c r="D157" s="22">
        <v>10547</v>
      </c>
      <c r="E157">
        <v>16</v>
      </c>
      <c r="F157" s="21">
        <v>1792.8</v>
      </c>
      <c r="G157">
        <f>Table246[[#This Row],[Unidades]]*Table246[[#This Row],[Valor Unitario]]</f>
        <v>28684.799999999999</v>
      </c>
    </row>
    <row r="158" spans="1:7" hidden="1" x14ac:dyDescent="0.25">
      <c r="A158" t="s">
        <v>59</v>
      </c>
      <c r="B158" t="s">
        <v>69</v>
      </c>
      <c r="C158" s="20">
        <v>40696</v>
      </c>
      <c r="D158" s="22">
        <v>10548</v>
      </c>
      <c r="E158">
        <v>15</v>
      </c>
      <c r="F158" s="21">
        <v>240.1</v>
      </c>
      <c r="G158">
        <f>Table246[[#This Row],[Unidades]]*Table246[[#This Row],[Valor Unitario]]</f>
        <v>3601.5</v>
      </c>
    </row>
    <row r="159" spans="1:7" hidden="1" x14ac:dyDescent="0.25">
      <c r="A159" t="s">
        <v>59</v>
      </c>
      <c r="B159" t="s">
        <v>60</v>
      </c>
      <c r="C159" s="20">
        <v>40697</v>
      </c>
      <c r="D159" s="22">
        <v>10553</v>
      </c>
      <c r="E159">
        <v>16</v>
      </c>
      <c r="F159" s="21">
        <v>1546.3</v>
      </c>
      <c r="G159">
        <f>Table246[[#This Row],[Unidades]]*Table246[[#This Row],[Valor Unitario]]</f>
        <v>24740.799999999999</v>
      </c>
    </row>
    <row r="160" spans="1:7" hidden="1" x14ac:dyDescent="0.25">
      <c r="A160" t="s">
        <v>61</v>
      </c>
      <c r="B160" t="s">
        <v>65</v>
      </c>
      <c r="C160" s="20">
        <v>40698</v>
      </c>
      <c r="D160" s="22">
        <v>10555</v>
      </c>
      <c r="E160">
        <v>18</v>
      </c>
      <c r="F160" s="21">
        <v>2944.4</v>
      </c>
      <c r="G160">
        <f>Table246[[#This Row],[Unidades]]*Table246[[#This Row],[Valor Unitario]]</f>
        <v>52999.200000000004</v>
      </c>
    </row>
    <row r="161" spans="1:7" hidden="1" x14ac:dyDescent="0.25">
      <c r="A161" t="s">
        <v>59</v>
      </c>
      <c r="B161" t="s">
        <v>60</v>
      </c>
      <c r="C161" s="20">
        <v>40699</v>
      </c>
      <c r="D161" s="22">
        <v>10552</v>
      </c>
      <c r="E161">
        <v>14</v>
      </c>
      <c r="F161" s="21">
        <v>880.5</v>
      </c>
      <c r="G161">
        <f>Table246[[#This Row],[Unidades]]*Table246[[#This Row],[Valor Unitario]]</f>
        <v>12327</v>
      </c>
    </row>
    <row r="162" spans="1:7" hidden="1" x14ac:dyDescent="0.25">
      <c r="A162" t="s">
        <v>59</v>
      </c>
      <c r="B162" t="s">
        <v>67</v>
      </c>
      <c r="C162" s="20">
        <v>40699</v>
      </c>
      <c r="D162" s="22">
        <v>10554</v>
      </c>
      <c r="E162">
        <v>8</v>
      </c>
      <c r="F162" s="21">
        <v>1728.52</v>
      </c>
      <c r="G162">
        <f>Table246[[#This Row],[Unidades]]*Table246[[#This Row],[Valor Unitario]]</f>
        <v>13828.16</v>
      </c>
    </row>
    <row r="163" spans="1:7" hidden="1" x14ac:dyDescent="0.25">
      <c r="A163" t="s">
        <v>61</v>
      </c>
      <c r="B163" t="s">
        <v>69</v>
      </c>
      <c r="C163" s="20">
        <v>40700</v>
      </c>
      <c r="D163" s="22">
        <v>10536</v>
      </c>
      <c r="E163">
        <v>8</v>
      </c>
      <c r="F163" s="21">
        <v>1645</v>
      </c>
      <c r="G163">
        <f>Table246[[#This Row],[Unidades]]*Table246[[#This Row],[Valor Unitario]]</f>
        <v>13160</v>
      </c>
    </row>
    <row r="164" spans="1:7" hidden="1" x14ac:dyDescent="0.25">
      <c r="A164" t="s">
        <v>61</v>
      </c>
      <c r="B164" t="s">
        <v>68</v>
      </c>
      <c r="C164" s="20">
        <v>40700</v>
      </c>
      <c r="D164" s="22">
        <v>10550</v>
      </c>
      <c r="E164">
        <v>13</v>
      </c>
      <c r="F164" s="21">
        <v>683.3</v>
      </c>
      <c r="G164">
        <f>Table246[[#This Row],[Unidades]]*Table246[[#This Row],[Valor Unitario]]</f>
        <v>8882.9</v>
      </c>
    </row>
    <row r="165" spans="1:7" hidden="1" x14ac:dyDescent="0.25">
      <c r="A165" t="s">
        <v>59</v>
      </c>
      <c r="B165" t="s">
        <v>67</v>
      </c>
      <c r="C165" s="20">
        <v>40700</v>
      </c>
      <c r="D165" s="22">
        <v>10551</v>
      </c>
      <c r="E165">
        <v>10</v>
      </c>
      <c r="F165" s="21">
        <v>1677.3</v>
      </c>
      <c r="G165">
        <f>Table246[[#This Row],[Unidades]]*Table246[[#This Row],[Valor Unitario]]</f>
        <v>16773</v>
      </c>
    </row>
    <row r="166" spans="1:7" hidden="1" x14ac:dyDescent="0.25">
      <c r="A166" t="s">
        <v>61</v>
      </c>
      <c r="B166" t="s">
        <v>63</v>
      </c>
      <c r="C166" s="20">
        <v>40700</v>
      </c>
      <c r="D166" s="22">
        <v>10557</v>
      </c>
      <c r="E166">
        <v>10</v>
      </c>
      <c r="F166" s="21">
        <v>1152.5</v>
      </c>
      <c r="G166">
        <f>Table246[[#This Row],[Unidades]]*Table246[[#This Row],[Valor Unitario]]</f>
        <v>11525</v>
      </c>
    </row>
    <row r="167" spans="1:7" hidden="1" x14ac:dyDescent="0.25">
      <c r="A167" t="s">
        <v>59</v>
      </c>
      <c r="B167" t="s">
        <v>66</v>
      </c>
      <c r="C167" s="20">
        <v>40703</v>
      </c>
      <c r="D167" s="22">
        <v>10560</v>
      </c>
      <c r="E167">
        <v>8</v>
      </c>
      <c r="F167" s="21">
        <v>1072.42</v>
      </c>
      <c r="G167">
        <f>Table246[[#This Row],[Unidades]]*Table246[[#This Row],[Valor Unitario]]</f>
        <v>8579.36</v>
      </c>
    </row>
    <row r="168" spans="1:7" hidden="1" x14ac:dyDescent="0.25">
      <c r="A168" t="s">
        <v>59</v>
      </c>
      <c r="B168" t="s">
        <v>60</v>
      </c>
      <c r="C168" s="20">
        <v>40703</v>
      </c>
      <c r="D168" s="22">
        <v>10561</v>
      </c>
      <c r="E168">
        <v>15</v>
      </c>
      <c r="F168" s="21">
        <v>2844.5</v>
      </c>
      <c r="G168">
        <f>Table246[[#This Row],[Unidades]]*Table246[[#This Row],[Valor Unitario]]</f>
        <v>42667.5</v>
      </c>
    </row>
    <row r="169" spans="1:7" hidden="1" x14ac:dyDescent="0.25">
      <c r="A169" t="s">
        <v>59</v>
      </c>
      <c r="B169" t="s">
        <v>64</v>
      </c>
      <c r="C169" s="20">
        <v>40704</v>
      </c>
      <c r="D169" s="22">
        <v>10558</v>
      </c>
      <c r="E169">
        <v>17</v>
      </c>
      <c r="F169" s="21">
        <v>2142.9</v>
      </c>
      <c r="G169">
        <f>Table246[[#This Row],[Unidades]]*Table246[[#This Row],[Valor Unitario]]</f>
        <v>36429.300000000003</v>
      </c>
    </row>
    <row r="170" spans="1:7" hidden="1" x14ac:dyDescent="0.25">
      <c r="A170" t="s">
        <v>59</v>
      </c>
      <c r="B170" t="s">
        <v>64</v>
      </c>
      <c r="C170" s="20">
        <v>40706</v>
      </c>
      <c r="D170" s="22">
        <v>10562</v>
      </c>
      <c r="E170">
        <v>11</v>
      </c>
      <c r="F170" s="21">
        <v>488.7</v>
      </c>
      <c r="G170">
        <f>Table246[[#This Row],[Unidades]]*Table246[[#This Row],[Valor Unitario]]</f>
        <v>5375.7</v>
      </c>
    </row>
    <row r="171" spans="1:7" hidden="1" x14ac:dyDescent="0.25">
      <c r="A171" t="s">
        <v>59</v>
      </c>
      <c r="B171" t="s">
        <v>69</v>
      </c>
      <c r="C171" s="20">
        <v>40707</v>
      </c>
      <c r="D171" s="22">
        <v>10540</v>
      </c>
      <c r="E171">
        <v>17</v>
      </c>
      <c r="F171" s="21">
        <v>10191.700000000001</v>
      </c>
      <c r="G171">
        <f>Table246[[#This Row],[Unidades]]*Table246[[#This Row],[Valor Unitario]]</f>
        <v>173258.90000000002</v>
      </c>
    </row>
    <row r="172" spans="1:7" hidden="1" x14ac:dyDescent="0.25">
      <c r="A172" t="s">
        <v>59</v>
      </c>
      <c r="B172" t="s">
        <v>60</v>
      </c>
      <c r="C172" s="20">
        <v>40707</v>
      </c>
      <c r="D172" s="22">
        <v>10556</v>
      </c>
      <c r="E172">
        <v>11</v>
      </c>
      <c r="F172" s="21">
        <v>835.2</v>
      </c>
      <c r="G172">
        <f>Table246[[#This Row],[Unidades]]*Table246[[#This Row],[Valor Unitario]]</f>
        <v>9187.2000000000007</v>
      </c>
    </row>
    <row r="173" spans="1:7" hidden="1" x14ac:dyDescent="0.25">
      <c r="A173" t="s">
        <v>61</v>
      </c>
      <c r="B173" t="s">
        <v>65</v>
      </c>
      <c r="C173" s="20">
        <v>40707</v>
      </c>
      <c r="D173" s="22">
        <v>10559</v>
      </c>
      <c r="E173">
        <v>12</v>
      </c>
      <c r="F173" s="21">
        <v>520.41</v>
      </c>
      <c r="G173">
        <f>Table246[[#This Row],[Unidades]]*Table246[[#This Row],[Valor Unitario]]</f>
        <v>6244.92</v>
      </c>
    </row>
    <row r="174" spans="1:7" hidden="1" x14ac:dyDescent="0.25">
      <c r="A174" t="s">
        <v>59</v>
      </c>
      <c r="B174" t="s">
        <v>67</v>
      </c>
      <c r="C174" s="20">
        <v>40710</v>
      </c>
      <c r="D174" s="22">
        <v>10564</v>
      </c>
      <c r="E174">
        <v>13</v>
      </c>
      <c r="F174" s="21">
        <v>1234.05</v>
      </c>
      <c r="G174">
        <f>Table246[[#This Row],[Unidades]]*Table246[[#This Row],[Valor Unitario]]</f>
        <v>16042.65</v>
      </c>
    </row>
    <row r="175" spans="1:7" hidden="1" x14ac:dyDescent="0.25">
      <c r="A175" t="s">
        <v>59</v>
      </c>
      <c r="B175" t="s">
        <v>64</v>
      </c>
      <c r="C175" s="20">
        <v>40711</v>
      </c>
      <c r="D175" s="22">
        <v>10567</v>
      </c>
      <c r="E175">
        <v>14</v>
      </c>
      <c r="F175" s="21">
        <v>2519</v>
      </c>
      <c r="G175">
        <f>Table246[[#This Row],[Unidades]]*Table246[[#This Row],[Valor Unitario]]</f>
        <v>35266</v>
      </c>
    </row>
    <row r="176" spans="1:7" hidden="1" x14ac:dyDescent="0.25">
      <c r="A176" t="s">
        <v>59</v>
      </c>
      <c r="B176" t="s">
        <v>66</v>
      </c>
      <c r="C176" s="20">
        <v>40712</v>
      </c>
      <c r="D176" s="22">
        <v>10565</v>
      </c>
      <c r="E176">
        <v>14</v>
      </c>
      <c r="F176" s="21">
        <v>639.9</v>
      </c>
      <c r="G176">
        <f>Table246[[#This Row],[Unidades]]*Table246[[#This Row],[Valor Unitario]]</f>
        <v>8958.6</v>
      </c>
    </row>
    <row r="177" spans="1:7" hidden="1" x14ac:dyDescent="0.25">
      <c r="A177" t="s">
        <v>61</v>
      </c>
      <c r="B177" t="s">
        <v>63</v>
      </c>
      <c r="C177" s="20">
        <v>40712</v>
      </c>
      <c r="D177" s="22">
        <v>10566</v>
      </c>
      <c r="E177">
        <v>8</v>
      </c>
      <c r="F177" s="21">
        <v>1761</v>
      </c>
      <c r="G177">
        <f>Table246[[#This Row],[Unidades]]*Table246[[#This Row],[Valor Unitario]]</f>
        <v>14088</v>
      </c>
    </row>
    <row r="178" spans="1:7" hidden="1" x14ac:dyDescent="0.25">
      <c r="A178" t="s">
        <v>59</v>
      </c>
      <c r="B178" t="s">
        <v>69</v>
      </c>
      <c r="C178" s="20">
        <v>40713</v>
      </c>
      <c r="D178" s="22">
        <v>10570</v>
      </c>
      <c r="E178">
        <v>12</v>
      </c>
      <c r="F178" s="21">
        <v>2465.25</v>
      </c>
      <c r="G178">
        <f>Table246[[#This Row],[Unidades]]*Table246[[#This Row],[Valor Unitario]]</f>
        <v>29583</v>
      </c>
    </row>
    <row r="179" spans="1:7" hidden="1" x14ac:dyDescent="0.25">
      <c r="A179" t="s">
        <v>61</v>
      </c>
      <c r="B179" t="s">
        <v>68</v>
      </c>
      <c r="C179" s="20">
        <v>40714</v>
      </c>
      <c r="D179" s="22">
        <v>10573</v>
      </c>
      <c r="E179">
        <v>18</v>
      </c>
      <c r="F179" s="21">
        <v>2082</v>
      </c>
      <c r="G179">
        <f>Table246[[#This Row],[Unidades]]*Table246[[#This Row],[Valor Unitario]]</f>
        <v>37476</v>
      </c>
    </row>
    <row r="180" spans="1:7" hidden="1" x14ac:dyDescent="0.25">
      <c r="A180" t="s">
        <v>59</v>
      </c>
      <c r="B180" t="s">
        <v>60</v>
      </c>
      <c r="C180" s="20">
        <v>40718</v>
      </c>
      <c r="D180" s="22">
        <v>10563</v>
      </c>
      <c r="E180">
        <v>16</v>
      </c>
      <c r="F180" s="21">
        <v>965</v>
      </c>
      <c r="G180">
        <f>Table246[[#This Row],[Unidades]]*Table246[[#This Row],[Valor Unitario]]</f>
        <v>15440</v>
      </c>
    </row>
    <row r="181" spans="1:7" hidden="1" x14ac:dyDescent="0.25">
      <c r="A181" t="s">
        <v>59</v>
      </c>
      <c r="B181" t="s">
        <v>69</v>
      </c>
      <c r="C181" s="20">
        <v>40719</v>
      </c>
      <c r="D181" s="22">
        <v>10572</v>
      </c>
      <c r="E181">
        <v>11</v>
      </c>
      <c r="F181" s="21">
        <v>1501.08</v>
      </c>
      <c r="G181">
        <f>Table246[[#This Row],[Unidades]]*Table246[[#This Row],[Valor Unitario]]</f>
        <v>16511.879999999997</v>
      </c>
    </row>
    <row r="182" spans="1:7" hidden="1" x14ac:dyDescent="0.25">
      <c r="A182" t="s">
        <v>59</v>
      </c>
      <c r="B182" t="s">
        <v>66</v>
      </c>
      <c r="C182" s="20">
        <v>40720</v>
      </c>
      <c r="D182" s="22">
        <v>10545</v>
      </c>
      <c r="E182">
        <v>7</v>
      </c>
      <c r="F182" s="21">
        <v>210</v>
      </c>
      <c r="G182">
        <f>Table246[[#This Row],[Unidades]]*Table246[[#This Row],[Valor Unitario]]</f>
        <v>1470</v>
      </c>
    </row>
    <row r="183" spans="1:7" hidden="1" x14ac:dyDescent="0.25">
      <c r="A183" t="s">
        <v>59</v>
      </c>
      <c r="B183" t="s">
        <v>67</v>
      </c>
      <c r="C183" s="20">
        <v>40724</v>
      </c>
      <c r="D183" s="22">
        <v>10574</v>
      </c>
      <c r="E183">
        <v>18</v>
      </c>
      <c r="F183" s="21">
        <v>764.3</v>
      </c>
      <c r="G183">
        <f>Table246[[#This Row],[Unidades]]*Table246[[#This Row],[Valor Unitario]]</f>
        <v>13757.4</v>
      </c>
    </row>
    <row r="184" spans="1:7" hidden="1" x14ac:dyDescent="0.25">
      <c r="A184" t="s">
        <v>61</v>
      </c>
      <c r="B184" t="s">
        <v>62</v>
      </c>
      <c r="C184" s="20">
        <v>40724</v>
      </c>
      <c r="D184" s="22">
        <v>10575</v>
      </c>
      <c r="E184">
        <v>8</v>
      </c>
      <c r="F184" s="21">
        <v>2147.4</v>
      </c>
      <c r="G184">
        <f>Table246[[#This Row],[Unidades]]*Table246[[#This Row],[Valor Unitario]]</f>
        <v>17179.2</v>
      </c>
    </row>
    <row r="185" spans="1:7" hidden="1" x14ac:dyDescent="0.25">
      <c r="A185" t="s">
        <v>61</v>
      </c>
      <c r="B185" t="s">
        <v>69</v>
      </c>
      <c r="C185" s="20">
        <v>40724</v>
      </c>
      <c r="D185" s="22">
        <v>10576</v>
      </c>
      <c r="E185">
        <v>12</v>
      </c>
      <c r="F185" s="21">
        <v>838.45</v>
      </c>
      <c r="G185">
        <f>Table246[[#This Row],[Unidades]]*Table246[[#This Row],[Valor Unitario]]</f>
        <v>10061.400000000001</v>
      </c>
    </row>
    <row r="186" spans="1:7" hidden="1" x14ac:dyDescent="0.25">
      <c r="A186" t="s">
        <v>61</v>
      </c>
      <c r="B186" t="s">
        <v>63</v>
      </c>
      <c r="C186" s="20">
        <v>40724</v>
      </c>
      <c r="D186" s="22">
        <v>10577</v>
      </c>
      <c r="E186">
        <v>17</v>
      </c>
      <c r="F186" s="21">
        <v>569</v>
      </c>
      <c r="G186">
        <f>Table246[[#This Row],[Unidades]]*Table246[[#This Row],[Valor Unitario]]</f>
        <v>9673</v>
      </c>
    </row>
    <row r="187" spans="1:7" hidden="1" x14ac:dyDescent="0.25">
      <c r="A187" t="s">
        <v>59</v>
      </c>
      <c r="B187" t="s">
        <v>67</v>
      </c>
      <c r="C187" s="20">
        <v>40725</v>
      </c>
      <c r="D187" s="22">
        <v>10580</v>
      </c>
      <c r="E187">
        <v>7</v>
      </c>
      <c r="F187" s="21">
        <v>1013.74</v>
      </c>
      <c r="G187">
        <f>Table246[[#This Row],[Unidades]]*Table246[[#This Row],[Valor Unitario]]</f>
        <v>7096.18</v>
      </c>
    </row>
    <row r="188" spans="1:7" hidden="1" x14ac:dyDescent="0.25">
      <c r="A188" t="s">
        <v>59</v>
      </c>
      <c r="B188" t="s">
        <v>69</v>
      </c>
      <c r="C188" s="20">
        <v>40726</v>
      </c>
      <c r="D188" s="22">
        <v>10581</v>
      </c>
      <c r="E188">
        <v>9</v>
      </c>
      <c r="F188" s="21">
        <v>310</v>
      </c>
      <c r="G188">
        <f>Table246[[#This Row],[Unidades]]*Table246[[#This Row],[Valor Unitario]]</f>
        <v>2790</v>
      </c>
    </row>
    <row r="189" spans="1:7" hidden="1" x14ac:dyDescent="0.25">
      <c r="A189" t="s">
        <v>59</v>
      </c>
      <c r="B189" t="s">
        <v>66</v>
      </c>
      <c r="C189" s="20">
        <v>40728</v>
      </c>
      <c r="D189" s="22">
        <v>10571</v>
      </c>
      <c r="E189">
        <v>18</v>
      </c>
      <c r="F189" s="21">
        <v>550.59</v>
      </c>
      <c r="G189">
        <f>Table246[[#This Row],[Unidades]]*Table246[[#This Row],[Valor Unitario]]</f>
        <v>9910.6200000000008</v>
      </c>
    </row>
    <row r="190" spans="1:7" hidden="1" x14ac:dyDescent="0.25">
      <c r="A190" t="s">
        <v>59</v>
      </c>
      <c r="B190" t="s">
        <v>64</v>
      </c>
      <c r="C190" s="20">
        <v>40728</v>
      </c>
      <c r="D190" s="22">
        <v>10579</v>
      </c>
      <c r="E190">
        <v>12</v>
      </c>
      <c r="F190" s="21">
        <v>317.75</v>
      </c>
      <c r="G190">
        <f>Table246[[#This Row],[Unidades]]*Table246[[#This Row],[Valor Unitario]]</f>
        <v>3813</v>
      </c>
    </row>
    <row r="191" spans="1:7" hidden="1" x14ac:dyDescent="0.25">
      <c r="A191" t="s">
        <v>59</v>
      </c>
      <c r="B191" t="s">
        <v>60</v>
      </c>
      <c r="C191" s="20">
        <v>40728</v>
      </c>
      <c r="D191" s="22">
        <v>10583</v>
      </c>
      <c r="E191">
        <v>18</v>
      </c>
      <c r="F191" s="21">
        <v>2237.5</v>
      </c>
      <c r="G191">
        <f>Table246[[#This Row],[Unidades]]*Table246[[#This Row],[Valor Unitario]]</f>
        <v>40275</v>
      </c>
    </row>
    <row r="192" spans="1:7" hidden="1" x14ac:dyDescent="0.25">
      <c r="A192" t="s">
        <v>59</v>
      </c>
      <c r="B192" t="s">
        <v>67</v>
      </c>
      <c r="C192" s="20">
        <v>40728</v>
      </c>
      <c r="D192" s="22">
        <v>10584</v>
      </c>
      <c r="E192">
        <v>9</v>
      </c>
      <c r="F192" s="21">
        <v>593.75</v>
      </c>
      <c r="G192">
        <f>Table246[[#This Row],[Unidades]]*Table246[[#This Row],[Valor Unitario]]</f>
        <v>5343.75</v>
      </c>
    </row>
    <row r="193" spans="1:7" hidden="1" x14ac:dyDescent="0.25">
      <c r="A193" t="s">
        <v>59</v>
      </c>
      <c r="B193" t="s">
        <v>69</v>
      </c>
      <c r="C193" s="20">
        <v>40733</v>
      </c>
      <c r="D193" s="22">
        <v>10568</v>
      </c>
      <c r="E193">
        <v>17</v>
      </c>
      <c r="F193" s="21">
        <v>155</v>
      </c>
      <c r="G193">
        <f>Table246[[#This Row],[Unidades]]*Table246[[#This Row],[Valor Unitario]]</f>
        <v>2635</v>
      </c>
    </row>
    <row r="194" spans="1:7" hidden="1" x14ac:dyDescent="0.25">
      <c r="A194" t="s">
        <v>61</v>
      </c>
      <c r="B194" t="s">
        <v>63</v>
      </c>
      <c r="C194" s="20">
        <v>40733</v>
      </c>
      <c r="D194" s="22">
        <v>10586</v>
      </c>
      <c r="E194">
        <v>11</v>
      </c>
      <c r="F194" s="21">
        <v>23.8</v>
      </c>
      <c r="G194">
        <f>Table246[[#This Row],[Unidades]]*Table246[[#This Row],[Valor Unitario]]</f>
        <v>261.8</v>
      </c>
    </row>
    <row r="195" spans="1:7" hidden="1" x14ac:dyDescent="0.25">
      <c r="A195" t="s">
        <v>59</v>
      </c>
      <c r="B195" t="s">
        <v>64</v>
      </c>
      <c r="C195" s="20">
        <v>40733</v>
      </c>
      <c r="D195" s="22">
        <v>10587</v>
      </c>
      <c r="E195">
        <v>7</v>
      </c>
      <c r="F195" s="21">
        <v>807.38</v>
      </c>
      <c r="G195">
        <f>Table246[[#This Row],[Unidades]]*Table246[[#This Row],[Valor Unitario]]</f>
        <v>5651.66</v>
      </c>
    </row>
    <row r="196" spans="1:7" hidden="1" x14ac:dyDescent="0.25">
      <c r="A196" t="s">
        <v>61</v>
      </c>
      <c r="B196" t="s">
        <v>68</v>
      </c>
      <c r="C196" s="20">
        <v>40734</v>
      </c>
      <c r="D196" s="22">
        <v>10585</v>
      </c>
      <c r="E196">
        <v>18</v>
      </c>
      <c r="F196" s="21">
        <v>142.5</v>
      </c>
      <c r="G196">
        <f>Table246[[#This Row],[Unidades]]*Table246[[#This Row],[Valor Unitario]]</f>
        <v>2565</v>
      </c>
    </row>
    <row r="197" spans="1:7" hidden="1" x14ac:dyDescent="0.25">
      <c r="A197" t="s">
        <v>59</v>
      </c>
      <c r="B197" t="s">
        <v>60</v>
      </c>
      <c r="C197" s="20">
        <v>40734</v>
      </c>
      <c r="D197" s="22">
        <v>10588</v>
      </c>
      <c r="E197">
        <v>16</v>
      </c>
      <c r="F197" s="21">
        <v>3120</v>
      </c>
      <c r="G197">
        <f>Table246[[#This Row],[Unidades]]*Table246[[#This Row],[Valor Unitario]]</f>
        <v>49920</v>
      </c>
    </row>
    <row r="198" spans="1:7" hidden="1" x14ac:dyDescent="0.25">
      <c r="A198" t="s">
        <v>61</v>
      </c>
      <c r="B198" t="s">
        <v>62</v>
      </c>
      <c r="C198" s="20">
        <v>40735</v>
      </c>
      <c r="D198" s="22">
        <v>10569</v>
      </c>
      <c r="E198">
        <v>7</v>
      </c>
      <c r="F198" s="21">
        <v>890</v>
      </c>
      <c r="G198">
        <f>Table246[[#This Row],[Unidades]]*Table246[[#This Row],[Valor Unitario]]</f>
        <v>6230</v>
      </c>
    </row>
    <row r="199" spans="1:7" hidden="1" x14ac:dyDescent="0.25">
      <c r="A199" t="s">
        <v>59</v>
      </c>
      <c r="B199" t="s">
        <v>69</v>
      </c>
      <c r="C199" s="20">
        <v>40738</v>
      </c>
      <c r="D199" s="22">
        <v>10582</v>
      </c>
      <c r="E199">
        <v>19</v>
      </c>
      <c r="F199" s="21">
        <v>330</v>
      </c>
      <c r="G199">
        <f>Table246[[#This Row],[Unidades]]*Table246[[#This Row],[Valor Unitario]]</f>
        <v>6270</v>
      </c>
    </row>
    <row r="200" spans="1:7" hidden="1" x14ac:dyDescent="0.25">
      <c r="A200" t="s">
        <v>59</v>
      </c>
      <c r="B200" t="s">
        <v>66</v>
      </c>
      <c r="C200" s="20">
        <v>40738</v>
      </c>
      <c r="D200" s="22">
        <v>10589</v>
      </c>
      <c r="E200">
        <v>14</v>
      </c>
      <c r="F200" s="21">
        <v>72</v>
      </c>
      <c r="G200">
        <f>Table246[[#This Row],[Unidades]]*Table246[[#This Row],[Valor Unitario]]</f>
        <v>1008</v>
      </c>
    </row>
    <row r="201" spans="1:7" hidden="1" x14ac:dyDescent="0.25">
      <c r="A201" t="s">
        <v>59</v>
      </c>
      <c r="B201" t="s">
        <v>67</v>
      </c>
      <c r="C201" s="20">
        <v>40738</v>
      </c>
      <c r="D201" s="22">
        <v>10590</v>
      </c>
      <c r="E201">
        <v>7</v>
      </c>
      <c r="F201" s="21">
        <v>1101</v>
      </c>
      <c r="G201">
        <f>Table246[[#This Row],[Unidades]]*Table246[[#This Row],[Valor Unitario]]</f>
        <v>7707</v>
      </c>
    </row>
    <row r="202" spans="1:7" hidden="1" x14ac:dyDescent="0.25">
      <c r="A202" t="s">
        <v>59</v>
      </c>
      <c r="B202" t="s">
        <v>60</v>
      </c>
      <c r="C202" s="20">
        <v>40738</v>
      </c>
      <c r="D202" s="22">
        <v>10595</v>
      </c>
      <c r="E202">
        <v>8</v>
      </c>
      <c r="F202" s="21">
        <v>4725</v>
      </c>
      <c r="G202">
        <f>Table246[[#This Row],[Unidades]]*Table246[[#This Row],[Valor Unitario]]</f>
        <v>37800</v>
      </c>
    </row>
    <row r="203" spans="1:7" hidden="1" x14ac:dyDescent="0.25">
      <c r="A203" t="s">
        <v>59</v>
      </c>
      <c r="B203" t="s">
        <v>64</v>
      </c>
      <c r="C203" s="20">
        <v>40740</v>
      </c>
      <c r="D203" s="22">
        <v>10591</v>
      </c>
      <c r="E203">
        <v>16</v>
      </c>
      <c r="F203" s="21">
        <v>812.5</v>
      </c>
      <c r="G203">
        <f>Table246[[#This Row],[Unidades]]*Table246[[#This Row],[Valor Unitario]]</f>
        <v>13000</v>
      </c>
    </row>
    <row r="204" spans="1:7" hidden="1" x14ac:dyDescent="0.25">
      <c r="A204" t="s">
        <v>59</v>
      </c>
      <c r="B204" t="s">
        <v>69</v>
      </c>
      <c r="C204" s="20">
        <v>40740</v>
      </c>
      <c r="D204" s="22">
        <v>10592</v>
      </c>
      <c r="E204">
        <v>12</v>
      </c>
      <c r="F204" s="21">
        <v>516.46</v>
      </c>
      <c r="G204">
        <f>Table246[[#This Row],[Unidades]]*Table246[[#This Row],[Valor Unitario]]</f>
        <v>6197.52</v>
      </c>
    </row>
    <row r="205" spans="1:7" hidden="1" x14ac:dyDescent="0.25">
      <c r="A205" t="s">
        <v>59</v>
      </c>
      <c r="B205" t="s">
        <v>69</v>
      </c>
      <c r="C205" s="20">
        <v>40740</v>
      </c>
      <c r="D205" s="22">
        <v>10594</v>
      </c>
      <c r="E205">
        <v>12</v>
      </c>
      <c r="F205" s="21">
        <v>565.5</v>
      </c>
      <c r="G205">
        <f>Table246[[#This Row],[Unidades]]*Table246[[#This Row],[Valor Unitario]]</f>
        <v>6786</v>
      </c>
    </row>
    <row r="206" spans="1:7" hidden="1" x14ac:dyDescent="0.25">
      <c r="A206" t="s">
        <v>61</v>
      </c>
      <c r="B206" t="s">
        <v>68</v>
      </c>
      <c r="C206" s="20">
        <v>40742</v>
      </c>
      <c r="D206" s="22">
        <v>10597</v>
      </c>
      <c r="E206">
        <v>10</v>
      </c>
      <c r="F206" s="21">
        <v>718.08</v>
      </c>
      <c r="G206">
        <f>Table246[[#This Row],[Unidades]]*Table246[[#This Row],[Valor Unitario]]</f>
        <v>7180.8</v>
      </c>
    </row>
    <row r="207" spans="1:7" hidden="1" x14ac:dyDescent="0.25">
      <c r="A207" t="s">
        <v>59</v>
      </c>
      <c r="B207" t="s">
        <v>64</v>
      </c>
      <c r="C207" s="20">
        <v>40742</v>
      </c>
      <c r="D207" s="22">
        <v>10598</v>
      </c>
      <c r="E207">
        <v>19</v>
      </c>
      <c r="F207" s="21">
        <v>2388.5</v>
      </c>
      <c r="G207">
        <f>Table246[[#This Row],[Unidades]]*Table246[[#This Row],[Valor Unitario]]</f>
        <v>45381.5</v>
      </c>
    </row>
    <row r="208" spans="1:7" hidden="1" x14ac:dyDescent="0.25">
      <c r="A208" t="s">
        <v>61</v>
      </c>
      <c r="B208" t="s">
        <v>65</v>
      </c>
      <c r="C208" s="20">
        <v>40745</v>
      </c>
      <c r="D208" s="22">
        <v>10599</v>
      </c>
      <c r="E208">
        <v>15</v>
      </c>
      <c r="F208" s="21">
        <v>493</v>
      </c>
      <c r="G208">
        <f>Table246[[#This Row],[Unidades]]*Table246[[#This Row],[Valor Unitario]]</f>
        <v>7395</v>
      </c>
    </row>
    <row r="209" spans="1:7" hidden="1" x14ac:dyDescent="0.25">
      <c r="A209" t="s">
        <v>61</v>
      </c>
      <c r="B209" t="s">
        <v>67</v>
      </c>
      <c r="C209" s="20">
        <v>40745</v>
      </c>
      <c r="D209" s="22">
        <v>10600</v>
      </c>
      <c r="E209">
        <v>17</v>
      </c>
      <c r="F209" s="21">
        <v>479.8</v>
      </c>
      <c r="G209">
        <f>Table246[[#This Row],[Unidades]]*Table246[[#This Row],[Valor Unitario]]</f>
        <v>8156.6</v>
      </c>
    </row>
    <row r="210" spans="1:7" hidden="1" x14ac:dyDescent="0.25">
      <c r="A210" t="s">
        <v>61</v>
      </c>
      <c r="B210" t="s">
        <v>68</v>
      </c>
      <c r="C210" s="20">
        <v>40746</v>
      </c>
      <c r="D210" s="22">
        <v>10601</v>
      </c>
      <c r="E210">
        <v>8</v>
      </c>
      <c r="F210" s="21">
        <v>2285</v>
      </c>
      <c r="G210">
        <f>Table246[[#This Row],[Unidades]]*Table246[[#This Row],[Valor Unitario]]</f>
        <v>18280</v>
      </c>
    </row>
    <row r="211" spans="1:7" hidden="1" x14ac:dyDescent="0.25">
      <c r="A211" t="s">
        <v>59</v>
      </c>
      <c r="B211" t="s">
        <v>66</v>
      </c>
      <c r="C211" s="20">
        <v>40746</v>
      </c>
      <c r="D211" s="22">
        <v>10602</v>
      </c>
      <c r="E211">
        <v>13</v>
      </c>
      <c r="F211" s="21">
        <v>48.75</v>
      </c>
      <c r="G211">
        <f>Table246[[#This Row],[Unidades]]*Table246[[#This Row],[Valor Unitario]]</f>
        <v>633.75</v>
      </c>
    </row>
    <row r="212" spans="1:7" hidden="1" x14ac:dyDescent="0.25">
      <c r="A212" t="s">
        <v>59</v>
      </c>
      <c r="B212" t="s">
        <v>67</v>
      </c>
      <c r="C212" s="20">
        <v>40749</v>
      </c>
      <c r="D212" s="22">
        <v>10578</v>
      </c>
      <c r="E212">
        <v>11</v>
      </c>
      <c r="F212" s="21">
        <v>477</v>
      </c>
      <c r="G212">
        <f>Table246[[#This Row],[Unidades]]*Table246[[#This Row],[Valor Unitario]]</f>
        <v>5247</v>
      </c>
    </row>
    <row r="213" spans="1:7" hidden="1" x14ac:dyDescent="0.25">
      <c r="A213" t="s">
        <v>61</v>
      </c>
      <c r="B213" t="s">
        <v>62</v>
      </c>
      <c r="C213" s="20">
        <v>40749</v>
      </c>
      <c r="D213" s="22">
        <v>10607</v>
      </c>
      <c r="E213">
        <v>10</v>
      </c>
      <c r="F213" s="21">
        <v>6475.4</v>
      </c>
      <c r="G213">
        <f>Table246[[#This Row],[Unidades]]*Table246[[#This Row],[Valor Unitario]]</f>
        <v>64754</v>
      </c>
    </row>
    <row r="214" spans="1:7" hidden="1" x14ac:dyDescent="0.25">
      <c r="A214" t="s">
        <v>59</v>
      </c>
      <c r="B214" t="s">
        <v>64</v>
      </c>
      <c r="C214" s="20">
        <v>40753</v>
      </c>
      <c r="D214" s="22">
        <v>10604</v>
      </c>
      <c r="E214">
        <v>14</v>
      </c>
      <c r="F214" s="21">
        <v>230.85</v>
      </c>
      <c r="G214">
        <f>Table246[[#This Row],[Unidades]]*Table246[[#This Row],[Valor Unitario]]</f>
        <v>3231.9</v>
      </c>
    </row>
    <row r="215" spans="1:7" hidden="1" x14ac:dyDescent="0.25">
      <c r="A215" t="s">
        <v>59</v>
      </c>
      <c r="B215" t="s">
        <v>64</v>
      </c>
      <c r="C215" s="20">
        <v>40753</v>
      </c>
      <c r="D215" s="22">
        <v>10605</v>
      </c>
      <c r="E215">
        <v>7</v>
      </c>
      <c r="F215" s="21">
        <v>4109.6899999999996</v>
      </c>
      <c r="G215">
        <f>Table246[[#This Row],[Unidades]]*Table246[[#This Row],[Valor Unitario]]</f>
        <v>28767.829999999998</v>
      </c>
    </row>
    <row r="216" spans="1:7" hidden="1" x14ac:dyDescent="0.25">
      <c r="A216" t="s">
        <v>61</v>
      </c>
      <c r="B216" t="s">
        <v>68</v>
      </c>
      <c r="C216" s="20">
        <v>40754</v>
      </c>
      <c r="D216" s="22">
        <v>10609</v>
      </c>
      <c r="E216">
        <v>17</v>
      </c>
      <c r="F216" s="21">
        <v>424</v>
      </c>
      <c r="G216">
        <f>Table246[[#This Row],[Unidades]]*Table246[[#This Row],[Valor Unitario]]</f>
        <v>7208</v>
      </c>
    </row>
    <row r="217" spans="1:7" hidden="1" x14ac:dyDescent="0.25">
      <c r="A217" t="s">
        <v>59</v>
      </c>
      <c r="B217" t="s">
        <v>67</v>
      </c>
      <c r="C217" s="20">
        <v>40755</v>
      </c>
      <c r="D217" s="22">
        <v>10606</v>
      </c>
      <c r="E217">
        <v>7</v>
      </c>
      <c r="F217" s="21">
        <v>1130.4000000000001</v>
      </c>
      <c r="G217">
        <f>Table246[[#This Row],[Unidades]]*Table246[[#This Row],[Valor Unitario]]</f>
        <v>7912.8000000000011</v>
      </c>
    </row>
    <row r="218" spans="1:7" hidden="1" x14ac:dyDescent="0.25">
      <c r="A218" t="s">
        <v>59</v>
      </c>
      <c r="B218" t="s">
        <v>67</v>
      </c>
      <c r="C218" s="20">
        <v>40756</v>
      </c>
      <c r="D218" s="22">
        <v>10608</v>
      </c>
      <c r="E218">
        <v>15</v>
      </c>
      <c r="F218" s="21">
        <v>1064</v>
      </c>
      <c r="G218">
        <f>Table246[[#This Row],[Unidades]]*Table246[[#This Row],[Valor Unitario]]</f>
        <v>15960</v>
      </c>
    </row>
    <row r="219" spans="1:7" hidden="1" x14ac:dyDescent="0.25">
      <c r="A219" t="s">
        <v>61</v>
      </c>
      <c r="B219" t="s">
        <v>65</v>
      </c>
      <c r="C219" s="20">
        <v>40756</v>
      </c>
      <c r="D219" s="22">
        <v>10611</v>
      </c>
      <c r="E219">
        <v>14</v>
      </c>
      <c r="F219" s="21">
        <v>808</v>
      </c>
      <c r="G219">
        <f>Table246[[#This Row],[Unidades]]*Table246[[#This Row],[Valor Unitario]]</f>
        <v>11312</v>
      </c>
    </row>
    <row r="220" spans="1:7" hidden="1" x14ac:dyDescent="0.25">
      <c r="A220" t="s">
        <v>59</v>
      </c>
      <c r="B220" t="s">
        <v>64</v>
      </c>
      <c r="C220" s="20">
        <v>40756</v>
      </c>
      <c r="D220" s="22">
        <v>10612</v>
      </c>
      <c r="E220">
        <v>18</v>
      </c>
      <c r="F220" s="21">
        <v>6375</v>
      </c>
      <c r="G220">
        <f>Table246[[#This Row],[Unidades]]*Table246[[#This Row],[Valor Unitario]]</f>
        <v>114750</v>
      </c>
    </row>
    <row r="221" spans="1:7" hidden="1" x14ac:dyDescent="0.25">
      <c r="A221" t="s">
        <v>59</v>
      </c>
      <c r="B221" t="s">
        <v>67</v>
      </c>
      <c r="C221" s="20">
        <v>40756</v>
      </c>
      <c r="D221" s="22">
        <v>10613</v>
      </c>
      <c r="E221">
        <v>10</v>
      </c>
      <c r="F221" s="21">
        <v>353.2</v>
      </c>
      <c r="G221">
        <f>Table246[[#This Row],[Unidades]]*Table246[[#This Row],[Valor Unitario]]</f>
        <v>3532</v>
      </c>
    </row>
    <row r="222" spans="1:7" hidden="1" x14ac:dyDescent="0.25">
      <c r="A222" t="s">
        <v>59</v>
      </c>
      <c r="B222" t="s">
        <v>66</v>
      </c>
      <c r="C222" s="20">
        <v>40756</v>
      </c>
      <c r="D222" s="22">
        <v>10614</v>
      </c>
      <c r="E222">
        <v>12</v>
      </c>
      <c r="F222" s="21">
        <v>464</v>
      </c>
      <c r="G222">
        <f>Table246[[#This Row],[Unidades]]*Table246[[#This Row],[Valor Unitario]]</f>
        <v>5568</v>
      </c>
    </row>
    <row r="223" spans="1:7" hidden="1" x14ac:dyDescent="0.25">
      <c r="A223" t="s">
        <v>59</v>
      </c>
      <c r="B223" t="s">
        <v>67</v>
      </c>
      <c r="C223" s="20">
        <v>40759</v>
      </c>
      <c r="D223" s="22">
        <v>10617</v>
      </c>
      <c r="E223">
        <v>15</v>
      </c>
      <c r="F223" s="21">
        <v>1402.5</v>
      </c>
      <c r="G223">
        <f>Table246[[#This Row],[Unidades]]*Table246[[#This Row],[Valor Unitario]]</f>
        <v>21037.5</v>
      </c>
    </row>
    <row r="224" spans="1:7" hidden="1" x14ac:dyDescent="0.25">
      <c r="A224" t="s">
        <v>59</v>
      </c>
      <c r="B224" t="s">
        <v>64</v>
      </c>
      <c r="C224" s="20">
        <v>40760</v>
      </c>
      <c r="D224" s="22">
        <v>10616</v>
      </c>
      <c r="E224">
        <v>13</v>
      </c>
      <c r="F224" s="21">
        <v>4806.99</v>
      </c>
      <c r="G224">
        <f>Table246[[#This Row],[Unidades]]*Table246[[#This Row],[Valor Unitario]]</f>
        <v>62490.869999999995</v>
      </c>
    </row>
    <row r="225" spans="1:7" hidden="1" x14ac:dyDescent="0.25">
      <c r="A225" t="s">
        <v>59</v>
      </c>
      <c r="B225" t="s">
        <v>66</v>
      </c>
      <c r="C225" s="20">
        <v>40761</v>
      </c>
      <c r="D225" s="22">
        <v>10610</v>
      </c>
      <c r="E225">
        <v>9</v>
      </c>
      <c r="F225" s="21">
        <v>299.25</v>
      </c>
      <c r="G225">
        <f>Table246[[#This Row],[Unidades]]*Table246[[#This Row],[Valor Unitario]]</f>
        <v>2693.25</v>
      </c>
    </row>
    <row r="226" spans="1:7" hidden="1" x14ac:dyDescent="0.25">
      <c r="A226" t="s">
        <v>59</v>
      </c>
      <c r="B226" t="s">
        <v>60</v>
      </c>
      <c r="C226" s="20">
        <v>40761</v>
      </c>
      <c r="D226" s="22">
        <v>10615</v>
      </c>
      <c r="E226">
        <v>19</v>
      </c>
      <c r="F226" s="21">
        <v>120</v>
      </c>
      <c r="G226">
        <f>Table246[[#This Row],[Unidades]]*Table246[[#This Row],[Valor Unitario]]</f>
        <v>2280</v>
      </c>
    </row>
    <row r="227" spans="1:7" hidden="1" x14ac:dyDescent="0.25">
      <c r="A227" t="s">
        <v>61</v>
      </c>
      <c r="B227" t="s">
        <v>69</v>
      </c>
      <c r="C227" s="20">
        <v>40762</v>
      </c>
      <c r="D227" s="22">
        <v>10619</v>
      </c>
      <c r="E227">
        <v>17</v>
      </c>
      <c r="F227" s="21">
        <v>1260</v>
      </c>
      <c r="G227">
        <f>Table246[[#This Row],[Unidades]]*Table246[[#This Row],[Valor Unitario]]</f>
        <v>21420</v>
      </c>
    </row>
    <row r="228" spans="1:7" hidden="1" x14ac:dyDescent="0.25">
      <c r="A228" t="s">
        <v>59</v>
      </c>
      <c r="B228" t="s">
        <v>66</v>
      </c>
      <c r="C228" s="20">
        <v>40763</v>
      </c>
      <c r="D228" s="22">
        <v>10603</v>
      </c>
      <c r="E228">
        <v>8</v>
      </c>
      <c r="F228" s="21">
        <v>1483</v>
      </c>
      <c r="G228">
        <f>Table246[[#This Row],[Unidades]]*Table246[[#This Row],[Valor Unitario]]</f>
        <v>11864</v>
      </c>
    </row>
    <row r="229" spans="1:7" hidden="1" x14ac:dyDescent="0.25">
      <c r="A229" t="s">
        <v>59</v>
      </c>
      <c r="B229" t="s">
        <v>64</v>
      </c>
      <c r="C229" s="20">
        <v>40763</v>
      </c>
      <c r="D229" s="22">
        <v>10618</v>
      </c>
      <c r="E229">
        <v>19</v>
      </c>
      <c r="F229" s="21">
        <v>2697.5</v>
      </c>
      <c r="G229">
        <f>Table246[[#This Row],[Unidades]]*Table246[[#This Row],[Valor Unitario]]</f>
        <v>51252.5</v>
      </c>
    </row>
    <row r="230" spans="1:7" hidden="1" x14ac:dyDescent="0.25">
      <c r="A230" t="s">
        <v>59</v>
      </c>
      <c r="B230" t="s">
        <v>67</v>
      </c>
      <c r="C230" s="20">
        <v>40766</v>
      </c>
      <c r="D230" s="22">
        <v>10621</v>
      </c>
      <c r="E230">
        <v>9</v>
      </c>
      <c r="F230" s="21">
        <v>758.5</v>
      </c>
      <c r="G230">
        <f>Table246[[#This Row],[Unidades]]*Table246[[#This Row],[Valor Unitario]]</f>
        <v>6826.5</v>
      </c>
    </row>
    <row r="231" spans="1:7" hidden="1" x14ac:dyDescent="0.25">
      <c r="A231" t="s">
        <v>59</v>
      </c>
      <c r="B231" t="s">
        <v>67</v>
      </c>
      <c r="C231" s="20">
        <v>40766</v>
      </c>
      <c r="D231" s="22">
        <v>10622</v>
      </c>
      <c r="E231">
        <v>12</v>
      </c>
      <c r="F231" s="21">
        <v>560</v>
      </c>
      <c r="G231">
        <f>Table246[[#This Row],[Unidades]]*Table246[[#This Row],[Valor Unitario]]</f>
        <v>6720</v>
      </c>
    </row>
    <row r="232" spans="1:7" hidden="1" x14ac:dyDescent="0.25">
      <c r="A232" t="s">
        <v>59</v>
      </c>
      <c r="B232" t="s">
        <v>66</v>
      </c>
      <c r="C232" s="20">
        <v>40767</v>
      </c>
      <c r="D232" s="22">
        <v>10596</v>
      </c>
      <c r="E232">
        <v>10</v>
      </c>
      <c r="F232" s="21">
        <v>1180.8800000000001</v>
      </c>
      <c r="G232">
        <f>Table246[[#This Row],[Unidades]]*Table246[[#This Row],[Valor Unitario]]</f>
        <v>11808.800000000001</v>
      </c>
    </row>
    <row r="233" spans="1:7" hidden="1" x14ac:dyDescent="0.25">
      <c r="A233" t="s">
        <v>59</v>
      </c>
      <c r="B233" t="s">
        <v>66</v>
      </c>
      <c r="C233" s="20">
        <v>40767</v>
      </c>
      <c r="D233" s="22">
        <v>10623</v>
      </c>
      <c r="E233">
        <v>11</v>
      </c>
      <c r="F233" s="21">
        <v>1336.95</v>
      </c>
      <c r="G233">
        <f>Table246[[#This Row],[Unidades]]*Table246[[#This Row],[Valor Unitario]]</f>
        <v>14706.45</v>
      </c>
    </row>
    <row r="234" spans="1:7" hidden="1" x14ac:dyDescent="0.25">
      <c r="A234" t="s">
        <v>61</v>
      </c>
      <c r="B234" t="s">
        <v>68</v>
      </c>
      <c r="C234" s="20">
        <v>40768</v>
      </c>
      <c r="D234" s="22">
        <v>10593</v>
      </c>
      <c r="E234">
        <v>14</v>
      </c>
      <c r="F234" s="21">
        <v>1994.4</v>
      </c>
      <c r="G234">
        <f>Table246[[#This Row],[Unidades]]*Table246[[#This Row],[Valor Unitario]]</f>
        <v>27921.600000000002</v>
      </c>
    </row>
    <row r="235" spans="1:7" hidden="1" x14ac:dyDescent="0.25">
      <c r="A235" t="s">
        <v>59</v>
      </c>
      <c r="B235" t="s">
        <v>60</v>
      </c>
      <c r="C235" s="20">
        <v>40769</v>
      </c>
      <c r="D235" s="22">
        <v>10620</v>
      </c>
      <c r="E235">
        <v>13</v>
      </c>
      <c r="F235" s="21">
        <v>57.5</v>
      </c>
      <c r="G235">
        <f>Table246[[#This Row],[Unidades]]*Table246[[#This Row],[Valor Unitario]]</f>
        <v>747.5</v>
      </c>
    </row>
    <row r="236" spans="1:7" hidden="1" x14ac:dyDescent="0.25">
      <c r="A236" t="s">
        <v>59</v>
      </c>
      <c r="B236" t="s">
        <v>69</v>
      </c>
      <c r="C236" s="20">
        <v>40769</v>
      </c>
      <c r="D236" s="22">
        <v>10625</v>
      </c>
      <c r="E236">
        <v>12</v>
      </c>
      <c r="F236" s="21">
        <v>479.75</v>
      </c>
      <c r="G236">
        <f>Table246[[#This Row],[Unidades]]*Table246[[#This Row],[Valor Unitario]]</f>
        <v>5757</v>
      </c>
    </row>
    <row r="237" spans="1:7" hidden="1" x14ac:dyDescent="0.25">
      <c r="A237" t="s">
        <v>59</v>
      </c>
      <c r="B237" t="s">
        <v>66</v>
      </c>
      <c r="C237" s="20">
        <v>40770</v>
      </c>
      <c r="D237" s="22">
        <v>10631</v>
      </c>
      <c r="E237">
        <v>15</v>
      </c>
      <c r="F237" s="21">
        <v>55.8</v>
      </c>
      <c r="G237">
        <f>Table246[[#This Row],[Unidades]]*Table246[[#This Row],[Valor Unitario]]</f>
        <v>837</v>
      </c>
    </row>
    <row r="238" spans="1:7" hidden="1" x14ac:dyDescent="0.25">
      <c r="A238" t="s">
        <v>61</v>
      </c>
      <c r="B238" t="s">
        <v>68</v>
      </c>
      <c r="C238" s="20">
        <v>40773</v>
      </c>
      <c r="D238" s="22">
        <v>10633</v>
      </c>
      <c r="E238">
        <v>17</v>
      </c>
      <c r="F238" s="21">
        <v>5510.59</v>
      </c>
      <c r="G238">
        <f>Table246[[#This Row],[Unidades]]*Table246[[#This Row],[Valor Unitario]]</f>
        <v>93680.03</v>
      </c>
    </row>
    <row r="239" spans="1:7" hidden="1" x14ac:dyDescent="0.25">
      <c r="A239" t="s">
        <v>59</v>
      </c>
      <c r="B239" t="s">
        <v>67</v>
      </c>
      <c r="C239" s="20">
        <v>40774</v>
      </c>
      <c r="D239" s="22">
        <v>10624</v>
      </c>
      <c r="E239">
        <v>10</v>
      </c>
      <c r="F239" s="21">
        <v>1393.24</v>
      </c>
      <c r="G239">
        <f>Table246[[#This Row],[Unidades]]*Table246[[#This Row],[Valor Unitario]]</f>
        <v>13932.4</v>
      </c>
    </row>
    <row r="240" spans="1:7" hidden="1" x14ac:dyDescent="0.25">
      <c r="A240" t="s">
        <v>59</v>
      </c>
      <c r="B240" t="s">
        <v>64</v>
      </c>
      <c r="C240" s="20">
        <v>40774</v>
      </c>
      <c r="D240" s="22">
        <v>10630</v>
      </c>
      <c r="E240">
        <v>7</v>
      </c>
      <c r="F240" s="21">
        <v>903.6</v>
      </c>
      <c r="G240">
        <f>Table246[[#This Row],[Unidades]]*Table246[[#This Row],[Valor Unitario]]</f>
        <v>6325.2</v>
      </c>
    </row>
    <row r="241" spans="1:7" hidden="1" x14ac:dyDescent="0.25">
      <c r="A241" t="s">
        <v>59</v>
      </c>
      <c r="B241" t="s">
        <v>66</v>
      </c>
      <c r="C241" s="20">
        <v>40774</v>
      </c>
      <c r="D241" s="22">
        <v>10632</v>
      </c>
      <c r="E241">
        <v>15</v>
      </c>
      <c r="F241" s="21">
        <v>589</v>
      </c>
      <c r="G241">
        <f>Table246[[#This Row],[Unidades]]*Table246[[#This Row],[Valor Unitario]]</f>
        <v>8835</v>
      </c>
    </row>
    <row r="242" spans="1:7" hidden="1" x14ac:dyDescent="0.25">
      <c r="A242" t="s">
        <v>59</v>
      </c>
      <c r="B242" t="s">
        <v>64</v>
      </c>
      <c r="C242" s="20">
        <v>40775</v>
      </c>
      <c r="D242" s="22">
        <v>10626</v>
      </c>
      <c r="E242">
        <v>16</v>
      </c>
      <c r="F242" s="21">
        <v>1503.6</v>
      </c>
      <c r="G242">
        <f>Table246[[#This Row],[Unidades]]*Table246[[#This Row],[Valor Unitario]]</f>
        <v>24057.599999999999</v>
      </c>
    </row>
    <row r="243" spans="1:7" hidden="1" x14ac:dyDescent="0.25">
      <c r="A243" t="s">
        <v>59</v>
      </c>
      <c r="B243" t="s">
        <v>67</v>
      </c>
      <c r="C243" s="20">
        <v>40775</v>
      </c>
      <c r="D243" s="22">
        <v>10628</v>
      </c>
      <c r="E243">
        <v>7</v>
      </c>
      <c r="F243" s="21">
        <v>450</v>
      </c>
      <c r="G243">
        <f>Table246[[#This Row],[Unidades]]*Table246[[#This Row],[Valor Unitario]]</f>
        <v>3150</v>
      </c>
    </row>
    <row r="244" spans="1:7" hidden="1" x14ac:dyDescent="0.25">
      <c r="A244" t="s">
        <v>59</v>
      </c>
      <c r="B244" t="s">
        <v>67</v>
      </c>
      <c r="C244" s="20">
        <v>40775</v>
      </c>
      <c r="D244" s="22">
        <v>10629</v>
      </c>
      <c r="E244">
        <v>7</v>
      </c>
      <c r="F244" s="21">
        <v>2775.05</v>
      </c>
      <c r="G244">
        <f>Table246[[#This Row],[Unidades]]*Table246[[#This Row],[Valor Unitario]]</f>
        <v>19425.350000000002</v>
      </c>
    </row>
    <row r="245" spans="1:7" hidden="1" x14ac:dyDescent="0.25">
      <c r="A245" t="s">
        <v>59</v>
      </c>
      <c r="B245" t="s">
        <v>66</v>
      </c>
      <c r="C245" s="20">
        <v>40776</v>
      </c>
      <c r="D245" s="22">
        <v>10627</v>
      </c>
      <c r="E245">
        <v>15</v>
      </c>
      <c r="F245" s="21">
        <v>1185.75</v>
      </c>
      <c r="G245">
        <f>Table246[[#This Row],[Unidades]]*Table246[[#This Row],[Valor Unitario]]</f>
        <v>17786.25</v>
      </c>
    </row>
    <row r="246" spans="1:7" hidden="1" x14ac:dyDescent="0.25">
      <c r="A246" t="s">
        <v>59</v>
      </c>
      <c r="B246" t="s">
        <v>67</v>
      </c>
      <c r="C246" s="20">
        <v>40776</v>
      </c>
      <c r="D246" s="22">
        <v>10634</v>
      </c>
      <c r="E246">
        <v>7</v>
      </c>
      <c r="F246" s="21">
        <v>4985.5</v>
      </c>
      <c r="G246">
        <f>Table246[[#This Row],[Unidades]]*Table246[[#This Row],[Valor Unitario]]</f>
        <v>34898.5</v>
      </c>
    </row>
    <row r="247" spans="1:7" hidden="1" x14ac:dyDescent="0.25">
      <c r="A247" t="s">
        <v>59</v>
      </c>
      <c r="B247" t="s">
        <v>66</v>
      </c>
      <c r="C247" s="20">
        <v>40776</v>
      </c>
      <c r="D247" s="22">
        <v>10635</v>
      </c>
      <c r="E247">
        <v>10</v>
      </c>
      <c r="F247" s="21">
        <v>1326.22</v>
      </c>
      <c r="G247">
        <f>Table246[[#This Row],[Unidades]]*Table246[[#This Row],[Valor Unitario]]</f>
        <v>13262.2</v>
      </c>
    </row>
    <row r="248" spans="1:7" hidden="1" x14ac:dyDescent="0.25">
      <c r="A248" t="s">
        <v>59</v>
      </c>
      <c r="B248" t="s">
        <v>67</v>
      </c>
      <c r="C248" s="20">
        <v>40781</v>
      </c>
      <c r="D248" s="22">
        <v>10636</v>
      </c>
      <c r="E248">
        <v>8</v>
      </c>
      <c r="F248" s="21">
        <v>629.5</v>
      </c>
      <c r="G248">
        <f>Table246[[#This Row],[Unidades]]*Table246[[#This Row],[Valor Unitario]]</f>
        <v>5036</v>
      </c>
    </row>
    <row r="249" spans="1:7" hidden="1" x14ac:dyDescent="0.25">
      <c r="A249" t="s">
        <v>61</v>
      </c>
      <c r="B249" t="s">
        <v>65</v>
      </c>
      <c r="C249" s="20">
        <v>40781</v>
      </c>
      <c r="D249" s="22">
        <v>10637</v>
      </c>
      <c r="E249">
        <v>16</v>
      </c>
      <c r="F249" s="21">
        <v>2761.94</v>
      </c>
      <c r="G249">
        <f>Table246[[#This Row],[Unidades]]*Table246[[#This Row],[Valor Unitario]]</f>
        <v>44191.040000000001</v>
      </c>
    </row>
    <row r="250" spans="1:7" hidden="1" x14ac:dyDescent="0.25">
      <c r="A250" t="s">
        <v>59</v>
      </c>
      <c r="B250" t="s">
        <v>67</v>
      </c>
      <c r="C250" s="20">
        <v>40781</v>
      </c>
      <c r="D250" s="22">
        <v>10641</v>
      </c>
      <c r="E250">
        <v>7</v>
      </c>
      <c r="F250" s="21">
        <v>2054</v>
      </c>
      <c r="G250">
        <f>Table246[[#This Row],[Unidades]]*Table246[[#This Row],[Valor Unitario]]</f>
        <v>14378</v>
      </c>
    </row>
    <row r="251" spans="1:7" hidden="1" x14ac:dyDescent="0.25">
      <c r="A251" t="s">
        <v>61</v>
      </c>
      <c r="B251" t="s">
        <v>68</v>
      </c>
      <c r="C251" s="20">
        <v>40782</v>
      </c>
      <c r="D251" s="22">
        <v>10639</v>
      </c>
      <c r="E251">
        <v>11</v>
      </c>
      <c r="F251" s="21">
        <v>500</v>
      </c>
      <c r="G251">
        <f>Table246[[#This Row],[Unidades]]*Table246[[#This Row],[Valor Unitario]]</f>
        <v>5500</v>
      </c>
    </row>
    <row r="252" spans="1:7" hidden="1" x14ac:dyDescent="0.25">
      <c r="A252" t="s">
        <v>59</v>
      </c>
      <c r="B252" t="s">
        <v>67</v>
      </c>
      <c r="C252" s="20">
        <v>40783</v>
      </c>
      <c r="D252" s="22">
        <v>10640</v>
      </c>
      <c r="E252">
        <v>12</v>
      </c>
      <c r="F252" s="21">
        <v>708.75</v>
      </c>
      <c r="G252">
        <f>Table246[[#This Row],[Unidades]]*Table246[[#This Row],[Valor Unitario]]</f>
        <v>8505</v>
      </c>
    </row>
    <row r="253" spans="1:7" hidden="1" x14ac:dyDescent="0.25">
      <c r="A253" t="s">
        <v>61</v>
      </c>
      <c r="B253" t="s">
        <v>62</v>
      </c>
      <c r="C253" s="20">
        <v>40784</v>
      </c>
      <c r="D253" s="22">
        <v>10649</v>
      </c>
      <c r="E253">
        <v>7</v>
      </c>
      <c r="F253" s="21">
        <v>1434</v>
      </c>
      <c r="G253">
        <f>Table246[[#This Row],[Unidades]]*Table246[[#This Row],[Valor Unitario]]</f>
        <v>10038</v>
      </c>
    </row>
    <row r="254" spans="1:7" hidden="1" x14ac:dyDescent="0.25">
      <c r="A254" t="s">
        <v>59</v>
      </c>
      <c r="B254" t="s">
        <v>69</v>
      </c>
      <c r="C254" s="20">
        <v>40787</v>
      </c>
      <c r="D254" s="22">
        <v>10638</v>
      </c>
      <c r="E254">
        <v>18</v>
      </c>
      <c r="F254" s="21">
        <v>2720.05</v>
      </c>
      <c r="G254">
        <f>Table246[[#This Row],[Unidades]]*Table246[[#This Row],[Valor Unitario]]</f>
        <v>48960.9</v>
      </c>
    </row>
    <row r="255" spans="1:7" hidden="1" x14ac:dyDescent="0.25">
      <c r="A255" t="s">
        <v>59</v>
      </c>
      <c r="B255" t="s">
        <v>69</v>
      </c>
      <c r="C255" s="20">
        <v>40787</v>
      </c>
      <c r="D255" s="22">
        <v>10644</v>
      </c>
      <c r="E255">
        <v>9</v>
      </c>
      <c r="F255" s="21">
        <v>1371.8</v>
      </c>
      <c r="G255">
        <f>Table246[[#This Row],[Unidades]]*Table246[[#This Row],[Valor Unitario]]</f>
        <v>12346.199999999999</v>
      </c>
    </row>
    <row r="256" spans="1:7" hidden="1" x14ac:dyDescent="0.25">
      <c r="A256" t="s">
        <v>61</v>
      </c>
      <c r="B256" t="s">
        <v>65</v>
      </c>
      <c r="C256" s="20">
        <v>40788</v>
      </c>
      <c r="D256" s="22">
        <v>10643</v>
      </c>
      <c r="E256">
        <v>12</v>
      </c>
      <c r="F256" s="21">
        <v>814.5</v>
      </c>
      <c r="G256">
        <f>Table246[[#This Row],[Unidades]]*Table246[[#This Row],[Valor Unitario]]</f>
        <v>9774</v>
      </c>
    </row>
    <row r="257" spans="1:7" hidden="1" x14ac:dyDescent="0.25">
      <c r="A257" t="s">
        <v>59</v>
      </c>
      <c r="B257" t="s">
        <v>67</v>
      </c>
      <c r="C257" s="20">
        <v>40788</v>
      </c>
      <c r="D257" s="22">
        <v>10645</v>
      </c>
      <c r="E257">
        <v>17</v>
      </c>
      <c r="F257" s="21">
        <v>1535</v>
      </c>
      <c r="G257">
        <f>Table246[[#This Row],[Unidades]]*Table246[[#This Row],[Valor Unitario]]</f>
        <v>26095</v>
      </c>
    </row>
    <row r="258" spans="1:7" hidden="1" x14ac:dyDescent="0.25">
      <c r="A258" t="s">
        <v>61</v>
      </c>
      <c r="B258" t="s">
        <v>63</v>
      </c>
      <c r="C258" s="20">
        <v>40789</v>
      </c>
      <c r="D258" s="22">
        <v>10646</v>
      </c>
      <c r="E258">
        <v>8</v>
      </c>
      <c r="F258" s="21">
        <v>1446</v>
      </c>
      <c r="G258">
        <f>Table246[[#This Row],[Unidades]]*Table246[[#This Row],[Valor Unitario]]</f>
        <v>11568</v>
      </c>
    </row>
    <row r="259" spans="1:7" hidden="1" x14ac:dyDescent="0.25">
      <c r="A259" t="s">
        <v>59</v>
      </c>
      <c r="B259" t="s">
        <v>67</v>
      </c>
      <c r="C259" s="20">
        <v>40789</v>
      </c>
      <c r="D259" s="22">
        <v>10647</v>
      </c>
      <c r="E259">
        <v>13</v>
      </c>
      <c r="F259" s="21">
        <v>636</v>
      </c>
      <c r="G259">
        <f>Table246[[#This Row],[Unidades]]*Table246[[#This Row],[Valor Unitario]]</f>
        <v>8268</v>
      </c>
    </row>
    <row r="260" spans="1:7" hidden="1" x14ac:dyDescent="0.25">
      <c r="A260" t="s">
        <v>61</v>
      </c>
      <c r="B260" t="s">
        <v>62</v>
      </c>
      <c r="C260" s="20">
        <v>40789</v>
      </c>
      <c r="D260" s="22">
        <v>10650</v>
      </c>
      <c r="E260">
        <v>12</v>
      </c>
      <c r="F260" s="21">
        <v>1779.2</v>
      </c>
      <c r="G260">
        <f>Table246[[#This Row],[Unidades]]*Table246[[#This Row],[Valor Unitario]]</f>
        <v>21350.400000000001</v>
      </c>
    </row>
    <row r="261" spans="1:7" hidden="1" x14ac:dyDescent="0.25">
      <c r="A261" t="s">
        <v>61</v>
      </c>
      <c r="B261" t="s">
        <v>68</v>
      </c>
      <c r="C261" s="20">
        <v>40791</v>
      </c>
      <c r="D261" s="22">
        <v>10642</v>
      </c>
      <c r="E261">
        <v>12</v>
      </c>
      <c r="F261" s="21">
        <v>696</v>
      </c>
      <c r="G261">
        <f>Table246[[#This Row],[Unidades]]*Table246[[#This Row],[Valor Unitario]]</f>
        <v>8352</v>
      </c>
    </row>
    <row r="262" spans="1:7" hidden="1" x14ac:dyDescent="0.25">
      <c r="A262" t="s">
        <v>59</v>
      </c>
      <c r="B262" t="s">
        <v>67</v>
      </c>
      <c r="C262" s="20">
        <v>40794</v>
      </c>
      <c r="D262" s="22">
        <v>10652</v>
      </c>
      <c r="E262">
        <v>15</v>
      </c>
      <c r="F262" s="21">
        <v>318.83999999999997</v>
      </c>
      <c r="G262">
        <f>Table246[[#This Row],[Unidades]]*Table246[[#This Row],[Valor Unitario]]</f>
        <v>4782.5999999999995</v>
      </c>
    </row>
    <row r="263" spans="1:7" hidden="1" x14ac:dyDescent="0.25">
      <c r="A263" t="s">
        <v>59</v>
      </c>
      <c r="B263" t="s">
        <v>67</v>
      </c>
      <c r="C263" s="20">
        <v>40794</v>
      </c>
      <c r="D263" s="22">
        <v>10658</v>
      </c>
      <c r="E263">
        <v>7</v>
      </c>
      <c r="F263" s="21">
        <v>4464.6000000000004</v>
      </c>
      <c r="G263">
        <f>Table246[[#This Row],[Unidades]]*Table246[[#This Row],[Valor Unitario]]</f>
        <v>31252.200000000004</v>
      </c>
    </row>
    <row r="264" spans="1:7" hidden="1" x14ac:dyDescent="0.25">
      <c r="A264" t="s">
        <v>61</v>
      </c>
      <c r="B264" t="s">
        <v>62</v>
      </c>
      <c r="C264" s="20">
        <v>40795</v>
      </c>
      <c r="D264" s="22">
        <v>10648</v>
      </c>
      <c r="E264">
        <v>13</v>
      </c>
      <c r="F264" s="21">
        <v>372.37</v>
      </c>
      <c r="G264">
        <f>Table246[[#This Row],[Unidades]]*Table246[[#This Row],[Valor Unitario]]</f>
        <v>4840.8100000000004</v>
      </c>
    </row>
    <row r="265" spans="1:7" hidden="1" x14ac:dyDescent="0.25">
      <c r="A265" t="s">
        <v>61</v>
      </c>
      <c r="B265" t="s">
        <v>65</v>
      </c>
      <c r="C265" s="20">
        <v>40796</v>
      </c>
      <c r="D265" s="22">
        <v>10656</v>
      </c>
      <c r="E265">
        <v>19</v>
      </c>
      <c r="F265" s="21">
        <v>604.21</v>
      </c>
      <c r="G265">
        <f>Table246[[#This Row],[Unidades]]*Table246[[#This Row],[Valor Unitario]]</f>
        <v>11479.990000000002</v>
      </c>
    </row>
    <row r="266" spans="1:7" hidden="1" x14ac:dyDescent="0.25">
      <c r="A266" t="s">
        <v>61</v>
      </c>
      <c r="B266" t="s">
        <v>68</v>
      </c>
      <c r="C266" s="20">
        <v>40796</v>
      </c>
      <c r="D266" s="22">
        <v>10659</v>
      </c>
      <c r="E266">
        <v>12</v>
      </c>
      <c r="F266" s="21">
        <v>1227.02</v>
      </c>
      <c r="G266">
        <f>Table246[[#This Row],[Unidades]]*Table246[[#This Row],[Valor Unitario]]</f>
        <v>14724.24</v>
      </c>
    </row>
    <row r="267" spans="1:7" hidden="1" x14ac:dyDescent="0.25">
      <c r="A267" t="s">
        <v>59</v>
      </c>
      <c r="B267" t="s">
        <v>66</v>
      </c>
      <c r="C267" s="20">
        <v>40797</v>
      </c>
      <c r="D267" s="22">
        <v>10651</v>
      </c>
      <c r="E267">
        <v>7</v>
      </c>
      <c r="F267" s="21">
        <v>397.8</v>
      </c>
      <c r="G267">
        <f>Table246[[#This Row],[Unidades]]*Table246[[#This Row],[Valor Unitario]]</f>
        <v>2784.6</v>
      </c>
    </row>
    <row r="268" spans="1:7" hidden="1" x14ac:dyDescent="0.25">
      <c r="A268" t="s">
        <v>61</v>
      </c>
      <c r="B268" t="s">
        <v>62</v>
      </c>
      <c r="C268" s="20">
        <v>40797</v>
      </c>
      <c r="D268" s="22">
        <v>10654</v>
      </c>
      <c r="E268">
        <v>7</v>
      </c>
      <c r="F268" s="21">
        <v>601.83000000000004</v>
      </c>
      <c r="G268">
        <f>Table246[[#This Row],[Unidades]]*Table246[[#This Row],[Valor Unitario]]</f>
        <v>4212.8100000000004</v>
      </c>
    </row>
    <row r="269" spans="1:7" hidden="1" x14ac:dyDescent="0.25">
      <c r="A269" t="s">
        <v>59</v>
      </c>
      <c r="B269" t="s">
        <v>64</v>
      </c>
      <c r="C269" s="20">
        <v>40797</v>
      </c>
      <c r="D269" s="22">
        <v>10655</v>
      </c>
      <c r="E269">
        <v>12</v>
      </c>
      <c r="F269" s="21">
        <v>154.4</v>
      </c>
      <c r="G269">
        <f>Table246[[#This Row],[Unidades]]*Table246[[#This Row],[Valor Unitario]]</f>
        <v>1852.8000000000002</v>
      </c>
    </row>
    <row r="270" spans="1:7" hidden="1" x14ac:dyDescent="0.25">
      <c r="A270" t="s">
        <v>59</v>
      </c>
      <c r="B270" t="s">
        <v>60</v>
      </c>
      <c r="C270" s="20">
        <v>40801</v>
      </c>
      <c r="D270" s="22">
        <v>10657</v>
      </c>
      <c r="E270">
        <v>12</v>
      </c>
      <c r="F270" s="21">
        <v>4371.6000000000004</v>
      </c>
      <c r="G270">
        <f>Table246[[#This Row],[Unidades]]*Table246[[#This Row],[Valor Unitario]]</f>
        <v>52459.200000000004</v>
      </c>
    </row>
    <row r="271" spans="1:7" hidden="1" x14ac:dyDescent="0.25">
      <c r="A271" t="s">
        <v>61</v>
      </c>
      <c r="B271" t="s">
        <v>68</v>
      </c>
      <c r="C271" s="20">
        <v>40801</v>
      </c>
      <c r="D271" s="22">
        <v>10661</v>
      </c>
      <c r="E271">
        <v>9</v>
      </c>
      <c r="F271" s="21">
        <v>562.6</v>
      </c>
      <c r="G271">
        <f>Table246[[#This Row],[Unidades]]*Table246[[#This Row],[Valor Unitario]]</f>
        <v>5063.4000000000005</v>
      </c>
    </row>
    <row r="272" spans="1:7" hidden="1" x14ac:dyDescent="0.25">
      <c r="A272" t="s">
        <v>59</v>
      </c>
      <c r="B272" t="s">
        <v>64</v>
      </c>
      <c r="C272" s="20">
        <v>40803</v>
      </c>
      <c r="D272" s="22">
        <v>10665</v>
      </c>
      <c r="E272">
        <v>11</v>
      </c>
      <c r="F272" s="21">
        <v>1295</v>
      </c>
      <c r="G272">
        <f>Table246[[#This Row],[Unidades]]*Table246[[#This Row],[Valor Unitario]]</f>
        <v>14245</v>
      </c>
    </row>
    <row r="273" spans="1:7" hidden="1" x14ac:dyDescent="0.25">
      <c r="A273" t="s">
        <v>59</v>
      </c>
      <c r="B273" t="s">
        <v>69</v>
      </c>
      <c r="C273" s="20">
        <v>40804</v>
      </c>
      <c r="D273" s="22">
        <v>10662</v>
      </c>
      <c r="E273">
        <v>9</v>
      </c>
      <c r="F273" s="21">
        <v>125</v>
      </c>
      <c r="G273">
        <f>Table246[[#This Row],[Unidades]]*Table246[[#This Row],[Valor Unitario]]</f>
        <v>1125</v>
      </c>
    </row>
    <row r="274" spans="1:7" hidden="1" x14ac:dyDescent="0.25">
      <c r="A274" t="s">
        <v>59</v>
      </c>
      <c r="B274" t="s">
        <v>67</v>
      </c>
      <c r="C274" s="20">
        <v>40804</v>
      </c>
      <c r="D274" s="22">
        <v>10670</v>
      </c>
      <c r="E274">
        <v>17</v>
      </c>
      <c r="F274" s="21">
        <v>2301.75</v>
      </c>
      <c r="G274">
        <f>Table246[[#This Row],[Unidades]]*Table246[[#This Row],[Valor Unitario]]</f>
        <v>39129.75</v>
      </c>
    </row>
    <row r="275" spans="1:7" hidden="1" x14ac:dyDescent="0.25">
      <c r="A275" t="s">
        <v>59</v>
      </c>
      <c r="B275" t="s">
        <v>64</v>
      </c>
      <c r="C275" s="20">
        <v>40805</v>
      </c>
      <c r="D275" s="22">
        <v>10653</v>
      </c>
      <c r="E275">
        <v>13</v>
      </c>
      <c r="F275" s="21">
        <v>1083.1500000000001</v>
      </c>
      <c r="G275">
        <f>Table246[[#This Row],[Unidades]]*Table246[[#This Row],[Valor Unitario]]</f>
        <v>14080.95</v>
      </c>
    </row>
    <row r="276" spans="1:7" hidden="1" x14ac:dyDescent="0.25">
      <c r="A276" t="s">
        <v>59</v>
      </c>
      <c r="B276" t="s">
        <v>64</v>
      </c>
      <c r="C276" s="20">
        <v>40805</v>
      </c>
      <c r="D276" s="22">
        <v>10664</v>
      </c>
      <c r="E276">
        <v>9</v>
      </c>
      <c r="F276" s="21">
        <v>1288.3900000000001</v>
      </c>
      <c r="G276">
        <f>Table246[[#This Row],[Unidades]]*Table246[[#This Row],[Valor Unitario]]</f>
        <v>11595.51</v>
      </c>
    </row>
    <row r="277" spans="1:7" hidden="1" x14ac:dyDescent="0.25">
      <c r="A277" t="s">
        <v>61</v>
      </c>
      <c r="B277" t="s">
        <v>68</v>
      </c>
      <c r="C277" s="20">
        <v>40805</v>
      </c>
      <c r="D277" s="22">
        <v>10667</v>
      </c>
      <c r="E277">
        <v>19</v>
      </c>
      <c r="F277" s="21">
        <v>1536.8</v>
      </c>
      <c r="G277">
        <f>Table246[[#This Row],[Unidades]]*Table246[[#This Row],[Valor Unitario]]</f>
        <v>29199.200000000001</v>
      </c>
    </row>
    <row r="278" spans="1:7" hidden="1" x14ac:dyDescent="0.25">
      <c r="A278" t="s">
        <v>59</v>
      </c>
      <c r="B278" t="s">
        <v>60</v>
      </c>
      <c r="C278" s="20">
        <v>40805</v>
      </c>
      <c r="D278" s="22">
        <v>10673</v>
      </c>
      <c r="E278">
        <v>16</v>
      </c>
      <c r="F278" s="21">
        <v>412.35</v>
      </c>
      <c r="G278">
        <f>Table246[[#This Row],[Unidades]]*Table246[[#This Row],[Valor Unitario]]</f>
        <v>6597.6</v>
      </c>
    </row>
    <row r="279" spans="1:7" hidden="1" x14ac:dyDescent="0.25">
      <c r="A279" t="s">
        <v>61</v>
      </c>
      <c r="B279" t="s">
        <v>68</v>
      </c>
      <c r="C279" s="20">
        <v>40808</v>
      </c>
      <c r="D279" s="22">
        <v>10666</v>
      </c>
      <c r="E279">
        <v>17</v>
      </c>
      <c r="F279" s="21">
        <v>4666.9399999999996</v>
      </c>
      <c r="G279">
        <f>Table246[[#This Row],[Unidades]]*Table246[[#This Row],[Valor Unitario]]</f>
        <v>79337.98</v>
      </c>
    </row>
    <row r="280" spans="1:7" hidden="1" x14ac:dyDescent="0.25">
      <c r="A280" t="s">
        <v>59</v>
      </c>
      <c r="B280" t="s">
        <v>60</v>
      </c>
      <c r="C280" s="20">
        <v>40808</v>
      </c>
      <c r="D280" s="22">
        <v>10669</v>
      </c>
      <c r="E280">
        <v>17</v>
      </c>
      <c r="F280" s="21">
        <v>570</v>
      </c>
      <c r="G280">
        <f>Table246[[#This Row],[Unidades]]*Table246[[#This Row],[Valor Unitario]]</f>
        <v>9690</v>
      </c>
    </row>
    <row r="281" spans="1:7" hidden="1" x14ac:dyDescent="0.25">
      <c r="A281" t="s">
        <v>59</v>
      </c>
      <c r="B281" t="s">
        <v>64</v>
      </c>
      <c r="C281" s="20">
        <v>40809</v>
      </c>
      <c r="D281" s="22">
        <v>10668</v>
      </c>
      <c r="E281">
        <v>19</v>
      </c>
      <c r="F281" s="21">
        <v>625.27</v>
      </c>
      <c r="G281">
        <f>Table246[[#This Row],[Unidades]]*Table246[[#This Row],[Valor Unitario]]</f>
        <v>11880.13</v>
      </c>
    </row>
    <row r="282" spans="1:7" hidden="1" x14ac:dyDescent="0.25">
      <c r="A282" t="s">
        <v>61</v>
      </c>
      <c r="B282" t="s">
        <v>62</v>
      </c>
      <c r="C282" s="20">
        <v>40809</v>
      </c>
      <c r="D282" s="22">
        <v>10675</v>
      </c>
      <c r="E282">
        <v>15</v>
      </c>
      <c r="F282" s="21">
        <v>1423</v>
      </c>
      <c r="G282">
        <f>Table246[[#This Row],[Unidades]]*Table246[[#This Row],[Valor Unitario]]</f>
        <v>21345</v>
      </c>
    </row>
    <row r="283" spans="1:7" hidden="1" x14ac:dyDescent="0.25">
      <c r="A283" t="s">
        <v>59</v>
      </c>
      <c r="B283" t="s">
        <v>64</v>
      </c>
      <c r="C283" s="20">
        <v>40810</v>
      </c>
      <c r="D283" s="22">
        <v>10671</v>
      </c>
      <c r="E283">
        <v>15</v>
      </c>
      <c r="F283" s="21">
        <v>920.1</v>
      </c>
      <c r="G283">
        <f>Table246[[#This Row],[Unidades]]*Table246[[#This Row],[Valor Unitario]]</f>
        <v>13801.5</v>
      </c>
    </row>
    <row r="284" spans="1:7" hidden="1" x14ac:dyDescent="0.25">
      <c r="A284" t="s">
        <v>61</v>
      </c>
      <c r="B284" t="s">
        <v>63</v>
      </c>
      <c r="C284" s="20">
        <v>40812</v>
      </c>
      <c r="D284" s="22">
        <v>10672</v>
      </c>
      <c r="E284">
        <v>8</v>
      </c>
      <c r="F284" s="21">
        <v>3815.25</v>
      </c>
      <c r="G284">
        <f>Table246[[#This Row],[Unidades]]*Table246[[#This Row],[Valor Unitario]]</f>
        <v>30522</v>
      </c>
    </row>
    <row r="285" spans="1:7" hidden="1" x14ac:dyDescent="0.25">
      <c r="A285" t="s">
        <v>59</v>
      </c>
      <c r="B285" t="s">
        <v>64</v>
      </c>
      <c r="C285" s="20">
        <v>40812</v>
      </c>
      <c r="D285" s="22">
        <v>10677</v>
      </c>
      <c r="E285">
        <v>16</v>
      </c>
      <c r="F285" s="21">
        <v>813.36</v>
      </c>
      <c r="G285">
        <f>Table246[[#This Row],[Unidades]]*Table246[[#This Row],[Valor Unitario]]</f>
        <v>13013.76</v>
      </c>
    </row>
    <row r="286" spans="1:7" hidden="1" x14ac:dyDescent="0.25">
      <c r="A286" t="s">
        <v>59</v>
      </c>
      <c r="B286" t="s">
        <v>64</v>
      </c>
      <c r="C286" s="20">
        <v>40812</v>
      </c>
      <c r="D286" s="22">
        <v>10680</v>
      </c>
      <c r="E286">
        <v>9</v>
      </c>
      <c r="F286" s="21">
        <v>1261.8800000000001</v>
      </c>
      <c r="G286">
        <f>Table246[[#This Row],[Unidades]]*Table246[[#This Row],[Valor Unitario]]</f>
        <v>11356.920000000002</v>
      </c>
    </row>
    <row r="287" spans="1:7" hidden="1" x14ac:dyDescent="0.25">
      <c r="A287" t="s">
        <v>59</v>
      </c>
      <c r="B287" t="s">
        <v>60</v>
      </c>
      <c r="C287" s="20">
        <v>40815</v>
      </c>
      <c r="D287" s="22">
        <v>10676</v>
      </c>
      <c r="E287">
        <v>17</v>
      </c>
      <c r="F287" s="21">
        <v>534.85</v>
      </c>
      <c r="G287">
        <f>Table246[[#This Row],[Unidades]]*Table246[[#This Row],[Valor Unitario]]</f>
        <v>9092.4500000000007</v>
      </c>
    </row>
    <row r="288" spans="1:7" hidden="1" x14ac:dyDescent="0.25">
      <c r="A288" t="s">
        <v>61</v>
      </c>
      <c r="B288" t="s">
        <v>67</v>
      </c>
      <c r="C288" s="20">
        <v>40816</v>
      </c>
      <c r="D288" s="22">
        <v>10674</v>
      </c>
      <c r="E288">
        <v>19</v>
      </c>
      <c r="F288" s="21">
        <v>45</v>
      </c>
      <c r="G288">
        <f>Table246[[#This Row],[Unidades]]*Table246[[#This Row],[Valor Unitario]]</f>
        <v>855</v>
      </c>
    </row>
    <row r="289" spans="1:7" hidden="1" x14ac:dyDescent="0.25">
      <c r="A289" t="s">
        <v>59</v>
      </c>
      <c r="B289" t="s">
        <v>66</v>
      </c>
      <c r="C289" s="20">
        <v>40816</v>
      </c>
      <c r="D289" s="22">
        <v>10679</v>
      </c>
      <c r="E289">
        <v>18</v>
      </c>
      <c r="F289" s="21">
        <v>660</v>
      </c>
      <c r="G289">
        <f>Table246[[#This Row],[Unidades]]*Table246[[#This Row],[Valor Unitario]]</f>
        <v>11880</v>
      </c>
    </row>
    <row r="290" spans="1:7" hidden="1" x14ac:dyDescent="0.25">
      <c r="A290" t="s">
        <v>59</v>
      </c>
      <c r="B290" t="s">
        <v>69</v>
      </c>
      <c r="C290" s="20">
        <v>40816</v>
      </c>
      <c r="D290" s="22">
        <v>10681</v>
      </c>
      <c r="E290">
        <v>14</v>
      </c>
      <c r="F290" s="21">
        <v>1287.4000000000001</v>
      </c>
      <c r="G290">
        <f>Table246[[#This Row],[Unidades]]*Table246[[#This Row],[Valor Unitario]]</f>
        <v>18023.600000000002</v>
      </c>
    </row>
    <row r="291" spans="1:7" hidden="1" x14ac:dyDescent="0.25">
      <c r="A291" t="s">
        <v>59</v>
      </c>
      <c r="B291" t="s">
        <v>69</v>
      </c>
      <c r="C291" s="20">
        <v>40816</v>
      </c>
      <c r="D291" s="22">
        <v>10684</v>
      </c>
      <c r="E291">
        <v>18</v>
      </c>
      <c r="F291" s="21">
        <v>1768</v>
      </c>
      <c r="G291">
        <f>Table246[[#This Row],[Unidades]]*Table246[[#This Row],[Valor Unitario]]</f>
        <v>31824</v>
      </c>
    </row>
    <row r="292" spans="1:7" hidden="1" x14ac:dyDescent="0.25">
      <c r="A292" t="s">
        <v>59</v>
      </c>
      <c r="B292" t="s">
        <v>69</v>
      </c>
      <c r="C292" s="20">
        <v>40817</v>
      </c>
      <c r="D292" s="22">
        <v>10682</v>
      </c>
      <c r="E292">
        <v>11</v>
      </c>
      <c r="F292" s="21">
        <v>375.5</v>
      </c>
      <c r="G292">
        <f>Table246[[#This Row],[Unidades]]*Table246[[#This Row],[Valor Unitario]]</f>
        <v>4130.5</v>
      </c>
    </row>
    <row r="293" spans="1:7" hidden="1" x14ac:dyDescent="0.25">
      <c r="A293" t="s">
        <v>59</v>
      </c>
      <c r="B293" t="s">
        <v>60</v>
      </c>
      <c r="C293" s="20">
        <v>40817</v>
      </c>
      <c r="D293" s="22">
        <v>10683</v>
      </c>
      <c r="E293">
        <v>17</v>
      </c>
      <c r="F293" s="21">
        <v>63</v>
      </c>
      <c r="G293">
        <f>Table246[[#This Row],[Unidades]]*Table246[[#This Row],[Valor Unitario]]</f>
        <v>1071</v>
      </c>
    </row>
    <row r="294" spans="1:7" hidden="1" x14ac:dyDescent="0.25">
      <c r="A294" t="s">
        <v>59</v>
      </c>
      <c r="B294" t="s">
        <v>60</v>
      </c>
      <c r="C294" s="20">
        <v>40819</v>
      </c>
      <c r="D294" s="22">
        <v>10663</v>
      </c>
      <c r="E294">
        <v>8</v>
      </c>
      <c r="F294" s="21">
        <v>1930.4</v>
      </c>
      <c r="G294">
        <f>Table246[[#This Row],[Unidades]]*Table246[[#This Row],[Valor Unitario]]</f>
        <v>15443.2</v>
      </c>
    </row>
    <row r="295" spans="1:7" hidden="1" x14ac:dyDescent="0.25">
      <c r="A295" t="s">
        <v>59</v>
      </c>
      <c r="B295" t="s">
        <v>67</v>
      </c>
      <c r="C295" s="20">
        <v>40819</v>
      </c>
      <c r="D295" s="22">
        <v>10685</v>
      </c>
      <c r="E295">
        <v>17</v>
      </c>
      <c r="F295" s="21">
        <v>801.1</v>
      </c>
      <c r="G295">
        <f>Table246[[#This Row],[Unidades]]*Table246[[#This Row],[Valor Unitario]]</f>
        <v>13618.7</v>
      </c>
    </row>
    <row r="296" spans="1:7" hidden="1" x14ac:dyDescent="0.25">
      <c r="A296" t="s">
        <v>59</v>
      </c>
      <c r="B296" t="s">
        <v>64</v>
      </c>
      <c r="C296" s="20">
        <v>40819</v>
      </c>
      <c r="D296" s="22">
        <v>10690</v>
      </c>
      <c r="E296">
        <v>8</v>
      </c>
      <c r="F296" s="21">
        <v>862.5</v>
      </c>
      <c r="G296">
        <f>Table246[[#This Row],[Unidades]]*Table246[[#This Row],[Valor Unitario]]</f>
        <v>6900</v>
      </c>
    </row>
    <row r="297" spans="1:7" hidden="1" x14ac:dyDescent="0.25">
      <c r="A297" t="s">
        <v>59</v>
      </c>
      <c r="B297" t="s">
        <v>67</v>
      </c>
      <c r="C297" s="20">
        <v>40823</v>
      </c>
      <c r="D297" s="22">
        <v>10688</v>
      </c>
      <c r="E297">
        <v>14</v>
      </c>
      <c r="F297" s="21">
        <v>3160.6</v>
      </c>
      <c r="G297">
        <f>Table246[[#This Row],[Unidades]]*Table246[[#This Row],[Valor Unitario]]</f>
        <v>44248.4</v>
      </c>
    </row>
    <row r="298" spans="1:7" hidden="1" x14ac:dyDescent="0.25">
      <c r="A298" t="s">
        <v>59</v>
      </c>
      <c r="B298" t="s">
        <v>64</v>
      </c>
      <c r="C298" s="20">
        <v>40823</v>
      </c>
      <c r="D298" s="22">
        <v>10689</v>
      </c>
      <c r="E298">
        <v>14</v>
      </c>
      <c r="F298" s="21">
        <v>472.5</v>
      </c>
      <c r="G298">
        <f>Table246[[#This Row],[Unidades]]*Table246[[#This Row],[Valor Unitario]]</f>
        <v>6615</v>
      </c>
    </row>
    <row r="299" spans="1:7" hidden="1" x14ac:dyDescent="0.25">
      <c r="A299" t="s">
        <v>59</v>
      </c>
      <c r="B299" t="s">
        <v>60</v>
      </c>
      <c r="C299" s="20">
        <v>40824</v>
      </c>
      <c r="D299" s="22">
        <v>10686</v>
      </c>
      <c r="E299">
        <v>12</v>
      </c>
      <c r="F299" s="21">
        <v>1404.45</v>
      </c>
      <c r="G299">
        <f>Table246[[#This Row],[Unidades]]*Table246[[#This Row],[Valor Unitario]]</f>
        <v>16853.400000000001</v>
      </c>
    </row>
    <row r="300" spans="1:7" hidden="1" x14ac:dyDescent="0.25">
      <c r="A300" t="s">
        <v>59</v>
      </c>
      <c r="B300" t="s">
        <v>66</v>
      </c>
      <c r="C300" s="20">
        <v>40825</v>
      </c>
      <c r="D300" s="22">
        <v>10694</v>
      </c>
      <c r="E300">
        <v>9</v>
      </c>
      <c r="F300" s="21">
        <v>4825</v>
      </c>
      <c r="G300">
        <f>Table246[[#This Row],[Unidades]]*Table246[[#This Row],[Valor Unitario]]</f>
        <v>43425</v>
      </c>
    </row>
    <row r="301" spans="1:7" hidden="1" x14ac:dyDescent="0.25">
      <c r="A301" t="s">
        <v>59</v>
      </c>
      <c r="B301" t="s">
        <v>69</v>
      </c>
      <c r="C301" s="20">
        <v>40826</v>
      </c>
      <c r="D301" s="22">
        <v>10693</v>
      </c>
      <c r="E301">
        <v>19</v>
      </c>
      <c r="F301" s="21">
        <v>2071.1999999999998</v>
      </c>
      <c r="G301">
        <f>Table246[[#This Row],[Unidades]]*Table246[[#This Row],[Valor Unitario]]</f>
        <v>39352.799999999996</v>
      </c>
    </row>
    <row r="302" spans="1:7" hidden="1" x14ac:dyDescent="0.25">
      <c r="A302" t="s">
        <v>59</v>
      </c>
      <c r="B302" t="s">
        <v>67</v>
      </c>
      <c r="C302" s="20">
        <v>40829</v>
      </c>
      <c r="D302" s="22">
        <v>10692</v>
      </c>
      <c r="E302">
        <v>11</v>
      </c>
      <c r="F302" s="21">
        <v>878</v>
      </c>
      <c r="G302">
        <f>Table246[[#This Row],[Unidades]]*Table246[[#This Row],[Valor Unitario]]</f>
        <v>9658</v>
      </c>
    </row>
    <row r="303" spans="1:7" hidden="1" x14ac:dyDescent="0.25">
      <c r="A303" t="s">
        <v>59</v>
      </c>
      <c r="B303" t="s">
        <v>69</v>
      </c>
      <c r="C303" s="20">
        <v>40829</v>
      </c>
      <c r="D303" s="22">
        <v>10699</v>
      </c>
      <c r="E303">
        <v>17</v>
      </c>
      <c r="F303" s="21">
        <v>114</v>
      </c>
      <c r="G303">
        <f>Table246[[#This Row],[Unidades]]*Table246[[#This Row],[Valor Unitario]]</f>
        <v>1938</v>
      </c>
    </row>
    <row r="304" spans="1:7" hidden="1" x14ac:dyDescent="0.25">
      <c r="A304" t="s">
        <v>61</v>
      </c>
      <c r="B304" t="s">
        <v>68</v>
      </c>
      <c r="C304" s="20">
        <v>40830</v>
      </c>
      <c r="D304" s="22">
        <v>10695</v>
      </c>
      <c r="E304">
        <v>8</v>
      </c>
      <c r="F304" s="21">
        <v>642</v>
      </c>
      <c r="G304">
        <f>Table246[[#This Row],[Unidades]]*Table246[[#This Row],[Valor Unitario]]</f>
        <v>5136</v>
      </c>
    </row>
    <row r="305" spans="1:7" hidden="1" x14ac:dyDescent="0.25">
      <c r="A305" t="s">
        <v>59</v>
      </c>
      <c r="B305" t="s">
        <v>66</v>
      </c>
      <c r="C305" s="20">
        <v>40830</v>
      </c>
      <c r="D305" s="22">
        <v>10696</v>
      </c>
      <c r="E305">
        <v>13</v>
      </c>
      <c r="F305" s="21">
        <v>996</v>
      </c>
      <c r="G305">
        <f>Table246[[#This Row],[Unidades]]*Table246[[#This Row],[Valor Unitario]]</f>
        <v>12948</v>
      </c>
    </row>
    <row r="306" spans="1:7" hidden="1" x14ac:dyDescent="0.25">
      <c r="A306" t="s">
        <v>59</v>
      </c>
      <c r="B306" t="s">
        <v>69</v>
      </c>
      <c r="C306" s="20">
        <v>40830</v>
      </c>
      <c r="D306" s="22">
        <v>10697</v>
      </c>
      <c r="E306">
        <v>16</v>
      </c>
      <c r="F306" s="21">
        <v>805.43</v>
      </c>
      <c r="G306">
        <f>Table246[[#This Row],[Unidades]]*Table246[[#This Row],[Valor Unitario]]</f>
        <v>12886.88</v>
      </c>
    </row>
    <row r="307" spans="1:7" hidden="1" x14ac:dyDescent="0.25">
      <c r="A307" t="s">
        <v>59</v>
      </c>
      <c r="B307" t="s">
        <v>66</v>
      </c>
      <c r="C307" s="20">
        <v>40831</v>
      </c>
      <c r="D307" s="22">
        <v>10660</v>
      </c>
      <c r="E307">
        <v>13</v>
      </c>
      <c r="F307" s="21">
        <v>1701</v>
      </c>
      <c r="G307">
        <f>Table246[[#This Row],[Unidades]]*Table246[[#This Row],[Valor Unitario]]</f>
        <v>22113</v>
      </c>
    </row>
    <row r="308" spans="1:7" hidden="1" x14ac:dyDescent="0.25">
      <c r="A308" t="s">
        <v>61</v>
      </c>
      <c r="B308" t="s">
        <v>65</v>
      </c>
      <c r="C308" s="20">
        <v>40831</v>
      </c>
      <c r="D308" s="22">
        <v>10701</v>
      </c>
      <c r="E308">
        <v>18</v>
      </c>
      <c r="F308" s="21">
        <v>2864.5</v>
      </c>
      <c r="G308">
        <f>Table246[[#This Row],[Unidades]]*Table246[[#This Row],[Valor Unitario]]</f>
        <v>51561</v>
      </c>
    </row>
    <row r="309" spans="1:7" hidden="1" x14ac:dyDescent="0.25">
      <c r="A309" t="s">
        <v>61</v>
      </c>
      <c r="B309" t="s">
        <v>68</v>
      </c>
      <c r="C309" s="20">
        <v>40832</v>
      </c>
      <c r="D309" s="22">
        <v>10678</v>
      </c>
      <c r="E309">
        <v>9</v>
      </c>
      <c r="F309" s="21">
        <v>5256.5</v>
      </c>
      <c r="G309">
        <f>Table246[[#This Row],[Unidades]]*Table246[[#This Row],[Valor Unitario]]</f>
        <v>47308.5</v>
      </c>
    </row>
    <row r="310" spans="1:7" hidden="1" x14ac:dyDescent="0.25">
      <c r="A310" t="s">
        <v>59</v>
      </c>
      <c r="B310" t="s">
        <v>69</v>
      </c>
      <c r="C310" s="20">
        <v>40832</v>
      </c>
      <c r="D310" s="22">
        <v>10700</v>
      </c>
      <c r="E310">
        <v>7</v>
      </c>
      <c r="F310" s="21">
        <v>1638.4</v>
      </c>
      <c r="G310">
        <f>Table246[[#This Row],[Unidades]]*Table246[[#This Row],[Valor Unitario]]</f>
        <v>11468.800000000001</v>
      </c>
    </row>
    <row r="311" spans="1:7" hidden="1" x14ac:dyDescent="0.25">
      <c r="A311" t="s">
        <v>59</v>
      </c>
      <c r="B311" t="s">
        <v>67</v>
      </c>
      <c r="C311" s="20">
        <v>40833</v>
      </c>
      <c r="D311" s="22">
        <v>10698</v>
      </c>
      <c r="E311">
        <v>18</v>
      </c>
      <c r="F311" s="21">
        <v>3436.45</v>
      </c>
      <c r="G311">
        <f>Table246[[#This Row],[Unidades]]*Table246[[#This Row],[Valor Unitario]]</f>
        <v>61856.1</v>
      </c>
    </row>
    <row r="312" spans="1:7" hidden="1" x14ac:dyDescent="0.25">
      <c r="A312" t="s">
        <v>61</v>
      </c>
      <c r="B312" t="s">
        <v>65</v>
      </c>
      <c r="C312" s="20">
        <v>40836</v>
      </c>
      <c r="D312" s="22">
        <v>10703</v>
      </c>
      <c r="E312">
        <v>10</v>
      </c>
      <c r="F312" s="21">
        <v>2545</v>
      </c>
      <c r="G312">
        <f>Table246[[#This Row],[Unidades]]*Table246[[#This Row],[Valor Unitario]]</f>
        <v>25450</v>
      </c>
    </row>
    <row r="313" spans="1:7" hidden="1" x14ac:dyDescent="0.25">
      <c r="A313" t="s">
        <v>59</v>
      </c>
      <c r="B313" t="s">
        <v>67</v>
      </c>
      <c r="C313" s="20">
        <v>40837</v>
      </c>
      <c r="D313" s="22">
        <v>10702</v>
      </c>
      <c r="E313">
        <v>17</v>
      </c>
      <c r="F313" s="21">
        <v>330</v>
      </c>
      <c r="G313">
        <f>Table246[[#This Row],[Unidades]]*Table246[[#This Row],[Valor Unitario]]</f>
        <v>5610</v>
      </c>
    </row>
    <row r="314" spans="1:7" hidden="1" x14ac:dyDescent="0.25">
      <c r="A314" t="s">
        <v>59</v>
      </c>
      <c r="B314" t="s">
        <v>66</v>
      </c>
      <c r="C314" s="20">
        <v>40837</v>
      </c>
      <c r="D314" s="22">
        <v>10706</v>
      </c>
      <c r="E314">
        <v>17</v>
      </c>
      <c r="F314" s="21">
        <v>1893</v>
      </c>
      <c r="G314">
        <f>Table246[[#This Row],[Unidades]]*Table246[[#This Row],[Valor Unitario]]</f>
        <v>32181</v>
      </c>
    </row>
    <row r="315" spans="1:7" hidden="1" x14ac:dyDescent="0.25">
      <c r="A315" t="s">
        <v>59</v>
      </c>
      <c r="B315" t="s">
        <v>60</v>
      </c>
      <c r="C315" s="20">
        <v>40838</v>
      </c>
      <c r="D315" s="22">
        <v>10691</v>
      </c>
      <c r="E315">
        <v>12</v>
      </c>
      <c r="F315" s="21">
        <v>10164.799999999999</v>
      </c>
      <c r="G315">
        <f>Table246[[#This Row],[Unidades]]*Table246[[#This Row],[Valor Unitario]]</f>
        <v>121977.59999999999</v>
      </c>
    </row>
    <row r="316" spans="1:7" hidden="1" x14ac:dyDescent="0.25">
      <c r="A316" t="s">
        <v>59</v>
      </c>
      <c r="B316" t="s">
        <v>67</v>
      </c>
      <c r="C316" s="20">
        <v>40839</v>
      </c>
      <c r="D316" s="22">
        <v>10707</v>
      </c>
      <c r="E316">
        <v>11</v>
      </c>
      <c r="F316" s="21">
        <v>1641</v>
      </c>
      <c r="G316">
        <f>Table246[[#This Row],[Unidades]]*Table246[[#This Row],[Valor Unitario]]</f>
        <v>18051</v>
      </c>
    </row>
    <row r="317" spans="1:7" hidden="1" x14ac:dyDescent="0.25">
      <c r="A317" t="s">
        <v>59</v>
      </c>
      <c r="B317" t="s">
        <v>64</v>
      </c>
      <c r="C317" s="20">
        <v>40839</v>
      </c>
      <c r="D317" s="22">
        <v>10710</v>
      </c>
      <c r="E317">
        <v>16</v>
      </c>
      <c r="F317" s="21">
        <v>93.5</v>
      </c>
      <c r="G317">
        <f>Table246[[#This Row],[Unidades]]*Table246[[#This Row],[Valor Unitario]]</f>
        <v>1496</v>
      </c>
    </row>
    <row r="318" spans="1:7" hidden="1" x14ac:dyDescent="0.25">
      <c r="A318" t="s">
        <v>59</v>
      </c>
      <c r="B318" t="s">
        <v>64</v>
      </c>
      <c r="C318" s="20">
        <v>40840</v>
      </c>
      <c r="D318" s="22">
        <v>10713</v>
      </c>
      <c r="E318">
        <v>9</v>
      </c>
      <c r="F318" s="21">
        <v>2827.9</v>
      </c>
      <c r="G318">
        <f>Table246[[#This Row],[Unidades]]*Table246[[#This Row],[Valor Unitario]]</f>
        <v>25451.100000000002</v>
      </c>
    </row>
    <row r="319" spans="1:7" hidden="1" x14ac:dyDescent="0.25">
      <c r="A319" t="s">
        <v>61</v>
      </c>
      <c r="B319" t="s">
        <v>62</v>
      </c>
      <c r="C319" s="20">
        <v>40843</v>
      </c>
      <c r="D319" s="22">
        <v>10714</v>
      </c>
      <c r="E319">
        <v>8</v>
      </c>
      <c r="F319" s="21">
        <v>2205.75</v>
      </c>
      <c r="G319">
        <f>Table246[[#This Row],[Unidades]]*Table246[[#This Row],[Valor Unitario]]</f>
        <v>17646</v>
      </c>
    </row>
    <row r="320" spans="1:7" hidden="1" x14ac:dyDescent="0.25">
      <c r="A320" t="s">
        <v>59</v>
      </c>
      <c r="B320" t="s">
        <v>67</v>
      </c>
      <c r="C320" s="20">
        <v>40843</v>
      </c>
      <c r="D320" s="22">
        <v>10716</v>
      </c>
      <c r="E320">
        <v>17</v>
      </c>
      <c r="F320" s="21">
        <v>706</v>
      </c>
      <c r="G320">
        <f>Table246[[#This Row],[Unidades]]*Table246[[#This Row],[Valor Unitario]]</f>
        <v>12002</v>
      </c>
    </row>
    <row r="321" spans="1:7" hidden="1" x14ac:dyDescent="0.25">
      <c r="A321" t="s">
        <v>61</v>
      </c>
      <c r="B321" t="s">
        <v>62</v>
      </c>
      <c r="C321" s="20">
        <v>40845</v>
      </c>
      <c r="D321" s="22">
        <v>10711</v>
      </c>
      <c r="E321">
        <v>11</v>
      </c>
      <c r="F321" s="21">
        <v>4451.7</v>
      </c>
      <c r="G321">
        <f>Table246[[#This Row],[Unidades]]*Table246[[#This Row],[Valor Unitario]]</f>
        <v>48968.7</v>
      </c>
    </row>
    <row r="322" spans="1:7" hidden="1" x14ac:dyDescent="0.25">
      <c r="A322" t="s">
        <v>59</v>
      </c>
      <c r="B322" t="s">
        <v>69</v>
      </c>
      <c r="C322" s="20">
        <v>40845</v>
      </c>
      <c r="D322" s="22">
        <v>10715</v>
      </c>
      <c r="E322">
        <v>10</v>
      </c>
      <c r="F322" s="21">
        <v>1296</v>
      </c>
      <c r="G322">
        <f>Table246[[#This Row],[Unidades]]*Table246[[#This Row],[Valor Unitario]]</f>
        <v>12960</v>
      </c>
    </row>
    <row r="323" spans="1:7" hidden="1" x14ac:dyDescent="0.25">
      <c r="A323" t="s">
        <v>59</v>
      </c>
      <c r="B323" t="s">
        <v>64</v>
      </c>
      <c r="C323" s="20">
        <v>40845</v>
      </c>
      <c r="D323" s="22">
        <v>10717</v>
      </c>
      <c r="E323">
        <v>12</v>
      </c>
      <c r="F323" s="21">
        <v>1270.75</v>
      </c>
      <c r="G323">
        <f>Table246[[#This Row],[Unidades]]*Table246[[#This Row],[Valor Unitario]]</f>
        <v>15249</v>
      </c>
    </row>
    <row r="324" spans="1:7" hidden="1" x14ac:dyDescent="0.25">
      <c r="A324" t="s">
        <v>59</v>
      </c>
      <c r="B324" t="s">
        <v>64</v>
      </c>
      <c r="C324" s="20">
        <v>40845</v>
      </c>
      <c r="D324" s="22">
        <v>10718</v>
      </c>
      <c r="E324">
        <v>16</v>
      </c>
      <c r="F324" s="21">
        <v>3463</v>
      </c>
      <c r="G324">
        <f>Table246[[#This Row],[Unidades]]*Table246[[#This Row],[Valor Unitario]]</f>
        <v>55408</v>
      </c>
    </row>
    <row r="325" spans="1:7" hidden="1" x14ac:dyDescent="0.25">
      <c r="A325" t="s">
        <v>61</v>
      </c>
      <c r="B325" t="s">
        <v>63</v>
      </c>
      <c r="C325" s="20">
        <v>40846</v>
      </c>
      <c r="D325" s="22">
        <v>10687</v>
      </c>
      <c r="E325">
        <v>14</v>
      </c>
      <c r="F325" s="21">
        <v>4960.8999999999996</v>
      </c>
      <c r="G325">
        <f>Table246[[#This Row],[Unidades]]*Table246[[#This Row],[Valor Unitario]]</f>
        <v>69452.599999999991</v>
      </c>
    </row>
    <row r="326" spans="1:7" hidden="1" x14ac:dyDescent="0.25">
      <c r="A326" t="s">
        <v>59</v>
      </c>
      <c r="B326" t="s">
        <v>69</v>
      </c>
      <c r="C326" s="20">
        <v>40847</v>
      </c>
      <c r="D326" s="22">
        <v>10712</v>
      </c>
      <c r="E326">
        <v>15</v>
      </c>
      <c r="F326" s="21">
        <v>1233.48</v>
      </c>
      <c r="G326">
        <f>Table246[[#This Row],[Unidades]]*Table246[[#This Row],[Valor Unitario]]</f>
        <v>18502.2</v>
      </c>
    </row>
    <row r="327" spans="1:7" hidden="1" x14ac:dyDescent="0.25">
      <c r="A327" t="s">
        <v>61</v>
      </c>
      <c r="B327" t="s">
        <v>62</v>
      </c>
      <c r="C327" s="20">
        <v>40847</v>
      </c>
      <c r="D327" s="22">
        <v>10721</v>
      </c>
      <c r="E327">
        <v>12</v>
      </c>
      <c r="F327" s="21">
        <v>923.87</v>
      </c>
      <c r="G327">
        <f>Table246[[#This Row],[Unidades]]*Table246[[#This Row],[Valor Unitario]]</f>
        <v>11086.44</v>
      </c>
    </row>
    <row r="328" spans="1:7" hidden="1" x14ac:dyDescent="0.25">
      <c r="A328" t="s">
        <v>59</v>
      </c>
      <c r="B328" t="s">
        <v>66</v>
      </c>
      <c r="C328" s="20">
        <v>40851</v>
      </c>
      <c r="D328" s="22">
        <v>10722</v>
      </c>
      <c r="E328">
        <v>15</v>
      </c>
      <c r="F328" s="21">
        <v>1570</v>
      </c>
      <c r="G328">
        <f>Table246[[#This Row],[Unidades]]*Table246[[#This Row],[Valor Unitario]]</f>
        <v>23550</v>
      </c>
    </row>
    <row r="329" spans="1:7" hidden="1" x14ac:dyDescent="0.25">
      <c r="A329" t="s">
        <v>61</v>
      </c>
      <c r="B329" t="s">
        <v>65</v>
      </c>
      <c r="C329" s="20">
        <v>40852</v>
      </c>
      <c r="D329" s="22">
        <v>10708</v>
      </c>
      <c r="E329">
        <v>13</v>
      </c>
      <c r="F329" s="21">
        <v>180.4</v>
      </c>
      <c r="G329">
        <f>Table246[[#This Row],[Unidades]]*Table246[[#This Row],[Valor Unitario]]</f>
        <v>2345.2000000000003</v>
      </c>
    </row>
    <row r="330" spans="1:7" hidden="1" x14ac:dyDescent="0.25">
      <c r="A330" t="s">
        <v>59</v>
      </c>
      <c r="B330" t="s">
        <v>63</v>
      </c>
      <c r="C330" s="20">
        <v>40852</v>
      </c>
      <c r="D330" s="22">
        <v>10719</v>
      </c>
      <c r="E330">
        <v>7</v>
      </c>
      <c r="F330" s="21">
        <v>844.25</v>
      </c>
      <c r="G330">
        <f>Table246[[#This Row],[Unidades]]*Table246[[#This Row],[Valor Unitario]]</f>
        <v>5909.75</v>
      </c>
    </row>
    <row r="331" spans="1:7" hidden="1" x14ac:dyDescent="0.25">
      <c r="A331" t="s">
        <v>59</v>
      </c>
      <c r="B331" t="s">
        <v>66</v>
      </c>
      <c r="C331" s="20">
        <v>40852</v>
      </c>
      <c r="D331" s="22">
        <v>10720</v>
      </c>
      <c r="E331">
        <v>10</v>
      </c>
      <c r="F331" s="21">
        <v>550</v>
      </c>
      <c r="G331">
        <f>Table246[[#This Row],[Unidades]]*Table246[[#This Row],[Valor Unitario]]</f>
        <v>5500</v>
      </c>
    </row>
    <row r="332" spans="1:7" hidden="1" x14ac:dyDescent="0.25">
      <c r="A332" t="s">
        <v>59</v>
      </c>
      <c r="B332" t="s">
        <v>66</v>
      </c>
      <c r="C332" s="20">
        <v>40852</v>
      </c>
      <c r="D332" s="22">
        <v>10724</v>
      </c>
      <c r="E332">
        <v>15</v>
      </c>
      <c r="F332" s="21">
        <v>638.5</v>
      </c>
      <c r="G332">
        <f>Table246[[#This Row],[Unidades]]*Table246[[#This Row],[Valor Unitario]]</f>
        <v>9577.5</v>
      </c>
    </row>
    <row r="333" spans="1:7" hidden="1" x14ac:dyDescent="0.25">
      <c r="A333" t="s">
        <v>59</v>
      </c>
      <c r="B333" t="s">
        <v>67</v>
      </c>
      <c r="C333" s="20">
        <v>40852</v>
      </c>
      <c r="D333" s="22">
        <v>10725</v>
      </c>
      <c r="E333">
        <v>11</v>
      </c>
      <c r="F333" s="21">
        <v>287.8</v>
      </c>
      <c r="G333">
        <f>Table246[[#This Row],[Unidades]]*Table246[[#This Row],[Valor Unitario]]</f>
        <v>3165.8</v>
      </c>
    </row>
    <row r="334" spans="1:7" hidden="1" x14ac:dyDescent="0.25">
      <c r="A334" t="s">
        <v>61</v>
      </c>
      <c r="B334" t="s">
        <v>65</v>
      </c>
      <c r="C334" s="20">
        <v>40854</v>
      </c>
      <c r="D334" s="22">
        <v>10704</v>
      </c>
      <c r="E334">
        <v>8</v>
      </c>
      <c r="F334" s="21">
        <v>595.5</v>
      </c>
      <c r="G334">
        <f>Table246[[#This Row],[Unidades]]*Table246[[#This Row],[Valor Unitario]]</f>
        <v>4764</v>
      </c>
    </row>
    <row r="335" spans="1:7" hidden="1" x14ac:dyDescent="0.25">
      <c r="A335" t="s">
        <v>59</v>
      </c>
      <c r="B335" t="s">
        <v>69</v>
      </c>
      <c r="C335" s="20">
        <v>40854</v>
      </c>
      <c r="D335" s="22">
        <v>10732</v>
      </c>
      <c r="E335">
        <v>14</v>
      </c>
      <c r="F335" s="21">
        <v>360</v>
      </c>
      <c r="G335">
        <f>Table246[[#This Row],[Unidades]]*Table246[[#This Row],[Valor Unitario]]</f>
        <v>5040</v>
      </c>
    </row>
    <row r="336" spans="1:7" hidden="1" x14ac:dyDescent="0.25">
      <c r="A336" t="s">
        <v>59</v>
      </c>
      <c r="B336" t="s">
        <v>64</v>
      </c>
      <c r="C336" s="20">
        <v>40857</v>
      </c>
      <c r="D336" s="22">
        <v>10733</v>
      </c>
      <c r="E336">
        <v>7</v>
      </c>
      <c r="F336" s="21">
        <v>1459</v>
      </c>
      <c r="G336">
        <f>Table246[[#This Row],[Unidades]]*Table246[[#This Row],[Valor Unitario]]</f>
        <v>10213</v>
      </c>
    </row>
    <row r="337" spans="1:7" hidden="1" x14ac:dyDescent="0.25">
      <c r="A337" t="s">
        <v>59</v>
      </c>
      <c r="B337" t="s">
        <v>67</v>
      </c>
      <c r="C337" s="20">
        <v>40858</v>
      </c>
      <c r="D337" s="22">
        <v>10728</v>
      </c>
      <c r="E337">
        <v>14</v>
      </c>
      <c r="F337" s="21">
        <v>1296.75</v>
      </c>
      <c r="G337">
        <f>Table246[[#This Row],[Unidades]]*Table246[[#This Row],[Valor Unitario]]</f>
        <v>18154.5</v>
      </c>
    </row>
    <row r="338" spans="1:7" hidden="1" x14ac:dyDescent="0.25">
      <c r="A338" t="s">
        <v>59</v>
      </c>
      <c r="B338" t="s">
        <v>60</v>
      </c>
      <c r="C338" s="20">
        <v>40859</v>
      </c>
      <c r="D338" s="22">
        <v>10734</v>
      </c>
      <c r="E338">
        <v>9</v>
      </c>
      <c r="F338" s="21">
        <v>1498.35</v>
      </c>
      <c r="G338">
        <f>Table246[[#This Row],[Unidades]]*Table246[[#This Row],[Valor Unitario]]</f>
        <v>13485.15</v>
      </c>
    </row>
    <row r="339" spans="1:7" hidden="1" x14ac:dyDescent="0.25">
      <c r="A339" t="s">
        <v>59</v>
      </c>
      <c r="B339" t="s">
        <v>66</v>
      </c>
      <c r="C339" s="20">
        <v>40861</v>
      </c>
      <c r="D339" s="22">
        <v>10729</v>
      </c>
      <c r="E339">
        <v>18</v>
      </c>
      <c r="F339" s="21">
        <v>1850</v>
      </c>
      <c r="G339">
        <f>Table246[[#This Row],[Unidades]]*Table246[[#This Row],[Valor Unitario]]</f>
        <v>33300</v>
      </c>
    </row>
    <row r="340" spans="1:7" hidden="1" x14ac:dyDescent="0.25">
      <c r="A340" t="s">
        <v>61</v>
      </c>
      <c r="B340" t="s">
        <v>62</v>
      </c>
      <c r="C340" s="20">
        <v>40861</v>
      </c>
      <c r="D340" s="22">
        <v>10730</v>
      </c>
      <c r="E340">
        <v>11</v>
      </c>
      <c r="F340" s="21">
        <v>484.25</v>
      </c>
      <c r="G340">
        <f>Table246[[#This Row],[Unidades]]*Table246[[#This Row],[Valor Unitario]]</f>
        <v>5326.75</v>
      </c>
    </row>
    <row r="341" spans="1:7" hidden="1" x14ac:dyDescent="0.25">
      <c r="A341" t="s">
        <v>61</v>
      </c>
      <c r="B341" t="s">
        <v>68</v>
      </c>
      <c r="C341" s="20">
        <v>40861</v>
      </c>
      <c r="D341" s="22">
        <v>10731</v>
      </c>
      <c r="E341">
        <v>8</v>
      </c>
      <c r="F341" s="21">
        <v>1890.5</v>
      </c>
      <c r="G341">
        <f>Table246[[#This Row],[Unidades]]*Table246[[#This Row],[Valor Unitario]]</f>
        <v>15124</v>
      </c>
    </row>
    <row r="342" spans="1:7" hidden="1" x14ac:dyDescent="0.25">
      <c r="A342" t="s">
        <v>61</v>
      </c>
      <c r="B342" t="s">
        <v>69</v>
      </c>
      <c r="C342" s="20">
        <v>40864</v>
      </c>
      <c r="D342" s="22">
        <v>10739</v>
      </c>
      <c r="E342">
        <v>12</v>
      </c>
      <c r="F342" s="21">
        <v>240</v>
      </c>
      <c r="G342">
        <f>Table246[[#This Row],[Unidades]]*Table246[[#This Row],[Valor Unitario]]</f>
        <v>2880</v>
      </c>
    </row>
    <row r="343" spans="1:7" hidden="1" x14ac:dyDescent="0.25">
      <c r="A343" t="s">
        <v>61</v>
      </c>
      <c r="B343" t="s">
        <v>63</v>
      </c>
      <c r="C343" s="20">
        <v>40865</v>
      </c>
      <c r="D343" s="22">
        <v>10705</v>
      </c>
      <c r="E343">
        <v>9</v>
      </c>
      <c r="F343" s="21">
        <v>378</v>
      </c>
      <c r="G343">
        <f>Table246[[#This Row],[Unidades]]*Table246[[#This Row],[Valor Unitario]]</f>
        <v>3402</v>
      </c>
    </row>
    <row r="344" spans="1:7" hidden="1" x14ac:dyDescent="0.25">
      <c r="A344" t="s">
        <v>59</v>
      </c>
      <c r="B344" t="s">
        <v>60</v>
      </c>
      <c r="C344" s="20">
        <v>40865</v>
      </c>
      <c r="D344" s="22">
        <v>10737</v>
      </c>
      <c r="E344">
        <v>19</v>
      </c>
      <c r="F344" s="21">
        <v>139.80000000000001</v>
      </c>
      <c r="G344">
        <f>Table246[[#This Row],[Unidades]]*Table246[[#This Row],[Valor Unitario]]</f>
        <v>2656.2000000000003</v>
      </c>
    </row>
    <row r="345" spans="1:7" hidden="1" x14ac:dyDescent="0.25">
      <c r="A345" t="s">
        <v>59</v>
      </c>
      <c r="B345" t="s">
        <v>60</v>
      </c>
      <c r="C345" s="20">
        <v>40865</v>
      </c>
      <c r="D345" s="22">
        <v>10738</v>
      </c>
      <c r="E345">
        <v>9</v>
      </c>
      <c r="F345" s="21">
        <v>52.35</v>
      </c>
      <c r="G345">
        <f>Table246[[#This Row],[Unidades]]*Table246[[#This Row],[Valor Unitario]]</f>
        <v>471.15000000000003</v>
      </c>
    </row>
    <row r="346" spans="1:7" hidden="1" x14ac:dyDescent="0.25">
      <c r="A346" t="s">
        <v>59</v>
      </c>
      <c r="B346" t="s">
        <v>67</v>
      </c>
      <c r="C346" s="20">
        <v>40865</v>
      </c>
      <c r="D346" s="22">
        <v>10741</v>
      </c>
      <c r="E346">
        <v>14</v>
      </c>
      <c r="F346" s="21">
        <v>228</v>
      </c>
      <c r="G346">
        <f>Table246[[#This Row],[Unidades]]*Table246[[#This Row],[Valor Unitario]]</f>
        <v>3192</v>
      </c>
    </row>
    <row r="347" spans="1:7" hidden="1" x14ac:dyDescent="0.25">
      <c r="A347" t="s">
        <v>59</v>
      </c>
      <c r="B347" t="s">
        <v>69</v>
      </c>
      <c r="C347" s="20">
        <v>40865</v>
      </c>
      <c r="D347" s="22">
        <v>10742</v>
      </c>
      <c r="E347">
        <v>8</v>
      </c>
      <c r="F347" s="21">
        <v>3118</v>
      </c>
      <c r="G347">
        <f>Table246[[#This Row],[Unidades]]*Table246[[#This Row],[Valor Unitario]]</f>
        <v>24944</v>
      </c>
    </row>
    <row r="348" spans="1:7" hidden="1" x14ac:dyDescent="0.25">
      <c r="A348" t="s">
        <v>59</v>
      </c>
      <c r="B348" t="s">
        <v>64</v>
      </c>
      <c r="C348" s="20">
        <v>40867</v>
      </c>
      <c r="D348" s="22">
        <v>10709</v>
      </c>
      <c r="E348">
        <v>8</v>
      </c>
      <c r="F348" s="21">
        <v>3424</v>
      </c>
      <c r="G348">
        <f>Table246[[#This Row],[Unidades]]*Table246[[#This Row],[Valor Unitario]]</f>
        <v>27392</v>
      </c>
    </row>
    <row r="349" spans="1:7" hidden="1" x14ac:dyDescent="0.25">
      <c r="A349" t="s">
        <v>61</v>
      </c>
      <c r="B349" t="s">
        <v>65</v>
      </c>
      <c r="C349" s="20">
        <v>40868</v>
      </c>
      <c r="D349" s="22">
        <v>10735</v>
      </c>
      <c r="E349">
        <v>10</v>
      </c>
      <c r="F349" s="21">
        <v>536.4</v>
      </c>
      <c r="G349">
        <f>Table246[[#This Row],[Unidades]]*Table246[[#This Row],[Valor Unitario]]</f>
        <v>5364</v>
      </c>
    </row>
    <row r="350" spans="1:7" hidden="1" x14ac:dyDescent="0.25">
      <c r="A350" t="s">
        <v>61</v>
      </c>
      <c r="B350" t="s">
        <v>63</v>
      </c>
      <c r="C350" s="20">
        <v>40868</v>
      </c>
      <c r="D350" s="22">
        <v>10736</v>
      </c>
      <c r="E350">
        <v>13</v>
      </c>
      <c r="F350" s="21">
        <v>997</v>
      </c>
      <c r="G350">
        <f>Table246[[#This Row],[Unidades]]*Table246[[#This Row],[Valor Unitario]]</f>
        <v>12961</v>
      </c>
    </row>
    <row r="351" spans="1:7" hidden="1" x14ac:dyDescent="0.25">
      <c r="A351" t="s">
        <v>59</v>
      </c>
      <c r="B351" t="s">
        <v>64</v>
      </c>
      <c r="C351" s="20">
        <v>40868</v>
      </c>
      <c r="D351" s="22">
        <v>10743</v>
      </c>
      <c r="E351">
        <v>19</v>
      </c>
      <c r="F351" s="21">
        <v>319.2</v>
      </c>
      <c r="G351">
        <f>Table246[[#This Row],[Unidades]]*Table246[[#This Row],[Valor Unitario]]</f>
        <v>6064.8</v>
      </c>
    </row>
    <row r="352" spans="1:7" hidden="1" x14ac:dyDescent="0.25">
      <c r="A352" t="s">
        <v>59</v>
      </c>
      <c r="B352" t="s">
        <v>64</v>
      </c>
      <c r="C352" s="20">
        <v>40868</v>
      </c>
      <c r="D352" s="22">
        <v>10746</v>
      </c>
      <c r="E352">
        <v>17</v>
      </c>
      <c r="F352" s="21">
        <v>2311.6999999999998</v>
      </c>
      <c r="G352">
        <f>Table246[[#This Row],[Unidades]]*Table246[[#This Row],[Valor Unitario]]</f>
        <v>39298.899999999994</v>
      </c>
    </row>
    <row r="353" spans="1:7" hidden="1" x14ac:dyDescent="0.25">
      <c r="A353" t="s">
        <v>61</v>
      </c>
      <c r="B353" t="s">
        <v>65</v>
      </c>
      <c r="C353" s="20">
        <v>40871</v>
      </c>
      <c r="D353" s="22">
        <v>10744</v>
      </c>
      <c r="E353">
        <v>10</v>
      </c>
      <c r="F353" s="21">
        <v>736</v>
      </c>
      <c r="G353">
        <f>Table246[[#This Row],[Unidades]]*Table246[[#This Row],[Valor Unitario]]</f>
        <v>7360</v>
      </c>
    </row>
    <row r="354" spans="1:7" hidden="1" x14ac:dyDescent="0.25">
      <c r="A354" t="s">
        <v>61</v>
      </c>
      <c r="B354" t="s">
        <v>63</v>
      </c>
      <c r="C354" s="20">
        <v>40871</v>
      </c>
      <c r="D354" s="22">
        <v>10750</v>
      </c>
      <c r="E354">
        <v>12</v>
      </c>
      <c r="F354" s="21">
        <v>1590.56</v>
      </c>
      <c r="G354">
        <f>Table246[[#This Row],[Unidades]]*Table246[[#This Row],[Valor Unitario]]</f>
        <v>19086.72</v>
      </c>
    </row>
    <row r="355" spans="1:7" hidden="1" x14ac:dyDescent="0.25">
      <c r="A355" t="s">
        <v>59</v>
      </c>
      <c r="B355" t="s">
        <v>69</v>
      </c>
      <c r="C355" s="20">
        <v>40872</v>
      </c>
      <c r="D355" s="22">
        <v>10723</v>
      </c>
      <c r="E355">
        <v>10</v>
      </c>
      <c r="F355" s="21">
        <v>468.45</v>
      </c>
      <c r="G355">
        <f>Table246[[#This Row],[Unidades]]*Table246[[#This Row],[Valor Unitario]]</f>
        <v>4684.5</v>
      </c>
    </row>
    <row r="356" spans="1:7" hidden="1" x14ac:dyDescent="0.25">
      <c r="A356" t="s">
        <v>59</v>
      </c>
      <c r="B356" t="s">
        <v>67</v>
      </c>
      <c r="C356" s="20">
        <v>40872</v>
      </c>
      <c r="D356" s="22">
        <v>10740</v>
      </c>
      <c r="E356">
        <v>11</v>
      </c>
      <c r="F356" s="21">
        <v>1416</v>
      </c>
      <c r="G356">
        <f>Table246[[#This Row],[Unidades]]*Table246[[#This Row],[Valor Unitario]]</f>
        <v>15576</v>
      </c>
    </row>
    <row r="357" spans="1:7" hidden="1" x14ac:dyDescent="0.25">
      <c r="A357" t="s">
        <v>61</v>
      </c>
      <c r="B357" t="s">
        <v>65</v>
      </c>
      <c r="C357" s="20">
        <v>40873</v>
      </c>
      <c r="D357" s="22">
        <v>10747</v>
      </c>
      <c r="E357">
        <v>16</v>
      </c>
      <c r="F357" s="21">
        <v>1912.85</v>
      </c>
      <c r="G357">
        <f>Table246[[#This Row],[Unidades]]*Table246[[#This Row],[Valor Unitario]]</f>
        <v>30605.599999999999</v>
      </c>
    </row>
    <row r="358" spans="1:7" hidden="1" x14ac:dyDescent="0.25">
      <c r="A358" t="s">
        <v>61</v>
      </c>
      <c r="B358" t="s">
        <v>63</v>
      </c>
      <c r="C358" s="20">
        <v>40874</v>
      </c>
      <c r="D358" s="22">
        <v>10745</v>
      </c>
      <c r="E358">
        <v>19</v>
      </c>
      <c r="F358" s="21">
        <v>4529.8</v>
      </c>
      <c r="G358">
        <f>Table246[[#This Row],[Unidades]]*Table246[[#This Row],[Valor Unitario]]</f>
        <v>86066.2</v>
      </c>
    </row>
    <row r="359" spans="1:7" hidden="1" x14ac:dyDescent="0.25">
      <c r="A359" t="s">
        <v>61</v>
      </c>
      <c r="B359" t="s">
        <v>69</v>
      </c>
      <c r="C359" s="20">
        <v>40874</v>
      </c>
      <c r="D359" s="22">
        <v>10753</v>
      </c>
      <c r="E359">
        <v>8</v>
      </c>
      <c r="F359" s="21">
        <v>88</v>
      </c>
      <c r="G359">
        <f>Table246[[#This Row],[Unidades]]*Table246[[#This Row],[Valor Unitario]]</f>
        <v>704</v>
      </c>
    </row>
    <row r="360" spans="1:7" hidden="1" x14ac:dyDescent="0.25">
      <c r="A360" t="s">
        <v>61</v>
      </c>
      <c r="B360" t="s">
        <v>65</v>
      </c>
      <c r="C360" s="20">
        <v>40874</v>
      </c>
      <c r="D360" s="22">
        <v>10754</v>
      </c>
      <c r="E360">
        <v>15</v>
      </c>
      <c r="F360" s="21">
        <v>55.2</v>
      </c>
      <c r="G360">
        <f>Table246[[#This Row],[Unidades]]*Table246[[#This Row],[Valor Unitario]]</f>
        <v>828</v>
      </c>
    </row>
    <row r="361" spans="1:7" hidden="1" x14ac:dyDescent="0.25">
      <c r="A361" t="s">
        <v>59</v>
      </c>
      <c r="B361" t="s">
        <v>69</v>
      </c>
      <c r="C361" s="20">
        <v>40875</v>
      </c>
      <c r="D361" s="22">
        <v>10748</v>
      </c>
      <c r="E361">
        <v>10</v>
      </c>
      <c r="F361" s="21">
        <v>2196</v>
      </c>
      <c r="G361">
        <f>Table246[[#This Row],[Unidades]]*Table246[[#This Row],[Valor Unitario]]</f>
        <v>21960</v>
      </c>
    </row>
    <row r="362" spans="1:7" hidden="1" x14ac:dyDescent="0.25">
      <c r="A362" t="s">
        <v>59</v>
      </c>
      <c r="B362" t="s">
        <v>60</v>
      </c>
      <c r="C362" s="20">
        <v>40875</v>
      </c>
      <c r="D362" s="22">
        <v>10752</v>
      </c>
      <c r="E362">
        <v>17</v>
      </c>
      <c r="F362" s="21">
        <v>252</v>
      </c>
      <c r="G362">
        <f>Table246[[#This Row],[Unidades]]*Table246[[#This Row],[Valor Unitario]]</f>
        <v>4284</v>
      </c>
    </row>
    <row r="363" spans="1:7" hidden="1" x14ac:dyDescent="0.25">
      <c r="A363" t="s">
        <v>59</v>
      </c>
      <c r="B363" t="s">
        <v>67</v>
      </c>
      <c r="C363" s="20">
        <v>40875</v>
      </c>
      <c r="D363" s="22">
        <v>10755</v>
      </c>
      <c r="E363">
        <v>12</v>
      </c>
      <c r="F363" s="21">
        <v>1948.5</v>
      </c>
      <c r="G363">
        <f>Table246[[#This Row],[Unidades]]*Table246[[#This Row],[Valor Unitario]]</f>
        <v>23382</v>
      </c>
    </row>
    <row r="364" spans="1:7" hidden="1" x14ac:dyDescent="0.25">
      <c r="A364" t="s">
        <v>59</v>
      </c>
      <c r="B364" t="s">
        <v>66</v>
      </c>
      <c r="C364" s="20">
        <v>40879</v>
      </c>
      <c r="D364" s="22">
        <v>10756</v>
      </c>
      <c r="E364">
        <v>9</v>
      </c>
      <c r="F364" s="21">
        <v>1990</v>
      </c>
      <c r="G364">
        <f>Table246[[#This Row],[Unidades]]*Table246[[#This Row],[Valor Unitario]]</f>
        <v>17910</v>
      </c>
    </row>
    <row r="365" spans="1:7" hidden="1" x14ac:dyDescent="0.25">
      <c r="A365" t="s">
        <v>59</v>
      </c>
      <c r="B365" t="s">
        <v>69</v>
      </c>
      <c r="C365" s="20">
        <v>40880</v>
      </c>
      <c r="D365" s="22">
        <v>10751</v>
      </c>
      <c r="E365">
        <v>10</v>
      </c>
      <c r="F365" s="21">
        <v>1631.48</v>
      </c>
      <c r="G365">
        <f>Table246[[#This Row],[Unidades]]*Table246[[#This Row],[Valor Unitario]]</f>
        <v>16314.8</v>
      </c>
    </row>
    <row r="366" spans="1:7" hidden="1" x14ac:dyDescent="0.25">
      <c r="A366" t="s">
        <v>61</v>
      </c>
      <c r="B366" t="s">
        <v>69</v>
      </c>
      <c r="C366" s="20">
        <v>40881</v>
      </c>
      <c r="D366" s="22">
        <v>10758</v>
      </c>
      <c r="E366">
        <v>8</v>
      </c>
      <c r="F366" s="21">
        <v>1644.6</v>
      </c>
      <c r="G366">
        <f>Table246[[#This Row],[Unidades]]*Table246[[#This Row],[Valor Unitario]]</f>
        <v>13156.8</v>
      </c>
    </row>
    <row r="367" spans="1:7" hidden="1" x14ac:dyDescent="0.25">
      <c r="A367" t="s">
        <v>59</v>
      </c>
      <c r="B367" t="s">
        <v>67</v>
      </c>
      <c r="C367" s="20">
        <v>40882</v>
      </c>
      <c r="D367" s="22">
        <v>10726</v>
      </c>
      <c r="E367">
        <v>15</v>
      </c>
      <c r="F367" s="21">
        <v>655</v>
      </c>
      <c r="G367">
        <f>Table246[[#This Row],[Unidades]]*Table246[[#This Row],[Valor Unitario]]</f>
        <v>9825</v>
      </c>
    </row>
    <row r="368" spans="1:7" hidden="1" x14ac:dyDescent="0.25">
      <c r="A368" t="s">
        <v>59</v>
      </c>
      <c r="B368" t="s">
        <v>60</v>
      </c>
      <c r="C368" s="20">
        <v>40882</v>
      </c>
      <c r="D368" s="22">
        <v>10727</v>
      </c>
      <c r="E368">
        <v>10</v>
      </c>
      <c r="F368" s="21">
        <v>1624.5</v>
      </c>
      <c r="G368">
        <f>Table246[[#This Row],[Unidades]]*Table246[[#This Row],[Valor Unitario]]</f>
        <v>16245</v>
      </c>
    </row>
    <row r="369" spans="1:7" hidden="1" x14ac:dyDescent="0.25">
      <c r="A369" t="s">
        <v>61</v>
      </c>
      <c r="B369" t="s">
        <v>62</v>
      </c>
      <c r="C369" s="20">
        <v>40885</v>
      </c>
      <c r="D369" s="22">
        <v>10761</v>
      </c>
      <c r="E369">
        <v>16</v>
      </c>
      <c r="F369" s="21">
        <v>507</v>
      </c>
      <c r="G369">
        <f>Table246[[#This Row],[Unidades]]*Table246[[#This Row],[Valor Unitario]]</f>
        <v>8112</v>
      </c>
    </row>
    <row r="370" spans="1:7" hidden="1" x14ac:dyDescent="0.25">
      <c r="A370" t="s">
        <v>59</v>
      </c>
      <c r="B370" t="s">
        <v>69</v>
      </c>
      <c r="C370" s="20">
        <v>40885</v>
      </c>
      <c r="D370" s="22">
        <v>10763</v>
      </c>
      <c r="E370">
        <v>17</v>
      </c>
      <c r="F370" s="21">
        <v>616</v>
      </c>
      <c r="G370">
        <f>Table246[[#This Row],[Unidades]]*Table246[[#This Row],[Valor Unitario]]</f>
        <v>10472</v>
      </c>
    </row>
    <row r="371" spans="1:7" hidden="1" x14ac:dyDescent="0.25">
      <c r="A371" t="s">
        <v>61</v>
      </c>
      <c r="B371" t="s">
        <v>65</v>
      </c>
      <c r="C371" s="20">
        <v>40885</v>
      </c>
      <c r="D371" s="22">
        <v>10764</v>
      </c>
      <c r="E371">
        <v>7</v>
      </c>
      <c r="F371" s="21">
        <v>2286</v>
      </c>
      <c r="G371">
        <f>Table246[[#This Row],[Unidades]]*Table246[[#This Row],[Valor Unitario]]</f>
        <v>16002</v>
      </c>
    </row>
    <row r="372" spans="1:7" hidden="1" x14ac:dyDescent="0.25">
      <c r="A372" t="s">
        <v>59</v>
      </c>
      <c r="B372" t="s">
        <v>69</v>
      </c>
      <c r="C372" s="20">
        <v>40886</v>
      </c>
      <c r="D372" s="22">
        <v>10762</v>
      </c>
      <c r="E372">
        <v>8</v>
      </c>
      <c r="F372" s="21">
        <v>4337</v>
      </c>
      <c r="G372">
        <f>Table246[[#This Row],[Unidades]]*Table246[[#This Row],[Valor Unitario]]</f>
        <v>34696</v>
      </c>
    </row>
    <row r="373" spans="1:7" hidden="1" x14ac:dyDescent="0.25">
      <c r="A373" t="s">
        <v>59</v>
      </c>
      <c r="B373" t="s">
        <v>69</v>
      </c>
      <c r="C373" s="20">
        <v>40886</v>
      </c>
      <c r="D373" s="22">
        <v>10765</v>
      </c>
      <c r="E373">
        <v>12</v>
      </c>
      <c r="F373" s="21">
        <v>1515.6</v>
      </c>
      <c r="G373">
        <f>Table246[[#This Row],[Unidades]]*Table246[[#This Row],[Valor Unitario]]</f>
        <v>18187.199999999997</v>
      </c>
    </row>
    <row r="374" spans="1:7" hidden="1" x14ac:dyDescent="0.25">
      <c r="A374" t="s">
        <v>59</v>
      </c>
      <c r="B374" t="s">
        <v>67</v>
      </c>
      <c r="C374" s="20">
        <v>40886</v>
      </c>
      <c r="D374" s="22">
        <v>10766</v>
      </c>
      <c r="E374">
        <v>8</v>
      </c>
      <c r="F374" s="21">
        <v>2310</v>
      </c>
      <c r="G374">
        <f>Table246[[#This Row],[Unidades]]*Table246[[#This Row],[Valor Unitario]]</f>
        <v>18480</v>
      </c>
    </row>
    <row r="375" spans="1:7" hidden="1" x14ac:dyDescent="0.25">
      <c r="A375" t="s">
        <v>59</v>
      </c>
      <c r="B375" t="s">
        <v>67</v>
      </c>
      <c r="C375" s="20">
        <v>40887</v>
      </c>
      <c r="D375" s="22">
        <v>10760</v>
      </c>
      <c r="E375">
        <v>15</v>
      </c>
      <c r="F375" s="21">
        <v>2917</v>
      </c>
      <c r="G375">
        <f>Table246[[#This Row],[Unidades]]*Table246[[#This Row],[Valor Unitario]]</f>
        <v>43755</v>
      </c>
    </row>
    <row r="376" spans="1:7" hidden="1" x14ac:dyDescent="0.25">
      <c r="A376" t="s">
        <v>59</v>
      </c>
      <c r="B376" t="s">
        <v>69</v>
      </c>
      <c r="C376" s="20">
        <v>40889</v>
      </c>
      <c r="D376" s="22">
        <v>10759</v>
      </c>
      <c r="E376">
        <v>15</v>
      </c>
      <c r="F376" s="21">
        <v>320</v>
      </c>
      <c r="G376">
        <f>Table246[[#This Row],[Unidades]]*Table246[[#This Row],[Valor Unitario]]</f>
        <v>4800</v>
      </c>
    </row>
    <row r="377" spans="1:7" hidden="1" x14ac:dyDescent="0.25">
      <c r="A377" t="s">
        <v>59</v>
      </c>
      <c r="B377" t="s">
        <v>69</v>
      </c>
      <c r="C377" s="20">
        <v>40889</v>
      </c>
      <c r="D377" s="22">
        <v>10769</v>
      </c>
      <c r="E377">
        <v>9</v>
      </c>
      <c r="F377" s="21">
        <v>1684.27</v>
      </c>
      <c r="G377">
        <f>Table246[[#This Row],[Unidades]]*Table246[[#This Row],[Valor Unitario]]</f>
        <v>15158.43</v>
      </c>
    </row>
    <row r="378" spans="1:7" hidden="1" x14ac:dyDescent="0.25">
      <c r="A378" t="s">
        <v>59</v>
      </c>
      <c r="B378" t="s">
        <v>67</v>
      </c>
      <c r="C378" s="20">
        <v>40889</v>
      </c>
      <c r="D378" s="22">
        <v>10774</v>
      </c>
      <c r="E378">
        <v>12</v>
      </c>
      <c r="F378" s="21">
        <v>868.75</v>
      </c>
      <c r="G378">
        <f>Table246[[#This Row],[Unidades]]*Table246[[#This Row],[Valor Unitario]]</f>
        <v>10425</v>
      </c>
    </row>
    <row r="379" spans="1:7" hidden="1" x14ac:dyDescent="0.25">
      <c r="A379" t="s">
        <v>61</v>
      </c>
      <c r="B379" t="s">
        <v>65</v>
      </c>
      <c r="C379" s="20">
        <v>40892</v>
      </c>
      <c r="D379" s="22">
        <v>10757</v>
      </c>
      <c r="E379">
        <v>11</v>
      </c>
      <c r="F379" s="21">
        <v>3082</v>
      </c>
      <c r="G379">
        <f>Table246[[#This Row],[Unidades]]*Table246[[#This Row],[Valor Unitario]]</f>
        <v>33902</v>
      </c>
    </row>
    <row r="380" spans="1:7" hidden="1" x14ac:dyDescent="0.25">
      <c r="A380" t="s">
        <v>59</v>
      </c>
      <c r="B380" t="s">
        <v>67</v>
      </c>
      <c r="C380" s="20">
        <v>40892</v>
      </c>
      <c r="D380" s="22">
        <v>10767</v>
      </c>
      <c r="E380">
        <v>8</v>
      </c>
      <c r="F380" s="21">
        <v>28</v>
      </c>
      <c r="G380">
        <f>Table246[[#This Row],[Unidades]]*Table246[[#This Row],[Valor Unitario]]</f>
        <v>224</v>
      </c>
    </row>
    <row r="381" spans="1:7" hidden="1" x14ac:dyDescent="0.25">
      <c r="A381" t="s">
        <v>59</v>
      </c>
      <c r="B381" t="s">
        <v>69</v>
      </c>
      <c r="C381" s="20">
        <v>40892</v>
      </c>
      <c r="D381" s="22">
        <v>10768</v>
      </c>
      <c r="E381">
        <v>11</v>
      </c>
      <c r="F381" s="21">
        <v>1477</v>
      </c>
      <c r="G381">
        <f>Table246[[#This Row],[Unidades]]*Table246[[#This Row],[Valor Unitario]]</f>
        <v>16247</v>
      </c>
    </row>
    <row r="382" spans="1:7" hidden="1" x14ac:dyDescent="0.25">
      <c r="A382" t="s">
        <v>59</v>
      </c>
      <c r="B382" t="s">
        <v>64</v>
      </c>
      <c r="C382" s="20">
        <v>40893</v>
      </c>
      <c r="D382" s="22">
        <v>10773</v>
      </c>
      <c r="E382">
        <v>16</v>
      </c>
      <c r="F382" s="21">
        <v>2030.4</v>
      </c>
      <c r="G382">
        <f>Table246[[#This Row],[Unidades]]*Table246[[#This Row],[Valor Unitario]]</f>
        <v>32486.400000000001</v>
      </c>
    </row>
    <row r="383" spans="1:7" hidden="1" x14ac:dyDescent="0.25">
      <c r="A383" t="s">
        <v>59</v>
      </c>
      <c r="B383" t="s">
        <v>66</v>
      </c>
      <c r="C383" s="20">
        <v>40894</v>
      </c>
      <c r="D383" s="22">
        <v>10770</v>
      </c>
      <c r="E383">
        <v>13</v>
      </c>
      <c r="F383" s="21">
        <v>236.25</v>
      </c>
      <c r="G383">
        <f>Table246[[#This Row],[Unidades]]*Table246[[#This Row],[Valor Unitario]]</f>
        <v>3071.25</v>
      </c>
    </row>
    <row r="384" spans="1:7" hidden="1" x14ac:dyDescent="0.25">
      <c r="A384" t="s">
        <v>59</v>
      </c>
      <c r="B384" t="s">
        <v>64</v>
      </c>
      <c r="C384" s="20">
        <v>40895</v>
      </c>
      <c r="D384" s="22">
        <v>10776</v>
      </c>
      <c r="E384">
        <v>13</v>
      </c>
      <c r="F384" s="21">
        <v>6635.27</v>
      </c>
      <c r="G384">
        <f>Table246[[#This Row],[Unidades]]*Table246[[#This Row],[Valor Unitario]]</f>
        <v>86258.510000000009</v>
      </c>
    </row>
    <row r="385" spans="1:7" hidden="1" x14ac:dyDescent="0.25">
      <c r="A385" t="s">
        <v>59</v>
      </c>
      <c r="B385" t="s">
        <v>67</v>
      </c>
      <c r="C385" s="20">
        <v>40896</v>
      </c>
      <c r="D385" s="22">
        <v>10749</v>
      </c>
      <c r="E385">
        <v>19</v>
      </c>
      <c r="F385" s="21">
        <v>1080</v>
      </c>
      <c r="G385">
        <f>Table246[[#This Row],[Unidades]]*Table246[[#This Row],[Valor Unitario]]</f>
        <v>20520</v>
      </c>
    </row>
    <row r="386" spans="1:7" hidden="1" x14ac:dyDescent="0.25">
      <c r="A386" t="s">
        <v>59</v>
      </c>
      <c r="B386" t="s">
        <v>69</v>
      </c>
      <c r="C386" s="20">
        <v>40896</v>
      </c>
      <c r="D386" s="22">
        <v>10772</v>
      </c>
      <c r="E386">
        <v>8</v>
      </c>
      <c r="F386" s="21">
        <v>3603.22</v>
      </c>
      <c r="G386">
        <f>Table246[[#This Row],[Unidades]]*Table246[[#This Row],[Valor Unitario]]</f>
        <v>28825.759999999998</v>
      </c>
    </row>
    <row r="387" spans="1:7" hidden="1" x14ac:dyDescent="0.25">
      <c r="A387" t="s">
        <v>59</v>
      </c>
      <c r="B387" t="s">
        <v>60</v>
      </c>
      <c r="C387" s="20">
        <v>40896</v>
      </c>
      <c r="D387" s="22">
        <v>10781</v>
      </c>
      <c r="E387">
        <v>10</v>
      </c>
      <c r="F387" s="21">
        <v>975.88</v>
      </c>
      <c r="G387">
        <f>Table246[[#This Row],[Unidades]]*Table246[[#This Row],[Valor Unitario]]</f>
        <v>9758.7999999999993</v>
      </c>
    </row>
    <row r="388" spans="1:7" hidden="1" x14ac:dyDescent="0.25">
      <c r="A388" t="s">
        <v>59</v>
      </c>
      <c r="B388" t="s">
        <v>67</v>
      </c>
      <c r="C388" s="20">
        <v>40896</v>
      </c>
      <c r="D388" s="22">
        <v>10783</v>
      </c>
      <c r="E388">
        <v>14</v>
      </c>
      <c r="F388" s="21">
        <v>1442.5</v>
      </c>
      <c r="G388">
        <f>Table246[[#This Row],[Unidades]]*Table246[[#This Row],[Valor Unitario]]</f>
        <v>20195</v>
      </c>
    </row>
    <row r="389" spans="1:7" hidden="1" x14ac:dyDescent="0.25">
      <c r="A389" t="s">
        <v>61</v>
      </c>
      <c r="B389" t="s">
        <v>63</v>
      </c>
      <c r="C389" s="20">
        <v>40899</v>
      </c>
      <c r="D389" s="22">
        <v>10782</v>
      </c>
      <c r="E389">
        <v>7</v>
      </c>
      <c r="F389" s="21">
        <v>12.5</v>
      </c>
      <c r="G389">
        <f>Table246[[#This Row],[Unidades]]*Table246[[#This Row],[Valor Unitario]]</f>
        <v>87.5</v>
      </c>
    </row>
    <row r="390" spans="1:7" hidden="1" x14ac:dyDescent="0.25">
      <c r="A390" t="s">
        <v>59</v>
      </c>
      <c r="B390" t="s">
        <v>67</v>
      </c>
      <c r="C390" s="20">
        <v>40899</v>
      </c>
      <c r="D390" s="22">
        <v>10784</v>
      </c>
      <c r="E390">
        <v>13</v>
      </c>
      <c r="F390" s="21">
        <v>1488</v>
      </c>
      <c r="G390">
        <f>Table246[[#This Row],[Unidades]]*Table246[[#This Row],[Valor Unitario]]</f>
        <v>19344</v>
      </c>
    </row>
    <row r="391" spans="1:7" hidden="1" x14ac:dyDescent="0.25">
      <c r="A391" t="s">
        <v>59</v>
      </c>
      <c r="B391" t="s">
        <v>66</v>
      </c>
      <c r="C391" s="20">
        <v>40900</v>
      </c>
      <c r="D391" s="22">
        <v>10786</v>
      </c>
      <c r="E391">
        <v>18</v>
      </c>
      <c r="F391" s="21">
        <v>1531.08</v>
      </c>
      <c r="G391">
        <f>Table246[[#This Row],[Unidades]]*Table246[[#This Row],[Valor Unitario]]</f>
        <v>27559.439999999999</v>
      </c>
    </row>
    <row r="392" spans="1:7" hidden="1" x14ac:dyDescent="0.25">
      <c r="A392" t="s">
        <v>59</v>
      </c>
      <c r="B392" t="s">
        <v>69</v>
      </c>
      <c r="C392" s="20">
        <v>40901</v>
      </c>
      <c r="D392" s="22">
        <v>10778</v>
      </c>
      <c r="E392">
        <v>18</v>
      </c>
      <c r="F392" s="21">
        <v>96.5</v>
      </c>
      <c r="G392">
        <f>Table246[[#This Row],[Unidades]]*Table246[[#This Row],[Valor Unitario]]</f>
        <v>1737</v>
      </c>
    </row>
    <row r="393" spans="1:7" hidden="1" x14ac:dyDescent="0.25">
      <c r="A393" t="s">
        <v>59</v>
      </c>
      <c r="B393" t="s">
        <v>64</v>
      </c>
      <c r="C393" s="20">
        <v>40901</v>
      </c>
      <c r="D393" s="22">
        <v>10785</v>
      </c>
      <c r="E393">
        <v>7</v>
      </c>
      <c r="F393" s="21">
        <v>387.5</v>
      </c>
      <c r="G393">
        <f>Table246[[#This Row],[Unidades]]*Table246[[#This Row],[Valor Unitario]]</f>
        <v>2712.5</v>
      </c>
    </row>
    <row r="394" spans="1:7" hidden="1" x14ac:dyDescent="0.25">
      <c r="A394" t="s">
        <v>59</v>
      </c>
      <c r="B394" t="s">
        <v>60</v>
      </c>
      <c r="C394" s="20">
        <v>40902</v>
      </c>
      <c r="D394" s="22">
        <v>10780</v>
      </c>
      <c r="E394">
        <v>14</v>
      </c>
      <c r="F394" s="21">
        <v>720</v>
      </c>
      <c r="G394">
        <f>Table246[[#This Row],[Unidades]]*Table246[[#This Row],[Valor Unitario]]</f>
        <v>10080</v>
      </c>
    </row>
    <row r="395" spans="1:7" hidden="1" x14ac:dyDescent="0.25">
      <c r="A395" t="s">
        <v>61</v>
      </c>
      <c r="B395" t="s">
        <v>68</v>
      </c>
      <c r="C395" s="20">
        <v>40903</v>
      </c>
      <c r="D395" s="22">
        <v>10775</v>
      </c>
      <c r="E395">
        <v>10</v>
      </c>
      <c r="F395" s="21">
        <v>228</v>
      </c>
      <c r="G395">
        <f>Table246[[#This Row],[Unidades]]*Table246[[#This Row],[Valor Unitario]]</f>
        <v>2280</v>
      </c>
    </row>
    <row r="396" spans="1:7" hidden="1" x14ac:dyDescent="0.25">
      <c r="A396" t="s">
        <v>59</v>
      </c>
      <c r="B396" t="s">
        <v>60</v>
      </c>
      <c r="C396" s="20">
        <v>40903</v>
      </c>
      <c r="D396" s="22">
        <v>10787</v>
      </c>
      <c r="E396">
        <v>16</v>
      </c>
      <c r="F396" s="21">
        <v>2622.76</v>
      </c>
      <c r="G396">
        <f>Table246[[#This Row],[Unidades]]*Table246[[#This Row],[Valor Unitario]]</f>
        <v>41964.160000000003</v>
      </c>
    </row>
    <row r="397" spans="1:7" hidden="1" x14ac:dyDescent="0.25">
      <c r="A397" t="s">
        <v>61</v>
      </c>
      <c r="B397" t="s">
        <v>65</v>
      </c>
      <c r="C397" s="20">
        <v>40903</v>
      </c>
      <c r="D397" s="22">
        <v>10790</v>
      </c>
      <c r="E397">
        <v>15</v>
      </c>
      <c r="F397" s="21">
        <v>722.5</v>
      </c>
      <c r="G397">
        <f>Table246[[#This Row],[Unidades]]*Table246[[#This Row],[Valor Unitario]]</f>
        <v>10837.5</v>
      </c>
    </row>
    <row r="398" spans="1:7" hidden="1" x14ac:dyDescent="0.25">
      <c r="A398" t="s">
        <v>59</v>
      </c>
      <c r="B398" t="s">
        <v>64</v>
      </c>
      <c r="C398" s="20">
        <v>40908</v>
      </c>
      <c r="D398" s="22">
        <v>10789</v>
      </c>
      <c r="E398">
        <v>15</v>
      </c>
      <c r="F398" s="21">
        <v>3687</v>
      </c>
      <c r="G398">
        <f>Table246[[#This Row],[Unidades]]*Table246[[#This Row],[Valor Unitario]]</f>
        <v>55305</v>
      </c>
    </row>
    <row r="399" spans="1:7" hidden="1" x14ac:dyDescent="0.25">
      <c r="A399" t="s">
        <v>59</v>
      </c>
      <c r="B399" t="s">
        <v>64</v>
      </c>
      <c r="C399" s="20">
        <v>40908</v>
      </c>
      <c r="D399" s="22">
        <v>10792</v>
      </c>
      <c r="E399">
        <v>10</v>
      </c>
      <c r="F399" s="21">
        <v>399.85</v>
      </c>
      <c r="G399">
        <f>Table246[[#This Row],[Unidades]]*Table246[[#This Row],[Valor Unitario]]</f>
        <v>3998.5</v>
      </c>
    </row>
    <row r="400" spans="1:7" hidden="1" x14ac:dyDescent="0.25">
      <c r="A400" t="s">
        <v>59</v>
      </c>
      <c r="B400" t="s">
        <v>67</v>
      </c>
      <c r="C400" s="20">
        <v>40908</v>
      </c>
      <c r="D400" s="22">
        <v>10801</v>
      </c>
      <c r="E400">
        <v>14</v>
      </c>
      <c r="F400" s="21">
        <v>3026.85</v>
      </c>
      <c r="G400">
        <f>Table246[[#This Row],[Unidades]]*Table246[[#This Row],[Valor Unitario]]</f>
        <v>42375.9</v>
      </c>
    </row>
    <row r="401" spans="1:7" hidden="1" x14ac:dyDescent="0.25">
      <c r="A401" t="s">
        <v>61</v>
      </c>
      <c r="B401" t="s">
        <v>65</v>
      </c>
      <c r="C401" s="20">
        <v>40909</v>
      </c>
      <c r="D401" s="22">
        <v>10791</v>
      </c>
      <c r="E401">
        <v>15</v>
      </c>
      <c r="F401" s="21">
        <v>1829.76</v>
      </c>
      <c r="G401">
        <f>Table246[[#This Row],[Unidades]]*Table246[[#This Row],[Valor Unitario]]</f>
        <v>27446.400000000001</v>
      </c>
    </row>
    <row r="402" spans="1:7" hidden="1" x14ac:dyDescent="0.25">
      <c r="A402" t="s">
        <v>61</v>
      </c>
      <c r="B402" t="s">
        <v>65</v>
      </c>
      <c r="C402" s="20">
        <v>40910</v>
      </c>
      <c r="D402" s="22">
        <v>10794</v>
      </c>
      <c r="E402">
        <v>19</v>
      </c>
      <c r="F402" s="21">
        <v>314.76</v>
      </c>
      <c r="G402">
        <f>Table246[[#This Row],[Unidades]]*Table246[[#This Row],[Valor Unitario]]</f>
        <v>5980.44</v>
      </c>
    </row>
    <row r="403" spans="1:7" hidden="1" x14ac:dyDescent="0.25">
      <c r="A403" t="s">
        <v>61</v>
      </c>
      <c r="B403" t="s">
        <v>67</v>
      </c>
      <c r="C403" s="20">
        <v>40910</v>
      </c>
      <c r="D403" s="22">
        <v>10802</v>
      </c>
      <c r="E403">
        <v>11</v>
      </c>
      <c r="F403" s="21">
        <v>2942.81</v>
      </c>
      <c r="G403">
        <f>Table246[[#This Row],[Unidades]]*Table246[[#This Row],[Valor Unitario]]</f>
        <v>32370.91</v>
      </c>
    </row>
    <row r="404" spans="1:7" hidden="1" x14ac:dyDescent="0.25">
      <c r="A404" t="s">
        <v>61</v>
      </c>
      <c r="B404" t="s">
        <v>68</v>
      </c>
      <c r="C404" s="20">
        <v>40913</v>
      </c>
      <c r="D404" s="22">
        <v>10797</v>
      </c>
      <c r="E404">
        <v>7</v>
      </c>
      <c r="F404" s="21">
        <v>420</v>
      </c>
      <c r="G404">
        <f>Table246[[#This Row],[Unidades]]*Table246[[#This Row],[Valor Unitario]]</f>
        <v>2940</v>
      </c>
    </row>
    <row r="405" spans="1:7" hidden="1" x14ac:dyDescent="0.25">
      <c r="A405" t="s">
        <v>59</v>
      </c>
      <c r="B405" t="s">
        <v>60</v>
      </c>
      <c r="C405" s="20">
        <v>40913</v>
      </c>
      <c r="D405" s="22">
        <v>10798</v>
      </c>
      <c r="E405">
        <v>14</v>
      </c>
      <c r="F405" s="21">
        <v>446.6</v>
      </c>
      <c r="G405">
        <f>Table246[[#This Row],[Unidades]]*Table246[[#This Row],[Valor Unitario]]</f>
        <v>6252.4000000000005</v>
      </c>
    </row>
    <row r="406" spans="1:7" hidden="1" x14ac:dyDescent="0.25">
      <c r="A406" t="s">
        <v>61</v>
      </c>
      <c r="B406" t="s">
        <v>63</v>
      </c>
      <c r="C406" s="20">
        <v>40913</v>
      </c>
      <c r="D406" s="22">
        <v>10799</v>
      </c>
      <c r="E406">
        <v>10</v>
      </c>
      <c r="F406" s="21">
        <v>1553.5</v>
      </c>
      <c r="G406">
        <f>Table246[[#This Row],[Unidades]]*Table246[[#This Row],[Valor Unitario]]</f>
        <v>15535</v>
      </c>
    </row>
    <row r="407" spans="1:7" hidden="1" x14ac:dyDescent="0.25">
      <c r="A407" t="s">
        <v>59</v>
      </c>
      <c r="B407" t="s">
        <v>64</v>
      </c>
      <c r="C407" s="20">
        <v>40913</v>
      </c>
      <c r="D407" s="22">
        <v>10800</v>
      </c>
      <c r="E407">
        <v>17</v>
      </c>
      <c r="F407" s="21">
        <v>1468.93</v>
      </c>
      <c r="G407">
        <f>Table246[[#This Row],[Unidades]]*Table246[[#This Row],[Valor Unitario]]</f>
        <v>24971.81</v>
      </c>
    </row>
    <row r="408" spans="1:7" hidden="1" x14ac:dyDescent="0.25">
      <c r="A408" t="s">
        <v>59</v>
      </c>
      <c r="B408" t="s">
        <v>69</v>
      </c>
      <c r="C408" s="20">
        <v>40913</v>
      </c>
      <c r="D408" s="22">
        <v>10806</v>
      </c>
      <c r="E408">
        <v>14</v>
      </c>
      <c r="F408" s="21">
        <v>439.6</v>
      </c>
      <c r="G408">
        <f>Table246[[#This Row],[Unidades]]*Table246[[#This Row],[Valor Unitario]]</f>
        <v>6154.4000000000005</v>
      </c>
    </row>
    <row r="409" spans="1:7" hidden="1" x14ac:dyDescent="0.25">
      <c r="A409" t="s">
        <v>59</v>
      </c>
      <c r="B409" t="s">
        <v>67</v>
      </c>
      <c r="C409" s="20">
        <v>40914</v>
      </c>
      <c r="D409" s="22">
        <v>10803</v>
      </c>
      <c r="E409">
        <v>8</v>
      </c>
      <c r="F409" s="21">
        <v>1193.01</v>
      </c>
      <c r="G409">
        <f>Table246[[#This Row],[Unidades]]*Table246[[#This Row],[Valor Unitario]]</f>
        <v>9544.08</v>
      </c>
    </row>
    <row r="410" spans="1:7" hidden="1" x14ac:dyDescent="0.25">
      <c r="A410" t="s">
        <v>61</v>
      </c>
      <c r="B410" t="s">
        <v>65</v>
      </c>
      <c r="C410" s="20">
        <v>40915</v>
      </c>
      <c r="D410" s="22">
        <v>10804</v>
      </c>
      <c r="E410">
        <v>17</v>
      </c>
      <c r="F410" s="21">
        <v>2278.4</v>
      </c>
      <c r="G410">
        <f>Table246[[#This Row],[Unidades]]*Table246[[#This Row],[Valor Unitario]]</f>
        <v>38732.800000000003</v>
      </c>
    </row>
    <row r="411" spans="1:7" hidden="1" x14ac:dyDescent="0.25">
      <c r="A411" t="s">
        <v>61</v>
      </c>
      <c r="B411" t="s">
        <v>68</v>
      </c>
      <c r="C411" s="20">
        <v>40915</v>
      </c>
      <c r="D411" s="22">
        <v>10809</v>
      </c>
      <c r="E411">
        <v>12</v>
      </c>
      <c r="F411" s="21">
        <v>140</v>
      </c>
      <c r="G411">
        <f>Table246[[#This Row],[Unidades]]*Table246[[#This Row],[Valor Unitario]]</f>
        <v>1680</v>
      </c>
    </row>
    <row r="412" spans="1:7" hidden="1" x14ac:dyDescent="0.25">
      <c r="A412" t="s">
        <v>59</v>
      </c>
      <c r="B412" t="s">
        <v>60</v>
      </c>
      <c r="C412" s="20">
        <v>40915</v>
      </c>
      <c r="D412" s="22">
        <v>10810</v>
      </c>
      <c r="E412">
        <v>9</v>
      </c>
      <c r="F412" s="21">
        <v>187</v>
      </c>
      <c r="G412">
        <f>Table246[[#This Row],[Unidades]]*Table246[[#This Row],[Valor Unitario]]</f>
        <v>1683</v>
      </c>
    </row>
    <row r="413" spans="1:7" hidden="1" x14ac:dyDescent="0.25">
      <c r="A413" t="s">
        <v>59</v>
      </c>
      <c r="B413" t="s">
        <v>69</v>
      </c>
      <c r="C413" s="20">
        <v>40916</v>
      </c>
      <c r="D413" s="22">
        <v>10793</v>
      </c>
      <c r="E413">
        <v>11</v>
      </c>
      <c r="F413" s="21">
        <v>191.1</v>
      </c>
      <c r="G413">
        <f>Table246[[#This Row],[Unidades]]*Table246[[#This Row],[Valor Unitario]]</f>
        <v>2102.1</v>
      </c>
    </row>
    <row r="414" spans="1:7" hidden="1" x14ac:dyDescent="0.25">
      <c r="A414" t="s">
        <v>59</v>
      </c>
      <c r="B414" t="s">
        <v>66</v>
      </c>
      <c r="C414" s="20">
        <v>40916</v>
      </c>
      <c r="D414" s="22">
        <v>10811</v>
      </c>
      <c r="E414">
        <v>10</v>
      </c>
      <c r="F414" s="21">
        <v>852</v>
      </c>
      <c r="G414">
        <f>Table246[[#This Row],[Unidades]]*Table246[[#This Row],[Valor Unitario]]</f>
        <v>8520</v>
      </c>
    </row>
    <row r="415" spans="1:7" hidden="1" x14ac:dyDescent="0.25">
      <c r="A415" t="s">
        <v>59</v>
      </c>
      <c r="B415" t="s">
        <v>60</v>
      </c>
      <c r="C415" s="20">
        <v>40917</v>
      </c>
      <c r="D415" s="22">
        <v>10805</v>
      </c>
      <c r="E415">
        <v>10</v>
      </c>
      <c r="F415" s="21">
        <v>2775</v>
      </c>
      <c r="G415">
        <f>Table246[[#This Row],[Unidades]]*Table246[[#This Row],[Valor Unitario]]</f>
        <v>27750</v>
      </c>
    </row>
    <row r="416" spans="1:7" hidden="1" x14ac:dyDescent="0.25">
      <c r="A416" t="s">
        <v>59</v>
      </c>
      <c r="B416" t="s">
        <v>60</v>
      </c>
      <c r="C416" s="20">
        <v>40917</v>
      </c>
      <c r="D416" s="22">
        <v>10808</v>
      </c>
      <c r="E416">
        <v>16</v>
      </c>
      <c r="F416" s="21">
        <v>1411</v>
      </c>
      <c r="G416">
        <f>Table246[[#This Row],[Unidades]]*Table246[[#This Row],[Valor Unitario]]</f>
        <v>22576</v>
      </c>
    </row>
    <row r="417" spans="1:7" hidden="1" x14ac:dyDescent="0.25">
      <c r="A417" t="s">
        <v>59</v>
      </c>
      <c r="B417" t="s">
        <v>64</v>
      </c>
      <c r="C417" s="20">
        <v>40917</v>
      </c>
      <c r="D417" s="22">
        <v>10813</v>
      </c>
      <c r="E417">
        <v>14</v>
      </c>
      <c r="F417" s="21">
        <v>602.4</v>
      </c>
      <c r="G417">
        <f>Table246[[#This Row],[Unidades]]*Table246[[#This Row],[Valor Unitario]]</f>
        <v>8433.6</v>
      </c>
    </row>
    <row r="418" spans="1:7" hidden="1" x14ac:dyDescent="0.25">
      <c r="A418" t="s">
        <v>61</v>
      </c>
      <c r="B418" t="s">
        <v>62</v>
      </c>
      <c r="C418" s="20">
        <v>40920</v>
      </c>
      <c r="D418" s="22">
        <v>10812</v>
      </c>
      <c r="E418">
        <v>16</v>
      </c>
      <c r="F418" s="21">
        <v>1692.8</v>
      </c>
      <c r="G418">
        <f>Table246[[#This Row],[Unidades]]*Table246[[#This Row],[Valor Unitario]]</f>
        <v>27084.799999999999</v>
      </c>
    </row>
    <row r="419" spans="1:7" hidden="1" x14ac:dyDescent="0.25">
      <c r="A419" t="s">
        <v>61</v>
      </c>
      <c r="B419" t="s">
        <v>68</v>
      </c>
      <c r="C419" s="20">
        <v>40920</v>
      </c>
      <c r="D419" s="22">
        <v>10818</v>
      </c>
      <c r="E419">
        <v>12</v>
      </c>
      <c r="F419" s="21">
        <v>833</v>
      </c>
      <c r="G419">
        <f>Table246[[#This Row],[Unidades]]*Table246[[#This Row],[Valor Unitario]]</f>
        <v>9996</v>
      </c>
    </row>
    <row r="420" spans="1:7" hidden="1" x14ac:dyDescent="0.25">
      <c r="A420" t="s">
        <v>59</v>
      </c>
      <c r="B420" t="s">
        <v>69</v>
      </c>
      <c r="C420" s="20">
        <v>40921</v>
      </c>
      <c r="D420" s="22">
        <v>10817</v>
      </c>
      <c r="E420">
        <v>8</v>
      </c>
      <c r="F420" s="21">
        <v>10952.84</v>
      </c>
      <c r="G420">
        <f>Table246[[#This Row],[Unidades]]*Table246[[#This Row],[Valor Unitario]]</f>
        <v>87622.720000000001</v>
      </c>
    </row>
    <row r="421" spans="1:7" hidden="1" x14ac:dyDescent="0.25">
      <c r="A421" t="s">
        <v>59</v>
      </c>
      <c r="B421" t="s">
        <v>69</v>
      </c>
      <c r="C421" s="20">
        <v>40921</v>
      </c>
      <c r="D421" s="22">
        <v>10820</v>
      </c>
      <c r="E421">
        <v>7</v>
      </c>
      <c r="F421" s="21">
        <v>1140</v>
      </c>
      <c r="G421">
        <f>Table246[[#This Row],[Unidades]]*Table246[[#This Row],[Valor Unitario]]</f>
        <v>7980</v>
      </c>
    </row>
    <row r="422" spans="1:7" hidden="1" x14ac:dyDescent="0.25">
      <c r="A422" t="s">
        <v>61</v>
      </c>
      <c r="B422" t="s">
        <v>62</v>
      </c>
      <c r="C422" s="20">
        <v>40921</v>
      </c>
      <c r="D422" s="22">
        <v>10823</v>
      </c>
      <c r="E422">
        <v>7</v>
      </c>
      <c r="F422" s="21">
        <v>2826</v>
      </c>
      <c r="G422">
        <f>Table246[[#This Row],[Unidades]]*Table246[[#This Row],[Valor Unitario]]</f>
        <v>19782</v>
      </c>
    </row>
    <row r="423" spans="1:7" hidden="1" x14ac:dyDescent="0.25">
      <c r="A423" t="s">
        <v>59</v>
      </c>
      <c r="B423" t="s">
        <v>69</v>
      </c>
      <c r="C423" s="20">
        <v>40922</v>
      </c>
      <c r="D423" s="22">
        <v>10779</v>
      </c>
      <c r="E423">
        <v>16</v>
      </c>
      <c r="F423" s="21">
        <v>1335</v>
      </c>
      <c r="G423">
        <f>Table246[[#This Row],[Unidades]]*Table246[[#This Row],[Valor Unitario]]</f>
        <v>21360</v>
      </c>
    </row>
    <row r="424" spans="1:7" hidden="1" x14ac:dyDescent="0.25">
      <c r="A424" t="s">
        <v>59</v>
      </c>
      <c r="B424" t="s">
        <v>69</v>
      </c>
      <c r="C424" s="20">
        <v>40922</v>
      </c>
      <c r="D424" s="22">
        <v>10796</v>
      </c>
      <c r="E424">
        <v>19</v>
      </c>
      <c r="F424" s="21">
        <v>2341.36</v>
      </c>
      <c r="G424">
        <f>Table246[[#This Row],[Unidades]]*Table246[[#This Row],[Valor Unitario]]</f>
        <v>44485.840000000004</v>
      </c>
    </row>
    <row r="425" spans="1:7" hidden="1" x14ac:dyDescent="0.25">
      <c r="A425" t="s">
        <v>59</v>
      </c>
      <c r="B425" t="s">
        <v>69</v>
      </c>
      <c r="C425" s="20">
        <v>40922</v>
      </c>
      <c r="D425" s="22">
        <v>10814</v>
      </c>
      <c r="E425">
        <v>14</v>
      </c>
      <c r="F425" s="21">
        <v>1788.45</v>
      </c>
      <c r="G425">
        <f>Table246[[#This Row],[Unidades]]*Table246[[#This Row],[Valor Unitario]]</f>
        <v>25038.3</v>
      </c>
    </row>
    <row r="426" spans="1:7" hidden="1" x14ac:dyDescent="0.25">
      <c r="A426" t="s">
        <v>59</v>
      </c>
      <c r="B426" t="s">
        <v>60</v>
      </c>
      <c r="C426" s="20">
        <v>40922</v>
      </c>
      <c r="D426" s="22">
        <v>10815</v>
      </c>
      <c r="E426">
        <v>15</v>
      </c>
      <c r="F426" s="21">
        <v>40</v>
      </c>
      <c r="G426">
        <f>Table246[[#This Row],[Unidades]]*Table246[[#This Row],[Valor Unitario]]</f>
        <v>600</v>
      </c>
    </row>
    <row r="427" spans="1:7" hidden="1" x14ac:dyDescent="0.25">
      <c r="A427" t="s">
        <v>59</v>
      </c>
      <c r="B427" t="s">
        <v>64</v>
      </c>
      <c r="C427" s="20">
        <v>40922</v>
      </c>
      <c r="D427" s="22">
        <v>10825</v>
      </c>
      <c r="E427">
        <v>14</v>
      </c>
      <c r="F427" s="21">
        <v>1030.76</v>
      </c>
      <c r="G427">
        <f>Table246[[#This Row],[Unidades]]*Table246[[#This Row],[Valor Unitario]]</f>
        <v>14430.64</v>
      </c>
    </row>
    <row r="428" spans="1:7" hidden="1" x14ac:dyDescent="0.25">
      <c r="A428" t="s">
        <v>59</v>
      </c>
      <c r="B428" t="s">
        <v>64</v>
      </c>
      <c r="C428" s="20">
        <v>40923</v>
      </c>
      <c r="D428" s="22">
        <v>10821</v>
      </c>
      <c r="E428">
        <v>12</v>
      </c>
      <c r="F428" s="21">
        <v>678</v>
      </c>
      <c r="G428">
        <f>Table246[[#This Row],[Unidades]]*Table246[[#This Row],[Valor Unitario]]</f>
        <v>8136</v>
      </c>
    </row>
    <row r="429" spans="1:7" hidden="1" x14ac:dyDescent="0.25">
      <c r="A429" t="s">
        <v>59</v>
      </c>
      <c r="B429" t="s">
        <v>60</v>
      </c>
      <c r="C429" s="20">
        <v>40924</v>
      </c>
      <c r="D429" s="22">
        <v>10819</v>
      </c>
      <c r="E429">
        <v>9</v>
      </c>
      <c r="F429" s="21">
        <v>477</v>
      </c>
      <c r="G429">
        <f>Table246[[#This Row],[Unidades]]*Table246[[#This Row],[Valor Unitario]]</f>
        <v>4293</v>
      </c>
    </row>
    <row r="430" spans="1:7" hidden="1" x14ac:dyDescent="0.25">
      <c r="A430" t="s">
        <v>61</v>
      </c>
      <c r="B430" t="s">
        <v>65</v>
      </c>
      <c r="C430" s="20">
        <v>40924</v>
      </c>
      <c r="D430" s="22">
        <v>10822</v>
      </c>
      <c r="E430">
        <v>10</v>
      </c>
      <c r="F430" s="21">
        <v>237.9</v>
      </c>
      <c r="G430">
        <f>Table246[[#This Row],[Unidades]]*Table246[[#This Row],[Valor Unitario]]</f>
        <v>2379</v>
      </c>
    </row>
    <row r="431" spans="1:7" hidden="1" x14ac:dyDescent="0.25">
      <c r="A431" t="s">
        <v>59</v>
      </c>
      <c r="B431" t="s">
        <v>64</v>
      </c>
      <c r="C431" s="20">
        <v>40927</v>
      </c>
      <c r="D431" s="22">
        <v>10788</v>
      </c>
      <c r="E431">
        <v>8</v>
      </c>
      <c r="F431" s="21">
        <v>731.5</v>
      </c>
      <c r="G431">
        <f>Table246[[#This Row],[Unidades]]*Table246[[#This Row],[Valor Unitario]]</f>
        <v>5852</v>
      </c>
    </row>
    <row r="432" spans="1:7" hidden="1" x14ac:dyDescent="0.25">
      <c r="A432" t="s">
        <v>59</v>
      </c>
      <c r="B432" t="s">
        <v>60</v>
      </c>
      <c r="C432" s="20">
        <v>40927</v>
      </c>
      <c r="D432" s="22">
        <v>10832</v>
      </c>
      <c r="E432">
        <v>12</v>
      </c>
      <c r="F432" s="21">
        <v>475.11</v>
      </c>
      <c r="G432">
        <f>Table246[[#This Row],[Unidades]]*Table246[[#This Row],[Valor Unitario]]</f>
        <v>5701.32</v>
      </c>
    </row>
    <row r="433" spans="1:7" hidden="1" x14ac:dyDescent="0.25">
      <c r="A433" t="s">
        <v>59</v>
      </c>
      <c r="B433" t="s">
        <v>64</v>
      </c>
      <c r="C433" s="20">
        <v>40927</v>
      </c>
      <c r="D433" s="22">
        <v>10834</v>
      </c>
      <c r="E433">
        <v>19</v>
      </c>
      <c r="F433" s="21">
        <v>1432.71</v>
      </c>
      <c r="G433">
        <f>Table246[[#This Row],[Unidades]]*Table246[[#This Row],[Valor Unitario]]</f>
        <v>27221.49</v>
      </c>
    </row>
    <row r="434" spans="1:7" hidden="1" x14ac:dyDescent="0.25">
      <c r="A434" t="s">
        <v>59</v>
      </c>
      <c r="B434" t="s">
        <v>66</v>
      </c>
      <c r="C434" s="20">
        <v>40928</v>
      </c>
      <c r="D434" s="22">
        <v>10795</v>
      </c>
      <c r="E434">
        <v>18</v>
      </c>
      <c r="F434" s="21">
        <v>2158</v>
      </c>
      <c r="G434">
        <f>Table246[[#This Row],[Unidades]]*Table246[[#This Row],[Valor Unitario]]</f>
        <v>38844</v>
      </c>
    </row>
    <row r="435" spans="1:7" hidden="1" x14ac:dyDescent="0.25">
      <c r="A435" t="s">
        <v>61</v>
      </c>
      <c r="B435" t="s">
        <v>68</v>
      </c>
      <c r="C435" s="20">
        <v>40929</v>
      </c>
      <c r="D435" s="22">
        <v>10777</v>
      </c>
      <c r="E435">
        <v>9</v>
      </c>
      <c r="F435" s="21">
        <v>224</v>
      </c>
      <c r="G435">
        <f>Table246[[#This Row],[Unidades]]*Table246[[#This Row],[Valor Unitario]]</f>
        <v>2016</v>
      </c>
    </row>
    <row r="436" spans="1:7" hidden="1" x14ac:dyDescent="0.25">
      <c r="A436" t="s">
        <v>59</v>
      </c>
      <c r="B436" t="s">
        <v>67</v>
      </c>
      <c r="C436" s="20">
        <v>40929</v>
      </c>
      <c r="D436" s="22">
        <v>10830</v>
      </c>
      <c r="E436">
        <v>15</v>
      </c>
      <c r="F436" s="21">
        <v>1974</v>
      </c>
      <c r="G436">
        <f>Table246[[#This Row],[Unidades]]*Table246[[#This Row],[Valor Unitario]]</f>
        <v>29610</v>
      </c>
    </row>
    <row r="437" spans="1:7" hidden="1" x14ac:dyDescent="0.25">
      <c r="A437" t="s">
        <v>59</v>
      </c>
      <c r="B437" t="s">
        <v>64</v>
      </c>
      <c r="C437" s="20">
        <v>40929</v>
      </c>
      <c r="D437" s="22">
        <v>10835</v>
      </c>
      <c r="E437">
        <v>18</v>
      </c>
      <c r="F437" s="21">
        <v>845.8</v>
      </c>
      <c r="G437">
        <f>Table246[[#This Row],[Unidades]]*Table246[[#This Row],[Valor Unitario]]</f>
        <v>15224.4</v>
      </c>
    </row>
    <row r="438" spans="1:7" hidden="1" x14ac:dyDescent="0.25">
      <c r="A438" t="s">
        <v>61</v>
      </c>
      <c r="B438" t="s">
        <v>68</v>
      </c>
      <c r="C438" s="20">
        <v>40929</v>
      </c>
      <c r="D438" s="22">
        <v>10836</v>
      </c>
      <c r="E438">
        <v>17</v>
      </c>
      <c r="F438" s="21">
        <v>4705.5</v>
      </c>
      <c r="G438">
        <f>Table246[[#This Row],[Unidades]]*Table246[[#This Row],[Valor Unitario]]</f>
        <v>79993.5</v>
      </c>
    </row>
    <row r="439" spans="1:7" hidden="1" x14ac:dyDescent="0.25">
      <c r="A439" t="s">
        <v>59</v>
      </c>
      <c r="B439" t="s">
        <v>69</v>
      </c>
      <c r="C439" s="20">
        <v>40930</v>
      </c>
      <c r="D439" s="22">
        <v>10839</v>
      </c>
      <c r="E439">
        <v>12</v>
      </c>
      <c r="F439" s="21">
        <v>827.55</v>
      </c>
      <c r="G439">
        <f>Table246[[#This Row],[Unidades]]*Table246[[#This Row],[Valor Unitario]]</f>
        <v>9930.5999999999985</v>
      </c>
    </row>
    <row r="440" spans="1:7" hidden="1" x14ac:dyDescent="0.25">
      <c r="A440" t="s">
        <v>61</v>
      </c>
      <c r="B440" t="s">
        <v>63</v>
      </c>
      <c r="C440" s="20">
        <v>40931</v>
      </c>
      <c r="D440" s="22">
        <v>10829</v>
      </c>
      <c r="E440">
        <v>15</v>
      </c>
      <c r="F440" s="21">
        <v>1764</v>
      </c>
      <c r="G440">
        <f>Table246[[#This Row],[Unidades]]*Table246[[#This Row],[Valor Unitario]]</f>
        <v>26460</v>
      </c>
    </row>
    <row r="441" spans="1:7" hidden="1" x14ac:dyDescent="0.25">
      <c r="A441" t="s">
        <v>59</v>
      </c>
      <c r="B441" t="s">
        <v>69</v>
      </c>
      <c r="C441" s="20">
        <v>40931</v>
      </c>
      <c r="D441" s="22">
        <v>10831</v>
      </c>
      <c r="E441">
        <v>10</v>
      </c>
      <c r="F441" s="21">
        <v>2684.4</v>
      </c>
      <c r="G441">
        <f>Table246[[#This Row],[Unidades]]*Table246[[#This Row],[Valor Unitario]]</f>
        <v>26844</v>
      </c>
    </row>
    <row r="442" spans="1:7" hidden="1" x14ac:dyDescent="0.25">
      <c r="A442" t="s">
        <v>61</v>
      </c>
      <c r="B442" t="s">
        <v>65</v>
      </c>
      <c r="C442" s="20">
        <v>40931</v>
      </c>
      <c r="D442" s="22">
        <v>10833</v>
      </c>
      <c r="E442">
        <v>14</v>
      </c>
      <c r="F442" s="21">
        <v>906.93</v>
      </c>
      <c r="G442">
        <f>Table246[[#This Row],[Unidades]]*Table246[[#This Row],[Valor Unitario]]</f>
        <v>12697.019999999999</v>
      </c>
    </row>
    <row r="443" spans="1:7" hidden="1" x14ac:dyDescent="0.25">
      <c r="A443" t="s">
        <v>61</v>
      </c>
      <c r="B443" t="s">
        <v>63</v>
      </c>
      <c r="C443" s="20">
        <v>40931</v>
      </c>
      <c r="D443" s="22">
        <v>10837</v>
      </c>
      <c r="E443">
        <v>9</v>
      </c>
      <c r="F443" s="21">
        <v>1064.5</v>
      </c>
      <c r="G443">
        <f>Table246[[#This Row],[Unidades]]*Table246[[#This Row],[Valor Unitario]]</f>
        <v>9580.5</v>
      </c>
    </row>
    <row r="444" spans="1:7" hidden="1" x14ac:dyDescent="0.25">
      <c r="A444" t="s">
        <v>59</v>
      </c>
      <c r="B444" t="s">
        <v>69</v>
      </c>
      <c r="C444" s="20">
        <v>40931</v>
      </c>
      <c r="D444" s="22">
        <v>10838</v>
      </c>
      <c r="E444">
        <v>11</v>
      </c>
      <c r="F444" s="21">
        <v>1938.38</v>
      </c>
      <c r="G444">
        <f>Table246[[#This Row],[Unidades]]*Table246[[#This Row],[Valor Unitario]]</f>
        <v>21322.18</v>
      </c>
    </row>
    <row r="445" spans="1:7" hidden="1" x14ac:dyDescent="0.25">
      <c r="A445" t="s">
        <v>59</v>
      </c>
      <c r="B445" t="s">
        <v>60</v>
      </c>
      <c r="C445" s="20">
        <v>40931</v>
      </c>
      <c r="D445" s="22">
        <v>10846</v>
      </c>
      <c r="E445">
        <v>17</v>
      </c>
      <c r="F445" s="21">
        <v>1112</v>
      </c>
      <c r="G445">
        <f>Table246[[#This Row],[Unidades]]*Table246[[#This Row],[Valor Unitario]]</f>
        <v>18904</v>
      </c>
    </row>
    <row r="446" spans="1:7" hidden="1" x14ac:dyDescent="0.25">
      <c r="A446" t="s">
        <v>59</v>
      </c>
      <c r="B446" t="s">
        <v>67</v>
      </c>
      <c r="C446" s="20">
        <v>40934</v>
      </c>
      <c r="D446" s="22">
        <v>10843</v>
      </c>
      <c r="E446">
        <v>16</v>
      </c>
      <c r="F446" s="21">
        <v>159</v>
      </c>
      <c r="G446">
        <f>Table246[[#This Row],[Unidades]]*Table246[[#This Row],[Valor Unitario]]</f>
        <v>2544</v>
      </c>
    </row>
    <row r="447" spans="1:7" hidden="1" x14ac:dyDescent="0.25">
      <c r="A447" t="s">
        <v>59</v>
      </c>
      <c r="B447" t="s">
        <v>66</v>
      </c>
      <c r="C447" s="20">
        <v>40934</v>
      </c>
      <c r="D447" s="22">
        <v>10844</v>
      </c>
      <c r="E447">
        <v>12</v>
      </c>
      <c r="F447" s="21">
        <v>735</v>
      </c>
      <c r="G447">
        <f>Table246[[#This Row],[Unidades]]*Table246[[#This Row],[Valor Unitario]]</f>
        <v>8820</v>
      </c>
    </row>
    <row r="448" spans="1:7" hidden="1" x14ac:dyDescent="0.25">
      <c r="A448" t="s">
        <v>61</v>
      </c>
      <c r="B448" t="s">
        <v>62</v>
      </c>
      <c r="C448" s="20">
        <v>40937</v>
      </c>
      <c r="D448" s="22">
        <v>10841</v>
      </c>
      <c r="E448">
        <v>15</v>
      </c>
      <c r="F448" s="21">
        <v>4581</v>
      </c>
      <c r="G448">
        <f>Table246[[#This Row],[Unidades]]*Table246[[#This Row],[Valor Unitario]]</f>
        <v>68715</v>
      </c>
    </row>
    <row r="449" spans="1:7" hidden="1" x14ac:dyDescent="0.25">
      <c r="A449" t="s">
        <v>59</v>
      </c>
      <c r="B449" t="s">
        <v>64</v>
      </c>
      <c r="C449" s="20">
        <v>40937</v>
      </c>
      <c r="D449" s="22">
        <v>10842</v>
      </c>
      <c r="E449">
        <v>18</v>
      </c>
      <c r="F449" s="21">
        <v>975</v>
      </c>
      <c r="G449">
        <f>Table246[[#This Row],[Unidades]]*Table246[[#This Row],[Valor Unitario]]</f>
        <v>17550</v>
      </c>
    </row>
    <row r="450" spans="1:7" hidden="1" x14ac:dyDescent="0.25">
      <c r="A450" t="s">
        <v>61</v>
      </c>
      <c r="B450" t="s">
        <v>68</v>
      </c>
      <c r="C450" s="20">
        <v>40937</v>
      </c>
      <c r="D450" s="22">
        <v>10848</v>
      </c>
      <c r="E450">
        <v>19</v>
      </c>
      <c r="F450" s="21">
        <v>931.5</v>
      </c>
      <c r="G450">
        <f>Table246[[#This Row],[Unidades]]*Table246[[#This Row],[Valor Unitario]]</f>
        <v>17698.5</v>
      </c>
    </row>
    <row r="451" spans="1:7" hidden="1" x14ac:dyDescent="0.25">
      <c r="A451" t="s">
        <v>59</v>
      </c>
      <c r="B451" t="s">
        <v>67</v>
      </c>
      <c r="C451" s="20">
        <v>40938</v>
      </c>
      <c r="D451" s="22">
        <v>10807</v>
      </c>
      <c r="E451">
        <v>16</v>
      </c>
      <c r="F451" s="21">
        <v>18.399999999999999</v>
      </c>
      <c r="G451">
        <f>Table246[[#This Row],[Unidades]]*Table246[[#This Row],[Valor Unitario]]</f>
        <v>294.39999999999998</v>
      </c>
    </row>
    <row r="452" spans="1:7" hidden="1" x14ac:dyDescent="0.25">
      <c r="A452" t="s">
        <v>59</v>
      </c>
      <c r="B452" t="s">
        <v>66</v>
      </c>
      <c r="C452" s="20">
        <v>40938</v>
      </c>
      <c r="D452" s="22">
        <v>10824</v>
      </c>
      <c r="E452">
        <v>15</v>
      </c>
      <c r="F452" s="21">
        <v>250.8</v>
      </c>
      <c r="G452">
        <f>Table246[[#This Row],[Unidades]]*Table246[[#This Row],[Valor Unitario]]</f>
        <v>3762</v>
      </c>
    </row>
    <row r="453" spans="1:7" hidden="1" x14ac:dyDescent="0.25">
      <c r="A453" t="s">
        <v>59</v>
      </c>
      <c r="B453" t="s">
        <v>66</v>
      </c>
      <c r="C453" s="20">
        <v>40938</v>
      </c>
      <c r="D453" s="22">
        <v>10845</v>
      </c>
      <c r="E453">
        <v>8</v>
      </c>
      <c r="F453" s="21">
        <v>3812.7</v>
      </c>
      <c r="G453">
        <f>Table246[[#This Row],[Unidades]]*Table246[[#This Row],[Valor Unitario]]</f>
        <v>30501.599999999999</v>
      </c>
    </row>
    <row r="454" spans="1:7" hidden="1" x14ac:dyDescent="0.25">
      <c r="A454" t="s">
        <v>61</v>
      </c>
      <c r="B454" t="s">
        <v>63</v>
      </c>
      <c r="C454" s="20">
        <v>40938</v>
      </c>
      <c r="D454" s="22">
        <v>10849</v>
      </c>
      <c r="E454">
        <v>9</v>
      </c>
      <c r="F454" s="21">
        <v>967.82</v>
      </c>
      <c r="G454">
        <f>Table246[[#This Row],[Unidades]]*Table246[[#This Row],[Valor Unitario]]</f>
        <v>8710.380000000001</v>
      </c>
    </row>
    <row r="455" spans="1:7" hidden="1" x14ac:dyDescent="0.25">
      <c r="A455" t="s">
        <v>59</v>
      </c>
      <c r="B455" t="s">
        <v>64</v>
      </c>
      <c r="C455" s="20">
        <v>40938</v>
      </c>
      <c r="D455" s="22">
        <v>10850</v>
      </c>
      <c r="E455">
        <v>7</v>
      </c>
      <c r="F455" s="21">
        <v>629</v>
      </c>
      <c r="G455">
        <f>Table246[[#This Row],[Unidades]]*Table246[[#This Row],[Valor Unitario]]</f>
        <v>4403</v>
      </c>
    </row>
    <row r="456" spans="1:7" hidden="1" x14ac:dyDescent="0.25">
      <c r="A456" t="s">
        <v>59</v>
      </c>
      <c r="B456" t="s">
        <v>66</v>
      </c>
      <c r="C456" s="20">
        <v>40938</v>
      </c>
      <c r="D456" s="22">
        <v>10852</v>
      </c>
      <c r="E456">
        <v>11</v>
      </c>
      <c r="F456" s="21">
        <v>2984</v>
      </c>
      <c r="G456">
        <f>Table246[[#This Row],[Unidades]]*Table246[[#This Row],[Valor Unitario]]</f>
        <v>32824</v>
      </c>
    </row>
    <row r="457" spans="1:7" hidden="1" x14ac:dyDescent="0.25">
      <c r="A457" t="s">
        <v>61</v>
      </c>
      <c r="B457" t="s">
        <v>62</v>
      </c>
      <c r="C457" s="20">
        <v>40941</v>
      </c>
      <c r="D457" s="22">
        <v>10851</v>
      </c>
      <c r="E457">
        <v>9</v>
      </c>
      <c r="F457" s="21">
        <v>2603</v>
      </c>
      <c r="G457">
        <f>Table246[[#This Row],[Unidades]]*Table246[[#This Row],[Valor Unitario]]</f>
        <v>23427</v>
      </c>
    </row>
    <row r="458" spans="1:7" hidden="1" x14ac:dyDescent="0.25">
      <c r="A458" t="s">
        <v>59</v>
      </c>
      <c r="B458" t="s">
        <v>64</v>
      </c>
      <c r="C458" s="20">
        <v>40941</v>
      </c>
      <c r="D458" s="22">
        <v>10859</v>
      </c>
      <c r="E458">
        <v>10</v>
      </c>
      <c r="F458" s="21">
        <v>1078.69</v>
      </c>
      <c r="G458">
        <f>Table246[[#This Row],[Unidades]]*Table246[[#This Row],[Valor Unitario]]</f>
        <v>10786.900000000001</v>
      </c>
    </row>
    <row r="459" spans="1:7" hidden="1" x14ac:dyDescent="0.25">
      <c r="A459" t="s">
        <v>59</v>
      </c>
      <c r="B459" t="s">
        <v>66</v>
      </c>
      <c r="C459" s="20">
        <v>40941</v>
      </c>
      <c r="D459" s="22">
        <v>10862</v>
      </c>
      <c r="E459">
        <v>18</v>
      </c>
      <c r="F459" s="21">
        <v>581</v>
      </c>
      <c r="G459">
        <f>Table246[[#This Row],[Unidades]]*Table246[[#This Row],[Valor Unitario]]</f>
        <v>10458</v>
      </c>
    </row>
    <row r="460" spans="1:7" hidden="1" x14ac:dyDescent="0.25">
      <c r="A460" t="s">
        <v>61</v>
      </c>
      <c r="B460" t="s">
        <v>63</v>
      </c>
      <c r="C460" s="20">
        <v>40942</v>
      </c>
      <c r="D460" s="22">
        <v>10853</v>
      </c>
      <c r="E460">
        <v>7</v>
      </c>
      <c r="F460" s="21">
        <v>625</v>
      </c>
      <c r="G460">
        <f>Table246[[#This Row],[Unidades]]*Table246[[#This Row],[Valor Unitario]]</f>
        <v>4375</v>
      </c>
    </row>
    <row r="461" spans="1:7" hidden="1" x14ac:dyDescent="0.25">
      <c r="A461" t="s">
        <v>59</v>
      </c>
      <c r="B461" t="s">
        <v>60</v>
      </c>
      <c r="C461" s="20">
        <v>40942</v>
      </c>
      <c r="D461" s="22">
        <v>10858</v>
      </c>
      <c r="E461">
        <v>8</v>
      </c>
      <c r="F461" s="21">
        <v>649</v>
      </c>
      <c r="G461">
        <f>Table246[[#This Row],[Unidades]]*Table246[[#This Row],[Valor Unitario]]</f>
        <v>5192</v>
      </c>
    </row>
    <row r="462" spans="1:7" hidden="1" x14ac:dyDescent="0.25">
      <c r="A462" t="s">
        <v>59</v>
      </c>
      <c r="B462" t="s">
        <v>67</v>
      </c>
      <c r="C462" s="20">
        <v>40943</v>
      </c>
      <c r="D462" s="22">
        <v>10816</v>
      </c>
      <c r="E462">
        <v>15</v>
      </c>
      <c r="F462" s="21">
        <v>8446.4500000000007</v>
      </c>
      <c r="G462">
        <f>Table246[[#This Row],[Unidades]]*Table246[[#This Row],[Valor Unitario]]</f>
        <v>126696.75000000001</v>
      </c>
    </row>
    <row r="463" spans="1:7" hidden="1" x14ac:dyDescent="0.25">
      <c r="A463" t="s">
        <v>61</v>
      </c>
      <c r="B463" t="s">
        <v>63</v>
      </c>
      <c r="C463" s="20">
        <v>40943</v>
      </c>
      <c r="D463" s="22">
        <v>10828</v>
      </c>
      <c r="E463">
        <v>12</v>
      </c>
      <c r="F463" s="21">
        <v>932</v>
      </c>
      <c r="G463">
        <f>Table246[[#This Row],[Unidades]]*Table246[[#This Row],[Valor Unitario]]</f>
        <v>11184</v>
      </c>
    </row>
    <row r="464" spans="1:7" hidden="1" x14ac:dyDescent="0.25">
      <c r="A464" t="s">
        <v>59</v>
      </c>
      <c r="B464" t="s">
        <v>69</v>
      </c>
      <c r="C464" s="20">
        <v>40943</v>
      </c>
      <c r="D464" s="22">
        <v>10855</v>
      </c>
      <c r="E464">
        <v>17</v>
      </c>
      <c r="F464" s="21">
        <v>2227.89</v>
      </c>
      <c r="G464">
        <f>Table246[[#This Row],[Unidades]]*Table246[[#This Row],[Valor Unitario]]</f>
        <v>37874.129999999997</v>
      </c>
    </row>
    <row r="465" spans="1:7" hidden="1" x14ac:dyDescent="0.25">
      <c r="A465" t="s">
        <v>59</v>
      </c>
      <c r="B465" t="s">
        <v>69</v>
      </c>
      <c r="C465" s="20">
        <v>40943</v>
      </c>
      <c r="D465" s="22">
        <v>10860</v>
      </c>
      <c r="E465">
        <v>12</v>
      </c>
      <c r="F465" s="21">
        <v>519</v>
      </c>
      <c r="G465">
        <f>Table246[[#This Row],[Unidades]]*Table246[[#This Row],[Valor Unitario]]</f>
        <v>6228</v>
      </c>
    </row>
    <row r="466" spans="1:7" hidden="1" x14ac:dyDescent="0.25">
      <c r="A466" t="s">
        <v>59</v>
      </c>
      <c r="B466" t="s">
        <v>69</v>
      </c>
      <c r="C466" s="20">
        <v>40944</v>
      </c>
      <c r="D466" s="22">
        <v>10854</v>
      </c>
      <c r="E466">
        <v>8</v>
      </c>
      <c r="F466" s="21">
        <v>2966.5</v>
      </c>
      <c r="G466">
        <f>Table246[[#This Row],[Unidades]]*Table246[[#This Row],[Valor Unitario]]</f>
        <v>23732</v>
      </c>
    </row>
    <row r="467" spans="1:7" hidden="1" x14ac:dyDescent="0.25">
      <c r="A467" t="s">
        <v>61</v>
      </c>
      <c r="B467" t="s">
        <v>65</v>
      </c>
      <c r="C467" s="20">
        <v>40945</v>
      </c>
      <c r="D467" s="22">
        <v>10826</v>
      </c>
      <c r="E467">
        <v>12</v>
      </c>
      <c r="F467" s="21">
        <v>730</v>
      </c>
      <c r="G467">
        <f>Table246[[#This Row],[Unidades]]*Table246[[#This Row],[Valor Unitario]]</f>
        <v>8760</v>
      </c>
    </row>
    <row r="468" spans="1:7" hidden="1" x14ac:dyDescent="0.25">
      <c r="A468" t="s">
        <v>59</v>
      </c>
      <c r="B468" t="s">
        <v>64</v>
      </c>
      <c r="C468" s="20">
        <v>40945</v>
      </c>
      <c r="D468" s="22">
        <v>10827</v>
      </c>
      <c r="E468">
        <v>8</v>
      </c>
      <c r="F468" s="21">
        <v>843</v>
      </c>
      <c r="G468">
        <f>Table246[[#This Row],[Unidades]]*Table246[[#This Row],[Valor Unitario]]</f>
        <v>6744</v>
      </c>
    </row>
    <row r="469" spans="1:7" hidden="1" x14ac:dyDescent="0.25">
      <c r="A469" t="s">
        <v>59</v>
      </c>
      <c r="B469" t="s">
        <v>66</v>
      </c>
      <c r="C469" s="20">
        <v>40945</v>
      </c>
      <c r="D469" s="22">
        <v>10857</v>
      </c>
      <c r="E469">
        <v>8</v>
      </c>
      <c r="F469" s="21">
        <v>2048.2199999999998</v>
      </c>
      <c r="G469">
        <f>Table246[[#This Row],[Unidades]]*Table246[[#This Row],[Valor Unitario]]</f>
        <v>16385.759999999998</v>
      </c>
    </row>
    <row r="470" spans="1:7" hidden="1" x14ac:dyDescent="0.25">
      <c r="A470" t="s">
        <v>59</v>
      </c>
      <c r="B470" t="s">
        <v>67</v>
      </c>
      <c r="C470" s="20">
        <v>40948</v>
      </c>
      <c r="D470" s="22">
        <v>10864</v>
      </c>
      <c r="E470">
        <v>17</v>
      </c>
      <c r="F470" s="21">
        <v>282</v>
      </c>
      <c r="G470">
        <f>Table246[[#This Row],[Unidades]]*Table246[[#This Row],[Valor Unitario]]</f>
        <v>4794</v>
      </c>
    </row>
    <row r="471" spans="1:7" hidden="1" x14ac:dyDescent="0.25">
      <c r="A471" t="s">
        <v>61</v>
      </c>
      <c r="B471" t="s">
        <v>62</v>
      </c>
      <c r="C471" s="20">
        <v>40948</v>
      </c>
      <c r="D471" s="22">
        <v>10869</v>
      </c>
      <c r="E471">
        <v>8</v>
      </c>
      <c r="F471" s="21">
        <v>1630</v>
      </c>
      <c r="G471">
        <f>Table246[[#This Row],[Unidades]]*Table246[[#This Row],[Valor Unitario]]</f>
        <v>13040</v>
      </c>
    </row>
    <row r="472" spans="1:7" hidden="1" x14ac:dyDescent="0.25">
      <c r="A472" t="s">
        <v>61</v>
      </c>
      <c r="B472" t="s">
        <v>62</v>
      </c>
      <c r="C472" s="20">
        <v>40948</v>
      </c>
      <c r="D472" s="22">
        <v>10872</v>
      </c>
      <c r="E472">
        <v>7</v>
      </c>
      <c r="F472" s="21">
        <v>2058.46</v>
      </c>
      <c r="G472">
        <f>Table246[[#This Row],[Unidades]]*Table246[[#This Row],[Valor Unitario]]</f>
        <v>14409.220000000001</v>
      </c>
    </row>
    <row r="473" spans="1:7" hidden="1" x14ac:dyDescent="0.25">
      <c r="A473" t="s">
        <v>59</v>
      </c>
      <c r="B473" t="s">
        <v>67</v>
      </c>
      <c r="C473" s="20">
        <v>40948</v>
      </c>
      <c r="D473" s="22">
        <v>10873</v>
      </c>
      <c r="E473">
        <v>10</v>
      </c>
      <c r="F473" s="21">
        <v>336.8</v>
      </c>
      <c r="G473">
        <f>Table246[[#This Row],[Unidades]]*Table246[[#This Row],[Valor Unitario]]</f>
        <v>3368</v>
      </c>
    </row>
    <row r="474" spans="1:7" hidden="1" x14ac:dyDescent="0.25">
      <c r="A474" t="s">
        <v>59</v>
      </c>
      <c r="B474" t="s">
        <v>67</v>
      </c>
      <c r="C474" s="20">
        <v>40949</v>
      </c>
      <c r="D474" s="22">
        <v>10847</v>
      </c>
      <c r="E474">
        <v>10</v>
      </c>
      <c r="F474" s="21">
        <v>4931.92</v>
      </c>
      <c r="G474">
        <f>Table246[[#This Row],[Unidades]]*Table246[[#This Row],[Valor Unitario]]</f>
        <v>49319.199999999997</v>
      </c>
    </row>
    <row r="475" spans="1:7" hidden="1" x14ac:dyDescent="0.25">
      <c r="A475" t="s">
        <v>59</v>
      </c>
      <c r="B475" t="s">
        <v>69</v>
      </c>
      <c r="C475" s="20">
        <v>40949</v>
      </c>
      <c r="D475" s="22">
        <v>10856</v>
      </c>
      <c r="E475">
        <v>14</v>
      </c>
      <c r="F475" s="21">
        <v>660</v>
      </c>
      <c r="G475">
        <f>Table246[[#This Row],[Unidades]]*Table246[[#This Row],[Valor Unitario]]</f>
        <v>9240</v>
      </c>
    </row>
    <row r="476" spans="1:7" hidden="1" x14ac:dyDescent="0.25">
      <c r="A476" t="s">
        <v>61</v>
      </c>
      <c r="B476" t="s">
        <v>63</v>
      </c>
      <c r="C476" s="20">
        <v>40949</v>
      </c>
      <c r="D476" s="22">
        <v>10871</v>
      </c>
      <c r="E476">
        <v>18</v>
      </c>
      <c r="F476" s="21">
        <v>1979.23</v>
      </c>
      <c r="G476">
        <f>Table246[[#This Row],[Unidades]]*Table246[[#This Row],[Valor Unitario]]</f>
        <v>35626.14</v>
      </c>
    </row>
    <row r="477" spans="1:7" hidden="1" x14ac:dyDescent="0.25">
      <c r="A477" t="s">
        <v>61</v>
      </c>
      <c r="B477" t="s">
        <v>65</v>
      </c>
      <c r="C477" s="20">
        <v>40950</v>
      </c>
      <c r="D477" s="22">
        <v>10867</v>
      </c>
      <c r="E477">
        <v>17</v>
      </c>
      <c r="F477" s="21">
        <v>98.4</v>
      </c>
      <c r="G477">
        <f>Table246[[#This Row],[Unidades]]*Table246[[#This Row],[Valor Unitario]]</f>
        <v>1672.8000000000002</v>
      </c>
    </row>
    <row r="478" spans="1:7" hidden="1" x14ac:dyDescent="0.25">
      <c r="A478" t="s">
        <v>61</v>
      </c>
      <c r="B478" t="s">
        <v>62</v>
      </c>
      <c r="C478" s="20">
        <v>40950</v>
      </c>
      <c r="D478" s="22">
        <v>10874</v>
      </c>
      <c r="E478">
        <v>8</v>
      </c>
      <c r="F478" s="21">
        <v>310</v>
      </c>
      <c r="G478">
        <f>Table246[[#This Row],[Unidades]]*Table246[[#This Row],[Valor Unitario]]</f>
        <v>2480</v>
      </c>
    </row>
    <row r="479" spans="1:7" hidden="1" x14ac:dyDescent="0.25">
      <c r="A479" t="s">
        <v>59</v>
      </c>
      <c r="B479" t="s">
        <v>60</v>
      </c>
      <c r="C479" s="20">
        <v>40951</v>
      </c>
      <c r="D479" s="22">
        <v>10865</v>
      </c>
      <c r="E479">
        <v>12</v>
      </c>
      <c r="F479" s="21">
        <v>16387.5</v>
      </c>
      <c r="G479">
        <f>Table246[[#This Row],[Unidades]]*Table246[[#This Row],[Valor Unitario]]</f>
        <v>196650</v>
      </c>
    </row>
    <row r="480" spans="1:7" hidden="1" x14ac:dyDescent="0.25">
      <c r="A480" t="s">
        <v>61</v>
      </c>
      <c r="B480" t="s">
        <v>62</v>
      </c>
      <c r="C480" s="20">
        <v>40951</v>
      </c>
      <c r="D480" s="22">
        <v>10866</v>
      </c>
      <c r="E480">
        <v>8</v>
      </c>
      <c r="F480" s="21">
        <v>1096.2</v>
      </c>
      <c r="G480">
        <f>Table246[[#This Row],[Unidades]]*Table246[[#This Row],[Valor Unitario]]</f>
        <v>8769.6</v>
      </c>
    </row>
    <row r="481" spans="1:7" hidden="1" x14ac:dyDescent="0.25">
      <c r="A481" t="s">
        <v>61</v>
      </c>
      <c r="B481" t="s">
        <v>68</v>
      </c>
      <c r="C481" s="20">
        <v>40951</v>
      </c>
      <c r="D481" s="22">
        <v>10876</v>
      </c>
      <c r="E481">
        <v>8</v>
      </c>
      <c r="F481" s="21">
        <v>917</v>
      </c>
      <c r="G481">
        <f>Table246[[#This Row],[Unidades]]*Table246[[#This Row],[Valor Unitario]]</f>
        <v>7336</v>
      </c>
    </row>
    <row r="482" spans="1:7" hidden="1" x14ac:dyDescent="0.25">
      <c r="A482" t="s">
        <v>59</v>
      </c>
      <c r="B482" t="s">
        <v>67</v>
      </c>
      <c r="C482" s="20">
        <v>40951</v>
      </c>
      <c r="D482" s="22">
        <v>10878</v>
      </c>
      <c r="E482">
        <v>14</v>
      </c>
      <c r="F482" s="21">
        <v>1539</v>
      </c>
      <c r="G482">
        <f>Table246[[#This Row],[Unidades]]*Table246[[#This Row],[Valor Unitario]]</f>
        <v>21546</v>
      </c>
    </row>
    <row r="483" spans="1:7" hidden="1" x14ac:dyDescent="0.25">
      <c r="A483" t="s">
        <v>59</v>
      </c>
      <c r="B483" t="s">
        <v>69</v>
      </c>
      <c r="C483" s="20">
        <v>40951</v>
      </c>
      <c r="D483" s="22">
        <v>10879</v>
      </c>
      <c r="E483">
        <v>7</v>
      </c>
      <c r="F483" s="21">
        <v>611.29999999999995</v>
      </c>
      <c r="G483">
        <f>Table246[[#This Row],[Unidades]]*Table246[[#This Row],[Valor Unitario]]</f>
        <v>4279.0999999999995</v>
      </c>
    </row>
    <row r="484" spans="1:7" hidden="1" x14ac:dyDescent="0.25">
      <c r="A484" t="s">
        <v>61</v>
      </c>
      <c r="B484" t="s">
        <v>62</v>
      </c>
      <c r="C484" s="20">
        <v>40952</v>
      </c>
      <c r="D484" s="22">
        <v>10870</v>
      </c>
      <c r="E484">
        <v>8</v>
      </c>
      <c r="F484" s="21">
        <v>160</v>
      </c>
      <c r="G484">
        <f>Table246[[#This Row],[Unidades]]*Table246[[#This Row],[Valor Unitario]]</f>
        <v>1280</v>
      </c>
    </row>
    <row r="485" spans="1:7" hidden="1" x14ac:dyDescent="0.25">
      <c r="A485" t="s">
        <v>59</v>
      </c>
      <c r="B485" t="s">
        <v>67</v>
      </c>
      <c r="C485" s="20">
        <v>40952</v>
      </c>
      <c r="D485" s="22">
        <v>10884</v>
      </c>
      <c r="E485">
        <v>17</v>
      </c>
      <c r="F485" s="21">
        <v>1378.07</v>
      </c>
      <c r="G485">
        <f>Table246[[#This Row],[Unidades]]*Table246[[#This Row],[Valor Unitario]]</f>
        <v>23427.19</v>
      </c>
    </row>
    <row r="486" spans="1:7" hidden="1" x14ac:dyDescent="0.25">
      <c r="A486" t="s">
        <v>59</v>
      </c>
      <c r="B486" t="s">
        <v>67</v>
      </c>
      <c r="C486" s="20">
        <v>40955</v>
      </c>
      <c r="D486" s="22">
        <v>10840</v>
      </c>
      <c r="E486">
        <v>18</v>
      </c>
      <c r="F486" s="21">
        <v>211.2</v>
      </c>
      <c r="G486">
        <f>Table246[[#This Row],[Unidades]]*Table246[[#This Row],[Valor Unitario]]</f>
        <v>3801.6</v>
      </c>
    </row>
    <row r="487" spans="1:7" hidden="1" x14ac:dyDescent="0.25">
      <c r="A487" t="s">
        <v>59</v>
      </c>
      <c r="B487" t="s">
        <v>63</v>
      </c>
      <c r="C487" s="20">
        <v>40955</v>
      </c>
      <c r="D487" s="22">
        <v>10887</v>
      </c>
      <c r="E487">
        <v>15</v>
      </c>
      <c r="F487" s="21">
        <v>70</v>
      </c>
      <c r="G487">
        <f>Table246[[#This Row],[Unidades]]*Table246[[#This Row],[Valor Unitario]]</f>
        <v>1050</v>
      </c>
    </row>
    <row r="488" spans="1:7" hidden="1" x14ac:dyDescent="0.25">
      <c r="A488" t="s">
        <v>59</v>
      </c>
      <c r="B488" t="s">
        <v>67</v>
      </c>
      <c r="C488" s="20">
        <v>40956</v>
      </c>
      <c r="D488" s="22">
        <v>10861</v>
      </c>
      <c r="E488">
        <v>18</v>
      </c>
      <c r="F488" s="21">
        <v>3523.4</v>
      </c>
      <c r="G488">
        <f>Table246[[#This Row],[Unidades]]*Table246[[#This Row],[Valor Unitario]]</f>
        <v>63421.200000000004</v>
      </c>
    </row>
    <row r="489" spans="1:7" hidden="1" x14ac:dyDescent="0.25">
      <c r="A489" t="s">
        <v>59</v>
      </c>
      <c r="B489" t="s">
        <v>67</v>
      </c>
      <c r="C489" s="20">
        <v>40956</v>
      </c>
      <c r="D489" s="22">
        <v>10863</v>
      </c>
      <c r="E489">
        <v>10</v>
      </c>
      <c r="F489" s="21">
        <v>441.15</v>
      </c>
      <c r="G489">
        <f>Table246[[#This Row],[Unidades]]*Table246[[#This Row],[Valor Unitario]]</f>
        <v>4411.5</v>
      </c>
    </row>
    <row r="490" spans="1:7" hidden="1" x14ac:dyDescent="0.25">
      <c r="A490" t="s">
        <v>61</v>
      </c>
      <c r="B490" t="s">
        <v>68</v>
      </c>
      <c r="C490" s="20">
        <v>40957</v>
      </c>
      <c r="D490" s="22">
        <v>10880</v>
      </c>
      <c r="E490">
        <v>9</v>
      </c>
      <c r="F490" s="21">
        <v>1500</v>
      </c>
      <c r="G490">
        <f>Table246[[#This Row],[Unidades]]*Table246[[#This Row],[Valor Unitario]]</f>
        <v>13500</v>
      </c>
    </row>
    <row r="491" spans="1:7" hidden="1" x14ac:dyDescent="0.25">
      <c r="A491" t="s">
        <v>59</v>
      </c>
      <c r="B491" t="s">
        <v>67</v>
      </c>
      <c r="C491" s="20">
        <v>40957</v>
      </c>
      <c r="D491" s="22">
        <v>10881</v>
      </c>
      <c r="E491">
        <v>17</v>
      </c>
      <c r="F491" s="21">
        <v>150</v>
      </c>
      <c r="G491">
        <f>Table246[[#This Row],[Unidades]]*Table246[[#This Row],[Valor Unitario]]</f>
        <v>2550</v>
      </c>
    </row>
    <row r="492" spans="1:7" hidden="1" x14ac:dyDescent="0.25">
      <c r="A492" t="s">
        <v>61</v>
      </c>
      <c r="B492" t="s">
        <v>65</v>
      </c>
      <c r="C492" s="20">
        <v>40957</v>
      </c>
      <c r="D492" s="22">
        <v>10885</v>
      </c>
      <c r="E492">
        <v>9</v>
      </c>
      <c r="F492" s="21">
        <v>1209</v>
      </c>
      <c r="G492">
        <f>Table246[[#This Row],[Unidades]]*Table246[[#This Row],[Valor Unitario]]</f>
        <v>10881</v>
      </c>
    </row>
    <row r="493" spans="1:7" hidden="1" x14ac:dyDescent="0.25">
      <c r="A493" t="s">
        <v>61</v>
      </c>
      <c r="B493" t="s">
        <v>68</v>
      </c>
      <c r="C493" s="20">
        <v>40957</v>
      </c>
      <c r="D493" s="22">
        <v>10890</v>
      </c>
      <c r="E493">
        <v>14</v>
      </c>
      <c r="F493" s="21">
        <v>860.1</v>
      </c>
      <c r="G493">
        <f>Table246[[#This Row],[Unidades]]*Table246[[#This Row],[Valor Unitario]]</f>
        <v>12041.4</v>
      </c>
    </row>
    <row r="494" spans="1:7" hidden="1" x14ac:dyDescent="0.25">
      <c r="A494" t="s">
        <v>59</v>
      </c>
      <c r="B494" t="s">
        <v>64</v>
      </c>
      <c r="C494" s="20">
        <v>40958</v>
      </c>
      <c r="D494" s="22">
        <v>10877</v>
      </c>
      <c r="E494">
        <v>18</v>
      </c>
      <c r="F494" s="21">
        <v>1955.13</v>
      </c>
      <c r="G494">
        <f>Table246[[#This Row],[Unidades]]*Table246[[#This Row],[Valor Unitario]]</f>
        <v>35192.340000000004</v>
      </c>
    </row>
    <row r="495" spans="1:7" hidden="1" x14ac:dyDescent="0.25">
      <c r="A495" t="s">
        <v>61</v>
      </c>
      <c r="B495" t="s">
        <v>68</v>
      </c>
      <c r="C495" s="20">
        <v>40958</v>
      </c>
      <c r="D495" s="22">
        <v>10891</v>
      </c>
      <c r="E495">
        <v>8</v>
      </c>
      <c r="F495" s="21">
        <v>368.93</v>
      </c>
      <c r="G495">
        <f>Table246[[#This Row],[Unidades]]*Table246[[#This Row],[Valor Unitario]]</f>
        <v>2951.44</v>
      </c>
    </row>
    <row r="496" spans="1:7" hidden="1" x14ac:dyDescent="0.25">
      <c r="A496" t="s">
        <v>59</v>
      </c>
      <c r="B496" t="s">
        <v>67</v>
      </c>
      <c r="C496" s="20">
        <v>40958</v>
      </c>
      <c r="D496" s="22">
        <v>10892</v>
      </c>
      <c r="E496">
        <v>10</v>
      </c>
      <c r="F496" s="21">
        <v>2090</v>
      </c>
      <c r="G496">
        <f>Table246[[#This Row],[Unidades]]*Table246[[#This Row],[Valor Unitario]]</f>
        <v>20900</v>
      </c>
    </row>
    <row r="497" spans="1:7" hidden="1" x14ac:dyDescent="0.25">
      <c r="A497" t="s">
        <v>59</v>
      </c>
      <c r="B497" t="s">
        <v>67</v>
      </c>
      <c r="C497" s="20">
        <v>40959</v>
      </c>
      <c r="D497" s="22">
        <v>10882</v>
      </c>
      <c r="E497">
        <v>7</v>
      </c>
      <c r="F497" s="21">
        <v>892.64</v>
      </c>
      <c r="G497">
        <f>Table246[[#This Row],[Unidades]]*Table246[[#This Row],[Valor Unitario]]</f>
        <v>6248.48</v>
      </c>
    </row>
    <row r="498" spans="1:7" hidden="1" x14ac:dyDescent="0.25">
      <c r="A498" t="s">
        <v>59</v>
      </c>
      <c r="B498" t="s">
        <v>66</v>
      </c>
      <c r="C498" s="20">
        <v>40959</v>
      </c>
      <c r="D498" s="22">
        <v>10883</v>
      </c>
      <c r="E498">
        <v>19</v>
      </c>
      <c r="F498" s="21">
        <v>36</v>
      </c>
      <c r="G498">
        <f>Table246[[#This Row],[Unidades]]*Table246[[#This Row],[Valor Unitario]]</f>
        <v>684</v>
      </c>
    </row>
    <row r="499" spans="1:7" hidden="1" x14ac:dyDescent="0.25">
      <c r="A499" t="s">
        <v>61</v>
      </c>
      <c r="B499" t="s">
        <v>63</v>
      </c>
      <c r="C499" s="20">
        <v>40959</v>
      </c>
      <c r="D499" s="22">
        <v>10893</v>
      </c>
      <c r="E499">
        <v>13</v>
      </c>
      <c r="F499" s="21">
        <v>5502.11</v>
      </c>
      <c r="G499">
        <f>Table246[[#This Row],[Unidades]]*Table246[[#This Row],[Valor Unitario]]</f>
        <v>71527.429999999993</v>
      </c>
    </row>
    <row r="500" spans="1:7" hidden="1" x14ac:dyDescent="0.25">
      <c r="A500" t="s">
        <v>59</v>
      </c>
      <c r="B500" t="s">
        <v>64</v>
      </c>
      <c r="C500" s="20">
        <v>40959</v>
      </c>
      <c r="D500" s="22">
        <v>10894</v>
      </c>
      <c r="E500">
        <v>18</v>
      </c>
      <c r="F500" s="21">
        <v>2753.1</v>
      </c>
      <c r="G500">
        <f>Table246[[#This Row],[Unidades]]*Table246[[#This Row],[Valor Unitario]]</f>
        <v>49555.799999999996</v>
      </c>
    </row>
    <row r="501" spans="1:7" hidden="1" x14ac:dyDescent="0.25">
      <c r="A501" t="s">
        <v>61</v>
      </c>
      <c r="B501" t="s">
        <v>68</v>
      </c>
      <c r="C501" s="20">
        <v>40962</v>
      </c>
      <c r="D501" s="22">
        <v>10868</v>
      </c>
      <c r="E501">
        <v>11</v>
      </c>
      <c r="F501" s="21">
        <v>1920.6</v>
      </c>
      <c r="G501">
        <f>Table246[[#This Row],[Unidades]]*Table246[[#This Row],[Valor Unitario]]</f>
        <v>21126.6</v>
      </c>
    </row>
    <row r="502" spans="1:7" hidden="1" x14ac:dyDescent="0.25">
      <c r="A502" t="s">
        <v>59</v>
      </c>
      <c r="B502" t="s">
        <v>64</v>
      </c>
      <c r="C502" s="20">
        <v>40962</v>
      </c>
      <c r="D502" s="22">
        <v>10888</v>
      </c>
      <c r="E502">
        <v>19</v>
      </c>
      <c r="F502" s="21">
        <v>605</v>
      </c>
      <c r="G502">
        <f>Table246[[#This Row],[Unidades]]*Table246[[#This Row],[Valor Unitario]]</f>
        <v>11495</v>
      </c>
    </row>
    <row r="503" spans="1:7" hidden="1" x14ac:dyDescent="0.25">
      <c r="A503" t="s">
        <v>61</v>
      </c>
      <c r="B503" t="s">
        <v>63</v>
      </c>
      <c r="C503" s="20">
        <v>40962</v>
      </c>
      <c r="D503" s="22">
        <v>10889</v>
      </c>
      <c r="E503">
        <v>19</v>
      </c>
      <c r="F503" s="21">
        <v>11380</v>
      </c>
      <c r="G503">
        <f>Table246[[#This Row],[Unidades]]*Table246[[#This Row],[Valor Unitario]]</f>
        <v>216220</v>
      </c>
    </row>
    <row r="504" spans="1:7" hidden="1" x14ac:dyDescent="0.25">
      <c r="A504" t="s">
        <v>59</v>
      </c>
      <c r="B504" t="s">
        <v>69</v>
      </c>
      <c r="C504" s="20">
        <v>40962</v>
      </c>
      <c r="D504" s="22">
        <v>10895</v>
      </c>
      <c r="E504">
        <v>11</v>
      </c>
      <c r="F504" s="21">
        <v>6379.4</v>
      </c>
      <c r="G504">
        <f>Table246[[#This Row],[Unidades]]*Table246[[#This Row],[Valor Unitario]]</f>
        <v>70173.399999999994</v>
      </c>
    </row>
    <row r="505" spans="1:7" hidden="1" x14ac:dyDescent="0.25">
      <c r="A505" t="s">
        <v>59</v>
      </c>
      <c r="B505" t="s">
        <v>69</v>
      </c>
      <c r="C505" s="20">
        <v>40964</v>
      </c>
      <c r="D505" s="22">
        <v>10897</v>
      </c>
      <c r="E505">
        <v>18</v>
      </c>
      <c r="F505" s="21">
        <v>10835.24</v>
      </c>
      <c r="G505">
        <f>Table246[[#This Row],[Unidades]]*Table246[[#This Row],[Valor Unitario]]</f>
        <v>195034.32</v>
      </c>
    </row>
    <row r="506" spans="1:7" hidden="1" x14ac:dyDescent="0.25">
      <c r="A506" t="s">
        <v>61</v>
      </c>
      <c r="B506" t="s">
        <v>62</v>
      </c>
      <c r="C506" s="20">
        <v>40965</v>
      </c>
      <c r="D506" s="22">
        <v>10899</v>
      </c>
      <c r="E506">
        <v>16</v>
      </c>
      <c r="F506" s="21">
        <v>122.4</v>
      </c>
      <c r="G506">
        <f>Table246[[#This Row],[Unidades]]*Table246[[#This Row],[Valor Unitario]]</f>
        <v>1958.4</v>
      </c>
    </row>
    <row r="507" spans="1:7" hidden="1" x14ac:dyDescent="0.25">
      <c r="A507" t="s">
        <v>59</v>
      </c>
      <c r="B507" t="s">
        <v>67</v>
      </c>
      <c r="C507" s="20">
        <v>40965</v>
      </c>
      <c r="D507" s="22">
        <v>10901</v>
      </c>
      <c r="E507">
        <v>8</v>
      </c>
      <c r="F507" s="21">
        <v>934.5</v>
      </c>
      <c r="G507">
        <f>Table246[[#This Row],[Unidades]]*Table246[[#This Row],[Valor Unitario]]</f>
        <v>7476</v>
      </c>
    </row>
    <row r="508" spans="1:7" hidden="1" x14ac:dyDescent="0.25">
      <c r="A508" t="s">
        <v>61</v>
      </c>
      <c r="B508" t="s">
        <v>68</v>
      </c>
      <c r="C508" s="20">
        <v>40966</v>
      </c>
      <c r="D508" s="22">
        <v>10896</v>
      </c>
      <c r="E508">
        <v>10</v>
      </c>
      <c r="F508" s="21">
        <v>750.5</v>
      </c>
      <c r="G508">
        <f>Table246[[#This Row],[Unidades]]*Table246[[#This Row],[Valor Unitario]]</f>
        <v>7505</v>
      </c>
    </row>
    <row r="509" spans="1:7" hidden="1" x14ac:dyDescent="0.25">
      <c r="A509" t="s">
        <v>59</v>
      </c>
      <c r="B509" t="s">
        <v>69</v>
      </c>
      <c r="C509" s="20">
        <v>40966</v>
      </c>
      <c r="D509" s="22">
        <v>10904</v>
      </c>
      <c r="E509">
        <v>10</v>
      </c>
      <c r="F509" s="21">
        <v>1924.25</v>
      </c>
      <c r="G509">
        <f>Table246[[#This Row],[Unidades]]*Table246[[#This Row],[Valor Unitario]]</f>
        <v>19242.5</v>
      </c>
    </row>
    <row r="510" spans="1:7" hidden="1" x14ac:dyDescent="0.25">
      <c r="A510" t="s">
        <v>61</v>
      </c>
      <c r="B510" t="s">
        <v>65</v>
      </c>
      <c r="C510" s="20">
        <v>40966</v>
      </c>
      <c r="D510" s="22">
        <v>10907</v>
      </c>
      <c r="E510">
        <v>18</v>
      </c>
      <c r="F510" s="21">
        <v>108.5</v>
      </c>
      <c r="G510">
        <f>Table246[[#This Row],[Unidades]]*Table246[[#This Row],[Valor Unitario]]</f>
        <v>1953</v>
      </c>
    </row>
    <row r="511" spans="1:7" hidden="1" x14ac:dyDescent="0.25">
      <c r="A511" t="s">
        <v>59</v>
      </c>
      <c r="B511" t="s">
        <v>64</v>
      </c>
      <c r="C511" s="20">
        <v>40970</v>
      </c>
      <c r="D511" s="22">
        <v>10886</v>
      </c>
      <c r="E511">
        <v>10</v>
      </c>
      <c r="F511" s="21">
        <v>3127.5</v>
      </c>
      <c r="G511">
        <f>Table246[[#This Row],[Unidades]]*Table246[[#This Row],[Valor Unitario]]</f>
        <v>31275</v>
      </c>
    </row>
    <row r="512" spans="1:7" hidden="1" x14ac:dyDescent="0.25">
      <c r="A512" t="s">
        <v>61</v>
      </c>
      <c r="B512" t="s">
        <v>65</v>
      </c>
      <c r="C512" s="20">
        <v>40970</v>
      </c>
      <c r="D512" s="22">
        <v>10914</v>
      </c>
      <c r="E512">
        <v>18</v>
      </c>
      <c r="F512" s="21">
        <v>537.5</v>
      </c>
      <c r="G512">
        <f>Table246[[#This Row],[Unidades]]*Table246[[#This Row],[Valor Unitario]]</f>
        <v>9675</v>
      </c>
    </row>
    <row r="513" spans="1:7" hidden="1" x14ac:dyDescent="0.25">
      <c r="A513" t="s">
        <v>59</v>
      </c>
      <c r="B513" t="s">
        <v>60</v>
      </c>
      <c r="C513" s="20">
        <v>40970</v>
      </c>
      <c r="D513" s="22">
        <v>10915</v>
      </c>
      <c r="E513">
        <v>9</v>
      </c>
      <c r="F513" s="21">
        <v>539.5</v>
      </c>
      <c r="G513">
        <f>Table246[[#This Row],[Unidades]]*Table246[[#This Row],[Valor Unitario]]</f>
        <v>4855.5</v>
      </c>
    </row>
    <row r="514" spans="1:7" hidden="1" x14ac:dyDescent="0.25">
      <c r="A514" t="s">
        <v>59</v>
      </c>
      <c r="B514" t="s">
        <v>67</v>
      </c>
      <c r="C514" s="20">
        <v>40971</v>
      </c>
      <c r="D514" s="22">
        <v>10875</v>
      </c>
      <c r="E514">
        <v>15</v>
      </c>
      <c r="F514" s="21">
        <v>709.55</v>
      </c>
      <c r="G514">
        <f>Table246[[#This Row],[Unidades]]*Table246[[#This Row],[Valor Unitario]]</f>
        <v>10643.25</v>
      </c>
    </row>
    <row r="515" spans="1:7" hidden="1" x14ac:dyDescent="0.25">
      <c r="A515" t="s">
        <v>59</v>
      </c>
      <c r="B515" t="s">
        <v>64</v>
      </c>
      <c r="C515" s="20">
        <v>40971</v>
      </c>
      <c r="D515" s="22">
        <v>10902</v>
      </c>
      <c r="E515">
        <v>14</v>
      </c>
      <c r="F515" s="21">
        <v>863.43</v>
      </c>
      <c r="G515">
        <f>Table246[[#This Row],[Unidades]]*Table246[[#This Row],[Valor Unitario]]</f>
        <v>12088.019999999999</v>
      </c>
    </row>
    <row r="516" spans="1:7" hidden="1" x14ac:dyDescent="0.25">
      <c r="A516" t="s">
        <v>61</v>
      </c>
      <c r="B516" t="s">
        <v>67</v>
      </c>
      <c r="C516" s="20">
        <v>40971</v>
      </c>
      <c r="D516" s="22">
        <v>10906</v>
      </c>
      <c r="E516">
        <v>13</v>
      </c>
      <c r="F516" s="21">
        <v>427.5</v>
      </c>
      <c r="G516">
        <f>Table246[[#This Row],[Unidades]]*Table246[[#This Row],[Valor Unitario]]</f>
        <v>5557.5</v>
      </c>
    </row>
    <row r="517" spans="1:7" hidden="1" x14ac:dyDescent="0.25">
      <c r="A517" t="s">
        <v>59</v>
      </c>
      <c r="B517" t="s">
        <v>64</v>
      </c>
      <c r="C517" s="20">
        <v>40972</v>
      </c>
      <c r="D517" s="22">
        <v>10900</v>
      </c>
      <c r="E517">
        <v>10</v>
      </c>
      <c r="F517" s="21">
        <v>33.75</v>
      </c>
      <c r="G517">
        <f>Table246[[#This Row],[Unidades]]*Table246[[#This Row],[Valor Unitario]]</f>
        <v>337.5</v>
      </c>
    </row>
    <row r="518" spans="1:7" hidden="1" x14ac:dyDescent="0.25">
      <c r="A518" t="s">
        <v>59</v>
      </c>
      <c r="B518" t="s">
        <v>69</v>
      </c>
      <c r="C518" s="20">
        <v>40972</v>
      </c>
      <c r="D518" s="22">
        <v>10903</v>
      </c>
      <c r="E518">
        <v>12</v>
      </c>
      <c r="F518" s="21">
        <v>932.05</v>
      </c>
      <c r="G518">
        <f>Table246[[#This Row],[Unidades]]*Table246[[#This Row],[Valor Unitario]]</f>
        <v>11184.599999999999</v>
      </c>
    </row>
    <row r="519" spans="1:7" hidden="1" x14ac:dyDescent="0.25">
      <c r="A519" t="s">
        <v>59</v>
      </c>
      <c r="B519" t="s">
        <v>64</v>
      </c>
      <c r="C519" s="20">
        <v>40972</v>
      </c>
      <c r="D519" s="22">
        <v>10910</v>
      </c>
      <c r="E519">
        <v>13</v>
      </c>
      <c r="F519" s="21">
        <v>452.9</v>
      </c>
      <c r="G519">
        <f>Table246[[#This Row],[Unidades]]*Table246[[#This Row],[Valor Unitario]]</f>
        <v>5887.7</v>
      </c>
    </row>
    <row r="520" spans="1:7" hidden="1" x14ac:dyDescent="0.25">
      <c r="A520" t="s">
        <v>59</v>
      </c>
      <c r="B520" t="s">
        <v>67</v>
      </c>
      <c r="C520" s="20">
        <v>40972</v>
      </c>
      <c r="D520" s="22">
        <v>10913</v>
      </c>
      <c r="E520">
        <v>8</v>
      </c>
      <c r="F520" s="21">
        <v>768.75</v>
      </c>
      <c r="G520">
        <f>Table246[[#This Row],[Unidades]]*Table246[[#This Row],[Valor Unitario]]</f>
        <v>6150</v>
      </c>
    </row>
    <row r="521" spans="1:7" hidden="1" x14ac:dyDescent="0.25">
      <c r="A521" t="s">
        <v>59</v>
      </c>
      <c r="B521" t="s">
        <v>60</v>
      </c>
      <c r="C521" s="20">
        <v>40972</v>
      </c>
      <c r="D521" s="22">
        <v>10919</v>
      </c>
      <c r="E521">
        <v>14</v>
      </c>
      <c r="F521" s="21">
        <v>1122.8</v>
      </c>
      <c r="G521">
        <f>Table246[[#This Row],[Unidades]]*Table246[[#This Row],[Valor Unitario]]</f>
        <v>15719.199999999999</v>
      </c>
    </row>
    <row r="522" spans="1:7" hidden="1" x14ac:dyDescent="0.25">
      <c r="A522" t="s">
        <v>59</v>
      </c>
      <c r="B522" t="s">
        <v>69</v>
      </c>
      <c r="C522" s="20">
        <v>40973</v>
      </c>
      <c r="D522" s="22">
        <v>10911</v>
      </c>
      <c r="E522">
        <v>18</v>
      </c>
      <c r="F522" s="21">
        <v>858</v>
      </c>
      <c r="G522">
        <f>Table246[[#This Row],[Unidades]]*Table246[[#This Row],[Valor Unitario]]</f>
        <v>15444</v>
      </c>
    </row>
    <row r="523" spans="1:7" hidden="1" x14ac:dyDescent="0.25">
      <c r="A523" t="s">
        <v>61</v>
      </c>
      <c r="B523" t="s">
        <v>62</v>
      </c>
      <c r="C523" s="20">
        <v>40973</v>
      </c>
      <c r="D523" s="22">
        <v>10922</v>
      </c>
      <c r="E523">
        <v>18</v>
      </c>
      <c r="F523" s="21">
        <v>742.5</v>
      </c>
      <c r="G523">
        <f>Table246[[#This Row],[Unidades]]*Table246[[#This Row],[Valor Unitario]]</f>
        <v>13365</v>
      </c>
    </row>
    <row r="524" spans="1:7" hidden="1" x14ac:dyDescent="0.25">
      <c r="A524" t="s">
        <v>59</v>
      </c>
      <c r="B524" t="s">
        <v>67</v>
      </c>
      <c r="C524" s="20">
        <v>40974</v>
      </c>
      <c r="D524" s="22">
        <v>10898</v>
      </c>
      <c r="E524">
        <v>15</v>
      </c>
      <c r="F524" s="21">
        <v>30</v>
      </c>
      <c r="G524">
        <f>Table246[[#This Row],[Unidades]]*Table246[[#This Row],[Valor Unitario]]</f>
        <v>450</v>
      </c>
    </row>
    <row r="525" spans="1:7" hidden="1" x14ac:dyDescent="0.25">
      <c r="A525" t="s">
        <v>61</v>
      </c>
      <c r="B525" t="s">
        <v>63</v>
      </c>
      <c r="C525" s="20">
        <v>40974</v>
      </c>
      <c r="D525" s="22">
        <v>10905</v>
      </c>
      <c r="E525">
        <v>19</v>
      </c>
      <c r="F525" s="21">
        <v>342</v>
      </c>
      <c r="G525">
        <f>Table246[[#This Row],[Unidades]]*Table246[[#This Row],[Valor Unitario]]</f>
        <v>6498</v>
      </c>
    </row>
    <row r="526" spans="1:7" hidden="1" x14ac:dyDescent="0.25">
      <c r="A526" t="s">
        <v>59</v>
      </c>
      <c r="B526" t="s">
        <v>67</v>
      </c>
      <c r="C526" s="20">
        <v>40974</v>
      </c>
      <c r="D526" s="22">
        <v>10908</v>
      </c>
      <c r="E526">
        <v>11</v>
      </c>
      <c r="F526" s="21">
        <v>663.1</v>
      </c>
      <c r="G526">
        <f>Table246[[#This Row],[Unidades]]*Table246[[#This Row],[Valor Unitario]]</f>
        <v>7294.1</v>
      </c>
    </row>
    <row r="527" spans="1:7" hidden="1" x14ac:dyDescent="0.25">
      <c r="A527" t="s">
        <v>59</v>
      </c>
      <c r="B527" t="s">
        <v>64</v>
      </c>
      <c r="C527" s="20">
        <v>40977</v>
      </c>
      <c r="D527" s="22">
        <v>10916</v>
      </c>
      <c r="E527">
        <v>15</v>
      </c>
      <c r="F527" s="21">
        <v>686.7</v>
      </c>
      <c r="G527">
        <f>Table246[[#This Row],[Unidades]]*Table246[[#This Row],[Valor Unitario]]</f>
        <v>10300.5</v>
      </c>
    </row>
    <row r="528" spans="1:7" hidden="1" x14ac:dyDescent="0.25">
      <c r="A528" t="s">
        <v>59</v>
      </c>
      <c r="B528" t="s">
        <v>67</v>
      </c>
      <c r="C528" s="20">
        <v>40977</v>
      </c>
      <c r="D528" s="22">
        <v>10920</v>
      </c>
      <c r="E528">
        <v>15</v>
      </c>
      <c r="F528" s="21">
        <v>390</v>
      </c>
      <c r="G528">
        <f>Table246[[#This Row],[Unidades]]*Table246[[#This Row],[Valor Unitario]]</f>
        <v>5850</v>
      </c>
    </row>
    <row r="529" spans="1:7" hidden="1" x14ac:dyDescent="0.25">
      <c r="A529" t="s">
        <v>59</v>
      </c>
      <c r="B529" t="s">
        <v>64</v>
      </c>
      <c r="C529" s="20">
        <v>40977</v>
      </c>
      <c r="D529" s="22">
        <v>10921</v>
      </c>
      <c r="E529">
        <v>19</v>
      </c>
      <c r="F529" s="21">
        <v>1936</v>
      </c>
      <c r="G529">
        <f>Table246[[#This Row],[Unidades]]*Table246[[#This Row],[Valor Unitario]]</f>
        <v>36784</v>
      </c>
    </row>
    <row r="530" spans="1:7" hidden="1" x14ac:dyDescent="0.25">
      <c r="A530" t="s">
        <v>59</v>
      </c>
      <c r="B530" t="s">
        <v>64</v>
      </c>
      <c r="C530" s="20">
        <v>40978</v>
      </c>
      <c r="D530" s="22">
        <v>10909</v>
      </c>
      <c r="E530">
        <v>9</v>
      </c>
      <c r="F530" s="21">
        <v>670</v>
      </c>
      <c r="G530">
        <f>Table246[[#This Row],[Unidades]]*Table246[[#This Row],[Valor Unitario]]</f>
        <v>6030</v>
      </c>
    </row>
    <row r="531" spans="1:7" hidden="1" x14ac:dyDescent="0.25">
      <c r="A531" t="s">
        <v>59</v>
      </c>
      <c r="B531" t="s">
        <v>67</v>
      </c>
      <c r="C531" s="20">
        <v>40979</v>
      </c>
      <c r="D531" s="22">
        <v>10917</v>
      </c>
      <c r="E531">
        <v>11</v>
      </c>
      <c r="F531" s="21">
        <v>365.89</v>
      </c>
      <c r="G531">
        <f>Table246[[#This Row],[Unidades]]*Table246[[#This Row],[Valor Unitario]]</f>
        <v>4024.79</v>
      </c>
    </row>
    <row r="532" spans="1:7" hidden="1" x14ac:dyDescent="0.25">
      <c r="A532" t="s">
        <v>59</v>
      </c>
      <c r="B532" t="s">
        <v>69</v>
      </c>
      <c r="C532" s="20">
        <v>40979</v>
      </c>
      <c r="D532" s="22">
        <v>10918</v>
      </c>
      <c r="E532">
        <v>16</v>
      </c>
      <c r="F532" s="21">
        <v>1447.5</v>
      </c>
      <c r="G532">
        <f>Table246[[#This Row],[Unidades]]*Table246[[#This Row],[Valor Unitario]]</f>
        <v>23160</v>
      </c>
    </row>
    <row r="533" spans="1:7" hidden="1" x14ac:dyDescent="0.25">
      <c r="A533" t="s">
        <v>59</v>
      </c>
      <c r="B533" t="s">
        <v>67</v>
      </c>
      <c r="C533" s="20">
        <v>40979</v>
      </c>
      <c r="D533" s="22">
        <v>10926</v>
      </c>
      <c r="E533">
        <v>14</v>
      </c>
      <c r="F533" s="21">
        <v>514.4</v>
      </c>
      <c r="G533">
        <f>Table246[[#This Row],[Unidades]]*Table246[[#This Row],[Valor Unitario]]</f>
        <v>7201.5999999999995</v>
      </c>
    </row>
    <row r="534" spans="1:7" hidden="1" x14ac:dyDescent="0.25">
      <c r="A534" t="s">
        <v>61</v>
      </c>
      <c r="B534" t="s">
        <v>65</v>
      </c>
      <c r="C534" s="20">
        <v>40980</v>
      </c>
      <c r="D534" s="22">
        <v>10929</v>
      </c>
      <c r="E534">
        <v>7</v>
      </c>
      <c r="F534" s="21">
        <v>1174.75</v>
      </c>
      <c r="G534">
        <f>Table246[[#This Row],[Unidades]]*Table246[[#This Row],[Valor Unitario]]</f>
        <v>8223.25</v>
      </c>
    </row>
    <row r="535" spans="1:7" hidden="1" x14ac:dyDescent="0.25">
      <c r="A535" t="s">
        <v>59</v>
      </c>
      <c r="B535" t="s">
        <v>69</v>
      </c>
      <c r="C535" s="20">
        <v>40980</v>
      </c>
      <c r="D535" s="22">
        <v>10934</v>
      </c>
      <c r="E535">
        <v>16</v>
      </c>
      <c r="F535" s="21">
        <v>500</v>
      </c>
      <c r="G535">
        <f>Table246[[#This Row],[Unidades]]*Table246[[#This Row],[Valor Unitario]]</f>
        <v>8000</v>
      </c>
    </row>
    <row r="536" spans="1:7" hidden="1" x14ac:dyDescent="0.25">
      <c r="A536" t="s">
        <v>61</v>
      </c>
      <c r="B536" t="s">
        <v>68</v>
      </c>
      <c r="C536" s="20">
        <v>40981</v>
      </c>
      <c r="D536" s="22">
        <v>10923</v>
      </c>
      <c r="E536">
        <v>11</v>
      </c>
      <c r="F536" s="21">
        <v>748.8</v>
      </c>
      <c r="G536">
        <f>Table246[[#This Row],[Unidades]]*Table246[[#This Row],[Valor Unitario]]</f>
        <v>8236.7999999999993</v>
      </c>
    </row>
    <row r="537" spans="1:7" hidden="1" x14ac:dyDescent="0.25">
      <c r="A537" t="s">
        <v>59</v>
      </c>
      <c r="B537" t="s">
        <v>69</v>
      </c>
      <c r="C537" s="20">
        <v>40981</v>
      </c>
      <c r="D537" s="22">
        <v>10925</v>
      </c>
      <c r="E537">
        <v>18</v>
      </c>
      <c r="F537" s="21">
        <v>475.15</v>
      </c>
      <c r="G537">
        <f>Table246[[#This Row],[Unidades]]*Table246[[#This Row],[Valor Unitario]]</f>
        <v>8552.6999999999989</v>
      </c>
    </row>
    <row r="538" spans="1:7" hidden="1" x14ac:dyDescent="0.25">
      <c r="A538" t="s">
        <v>61</v>
      </c>
      <c r="B538" t="s">
        <v>68</v>
      </c>
      <c r="C538" s="20">
        <v>40981</v>
      </c>
      <c r="D538" s="22">
        <v>10937</v>
      </c>
      <c r="E538">
        <v>15</v>
      </c>
      <c r="F538" s="21">
        <v>644.79999999999995</v>
      </c>
      <c r="G538">
        <f>Table246[[#This Row],[Unidades]]*Table246[[#This Row],[Valor Unitario]]</f>
        <v>9672</v>
      </c>
    </row>
    <row r="539" spans="1:7" hidden="1" x14ac:dyDescent="0.25">
      <c r="A539" t="s">
        <v>59</v>
      </c>
      <c r="B539" t="s">
        <v>60</v>
      </c>
      <c r="C539" s="20">
        <v>40981</v>
      </c>
      <c r="D539" s="22">
        <v>10939</v>
      </c>
      <c r="E539">
        <v>7</v>
      </c>
      <c r="F539" s="21">
        <v>637.5</v>
      </c>
      <c r="G539">
        <f>Table246[[#This Row],[Unidades]]*Table246[[#This Row],[Valor Unitario]]</f>
        <v>4462.5</v>
      </c>
    </row>
    <row r="540" spans="1:7" hidden="1" x14ac:dyDescent="0.25">
      <c r="A540" t="s">
        <v>61</v>
      </c>
      <c r="B540" t="s">
        <v>65</v>
      </c>
      <c r="C540" s="20">
        <v>40981</v>
      </c>
      <c r="D540" s="22">
        <v>10944</v>
      </c>
      <c r="E540">
        <v>15</v>
      </c>
      <c r="F540" s="21">
        <v>1025.33</v>
      </c>
      <c r="G540">
        <f>Table246[[#This Row],[Unidades]]*Table246[[#This Row],[Valor Unitario]]</f>
        <v>15379.949999999999</v>
      </c>
    </row>
    <row r="541" spans="1:7" hidden="1" x14ac:dyDescent="0.25">
      <c r="A541" t="s">
        <v>61</v>
      </c>
      <c r="B541" t="s">
        <v>65</v>
      </c>
      <c r="C541" s="20">
        <v>40984</v>
      </c>
      <c r="D541" s="22">
        <v>10933</v>
      </c>
      <c r="E541">
        <v>15</v>
      </c>
      <c r="F541" s="21">
        <v>920.6</v>
      </c>
      <c r="G541">
        <f>Table246[[#This Row],[Unidades]]*Table246[[#This Row],[Valor Unitario]]</f>
        <v>13809</v>
      </c>
    </row>
    <row r="542" spans="1:7" hidden="1" x14ac:dyDescent="0.25">
      <c r="A542" t="s">
        <v>59</v>
      </c>
      <c r="B542" t="s">
        <v>69</v>
      </c>
      <c r="C542" s="20">
        <v>40984</v>
      </c>
      <c r="D542" s="22">
        <v>10938</v>
      </c>
      <c r="E542">
        <v>16</v>
      </c>
      <c r="F542" s="21">
        <v>2731.87</v>
      </c>
      <c r="G542">
        <f>Table246[[#This Row],[Unidades]]*Table246[[#This Row],[Valor Unitario]]</f>
        <v>43709.919999999998</v>
      </c>
    </row>
    <row r="543" spans="1:7" hidden="1" x14ac:dyDescent="0.25">
      <c r="A543" t="s">
        <v>59</v>
      </c>
      <c r="B543" t="s">
        <v>69</v>
      </c>
      <c r="C543" s="20">
        <v>40984</v>
      </c>
      <c r="D543" s="22">
        <v>10947</v>
      </c>
      <c r="E543">
        <v>15</v>
      </c>
      <c r="F543" s="21">
        <v>220</v>
      </c>
      <c r="G543">
        <f>Table246[[#This Row],[Unidades]]*Table246[[#This Row],[Valor Unitario]]</f>
        <v>3300</v>
      </c>
    </row>
    <row r="544" spans="1:7" hidden="1" x14ac:dyDescent="0.25">
      <c r="A544" t="s">
        <v>59</v>
      </c>
      <c r="B544" t="s">
        <v>60</v>
      </c>
      <c r="C544" s="20">
        <v>40985</v>
      </c>
      <c r="D544" s="22">
        <v>10949</v>
      </c>
      <c r="E544">
        <v>15</v>
      </c>
      <c r="F544" s="21">
        <v>4422</v>
      </c>
      <c r="G544">
        <f>Table246[[#This Row],[Unidades]]*Table246[[#This Row],[Valor Unitario]]</f>
        <v>66330</v>
      </c>
    </row>
    <row r="545" spans="1:7" hidden="1" x14ac:dyDescent="0.25">
      <c r="A545" t="s">
        <v>59</v>
      </c>
      <c r="B545" t="s">
        <v>60</v>
      </c>
      <c r="C545" s="20">
        <v>40986</v>
      </c>
      <c r="D545" s="22">
        <v>10912</v>
      </c>
      <c r="E545">
        <v>11</v>
      </c>
      <c r="F545" s="21">
        <v>6200.55</v>
      </c>
      <c r="G545">
        <f>Table246[[#This Row],[Unidades]]*Table246[[#This Row],[Valor Unitario]]</f>
        <v>68206.05</v>
      </c>
    </row>
    <row r="546" spans="1:7" hidden="1" x14ac:dyDescent="0.25">
      <c r="A546" t="s">
        <v>59</v>
      </c>
      <c r="B546" t="s">
        <v>64</v>
      </c>
      <c r="C546" s="20">
        <v>40986</v>
      </c>
      <c r="D546" s="22">
        <v>10928</v>
      </c>
      <c r="E546">
        <v>13</v>
      </c>
      <c r="F546" s="21">
        <v>137.5</v>
      </c>
      <c r="G546">
        <f>Table246[[#This Row],[Unidades]]*Table246[[#This Row],[Valor Unitario]]</f>
        <v>1787.5</v>
      </c>
    </row>
    <row r="547" spans="1:7" hidden="1" x14ac:dyDescent="0.25">
      <c r="A547" t="s">
        <v>59</v>
      </c>
      <c r="B547" t="s">
        <v>67</v>
      </c>
      <c r="C547" s="20">
        <v>40986</v>
      </c>
      <c r="D547" s="22">
        <v>10930</v>
      </c>
      <c r="E547">
        <v>19</v>
      </c>
      <c r="F547" s="21">
        <v>2255.5</v>
      </c>
      <c r="G547">
        <f>Table246[[#This Row],[Unidades]]*Table246[[#This Row],[Valor Unitario]]</f>
        <v>42854.5</v>
      </c>
    </row>
    <row r="548" spans="1:7" hidden="1" x14ac:dyDescent="0.25">
      <c r="A548" t="s">
        <v>59</v>
      </c>
      <c r="B548" t="s">
        <v>67</v>
      </c>
      <c r="C548" s="20">
        <v>40986</v>
      </c>
      <c r="D548" s="22">
        <v>10935</v>
      </c>
      <c r="E548">
        <v>13</v>
      </c>
      <c r="F548" s="21">
        <v>619.5</v>
      </c>
      <c r="G548">
        <f>Table246[[#This Row],[Unidades]]*Table246[[#This Row],[Valor Unitario]]</f>
        <v>8053.5</v>
      </c>
    </row>
    <row r="549" spans="1:7" hidden="1" x14ac:dyDescent="0.25">
      <c r="A549" t="s">
        <v>59</v>
      </c>
      <c r="B549" t="s">
        <v>69</v>
      </c>
      <c r="C549" s="20">
        <v>40986</v>
      </c>
      <c r="D549" s="22">
        <v>10936</v>
      </c>
      <c r="E549">
        <v>17</v>
      </c>
      <c r="F549" s="21">
        <v>456</v>
      </c>
      <c r="G549">
        <f>Table246[[#This Row],[Unidades]]*Table246[[#This Row],[Valor Unitario]]</f>
        <v>7752</v>
      </c>
    </row>
    <row r="550" spans="1:7" hidden="1" x14ac:dyDescent="0.25">
      <c r="A550" t="s">
        <v>61</v>
      </c>
      <c r="B550" t="s">
        <v>63</v>
      </c>
      <c r="C550" s="20">
        <v>40986</v>
      </c>
      <c r="D550" s="22">
        <v>10942</v>
      </c>
      <c r="E550">
        <v>11</v>
      </c>
      <c r="F550" s="21">
        <v>560</v>
      </c>
      <c r="G550">
        <f>Table246[[#This Row],[Unidades]]*Table246[[#This Row],[Valor Unitario]]</f>
        <v>6160</v>
      </c>
    </row>
    <row r="551" spans="1:7" hidden="1" x14ac:dyDescent="0.25">
      <c r="A551" t="s">
        <v>59</v>
      </c>
      <c r="B551" t="s">
        <v>67</v>
      </c>
      <c r="C551" s="20">
        <v>40986</v>
      </c>
      <c r="D551" s="22">
        <v>10945</v>
      </c>
      <c r="E551">
        <v>12</v>
      </c>
      <c r="F551" s="21">
        <v>245</v>
      </c>
      <c r="G551">
        <f>Table246[[#This Row],[Unidades]]*Table246[[#This Row],[Valor Unitario]]</f>
        <v>2940</v>
      </c>
    </row>
    <row r="552" spans="1:7" hidden="1" x14ac:dyDescent="0.25">
      <c r="A552" t="s">
        <v>59</v>
      </c>
      <c r="B552" t="s">
        <v>67</v>
      </c>
      <c r="C552" s="20">
        <v>40987</v>
      </c>
      <c r="D552" s="22">
        <v>10931</v>
      </c>
      <c r="E552">
        <v>19</v>
      </c>
      <c r="F552" s="21">
        <v>799.2</v>
      </c>
      <c r="G552">
        <f>Table246[[#This Row],[Unidades]]*Table246[[#This Row],[Valor Unitario]]</f>
        <v>15184.800000000001</v>
      </c>
    </row>
    <row r="553" spans="1:7" hidden="1" x14ac:dyDescent="0.25">
      <c r="A553" t="s">
        <v>59</v>
      </c>
      <c r="B553" t="s">
        <v>67</v>
      </c>
      <c r="C553" s="20">
        <v>40987</v>
      </c>
      <c r="D553" s="22">
        <v>10943</v>
      </c>
      <c r="E553">
        <v>8</v>
      </c>
      <c r="F553" s="21">
        <v>711</v>
      </c>
      <c r="G553">
        <f>Table246[[#This Row],[Unidades]]*Table246[[#This Row],[Valor Unitario]]</f>
        <v>5688</v>
      </c>
    </row>
    <row r="554" spans="1:7" hidden="1" x14ac:dyDescent="0.25">
      <c r="A554" t="s">
        <v>59</v>
      </c>
      <c r="B554" t="s">
        <v>64</v>
      </c>
      <c r="C554" s="20">
        <v>40987</v>
      </c>
      <c r="D554" s="22">
        <v>10946</v>
      </c>
      <c r="E554">
        <v>8</v>
      </c>
      <c r="F554" s="21">
        <v>1407.5</v>
      </c>
      <c r="G554">
        <f>Table246[[#This Row],[Unidades]]*Table246[[#This Row],[Valor Unitario]]</f>
        <v>11260</v>
      </c>
    </row>
    <row r="555" spans="1:7" hidden="1" x14ac:dyDescent="0.25">
      <c r="A555" t="s">
        <v>59</v>
      </c>
      <c r="B555" t="s">
        <v>69</v>
      </c>
      <c r="C555" s="20">
        <v>40987</v>
      </c>
      <c r="D555" s="22">
        <v>10948</v>
      </c>
      <c r="E555">
        <v>14</v>
      </c>
      <c r="F555" s="21">
        <v>2362.25</v>
      </c>
      <c r="G555">
        <f>Table246[[#This Row],[Unidades]]*Table246[[#This Row],[Valor Unitario]]</f>
        <v>33071.5</v>
      </c>
    </row>
    <row r="556" spans="1:7" hidden="1" x14ac:dyDescent="0.25">
      <c r="A556" t="s">
        <v>61</v>
      </c>
      <c r="B556" t="s">
        <v>68</v>
      </c>
      <c r="C556" s="20">
        <v>40988</v>
      </c>
      <c r="D556" s="22">
        <v>10941</v>
      </c>
      <c r="E556">
        <v>12</v>
      </c>
      <c r="F556" s="21">
        <v>4011.75</v>
      </c>
      <c r="G556">
        <f>Table246[[#This Row],[Unidades]]*Table246[[#This Row],[Valor Unitario]]</f>
        <v>48141</v>
      </c>
    </row>
    <row r="557" spans="1:7" hidden="1" x14ac:dyDescent="0.25">
      <c r="A557" t="s">
        <v>61</v>
      </c>
      <c r="B557" t="s">
        <v>62</v>
      </c>
      <c r="C557" s="20">
        <v>40988</v>
      </c>
      <c r="D557" s="22">
        <v>10954</v>
      </c>
      <c r="E557">
        <v>16</v>
      </c>
      <c r="F557" s="21">
        <v>1659.53</v>
      </c>
      <c r="G557">
        <f>Table246[[#This Row],[Unidades]]*Table246[[#This Row],[Valor Unitario]]</f>
        <v>26552.48</v>
      </c>
    </row>
    <row r="558" spans="1:7" hidden="1" x14ac:dyDescent="0.25">
      <c r="A558" t="s">
        <v>59</v>
      </c>
      <c r="B558" t="s">
        <v>66</v>
      </c>
      <c r="C558" s="20">
        <v>40988</v>
      </c>
      <c r="D558" s="22">
        <v>10955</v>
      </c>
      <c r="E558">
        <v>15</v>
      </c>
      <c r="F558" s="21">
        <v>74.400000000000006</v>
      </c>
      <c r="G558">
        <f>Table246[[#This Row],[Unidades]]*Table246[[#This Row],[Valor Unitario]]</f>
        <v>1116</v>
      </c>
    </row>
    <row r="559" spans="1:7" hidden="1" x14ac:dyDescent="0.25">
      <c r="A559" t="s">
        <v>61</v>
      </c>
      <c r="B559" t="s">
        <v>65</v>
      </c>
      <c r="C559" s="20">
        <v>40988</v>
      </c>
      <c r="D559" s="22">
        <v>10956</v>
      </c>
      <c r="E559">
        <v>15</v>
      </c>
      <c r="F559" s="21">
        <v>677</v>
      </c>
      <c r="G559">
        <f>Table246[[#This Row],[Unidades]]*Table246[[#This Row],[Valor Unitario]]</f>
        <v>10155</v>
      </c>
    </row>
    <row r="560" spans="1:7" hidden="1" x14ac:dyDescent="0.25">
      <c r="A560" t="s">
        <v>59</v>
      </c>
      <c r="B560" t="s">
        <v>66</v>
      </c>
      <c r="C560" s="20">
        <v>40991</v>
      </c>
      <c r="D560" s="22">
        <v>10940</v>
      </c>
      <c r="E560">
        <v>16</v>
      </c>
      <c r="F560" s="21">
        <v>360</v>
      </c>
      <c r="G560">
        <f>Table246[[#This Row],[Unidades]]*Table246[[#This Row],[Valor Unitario]]</f>
        <v>5760</v>
      </c>
    </row>
    <row r="561" spans="1:7" hidden="1" x14ac:dyDescent="0.25">
      <c r="A561" t="s">
        <v>59</v>
      </c>
      <c r="B561" t="s">
        <v>64</v>
      </c>
      <c r="C561" s="20">
        <v>40991</v>
      </c>
      <c r="D561" s="22">
        <v>10950</v>
      </c>
      <c r="E561">
        <v>19</v>
      </c>
      <c r="F561" s="21">
        <v>110</v>
      </c>
      <c r="G561">
        <f>Table246[[#This Row],[Unidades]]*Table246[[#This Row],[Valor Unitario]]</f>
        <v>2090</v>
      </c>
    </row>
    <row r="562" spans="1:7" hidden="1" x14ac:dyDescent="0.25">
      <c r="A562" t="s">
        <v>61</v>
      </c>
      <c r="B562" t="s">
        <v>65</v>
      </c>
      <c r="C562" s="20">
        <v>40991</v>
      </c>
      <c r="D562" s="22">
        <v>10959</v>
      </c>
      <c r="E562">
        <v>15</v>
      </c>
      <c r="F562" s="21">
        <v>131.75</v>
      </c>
      <c r="G562">
        <f>Table246[[#This Row],[Unidades]]*Table246[[#This Row],[Valor Unitario]]</f>
        <v>1976.25</v>
      </c>
    </row>
    <row r="563" spans="1:7" hidden="1" x14ac:dyDescent="0.25">
      <c r="A563" t="s">
        <v>59</v>
      </c>
      <c r="B563" t="s">
        <v>63</v>
      </c>
      <c r="C563" s="20">
        <v>40991</v>
      </c>
      <c r="D563" s="22">
        <v>10962</v>
      </c>
      <c r="E563">
        <v>12</v>
      </c>
      <c r="F563" s="21">
        <v>3584</v>
      </c>
      <c r="G563">
        <f>Table246[[#This Row],[Unidades]]*Table246[[#This Row],[Valor Unitario]]</f>
        <v>43008</v>
      </c>
    </row>
    <row r="564" spans="1:7" hidden="1" x14ac:dyDescent="0.25">
      <c r="A564" t="s">
        <v>59</v>
      </c>
      <c r="B564" t="s">
        <v>66</v>
      </c>
      <c r="C564" s="20">
        <v>40992</v>
      </c>
      <c r="D564" s="22">
        <v>10932</v>
      </c>
      <c r="E564">
        <v>7</v>
      </c>
      <c r="F564" s="21">
        <v>1788.63</v>
      </c>
      <c r="G564">
        <f>Table246[[#This Row],[Unidades]]*Table246[[#This Row],[Valor Unitario]]</f>
        <v>12520.41</v>
      </c>
    </row>
    <row r="565" spans="1:7" hidden="1" x14ac:dyDescent="0.25">
      <c r="A565" t="s">
        <v>59</v>
      </c>
      <c r="B565" t="s">
        <v>64</v>
      </c>
      <c r="C565" s="20">
        <v>40992</v>
      </c>
      <c r="D565" s="22">
        <v>10952</v>
      </c>
      <c r="E565">
        <v>8</v>
      </c>
      <c r="F565" s="21">
        <v>471.2</v>
      </c>
      <c r="G565">
        <f>Table246[[#This Row],[Unidades]]*Table246[[#This Row],[Valor Unitario]]</f>
        <v>3769.6</v>
      </c>
    </row>
    <row r="566" spans="1:7" hidden="1" x14ac:dyDescent="0.25">
      <c r="A566" t="s">
        <v>61</v>
      </c>
      <c r="B566" t="s">
        <v>69</v>
      </c>
      <c r="C566" s="20">
        <v>40992</v>
      </c>
      <c r="D566" s="22">
        <v>10964</v>
      </c>
      <c r="E566">
        <v>18</v>
      </c>
      <c r="F566" s="21">
        <v>2052.5</v>
      </c>
      <c r="G566">
        <f>Table246[[#This Row],[Unidades]]*Table246[[#This Row],[Valor Unitario]]</f>
        <v>36945</v>
      </c>
    </row>
    <row r="567" spans="1:7" hidden="1" x14ac:dyDescent="0.25">
      <c r="A567" t="s">
        <v>61</v>
      </c>
      <c r="B567" t="s">
        <v>63</v>
      </c>
      <c r="C567" s="20">
        <v>40993</v>
      </c>
      <c r="D567" s="22">
        <v>10953</v>
      </c>
      <c r="E567">
        <v>9</v>
      </c>
      <c r="F567" s="21">
        <v>4441.25</v>
      </c>
      <c r="G567">
        <f>Table246[[#This Row],[Unidades]]*Table246[[#This Row],[Valor Unitario]]</f>
        <v>39971.25</v>
      </c>
    </row>
    <row r="568" spans="1:7" hidden="1" x14ac:dyDescent="0.25">
      <c r="A568" t="s">
        <v>61</v>
      </c>
      <c r="B568" t="s">
        <v>63</v>
      </c>
      <c r="C568" s="20">
        <v>40994</v>
      </c>
      <c r="D568" s="22">
        <v>10963</v>
      </c>
      <c r="E568">
        <v>15</v>
      </c>
      <c r="F568" s="21">
        <v>57.8</v>
      </c>
      <c r="G568">
        <f>Table246[[#This Row],[Unidades]]*Table246[[#This Row],[Valor Unitario]]</f>
        <v>867</v>
      </c>
    </row>
    <row r="569" spans="1:7" hidden="1" x14ac:dyDescent="0.25">
      <c r="A569" t="s">
        <v>59</v>
      </c>
      <c r="B569" t="s">
        <v>67</v>
      </c>
      <c r="C569" s="20">
        <v>40994</v>
      </c>
      <c r="D569" s="22">
        <v>10972</v>
      </c>
      <c r="E569">
        <v>8</v>
      </c>
      <c r="F569" s="21">
        <v>251.5</v>
      </c>
      <c r="G569">
        <f>Table246[[#This Row],[Unidades]]*Table246[[#This Row],[Valor Unitario]]</f>
        <v>2012</v>
      </c>
    </row>
    <row r="570" spans="1:7" hidden="1" x14ac:dyDescent="0.25">
      <c r="A570" t="s">
        <v>59</v>
      </c>
      <c r="B570" t="s">
        <v>66</v>
      </c>
      <c r="C570" s="20">
        <v>40995</v>
      </c>
      <c r="D570" s="22">
        <v>10957</v>
      </c>
      <c r="E570">
        <v>16</v>
      </c>
      <c r="F570" s="21">
        <v>1762.7</v>
      </c>
      <c r="G570">
        <f>Table246[[#This Row],[Unidades]]*Table246[[#This Row],[Valor Unitario]]</f>
        <v>28203.200000000001</v>
      </c>
    </row>
    <row r="571" spans="1:7" hidden="1" x14ac:dyDescent="0.25">
      <c r="A571" t="s">
        <v>61</v>
      </c>
      <c r="B571" t="s">
        <v>68</v>
      </c>
      <c r="C571" s="20">
        <v>40995</v>
      </c>
      <c r="D571" s="22">
        <v>10958</v>
      </c>
      <c r="E571">
        <v>15</v>
      </c>
      <c r="F571" s="21">
        <v>781</v>
      </c>
      <c r="G571">
        <f>Table246[[#This Row],[Unidades]]*Table246[[#This Row],[Valor Unitario]]</f>
        <v>11715</v>
      </c>
    </row>
    <row r="572" spans="1:7" hidden="1" x14ac:dyDescent="0.25">
      <c r="A572" t="s">
        <v>61</v>
      </c>
      <c r="B572" t="s">
        <v>65</v>
      </c>
      <c r="C572" s="20">
        <v>40995</v>
      </c>
      <c r="D572" s="22">
        <v>10973</v>
      </c>
      <c r="E572">
        <v>19</v>
      </c>
      <c r="F572" s="21">
        <v>291.55</v>
      </c>
      <c r="G572">
        <f>Table246[[#This Row],[Unidades]]*Table246[[#This Row],[Valor Unitario]]</f>
        <v>5539.45</v>
      </c>
    </row>
    <row r="573" spans="1:7" hidden="1" x14ac:dyDescent="0.25">
      <c r="A573" t="s">
        <v>59</v>
      </c>
      <c r="B573" t="s">
        <v>64</v>
      </c>
      <c r="C573" s="20">
        <v>40995</v>
      </c>
      <c r="D573" s="22">
        <v>10975</v>
      </c>
      <c r="E573">
        <v>7</v>
      </c>
      <c r="F573" s="21">
        <v>717.5</v>
      </c>
      <c r="G573">
        <f>Table246[[#This Row],[Unidades]]*Table246[[#This Row],[Valor Unitario]]</f>
        <v>5022.5</v>
      </c>
    </row>
    <row r="574" spans="1:7" hidden="1" x14ac:dyDescent="0.25">
      <c r="A574" t="s">
        <v>59</v>
      </c>
      <c r="B574" t="s">
        <v>66</v>
      </c>
      <c r="C574" s="20">
        <v>40998</v>
      </c>
      <c r="D574" s="22">
        <v>10961</v>
      </c>
      <c r="E574">
        <v>16</v>
      </c>
      <c r="F574" s="21">
        <v>1119.9000000000001</v>
      </c>
      <c r="G574">
        <f>Table246[[#This Row],[Unidades]]*Table246[[#This Row],[Valor Unitario]]</f>
        <v>17918.400000000001</v>
      </c>
    </row>
    <row r="575" spans="1:7" hidden="1" x14ac:dyDescent="0.25">
      <c r="A575" t="s">
        <v>61</v>
      </c>
      <c r="B575" t="s">
        <v>65</v>
      </c>
      <c r="C575" s="20">
        <v>40998</v>
      </c>
      <c r="D575" s="22">
        <v>10965</v>
      </c>
      <c r="E575">
        <v>10</v>
      </c>
      <c r="F575" s="21">
        <v>848</v>
      </c>
      <c r="G575">
        <f>Table246[[#This Row],[Unidades]]*Table246[[#This Row],[Valor Unitario]]</f>
        <v>8480</v>
      </c>
    </row>
    <row r="576" spans="1:7" hidden="1" x14ac:dyDescent="0.25">
      <c r="A576" t="s">
        <v>59</v>
      </c>
      <c r="B576" t="s">
        <v>64</v>
      </c>
      <c r="C576" s="20">
        <v>40998</v>
      </c>
      <c r="D576" s="22">
        <v>10969</v>
      </c>
      <c r="E576">
        <v>7</v>
      </c>
      <c r="F576" s="21">
        <v>108</v>
      </c>
      <c r="G576">
        <f>Table246[[#This Row],[Unidades]]*Table246[[#This Row],[Valor Unitario]]</f>
        <v>756</v>
      </c>
    </row>
    <row r="577" spans="1:7" hidden="1" x14ac:dyDescent="0.25">
      <c r="A577" t="s">
        <v>59</v>
      </c>
      <c r="B577" t="s">
        <v>66</v>
      </c>
      <c r="C577" s="20">
        <v>40999</v>
      </c>
      <c r="D577" s="22">
        <v>10979</v>
      </c>
      <c r="E577">
        <v>14</v>
      </c>
      <c r="F577" s="21">
        <v>4813.5</v>
      </c>
      <c r="G577">
        <f>Table246[[#This Row],[Unidades]]*Table246[[#This Row],[Valor Unitario]]</f>
        <v>67389</v>
      </c>
    </row>
    <row r="578" spans="1:7" hidden="1" x14ac:dyDescent="0.25">
      <c r="A578" t="s">
        <v>59</v>
      </c>
      <c r="B578" t="s">
        <v>64</v>
      </c>
      <c r="C578" s="20">
        <v>41000</v>
      </c>
      <c r="D578" s="22">
        <v>10968</v>
      </c>
      <c r="E578">
        <v>15</v>
      </c>
      <c r="F578" s="21">
        <v>1408</v>
      </c>
      <c r="G578">
        <f>Table246[[#This Row],[Unidades]]*Table246[[#This Row],[Valor Unitario]]</f>
        <v>21120</v>
      </c>
    </row>
    <row r="579" spans="1:7" hidden="1" x14ac:dyDescent="0.25">
      <c r="A579" t="s">
        <v>59</v>
      </c>
      <c r="B579" t="s">
        <v>60</v>
      </c>
      <c r="C579" s="20">
        <v>41001</v>
      </c>
      <c r="D579" s="22">
        <v>10967</v>
      </c>
      <c r="E579">
        <v>16</v>
      </c>
      <c r="F579" s="21">
        <v>910.4</v>
      </c>
      <c r="G579">
        <f>Table246[[#This Row],[Unidades]]*Table246[[#This Row],[Valor Unitario]]</f>
        <v>14566.4</v>
      </c>
    </row>
    <row r="580" spans="1:7" hidden="1" x14ac:dyDescent="0.25">
      <c r="A580" t="s">
        <v>59</v>
      </c>
      <c r="B580" t="s">
        <v>60</v>
      </c>
      <c r="C580" s="20">
        <v>41001</v>
      </c>
      <c r="D580" s="22">
        <v>10971</v>
      </c>
      <c r="E580">
        <v>7</v>
      </c>
      <c r="F580" s="21">
        <v>1733.06</v>
      </c>
      <c r="G580">
        <f>Table246[[#This Row],[Unidades]]*Table246[[#This Row],[Valor Unitario]]</f>
        <v>12131.42</v>
      </c>
    </row>
    <row r="581" spans="1:7" hidden="1" x14ac:dyDescent="0.25">
      <c r="A581" t="s">
        <v>59</v>
      </c>
      <c r="B581" t="s">
        <v>64</v>
      </c>
      <c r="C581" s="20">
        <v>41001</v>
      </c>
      <c r="D581" s="22">
        <v>10981</v>
      </c>
      <c r="E581">
        <v>10</v>
      </c>
      <c r="F581" s="21">
        <v>15810</v>
      </c>
      <c r="G581">
        <f>Table246[[#This Row],[Unidades]]*Table246[[#This Row],[Valor Unitario]]</f>
        <v>158100</v>
      </c>
    </row>
    <row r="582" spans="1:7" hidden="1" x14ac:dyDescent="0.25">
      <c r="A582" t="s">
        <v>59</v>
      </c>
      <c r="B582" t="s">
        <v>60</v>
      </c>
      <c r="C582" s="20">
        <v>41001</v>
      </c>
      <c r="D582" s="22">
        <v>10985</v>
      </c>
      <c r="E582">
        <v>15</v>
      </c>
      <c r="F582" s="21">
        <v>2023.38</v>
      </c>
      <c r="G582">
        <f>Table246[[#This Row],[Unidades]]*Table246[[#This Row],[Valor Unitario]]</f>
        <v>30350.7</v>
      </c>
    </row>
    <row r="583" spans="1:7" hidden="1" x14ac:dyDescent="0.25">
      <c r="A583" t="s">
        <v>59</v>
      </c>
      <c r="B583" t="s">
        <v>60</v>
      </c>
      <c r="C583" s="20">
        <v>41001</v>
      </c>
      <c r="D583" s="22">
        <v>10989</v>
      </c>
      <c r="E583">
        <v>7</v>
      </c>
      <c r="F583" s="21">
        <v>1353.6</v>
      </c>
      <c r="G583">
        <f>Table246[[#This Row],[Unidades]]*Table246[[#This Row],[Valor Unitario]]</f>
        <v>9475.1999999999989</v>
      </c>
    </row>
    <row r="584" spans="1:7" hidden="1" x14ac:dyDescent="0.25">
      <c r="A584" t="s">
        <v>59</v>
      </c>
      <c r="B584" t="s">
        <v>69</v>
      </c>
      <c r="C584" s="20">
        <v>41002</v>
      </c>
      <c r="D584" s="22">
        <v>10974</v>
      </c>
      <c r="E584">
        <v>11</v>
      </c>
      <c r="F584" s="21">
        <v>439</v>
      </c>
      <c r="G584">
        <f>Table246[[#This Row],[Unidades]]*Table246[[#This Row],[Valor Unitario]]</f>
        <v>4829</v>
      </c>
    </row>
    <row r="585" spans="1:7" hidden="1" x14ac:dyDescent="0.25">
      <c r="A585" t="s">
        <v>59</v>
      </c>
      <c r="B585" t="s">
        <v>64</v>
      </c>
      <c r="C585" s="20">
        <v>41002</v>
      </c>
      <c r="D585" s="22">
        <v>10976</v>
      </c>
      <c r="E585">
        <v>17</v>
      </c>
      <c r="F585" s="21">
        <v>912</v>
      </c>
      <c r="G585">
        <f>Table246[[#This Row],[Unidades]]*Table246[[#This Row],[Valor Unitario]]</f>
        <v>15504</v>
      </c>
    </row>
    <row r="586" spans="1:7" hidden="1" x14ac:dyDescent="0.25">
      <c r="A586" t="s">
        <v>59</v>
      </c>
      <c r="B586" t="s">
        <v>64</v>
      </c>
      <c r="C586" s="20">
        <v>41002</v>
      </c>
      <c r="D586" s="22">
        <v>10984</v>
      </c>
      <c r="E586">
        <v>17</v>
      </c>
      <c r="F586" s="21">
        <v>1809.75</v>
      </c>
      <c r="G586">
        <f>Table246[[#This Row],[Unidades]]*Table246[[#This Row],[Valor Unitario]]</f>
        <v>30765.75</v>
      </c>
    </row>
    <row r="587" spans="1:7" hidden="1" x14ac:dyDescent="0.25">
      <c r="A587" t="s">
        <v>59</v>
      </c>
      <c r="B587" t="s">
        <v>64</v>
      </c>
      <c r="C587" s="20">
        <v>41002</v>
      </c>
      <c r="D587" s="22">
        <v>10992</v>
      </c>
      <c r="E587">
        <v>8</v>
      </c>
      <c r="F587" s="21">
        <v>69.599999999999994</v>
      </c>
      <c r="G587">
        <f>Table246[[#This Row],[Unidades]]*Table246[[#This Row],[Valor Unitario]]</f>
        <v>556.79999999999995</v>
      </c>
    </row>
    <row r="588" spans="1:7" hidden="1" x14ac:dyDescent="0.25">
      <c r="A588" t="s">
        <v>59</v>
      </c>
      <c r="B588" t="s">
        <v>60</v>
      </c>
      <c r="C588" s="20">
        <v>41005</v>
      </c>
      <c r="D588" s="22">
        <v>10983</v>
      </c>
      <c r="E588">
        <v>15</v>
      </c>
      <c r="F588" s="21">
        <v>720.9</v>
      </c>
      <c r="G588">
        <f>Table246[[#This Row],[Unidades]]*Table246[[#This Row],[Valor Unitario]]</f>
        <v>10813.5</v>
      </c>
    </row>
    <row r="589" spans="1:7" hidden="1" x14ac:dyDescent="0.25">
      <c r="A589" t="s">
        <v>59</v>
      </c>
      <c r="B589" t="s">
        <v>66</v>
      </c>
      <c r="C589" s="20">
        <v>41005</v>
      </c>
      <c r="D589" s="22">
        <v>10987</v>
      </c>
      <c r="E589">
        <v>8</v>
      </c>
      <c r="F589" s="21">
        <v>2772</v>
      </c>
      <c r="G589">
        <f>Table246[[#This Row],[Unidades]]*Table246[[#This Row],[Valor Unitario]]</f>
        <v>22176</v>
      </c>
    </row>
    <row r="590" spans="1:7" hidden="1" x14ac:dyDescent="0.25">
      <c r="A590" t="s">
        <v>59</v>
      </c>
      <c r="B590" t="s">
        <v>64</v>
      </c>
      <c r="C590" s="20">
        <v>41005</v>
      </c>
      <c r="D590" s="22">
        <v>10995</v>
      </c>
      <c r="E590">
        <v>16</v>
      </c>
      <c r="F590" s="21">
        <v>1196</v>
      </c>
      <c r="G590">
        <f>Table246[[#This Row],[Unidades]]*Table246[[#This Row],[Valor Unitario]]</f>
        <v>19136</v>
      </c>
    </row>
    <row r="591" spans="1:7" hidden="1" x14ac:dyDescent="0.25">
      <c r="A591" t="s">
        <v>61</v>
      </c>
      <c r="B591" t="s">
        <v>63</v>
      </c>
      <c r="C591" s="20">
        <v>41006</v>
      </c>
      <c r="D591" s="22">
        <v>10951</v>
      </c>
      <c r="E591">
        <v>9</v>
      </c>
      <c r="F591" s="21">
        <v>458.74</v>
      </c>
      <c r="G591">
        <f>Table246[[#This Row],[Unidades]]*Table246[[#This Row],[Valor Unitario]]</f>
        <v>4128.66</v>
      </c>
    </row>
    <row r="592" spans="1:7" hidden="1" x14ac:dyDescent="0.25">
      <c r="A592" t="s">
        <v>59</v>
      </c>
      <c r="B592" t="s">
        <v>60</v>
      </c>
      <c r="C592" s="20">
        <v>41006</v>
      </c>
      <c r="D592" s="22">
        <v>10990</v>
      </c>
      <c r="E592">
        <v>18</v>
      </c>
      <c r="F592" s="21">
        <v>4288.8500000000004</v>
      </c>
      <c r="G592">
        <f>Table246[[#This Row],[Unidades]]*Table246[[#This Row],[Valor Unitario]]</f>
        <v>77199.3</v>
      </c>
    </row>
    <row r="593" spans="1:7" hidden="1" x14ac:dyDescent="0.25">
      <c r="A593" t="s">
        <v>59</v>
      </c>
      <c r="B593" t="s">
        <v>64</v>
      </c>
      <c r="C593" s="20">
        <v>41006</v>
      </c>
      <c r="D593" s="22">
        <v>10991</v>
      </c>
      <c r="E593">
        <v>9</v>
      </c>
      <c r="F593" s="21">
        <v>2296</v>
      </c>
      <c r="G593">
        <f>Table246[[#This Row],[Unidades]]*Table246[[#This Row],[Valor Unitario]]</f>
        <v>20664</v>
      </c>
    </row>
    <row r="594" spans="1:7" hidden="1" x14ac:dyDescent="0.25">
      <c r="A594" t="s">
        <v>59</v>
      </c>
      <c r="B594" t="s">
        <v>69</v>
      </c>
      <c r="C594" s="20">
        <v>41007</v>
      </c>
      <c r="D594" s="22">
        <v>10924</v>
      </c>
      <c r="E594">
        <v>9</v>
      </c>
      <c r="F594" s="21">
        <v>1835.7</v>
      </c>
      <c r="G594">
        <f>Table246[[#This Row],[Unidades]]*Table246[[#This Row],[Valor Unitario]]</f>
        <v>16521.3</v>
      </c>
    </row>
    <row r="595" spans="1:7" hidden="1" x14ac:dyDescent="0.25">
      <c r="A595" t="s">
        <v>59</v>
      </c>
      <c r="B595" t="s">
        <v>67</v>
      </c>
      <c r="C595" s="20">
        <v>41007</v>
      </c>
      <c r="D595" s="22">
        <v>10927</v>
      </c>
      <c r="E595">
        <v>8</v>
      </c>
      <c r="F595" s="21">
        <v>800</v>
      </c>
      <c r="G595">
        <f>Table246[[#This Row],[Unidades]]*Table246[[#This Row],[Valor Unitario]]</f>
        <v>6400</v>
      </c>
    </row>
    <row r="596" spans="1:7" hidden="1" x14ac:dyDescent="0.25">
      <c r="A596" t="s">
        <v>61</v>
      </c>
      <c r="B596" t="s">
        <v>69</v>
      </c>
      <c r="C596" s="20">
        <v>41007</v>
      </c>
      <c r="D596" s="22">
        <v>10960</v>
      </c>
      <c r="E596">
        <v>12</v>
      </c>
      <c r="F596" s="21">
        <v>265.35000000000002</v>
      </c>
      <c r="G596">
        <f>Table246[[#This Row],[Unidades]]*Table246[[#This Row],[Valor Unitario]]</f>
        <v>3184.2000000000003</v>
      </c>
    </row>
    <row r="597" spans="1:7" hidden="1" x14ac:dyDescent="0.25">
      <c r="A597" t="s">
        <v>59</v>
      </c>
      <c r="B597" t="s">
        <v>67</v>
      </c>
      <c r="C597" s="20">
        <v>41007</v>
      </c>
      <c r="D597" s="22">
        <v>10966</v>
      </c>
      <c r="E597">
        <v>7</v>
      </c>
      <c r="F597" s="21">
        <v>1098.46</v>
      </c>
      <c r="G597">
        <f>Table246[[#This Row],[Unidades]]*Table246[[#This Row],[Valor Unitario]]</f>
        <v>7689.22</v>
      </c>
    </row>
    <row r="598" spans="1:7" hidden="1" x14ac:dyDescent="0.25">
      <c r="A598" t="s">
        <v>59</v>
      </c>
      <c r="B598" t="s">
        <v>60</v>
      </c>
      <c r="C598" s="20">
        <v>41007</v>
      </c>
      <c r="D598" s="22">
        <v>10982</v>
      </c>
      <c r="E598">
        <v>9</v>
      </c>
      <c r="F598" s="21">
        <v>1014</v>
      </c>
      <c r="G598">
        <f>Table246[[#This Row],[Unidades]]*Table246[[#This Row],[Valor Unitario]]</f>
        <v>9126</v>
      </c>
    </row>
    <row r="599" spans="1:7" hidden="1" x14ac:dyDescent="0.25">
      <c r="A599" t="s">
        <v>59</v>
      </c>
      <c r="B599" t="s">
        <v>69</v>
      </c>
      <c r="C599" s="20">
        <v>41007</v>
      </c>
      <c r="D599" s="22">
        <v>11003</v>
      </c>
      <c r="E599">
        <v>18</v>
      </c>
      <c r="F599" s="21">
        <v>326</v>
      </c>
      <c r="G599">
        <f>Table246[[#This Row],[Unidades]]*Table246[[#This Row],[Valor Unitario]]</f>
        <v>5868</v>
      </c>
    </row>
    <row r="600" spans="1:7" hidden="1" x14ac:dyDescent="0.25">
      <c r="A600" t="s">
        <v>59</v>
      </c>
      <c r="B600" t="s">
        <v>60</v>
      </c>
      <c r="C600" s="20">
        <v>41008</v>
      </c>
      <c r="D600" s="22">
        <v>10994</v>
      </c>
      <c r="E600">
        <v>14</v>
      </c>
      <c r="F600" s="21">
        <v>940.5</v>
      </c>
      <c r="G600">
        <f>Table246[[#This Row],[Unidades]]*Table246[[#This Row],[Valor Unitario]]</f>
        <v>13167</v>
      </c>
    </row>
    <row r="601" spans="1:7" hidden="1" x14ac:dyDescent="0.25">
      <c r="A601" t="s">
        <v>59</v>
      </c>
      <c r="B601" t="s">
        <v>66</v>
      </c>
      <c r="C601" s="20">
        <v>41009</v>
      </c>
      <c r="D601" s="22">
        <v>10977</v>
      </c>
      <c r="E601">
        <v>12</v>
      </c>
      <c r="F601" s="21">
        <v>2233</v>
      </c>
      <c r="G601">
        <f>Table246[[#This Row],[Unidades]]*Table246[[#This Row],[Valor Unitario]]</f>
        <v>26796</v>
      </c>
    </row>
    <row r="602" spans="1:7" hidden="1" x14ac:dyDescent="0.25">
      <c r="A602" t="s">
        <v>61</v>
      </c>
      <c r="B602" t="s">
        <v>69</v>
      </c>
      <c r="C602" s="20">
        <v>41009</v>
      </c>
      <c r="D602" s="22">
        <v>10988</v>
      </c>
      <c r="E602">
        <v>14</v>
      </c>
      <c r="F602" s="21">
        <v>3574.8</v>
      </c>
      <c r="G602">
        <f>Table246[[#This Row],[Unidades]]*Table246[[#This Row],[Valor Unitario]]</f>
        <v>50047.200000000004</v>
      </c>
    </row>
    <row r="603" spans="1:7" hidden="1" x14ac:dyDescent="0.25">
      <c r="A603" t="s">
        <v>61</v>
      </c>
      <c r="B603" t="s">
        <v>68</v>
      </c>
      <c r="C603" s="20">
        <v>41009</v>
      </c>
      <c r="D603" s="22">
        <v>10993</v>
      </c>
      <c r="E603">
        <v>15</v>
      </c>
      <c r="F603" s="21">
        <v>4895.4399999999996</v>
      </c>
      <c r="G603">
        <f>Table246[[#This Row],[Unidades]]*Table246[[#This Row],[Valor Unitario]]</f>
        <v>73431.599999999991</v>
      </c>
    </row>
    <row r="604" spans="1:7" hidden="1" x14ac:dyDescent="0.25">
      <c r="A604" t="s">
        <v>59</v>
      </c>
      <c r="B604" t="s">
        <v>67</v>
      </c>
      <c r="C604" s="20">
        <v>41009</v>
      </c>
      <c r="D604" s="22">
        <v>10996</v>
      </c>
      <c r="E604">
        <v>17</v>
      </c>
      <c r="F604" s="21">
        <v>560</v>
      </c>
      <c r="G604">
        <f>Table246[[#This Row],[Unidades]]*Table246[[#This Row],[Valor Unitario]]</f>
        <v>9520</v>
      </c>
    </row>
    <row r="605" spans="1:7" hidden="1" x14ac:dyDescent="0.25">
      <c r="A605" t="s">
        <v>61</v>
      </c>
      <c r="B605" t="s">
        <v>65</v>
      </c>
      <c r="C605" s="20">
        <v>41009</v>
      </c>
      <c r="D605" s="22">
        <v>10999</v>
      </c>
      <c r="E605">
        <v>11</v>
      </c>
      <c r="F605" s="21">
        <v>1197.95</v>
      </c>
      <c r="G605">
        <f>Table246[[#This Row],[Unidades]]*Table246[[#This Row],[Valor Unitario]]</f>
        <v>13177.45</v>
      </c>
    </row>
    <row r="606" spans="1:7" hidden="1" x14ac:dyDescent="0.25">
      <c r="A606" t="s">
        <v>59</v>
      </c>
      <c r="B606" t="s">
        <v>60</v>
      </c>
      <c r="C606" s="20">
        <v>41009</v>
      </c>
      <c r="D606" s="22">
        <v>11005</v>
      </c>
      <c r="E606">
        <v>14</v>
      </c>
      <c r="F606" s="21">
        <v>586</v>
      </c>
      <c r="G606">
        <f>Table246[[#This Row],[Unidades]]*Table246[[#This Row],[Valor Unitario]]</f>
        <v>8204</v>
      </c>
    </row>
    <row r="607" spans="1:7" hidden="1" x14ac:dyDescent="0.25">
      <c r="A607" t="s">
        <v>59</v>
      </c>
      <c r="B607" t="s">
        <v>60</v>
      </c>
      <c r="C607" s="20">
        <v>41009</v>
      </c>
      <c r="D607" s="22">
        <v>11009</v>
      </c>
      <c r="E607">
        <v>17</v>
      </c>
      <c r="F607" s="21">
        <v>616.5</v>
      </c>
      <c r="G607">
        <f>Table246[[#This Row],[Unidades]]*Table246[[#This Row],[Valor Unitario]]</f>
        <v>10480.5</v>
      </c>
    </row>
    <row r="608" spans="1:7" hidden="1" x14ac:dyDescent="0.25">
      <c r="A608" t="s">
        <v>59</v>
      </c>
      <c r="B608" t="s">
        <v>60</v>
      </c>
      <c r="C608" s="20">
        <v>41009</v>
      </c>
      <c r="D608" s="22">
        <v>11013</v>
      </c>
      <c r="E608">
        <v>19</v>
      </c>
      <c r="F608" s="21">
        <v>361</v>
      </c>
      <c r="G608">
        <f>Table246[[#This Row],[Unidades]]*Table246[[#This Row],[Valor Unitario]]</f>
        <v>6859</v>
      </c>
    </row>
    <row r="609" spans="1:7" hidden="1" x14ac:dyDescent="0.25">
      <c r="A609" t="s">
        <v>59</v>
      </c>
      <c r="B609" t="s">
        <v>66</v>
      </c>
      <c r="C609" s="20">
        <v>41012</v>
      </c>
      <c r="D609" s="22">
        <v>10997</v>
      </c>
      <c r="E609">
        <v>15</v>
      </c>
      <c r="F609" s="21">
        <v>1885</v>
      </c>
      <c r="G609">
        <f>Table246[[#This Row],[Unidades]]*Table246[[#This Row],[Valor Unitario]]</f>
        <v>28275</v>
      </c>
    </row>
    <row r="610" spans="1:7" hidden="1" x14ac:dyDescent="0.25">
      <c r="A610" t="s">
        <v>59</v>
      </c>
      <c r="B610" t="s">
        <v>66</v>
      </c>
      <c r="C610" s="20">
        <v>41012</v>
      </c>
      <c r="D610" s="22">
        <v>11007</v>
      </c>
      <c r="E610">
        <v>11</v>
      </c>
      <c r="F610" s="21">
        <v>2633.9</v>
      </c>
      <c r="G610">
        <f>Table246[[#This Row],[Unidades]]*Table246[[#This Row],[Valor Unitario]]</f>
        <v>28972.9</v>
      </c>
    </row>
    <row r="611" spans="1:7" hidden="1" x14ac:dyDescent="0.25">
      <c r="A611" t="s">
        <v>59</v>
      </c>
      <c r="B611" t="s">
        <v>69</v>
      </c>
      <c r="C611" s="20">
        <v>41012</v>
      </c>
      <c r="D611" s="22">
        <v>11011</v>
      </c>
      <c r="E611">
        <v>15</v>
      </c>
      <c r="F611" s="21">
        <v>933.5</v>
      </c>
      <c r="G611">
        <f>Table246[[#This Row],[Unidades]]*Table246[[#This Row],[Valor Unitario]]</f>
        <v>14002.5</v>
      </c>
    </row>
    <row r="612" spans="1:7" hidden="1" x14ac:dyDescent="0.25">
      <c r="A612" t="s">
        <v>61</v>
      </c>
      <c r="B612" t="s">
        <v>63</v>
      </c>
      <c r="C612" s="20">
        <v>41012</v>
      </c>
      <c r="D612" s="22">
        <v>11016</v>
      </c>
      <c r="E612">
        <v>19</v>
      </c>
      <c r="F612" s="21">
        <v>491.5</v>
      </c>
      <c r="G612">
        <f>Table246[[#This Row],[Unidades]]*Table246[[#This Row],[Valor Unitario]]</f>
        <v>9338.5</v>
      </c>
    </row>
    <row r="613" spans="1:7" hidden="1" x14ac:dyDescent="0.25">
      <c r="A613" t="s">
        <v>59</v>
      </c>
      <c r="B613" t="s">
        <v>60</v>
      </c>
      <c r="C613" s="20">
        <v>41013</v>
      </c>
      <c r="D613" s="22">
        <v>11000</v>
      </c>
      <c r="E613">
        <v>13</v>
      </c>
      <c r="F613" s="21">
        <v>903.75</v>
      </c>
      <c r="G613">
        <f>Table246[[#This Row],[Unidades]]*Table246[[#This Row],[Valor Unitario]]</f>
        <v>11748.75</v>
      </c>
    </row>
    <row r="614" spans="1:7" hidden="1" x14ac:dyDescent="0.25">
      <c r="A614" t="s">
        <v>59</v>
      </c>
      <c r="B614" t="s">
        <v>60</v>
      </c>
      <c r="C614" s="20">
        <v>41013</v>
      </c>
      <c r="D614" s="22">
        <v>11001</v>
      </c>
      <c r="E614">
        <v>14</v>
      </c>
      <c r="F614" s="21">
        <v>2769</v>
      </c>
      <c r="G614">
        <f>Table246[[#This Row],[Unidades]]*Table246[[#This Row],[Valor Unitario]]</f>
        <v>38766</v>
      </c>
    </row>
    <row r="615" spans="1:7" hidden="1" x14ac:dyDescent="0.25">
      <c r="A615" t="s">
        <v>59</v>
      </c>
      <c r="B615" t="s">
        <v>69</v>
      </c>
      <c r="C615" s="20">
        <v>41014</v>
      </c>
      <c r="D615" s="22">
        <v>11006</v>
      </c>
      <c r="E615">
        <v>18</v>
      </c>
      <c r="F615" s="21">
        <v>329.69</v>
      </c>
      <c r="G615">
        <f>Table246[[#This Row],[Unidades]]*Table246[[#This Row],[Valor Unitario]]</f>
        <v>5934.42</v>
      </c>
    </row>
    <row r="616" spans="1:7" hidden="1" x14ac:dyDescent="0.25">
      <c r="A616" t="s">
        <v>59</v>
      </c>
      <c r="B616" t="s">
        <v>60</v>
      </c>
      <c r="C616" s="20">
        <v>41014</v>
      </c>
      <c r="D616" s="22">
        <v>11014</v>
      </c>
      <c r="E616">
        <v>9</v>
      </c>
      <c r="F616" s="21">
        <v>243.18</v>
      </c>
      <c r="G616">
        <f>Table246[[#This Row],[Unidades]]*Table246[[#This Row],[Valor Unitario]]</f>
        <v>2188.62</v>
      </c>
    </row>
    <row r="617" spans="1:7" hidden="1" x14ac:dyDescent="0.25">
      <c r="A617" t="s">
        <v>59</v>
      </c>
      <c r="B617" t="s">
        <v>67</v>
      </c>
      <c r="C617" s="20">
        <v>41015</v>
      </c>
      <c r="D617" s="22">
        <v>11002</v>
      </c>
      <c r="E617">
        <v>14</v>
      </c>
      <c r="F617" s="21">
        <v>1811.1</v>
      </c>
      <c r="G617">
        <f>Table246[[#This Row],[Unidades]]*Table246[[#This Row],[Valor Unitario]]</f>
        <v>25355.399999999998</v>
      </c>
    </row>
    <row r="618" spans="1:7" hidden="1" x14ac:dyDescent="0.25">
      <c r="A618" t="s">
        <v>59</v>
      </c>
      <c r="B618" t="s">
        <v>67</v>
      </c>
      <c r="C618" s="20">
        <v>41015</v>
      </c>
      <c r="D618" s="22">
        <v>11018</v>
      </c>
      <c r="E618">
        <v>19</v>
      </c>
      <c r="F618" s="21">
        <v>1575</v>
      </c>
      <c r="G618">
        <f>Table246[[#This Row],[Unidades]]*Table246[[#This Row],[Valor Unitario]]</f>
        <v>29925</v>
      </c>
    </row>
    <row r="619" spans="1:7" hidden="1" x14ac:dyDescent="0.25">
      <c r="A619" t="s">
        <v>59</v>
      </c>
      <c r="B619" t="s">
        <v>60</v>
      </c>
      <c r="C619" s="20">
        <v>41015</v>
      </c>
      <c r="D619" s="22">
        <v>11020</v>
      </c>
      <c r="E619">
        <v>16</v>
      </c>
      <c r="F619" s="21">
        <v>632.4</v>
      </c>
      <c r="G619">
        <f>Table246[[#This Row],[Unidades]]*Table246[[#This Row],[Valor Unitario]]</f>
        <v>10118.4</v>
      </c>
    </row>
    <row r="620" spans="1:7" hidden="1" x14ac:dyDescent="0.25">
      <c r="A620" t="s">
        <v>59</v>
      </c>
      <c r="B620" t="s">
        <v>67</v>
      </c>
      <c r="C620" s="20">
        <v>41016</v>
      </c>
      <c r="D620" s="22">
        <v>10980</v>
      </c>
      <c r="E620">
        <v>19</v>
      </c>
      <c r="F620" s="21">
        <v>248</v>
      </c>
      <c r="G620">
        <f>Table246[[#This Row],[Unidades]]*Table246[[#This Row],[Valor Unitario]]</f>
        <v>4712</v>
      </c>
    </row>
    <row r="621" spans="1:7" hidden="1" x14ac:dyDescent="0.25">
      <c r="A621" t="s">
        <v>59</v>
      </c>
      <c r="B621" t="s">
        <v>66</v>
      </c>
      <c r="C621" s="20">
        <v>41016</v>
      </c>
      <c r="D621" s="22">
        <v>10998</v>
      </c>
      <c r="E621">
        <v>14</v>
      </c>
      <c r="F621" s="21">
        <v>686</v>
      </c>
      <c r="G621">
        <f>Table246[[#This Row],[Unidades]]*Table246[[#This Row],[Valor Unitario]]</f>
        <v>9604</v>
      </c>
    </row>
    <row r="622" spans="1:7" hidden="1" x14ac:dyDescent="0.25">
      <c r="A622" t="s">
        <v>59</v>
      </c>
      <c r="B622" t="s">
        <v>64</v>
      </c>
      <c r="C622" s="20">
        <v>41016</v>
      </c>
      <c r="D622" s="22">
        <v>11012</v>
      </c>
      <c r="E622">
        <v>17</v>
      </c>
      <c r="F622" s="21">
        <v>2825.3</v>
      </c>
      <c r="G622">
        <f>Table246[[#This Row],[Unidades]]*Table246[[#This Row],[Valor Unitario]]</f>
        <v>48030.100000000006</v>
      </c>
    </row>
    <row r="623" spans="1:7" hidden="1" x14ac:dyDescent="0.25">
      <c r="A623" t="s">
        <v>59</v>
      </c>
      <c r="B623" t="s">
        <v>69</v>
      </c>
      <c r="C623" s="20">
        <v>41019</v>
      </c>
      <c r="D623" s="22">
        <v>11004</v>
      </c>
      <c r="E623">
        <v>14</v>
      </c>
      <c r="F623" s="21">
        <v>295.38</v>
      </c>
      <c r="G623">
        <f>Table246[[#This Row],[Unidades]]*Table246[[#This Row],[Valor Unitario]]</f>
        <v>4135.32</v>
      </c>
    </row>
    <row r="624" spans="1:7" hidden="1" x14ac:dyDescent="0.25">
      <c r="A624" t="s">
        <v>59</v>
      </c>
      <c r="B624" t="s">
        <v>60</v>
      </c>
      <c r="C624" s="20">
        <v>41019</v>
      </c>
      <c r="D624" s="22">
        <v>11015</v>
      </c>
      <c r="E624">
        <v>12</v>
      </c>
      <c r="F624" s="21">
        <v>622.35</v>
      </c>
      <c r="G624">
        <f>Table246[[#This Row],[Unidades]]*Table246[[#This Row],[Valor Unitario]]</f>
        <v>7468.2000000000007</v>
      </c>
    </row>
    <row r="625" spans="1:7" hidden="1" x14ac:dyDescent="0.25">
      <c r="A625" t="s">
        <v>61</v>
      </c>
      <c r="B625" t="s">
        <v>63</v>
      </c>
      <c r="C625" s="20">
        <v>41019</v>
      </c>
      <c r="D625" s="22">
        <v>11017</v>
      </c>
      <c r="E625">
        <v>7</v>
      </c>
      <c r="F625" s="21">
        <v>6750</v>
      </c>
      <c r="G625">
        <f>Table246[[#This Row],[Unidades]]*Table246[[#This Row],[Valor Unitario]]</f>
        <v>47250</v>
      </c>
    </row>
    <row r="626" spans="1:7" hidden="1" x14ac:dyDescent="0.25">
      <c r="A626" t="s">
        <v>59</v>
      </c>
      <c r="B626" t="s">
        <v>67</v>
      </c>
      <c r="C626" s="20">
        <v>41019</v>
      </c>
      <c r="D626" s="22">
        <v>11024</v>
      </c>
      <c r="E626">
        <v>18</v>
      </c>
      <c r="F626" s="21">
        <v>1966.81</v>
      </c>
      <c r="G626">
        <f>Table246[[#This Row],[Unidades]]*Table246[[#This Row],[Valor Unitario]]</f>
        <v>35402.58</v>
      </c>
    </row>
    <row r="627" spans="1:7" hidden="1" x14ac:dyDescent="0.25">
      <c r="A627" t="s">
        <v>59</v>
      </c>
      <c r="B627" t="s">
        <v>64</v>
      </c>
      <c r="C627" s="20">
        <v>41019</v>
      </c>
      <c r="D627" s="22">
        <v>11027</v>
      </c>
      <c r="E627">
        <v>10</v>
      </c>
      <c r="F627" s="21">
        <v>877.72</v>
      </c>
      <c r="G627">
        <f>Table246[[#This Row],[Unidades]]*Table246[[#This Row],[Valor Unitario]]</f>
        <v>8777.2000000000007</v>
      </c>
    </row>
    <row r="628" spans="1:7" hidden="1" x14ac:dyDescent="0.25">
      <c r="A628" t="s">
        <v>59</v>
      </c>
      <c r="B628" t="s">
        <v>66</v>
      </c>
      <c r="C628" s="20">
        <v>41020</v>
      </c>
      <c r="D628" s="22">
        <v>10986</v>
      </c>
      <c r="E628">
        <v>17</v>
      </c>
      <c r="F628" s="21">
        <v>2220</v>
      </c>
      <c r="G628">
        <f>Table246[[#This Row],[Unidades]]*Table246[[#This Row],[Valor Unitario]]</f>
        <v>37740</v>
      </c>
    </row>
    <row r="629" spans="1:7" hidden="1" x14ac:dyDescent="0.25">
      <c r="A629" t="s">
        <v>59</v>
      </c>
      <c r="B629" t="s">
        <v>60</v>
      </c>
      <c r="C629" s="20">
        <v>41020</v>
      </c>
      <c r="D629" s="22">
        <v>11010</v>
      </c>
      <c r="E629">
        <v>19</v>
      </c>
      <c r="F629" s="21">
        <v>645</v>
      </c>
      <c r="G629">
        <f>Table246[[#This Row],[Unidades]]*Table246[[#This Row],[Valor Unitario]]</f>
        <v>12255</v>
      </c>
    </row>
    <row r="630" spans="1:7" hidden="1" x14ac:dyDescent="0.25">
      <c r="A630" t="s">
        <v>59</v>
      </c>
      <c r="B630" t="s">
        <v>69</v>
      </c>
      <c r="C630" s="20">
        <v>41020</v>
      </c>
      <c r="D630" s="22">
        <v>11021</v>
      </c>
      <c r="E630">
        <v>17</v>
      </c>
      <c r="F630" s="21">
        <v>6306.24</v>
      </c>
      <c r="G630">
        <f>Table246[[#This Row],[Unidades]]*Table246[[#This Row],[Valor Unitario]]</f>
        <v>107206.08</v>
      </c>
    </row>
    <row r="631" spans="1:7" hidden="1" x14ac:dyDescent="0.25">
      <c r="A631" t="s">
        <v>59</v>
      </c>
      <c r="B631" t="s">
        <v>60</v>
      </c>
      <c r="C631" s="20">
        <v>41021</v>
      </c>
      <c r="D631" s="22">
        <v>11028</v>
      </c>
      <c r="E631">
        <v>9</v>
      </c>
      <c r="F631" s="21">
        <v>2160</v>
      </c>
      <c r="G631">
        <f>Table246[[#This Row],[Unidades]]*Table246[[#This Row],[Valor Unitario]]</f>
        <v>19440</v>
      </c>
    </row>
    <row r="632" spans="1:7" hidden="1" x14ac:dyDescent="0.25">
      <c r="A632" t="s">
        <v>59</v>
      </c>
      <c r="B632" t="s">
        <v>66</v>
      </c>
      <c r="C632" s="20">
        <v>41021</v>
      </c>
      <c r="D632" s="22">
        <v>11036</v>
      </c>
      <c r="E632">
        <v>13</v>
      </c>
      <c r="F632" s="21">
        <v>1692</v>
      </c>
      <c r="G632">
        <f>Table246[[#This Row],[Unidades]]*Table246[[#This Row],[Valor Unitario]]</f>
        <v>21996</v>
      </c>
    </row>
    <row r="633" spans="1:7" hidden="1" x14ac:dyDescent="0.25">
      <c r="A633" t="s">
        <v>61</v>
      </c>
      <c r="B633" t="s">
        <v>63</v>
      </c>
      <c r="C633" s="20">
        <v>41022</v>
      </c>
      <c r="D633" s="22">
        <v>10978</v>
      </c>
      <c r="E633">
        <v>18</v>
      </c>
      <c r="F633" s="21">
        <v>1303.19</v>
      </c>
      <c r="G633">
        <f>Table246[[#This Row],[Unidades]]*Table246[[#This Row],[Valor Unitario]]</f>
        <v>23457.420000000002</v>
      </c>
    </row>
    <row r="634" spans="1:7" hidden="1" x14ac:dyDescent="0.25">
      <c r="A634" t="s">
        <v>59</v>
      </c>
      <c r="B634" t="s">
        <v>60</v>
      </c>
      <c r="C634" s="20">
        <v>41022</v>
      </c>
      <c r="D634" s="22">
        <v>11032</v>
      </c>
      <c r="E634">
        <v>7</v>
      </c>
      <c r="F634" s="21">
        <v>8902.5</v>
      </c>
      <c r="G634">
        <f>Table246[[#This Row],[Unidades]]*Table246[[#This Row],[Valor Unitario]]</f>
        <v>62317.5</v>
      </c>
    </row>
    <row r="635" spans="1:7" hidden="1" x14ac:dyDescent="0.25">
      <c r="A635" t="s">
        <v>61</v>
      </c>
      <c r="B635" t="s">
        <v>68</v>
      </c>
      <c r="C635" s="20">
        <v>41022</v>
      </c>
      <c r="D635" s="22">
        <v>11033</v>
      </c>
      <c r="E635">
        <v>18</v>
      </c>
      <c r="F635" s="21">
        <v>3232.8</v>
      </c>
      <c r="G635">
        <f>Table246[[#This Row],[Unidades]]*Table246[[#This Row],[Valor Unitario]]</f>
        <v>58190.400000000001</v>
      </c>
    </row>
    <row r="636" spans="1:7" hidden="1" x14ac:dyDescent="0.25">
      <c r="A636" t="s">
        <v>61</v>
      </c>
      <c r="B636" t="s">
        <v>63</v>
      </c>
      <c r="C636" s="20">
        <v>41023</v>
      </c>
      <c r="D636" s="22">
        <v>10970</v>
      </c>
      <c r="E636">
        <v>9</v>
      </c>
      <c r="F636" s="21">
        <v>224</v>
      </c>
      <c r="G636">
        <f>Table246[[#This Row],[Unidades]]*Table246[[#This Row],[Valor Unitario]]</f>
        <v>2016</v>
      </c>
    </row>
    <row r="637" spans="1:7" hidden="1" x14ac:dyDescent="0.25">
      <c r="A637" t="s">
        <v>59</v>
      </c>
      <c r="B637" t="s">
        <v>64</v>
      </c>
      <c r="C637" s="20">
        <v>41023</v>
      </c>
      <c r="D637" s="22">
        <v>11023</v>
      </c>
      <c r="E637">
        <v>7</v>
      </c>
      <c r="F637" s="21">
        <v>1500</v>
      </c>
      <c r="G637">
        <f>Table246[[#This Row],[Unidades]]*Table246[[#This Row],[Valor Unitario]]</f>
        <v>10500</v>
      </c>
    </row>
    <row r="638" spans="1:7" hidden="1" x14ac:dyDescent="0.25">
      <c r="A638" t="s">
        <v>61</v>
      </c>
      <c r="B638" t="s">
        <v>65</v>
      </c>
      <c r="C638" s="20">
        <v>41023</v>
      </c>
      <c r="D638" s="22">
        <v>11025</v>
      </c>
      <c r="E638">
        <v>7</v>
      </c>
      <c r="F638" s="21">
        <v>270</v>
      </c>
      <c r="G638">
        <f>Table246[[#This Row],[Unidades]]*Table246[[#This Row],[Valor Unitario]]</f>
        <v>1890</v>
      </c>
    </row>
    <row r="639" spans="1:7" hidden="1" x14ac:dyDescent="0.25">
      <c r="A639" t="s">
        <v>61</v>
      </c>
      <c r="B639" t="s">
        <v>65</v>
      </c>
      <c r="C639" s="20">
        <v>41023</v>
      </c>
      <c r="D639" s="22">
        <v>11031</v>
      </c>
      <c r="E639">
        <v>13</v>
      </c>
      <c r="F639" s="21">
        <v>2393.5</v>
      </c>
      <c r="G639">
        <f>Table246[[#This Row],[Unidades]]*Table246[[#This Row],[Valor Unitario]]</f>
        <v>31115.5</v>
      </c>
    </row>
    <row r="640" spans="1:7" hidden="1" x14ac:dyDescent="0.25">
      <c r="A640" t="s">
        <v>59</v>
      </c>
      <c r="B640" t="s">
        <v>60</v>
      </c>
      <c r="C640" s="20">
        <v>41023</v>
      </c>
      <c r="D640" s="22">
        <v>11035</v>
      </c>
      <c r="E640">
        <v>16</v>
      </c>
      <c r="F640" s="21">
        <v>1754.5</v>
      </c>
      <c r="G640">
        <f>Table246[[#This Row],[Unidades]]*Table246[[#This Row],[Valor Unitario]]</f>
        <v>28072</v>
      </c>
    </row>
    <row r="641" spans="1:7" hidden="1" x14ac:dyDescent="0.25">
      <c r="A641" t="s">
        <v>59</v>
      </c>
      <c r="B641" t="s">
        <v>66</v>
      </c>
      <c r="C641" s="20">
        <v>41023</v>
      </c>
      <c r="D641" s="22">
        <v>11046</v>
      </c>
      <c r="E641">
        <v>14</v>
      </c>
      <c r="F641" s="21">
        <v>1485.8</v>
      </c>
      <c r="G641">
        <f>Table246[[#This Row],[Unidades]]*Table246[[#This Row],[Valor Unitario]]</f>
        <v>20801.2</v>
      </c>
    </row>
    <row r="642" spans="1:7" hidden="1" x14ac:dyDescent="0.25">
      <c r="A642" t="s">
        <v>61</v>
      </c>
      <c r="B642" t="s">
        <v>67</v>
      </c>
      <c r="C642" s="20">
        <v>41026</v>
      </c>
      <c r="D642" s="22">
        <v>11029</v>
      </c>
      <c r="E642">
        <v>15</v>
      </c>
      <c r="F642" s="21">
        <v>1286.8</v>
      </c>
      <c r="G642">
        <f>Table246[[#This Row],[Unidades]]*Table246[[#This Row],[Valor Unitario]]</f>
        <v>19302</v>
      </c>
    </row>
    <row r="643" spans="1:7" hidden="1" x14ac:dyDescent="0.25">
      <c r="A643" t="s">
        <v>61</v>
      </c>
      <c r="B643" t="s">
        <v>68</v>
      </c>
      <c r="C643" s="20">
        <v>41026</v>
      </c>
      <c r="D643" s="22">
        <v>11030</v>
      </c>
      <c r="E643">
        <v>13</v>
      </c>
      <c r="F643" s="21">
        <v>12615.05</v>
      </c>
      <c r="G643">
        <f>Table246[[#This Row],[Unidades]]*Table246[[#This Row],[Valor Unitario]]</f>
        <v>163995.65</v>
      </c>
    </row>
    <row r="644" spans="1:7" hidden="1" x14ac:dyDescent="0.25">
      <c r="A644" t="s">
        <v>59</v>
      </c>
      <c r="B644" t="s">
        <v>66</v>
      </c>
      <c r="C644" s="20">
        <v>41026</v>
      </c>
      <c r="D644" s="22">
        <v>11034</v>
      </c>
      <c r="E644">
        <v>12</v>
      </c>
      <c r="F644" s="21">
        <v>539.4</v>
      </c>
      <c r="G644">
        <f>Table246[[#This Row],[Unidades]]*Table246[[#This Row],[Valor Unitario]]</f>
        <v>6472.7999999999993</v>
      </c>
    </row>
    <row r="645" spans="1:7" hidden="1" x14ac:dyDescent="0.25">
      <c r="A645" t="s">
        <v>61</v>
      </c>
      <c r="B645" t="s">
        <v>68</v>
      </c>
      <c r="C645" s="20">
        <v>41026</v>
      </c>
      <c r="D645" s="22">
        <v>11037</v>
      </c>
      <c r="E645">
        <v>12</v>
      </c>
      <c r="F645" s="21">
        <v>60</v>
      </c>
      <c r="G645">
        <f>Table246[[#This Row],[Unidades]]*Table246[[#This Row],[Valor Unitario]]</f>
        <v>720</v>
      </c>
    </row>
    <row r="646" spans="1:7" hidden="1" x14ac:dyDescent="0.25">
      <c r="A646" t="s">
        <v>59</v>
      </c>
      <c r="B646" t="s">
        <v>67</v>
      </c>
      <c r="C646" s="20">
        <v>41027</v>
      </c>
      <c r="D646" s="22">
        <v>11026</v>
      </c>
      <c r="E646">
        <v>7</v>
      </c>
      <c r="F646" s="21">
        <v>1030</v>
      </c>
      <c r="G646">
        <f>Table246[[#This Row],[Unidades]]*Table246[[#This Row],[Valor Unitario]]</f>
        <v>7210</v>
      </c>
    </row>
    <row r="647" spans="1:7" hidden="1" x14ac:dyDescent="0.25">
      <c r="A647" t="s">
        <v>59</v>
      </c>
      <c r="B647" t="s">
        <v>69</v>
      </c>
      <c r="C647" s="20">
        <v>41027</v>
      </c>
      <c r="D647" s="22">
        <v>11041</v>
      </c>
      <c r="E647">
        <v>15</v>
      </c>
      <c r="F647" s="21">
        <v>1773</v>
      </c>
      <c r="G647">
        <f>Table246[[#This Row],[Unidades]]*Table246[[#This Row],[Valor Unitario]]</f>
        <v>26595</v>
      </c>
    </row>
    <row r="648" spans="1:7" hidden="1" x14ac:dyDescent="0.25">
      <c r="A648" t="s">
        <v>61</v>
      </c>
      <c r="B648" t="s">
        <v>62</v>
      </c>
      <c r="C648" s="20">
        <v>41028</v>
      </c>
      <c r="D648" s="22">
        <v>11043</v>
      </c>
      <c r="E648">
        <v>7</v>
      </c>
      <c r="F648" s="21">
        <v>210</v>
      </c>
      <c r="G648">
        <f>Table246[[#This Row],[Unidades]]*Table246[[#This Row],[Valor Unitario]]</f>
        <v>1470</v>
      </c>
    </row>
    <row r="649" spans="1:7" hidden="1" x14ac:dyDescent="0.25">
      <c r="A649" t="s">
        <v>59</v>
      </c>
      <c r="B649" t="s">
        <v>60</v>
      </c>
      <c r="C649" s="20">
        <v>41028</v>
      </c>
      <c r="D649" s="22">
        <v>11053</v>
      </c>
      <c r="E649">
        <v>13</v>
      </c>
      <c r="F649" s="21">
        <v>3055</v>
      </c>
      <c r="G649">
        <f>Table246[[#This Row],[Unidades]]*Table246[[#This Row],[Valor Unitario]]</f>
        <v>39715</v>
      </c>
    </row>
    <row r="650" spans="1:7" hidden="1" x14ac:dyDescent="0.25">
      <c r="A650" t="s">
        <v>59</v>
      </c>
      <c r="B650" t="s">
        <v>64</v>
      </c>
      <c r="C650" s="20">
        <v>41029</v>
      </c>
      <c r="D650" s="22">
        <v>11038</v>
      </c>
      <c r="E650">
        <v>9</v>
      </c>
      <c r="F650" s="21">
        <v>732.6</v>
      </c>
      <c r="G650">
        <f>Table246[[#This Row],[Unidades]]*Table246[[#This Row],[Valor Unitario]]</f>
        <v>6593.4000000000005</v>
      </c>
    </row>
    <row r="651" spans="1:7" hidden="1" x14ac:dyDescent="0.25">
      <c r="A651" t="s">
        <v>61</v>
      </c>
      <c r="B651" t="s">
        <v>68</v>
      </c>
      <c r="C651" s="20">
        <v>41029</v>
      </c>
      <c r="D651" s="22">
        <v>11048</v>
      </c>
      <c r="E651">
        <v>12</v>
      </c>
      <c r="F651" s="21">
        <v>525</v>
      </c>
      <c r="G651">
        <f>Table246[[#This Row],[Unidades]]*Table246[[#This Row],[Valor Unitario]]</f>
        <v>6300</v>
      </c>
    </row>
    <row r="652" spans="1:7" hidden="1" x14ac:dyDescent="0.25">
      <c r="A652" t="s">
        <v>59</v>
      </c>
      <c r="B652" t="s">
        <v>60</v>
      </c>
      <c r="C652" s="20">
        <v>41030</v>
      </c>
      <c r="D652" s="22">
        <v>11042</v>
      </c>
      <c r="E652">
        <v>16</v>
      </c>
      <c r="F652" s="21">
        <v>405.75</v>
      </c>
      <c r="G652">
        <f>Table246[[#This Row],[Unidades]]*Table246[[#This Row],[Valor Unitario]]</f>
        <v>6492</v>
      </c>
    </row>
    <row r="653" spans="1:7" hidden="1" x14ac:dyDescent="0.25">
      <c r="A653" t="s">
        <v>59</v>
      </c>
      <c r="B653" t="s">
        <v>67</v>
      </c>
      <c r="C653" s="20">
        <v>41030</v>
      </c>
      <c r="D653" s="22">
        <v>11044</v>
      </c>
      <c r="E653">
        <v>17</v>
      </c>
      <c r="F653" s="21">
        <v>591.6</v>
      </c>
      <c r="G653">
        <f>Table246[[#This Row],[Unidades]]*Table246[[#This Row],[Valor Unitario]]</f>
        <v>10057.200000000001</v>
      </c>
    </row>
    <row r="654" spans="1:7" hidden="1" x14ac:dyDescent="0.25">
      <c r="A654" t="s">
        <v>61</v>
      </c>
      <c r="B654" t="s">
        <v>68</v>
      </c>
      <c r="C654" s="20">
        <v>41030</v>
      </c>
      <c r="D654" s="22">
        <v>11047</v>
      </c>
      <c r="E654">
        <v>9</v>
      </c>
      <c r="F654" s="21">
        <v>817.87</v>
      </c>
      <c r="G654">
        <f>Table246[[#This Row],[Unidades]]*Table246[[#This Row],[Valor Unitario]]</f>
        <v>7360.83</v>
      </c>
    </row>
    <row r="655" spans="1:7" hidden="1" x14ac:dyDescent="0.25">
      <c r="A655" t="s">
        <v>59</v>
      </c>
      <c r="B655" t="s">
        <v>69</v>
      </c>
      <c r="C655" s="20">
        <v>41030</v>
      </c>
      <c r="D655" s="22">
        <v>11052</v>
      </c>
      <c r="E655">
        <v>9</v>
      </c>
      <c r="F655" s="21">
        <v>1332</v>
      </c>
      <c r="G655">
        <f>Table246[[#This Row],[Unidades]]*Table246[[#This Row],[Valor Unitario]]</f>
        <v>11988</v>
      </c>
    </row>
    <row r="656" spans="1:7" hidden="1" x14ac:dyDescent="0.25">
      <c r="A656" t="s">
        <v>59</v>
      </c>
      <c r="B656" t="s">
        <v>66</v>
      </c>
      <c r="C656" s="20">
        <v>41030</v>
      </c>
      <c r="D656" s="22">
        <v>11056</v>
      </c>
      <c r="E656">
        <v>18</v>
      </c>
      <c r="F656" s="21">
        <v>3740</v>
      </c>
      <c r="G656">
        <f>Table246[[#This Row],[Unidades]]*Table246[[#This Row],[Valor Unitario]]</f>
        <v>67320</v>
      </c>
    </row>
    <row r="657" spans="1:7" hidden="1" x14ac:dyDescent="0.25">
      <c r="A657" t="s">
        <v>59</v>
      </c>
      <c r="B657" t="s">
        <v>69</v>
      </c>
      <c r="C657" s="20">
        <v>41030</v>
      </c>
      <c r="D657" s="22">
        <v>11057</v>
      </c>
      <c r="E657">
        <v>19</v>
      </c>
      <c r="F657" s="21">
        <v>45</v>
      </c>
      <c r="G657">
        <f>Table246[[#This Row],[Unidades]]*Table246[[#This Row],[Valor Unitario]]</f>
        <v>855</v>
      </c>
    </row>
    <row r="658" spans="1:7" hidden="1" x14ac:dyDescent="0.25">
      <c r="A658" t="s">
        <v>61</v>
      </c>
      <c r="B658" t="s">
        <v>65</v>
      </c>
      <c r="C658" s="20">
        <v>41465</v>
      </c>
      <c r="D658" s="22">
        <v>10249</v>
      </c>
      <c r="E658">
        <v>7</v>
      </c>
      <c r="F658" s="21">
        <v>1863.4</v>
      </c>
      <c r="G658">
        <f>Table246[[#This Row],[Unidades]]*Table246[[#This Row],[Valor Unitario]]</f>
        <v>13043.800000000001</v>
      </c>
    </row>
    <row r="659" spans="1:7" hidden="1" x14ac:dyDescent="0.25">
      <c r="A659" t="s">
        <v>59</v>
      </c>
      <c r="B659" t="s">
        <v>67</v>
      </c>
      <c r="C659" s="20">
        <v>41466</v>
      </c>
      <c r="D659" s="22">
        <v>10252</v>
      </c>
      <c r="E659">
        <v>8</v>
      </c>
      <c r="F659" s="21">
        <v>3597.9</v>
      </c>
      <c r="G659">
        <f>Table246[[#This Row],[Unidades]]*Table246[[#This Row],[Valor Unitario]]</f>
        <v>28783.200000000001</v>
      </c>
    </row>
    <row r="660" spans="1:7" hidden="1" x14ac:dyDescent="0.25">
      <c r="A660" t="s">
        <v>59</v>
      </c>
      <c r="B660" t="s">
        <v>67</v>
      </c>
      <c r="C660" s="20">
        <v>41467</v>
      </c>
      <c r="D660" s="22">
        <v>10250</v>
      </c>
      <c r="E660">
        <v>13</v>
      </c>
      <c r="F660" s="21">
        <v>1552.6</v>
      </c>
      <c r="G660">
        <f>Table246[[#This Row],[Unidades]]*Table246[[#This Row],[Valor Unitario]]</f>
        <v>20183.8</v>
      </c>
    </row>
    <row r="661" spans="1:7" hidden="1" x14ac:dyDescent="0.25">
      <c r="A661" t="s">
        <v>59</v>
      </c>
      <c r="B661" t="s">
        <v>69</v>
      </c>
      <c r="C661" s="20">
        <v>41470</v>
      </c>
      <c r="D661" s="22">
        <v>10251</v>
      </c>
      <c r="E661">
        <v>10</v>
      </c>
      <c r="F661" s="21">
        <v>654.05999999999995</v>
      </c>
      <c r="G661">
        <f>Table246[[#This Row],[Unidades]]*Table246[[#This Row],[Valor Unitario]]</f>
        <v>6540.5999999999995</v>
      </c>
    </row>
    <row r="662" spans="1:7" hidden="1" x14ac:dyDescent="0.25">
      <c r="A662" t="s">
        <v>61</v>
      </c>
      <c r="B662" t="s">
        <v>63</v>
      </c>
      <c r="C662" s="20">
        <v>41470</v>
      </c>
      <c r="D662" s="22">
        <v>10255</v>
      </c>
      <c r="E662">
        <v>14</v>
      </c>
      <c r="F662" s="21">
        <v>2490.5</v>
      </c>
      <c r="G662">
        <f>Table246[[#This Row],[Unidades]]*Table246[[#This Row],[Valor Unitario]]</f>
        <v>34867</v>
      </c>
    </row>
    <row r="663" spans="1:7" hidden="1" x14ac:dyDescent="0.25">
      <c r="A663" t="s">
        <v>61</v>
      </c>
      <c r="B663" t="s">
        <v>62</v>
      </c>
      <c r="C663" s="20">
        <v>41471</v>
      </c>
      <c r="D663" s="22">
        <v>10248</v>
      </c>
      <c r="E663">
        <v>13</v>
      </c>
      <c r="F663" s="21">
        <v>440</v>
      </c>
      <c r="G663">
        <f>Table246[[#This Row],[Unidades]]*Table246[[#This Row],[Valor Unitario]]</f>
        <v>5720</v>
      </c>
    </row>
    <row r="664" spans="1:7" hidden="1" x14ac:dyDescent="0.25">
      <c r="A664" t="s">
        <v>59</v>
      </c>
      <c r="B664" t="s">
        <v>69</v>
      </c>
      <c r="C664" s="20">
        <v>41471</v>
      </c>
      <c r="D664" s="22">
        <v>10253</v>
      </c>
      <c r="E664">
        <v>11</v>
      </c>
      <c r="F664" s="21">
        <v>1444.8</v>
      </c>
      <c r="G664">
        <f>Table246[[#This Row],[Unidades]]*Table246[[#This Row],[Valor Unitario]]</f>
        <v>15892.8</v>
      </c>
    </row>
    <row r="665" spans="1:7" hidden="1" x14ac:dyDescent="0.25">
      <c r="A665" t="s">
        <v>59</v>
      </c>
      <c r="B665" t="s">
        <v>69</v>
      </c>
      <c r="C665" s="20">
        <v>41472</v>
      </c>
      <c r="D665" s="22">
        <v>10256</v>
      </c>
      <c r="E665">
        <v>17</v>
      </c>
      <c r="F665" s="21">
        <v>517.79999999999995</v>
      </c>
      <c r="G665">
        <f>Table246[[#This Row],[Unidades]]*Table246[[#This Row],[Valor Unitario]]</f>
        <v>8802.5999999999985</v>
      </c>
    </row>
    <row r="666" spans="1:7" hidden="1" x14ac:dyDescent="0.25">
      <c r="A666" t="s">
        <v>59</v>
      </c>
      <c r="B666" t="s">
        <v>67</v>
      </c>
      <c r="C666" s="20">
        <v>41477</v>
      </c>
      <c r="D666" s="22">
        <v>10257</v>
      </c>
      <c r="E666">
        <v>19</v>
      </c>
      <c r="F666" s="21">
        <v>1119.9000000000001</v>
      </c>
      <c r="G666">
        <f>Table246[[#This Row],[Unidades]]*Table246[[#This Row],[Valor Unitario]]</f>
        <v>21278.100000000002</v>
      </c>
    </row>
    <row r="667" spans="1:7" hidden="1" x14ac:dyDescent="0.25">
      <c r="A667" t="s">
        <v>61</v>
      </c>
      <c r="B667" t="s">
        <v>62</v>
      </c>
      <c r="C667" s="20">
        <v>41478</v>
      </c>
      <c r="D667" s="22">
        <v>10254</v>
      </c>
      <c r="E667">
        <v>14</v>
      </c>
      <c r="F667" s="21">
        <v>556.62</v>
      </c>
      <c r="G667">
        <f>Table246[[#This Row],[Unidades]]*Table246[[#This Row],[Valor Unitario]]</f>
        <v>7792.68</v>
      </c>
    </row>
    <row r="668" spans="1:7" hidden="1" x14ac:dyDescent="0.25">
      <c r="A668" t="s">
        <v>59</v>
      </c>
      <c r="B668" t="s">
        <v>64</v>
      </c>
      <c r="C668" s="20">
        <v>41478</v>
      </c>
      <c r="D668" s="22">
        <v>10258</v>
      </c>
      <c r="E668">
        <v>8</v>
      </c>
      <c r="F668" s="21">
        <v>1614.88</v>
      </c>
      <c r="G668">
        <f>Table246[[#This Row],[Unidades]]*Table246[[#This Row],[Valor Unitario]]</f>
        <v>12919.04</v>
      </c>
    </row>
    <row r="669" spans="1:7" hidden="1" x14ac:dyDescent="0.25">
      <c r="A669" t="s">
        <v>59</v>
      </c>
      <c r="B669" t="s">
        <v>67</v>
      </c>
      <c r="C669" s="20">
        <v>41480</v>
      </c>
      <c r="D669" s="22">
        <v>10259</v>
      </c>
      <c r="E669">
        <v>19</v>
      </c>
      <c r="F669" s="21">
        <v>100.8</v>
      </c>
      <c r="G669">
        <f>Table246[[#This Row],[Unidades]]*Table246[[#This Row],[Valor Unitario]]</f>
        <v>1915.2</v>
      </c>
    </row>
    <row r="670" spans="1:7" hidden="1" x14ac:dyDescent="0.25">
      <c r="A670" t="s">
        <v>59</v>
      </c>
      <c r="B670" t="s">
        <v>66</v>
      </c>
      <c r="C670" s="20">
        <v>41480</v>
      </c>
      <c r="D670" s="22">
        <v>10262</v>
      </c>
      <c r="E670">
        <v>14</v>
      </c>
      <c r="F670" s="21">
        <v>584</v>
      </c>
      <c r="G670">
        <f>Table246[[#This Row],[Unidades]]*Table246[[#This Row],[Valor Unitario]]</f>
        <v>8176</v>
      </c>
    </row>
    <row r="671" spans="1:7" hidden="1" x14ac:dyDescent="0.25">
      <c r="A671" t="s">
        <v>59</v>
      </c>
      <c r="B671" t="s">
        <v>67</v>
      </c>
      <c r="C671" s="20">
        <v>41484</v>
      </c>
      <c r="D671" s="22">
        <v>10260</v>
      </c>
      <c r="E671">
        <v>11</v>
      </c>
      <c r="F671" s="21">
        <v>1504.65</v>
      </c>
      <c r="G671">
        <f>Table246[[#This Row],[Unidades]]*Table246[[#This Row],[Valor Unitario]]</f>
        <v>16551.150000000001</v>
      </c>
    </row>
    <row r="672" spans="1:7" hidden="1" x14ac:dyDescent="0.25">
      <c r="A672" t="s">
        <v>59</v>
      </c>
      <c r="B672" t="s">
        <v>67</v>
      </c>
      <c r="C672" s="20">
        <v>41485</v>
      </c>
      <c r="D672" s="22">
        <v>10261</v>
      </c>
      <c r="E672">
        <v>14</v>
      </c>
      <c r="F672" s="21">
        <v>448</v>
      </c>
      <c r="G672">
        <f>Table246[[#This Row],[Unidades]]*Table246[[#This Row],[Valor Unitario]]</f>
        <v>6272</v>
      </c>
    </row>
    <row r="673" spans="1:7" hidden="1" x14ac:dyDescent="0.25">
      <c r="A673" t="s">
        <v>61</v>
      </c>
      <c r="B673" t="s">
        <v>63</v>
      </c>
      <c r="C673" s="20">
        <v>41486</v>
      </c>
      <c r="D673" s="22">
        <v>10263</v>
      </c>
      <c r="E673">
        <v>14</v>
      </c>
      <c r="F673" s="21">
        <v>1873.8</v>
      </c>
      <c r="G673">
        <f>Table246[[#This Row],[Unidades]]*Table246[[#This Row],[Valor Unitario]]</f>
        <v>26233.200000000001</v>
      </c>
    </row>
    <row r="674" spans="1:7" hidden="1" x14ac:dyDescent="0.25">
      <c r="A674" t="s">
        <v>59</v>
      </c>
      <c r="B674" t="s">
        <v>69</v>
      </c>
      <c r="C674" s="20">
        <v>41486</v>
      </c>
      <c r="D674" s="22">
        <v>10266</v>
      </c>
      <c r="E674">
        <v>16</v>
      </c>
      <c r="F674" s="21">
        <v>346.56</v>
      </c>
      <c r="G674">
        <f>Table246[[#This Row],[Unidades]]*Table246[[#This Row],[Valor Unitario]]</f>
        <v>5544.96</v>
      </c>
    </row>
    <row r="675" spans="1:7" hidden="1" x14ac:dyDescent="0.25">
      <c r="A675" t="s">
        <v>59</v>
      </c>
      <c r="B675" t="s">
        <v>63</v>
      </c>
      <c r="C675" s="20">
        <v>41488</v>
      </c>
      <c r="D675" s="22">
        <v>10268</v>
      </c>
      <c r="E675">
        <v>7</v>
      </c>
      <c r="F675" s="21">
        <v>1101.2</v>
      </c>
      <c r="G675">
        <f>Table246[[#This Row],[Unidades]]*Table246[[#This Row],[Valor Unitario]]</f>
        <v>7708.4000000000005</v>
      </c>
    </row>
    <row r="676" spans="1:7" x14ac:dyDescent="0.25">
      <c r="A676" t="s">
        <v>59</v>
      </c>
      <c r="B676" t="s">
        <v>64</v>
      </c>
      <c r="C676" s="20">
        <v>41488</v>
      </c>
      <c r="D676" s="22">
        <v>10270</v>
      </c>
      <c r="E676">
        <v>18</v>
      </c>
      <c r="F676" s="21">
        <v>1376</v>
      </c>
      <c r="G676">
        <f>Table246[[#This Row],[Unidades]]*Table246[[#This Row],[Valor Unitario]]</f>
        <v>24768</v>
      </c>
    </row>
    <row r="677" spans="1:7" hidden="1" x14ac:dyDescent="0.25">
      <c r="A677" t="s">
        <v>59</v>
      </c>
      <c r="B677" t="s">
        <v>67</v>
      </c>
      <c r="C677" s="20">
        <v>41492</v>
      </c>
      <c r="D677" s="22">
        <v>10267</v>
      </c>
      <c r="E677">
        <v>19</v>
      </c>
      <c r="F677" s="21">
        <v>3536.6</v>
      </c>
      <c r="G677">
        <f>Table246[[#This Row],[Unidades]]*Table246[[#This Row],[Valor Unitario]]</f>
        <v>67195.399999999994</v>
      </c>
    </row>
    <row r="678" spans="1:7" hidden="1" x14ac:dyDescent="0.25">
      <c r="A678" t="s">
        <v>61</v>
      </c>
      <c r="B678" t="s">
        <v>65</v>
      </c>
      <c r="C678" s="20">
        <v>41492</v>
      </c>
      <c r="D678" s="22">
        <v>10272</v>
      </c>
      <c r="E678">
        <v>16</v>
      </c>
      <c r="F678" s="21">
        <v>1456</v>
      </c>
      <c r="G678">
        <f>Table246[[#This Row],[Unidades]]*Table246[[#This Row],[Valor Unitario]]</f>
        <v>23296</v>
      </c>
    </row>
    <row r="679" spans="1:7" hidden="1" x14ac:dyDescent="0.25">
      <c r="A679" t="s">
        <v>61</v>
      </c>
      <c r="B679" t="s">
        <v>62</v>
      </c>
      <c r="C679" s="20">
        <v>41495</v>
      </c>
      <c r="D679" s="22">
        <v>10269</v>
      </c>
      <c r="E679">
        <v>16</v>
      </c>
      <c r="F679" s="21">
        <v>642.20000000000005</v>
      </c>
      <c r="G679">
        <f>Table246[[#This Row],[Unidades]]*Table246[[#This Row],[Valor Unitario]]</f>
        <v>10275.200000000001</v>
      </c>
    </row>
    <row r="680" spans="1:7" hidden="1" x14ac:dyDescent="0.25">
      <c r="A680" t="s">
        <v>59</v>
      </c>
      <c r="B680" t="s">
        <v>64</v>
      </c>
      <c r="C680" s="20">
        <v>41495</v>
      </c>
      <c r="D680" s="22">
        <v>10275</v>
      </c>
      <c r="E680">
        <v>9</v>
      </c>
      <c r="F680" s="21">
        <v>291.83999999999997</v>
      </c>
      <c r="G680">
        <f>Table246[[#This Row],[Unidades]]*Table246[[#This Row],[Valor Unitario]]</f>
        <v>2626.56</v>
      </c>
    </row>
    <row r="681" spans="1:7" hidden="1" x14ac:dyDescent="0.25">
      <c r="A681" t="s">
        <v>59</v>
      </c>
      <c r="B681" t="s">
        <v>60</v>
      </c>
      <c r="C681" s="20">
        <v>41498</v>
      </c>
      <c r="D681" s="22">
        <v>10265</v>
      </c>
      <c r="E681">
        <v>16</v>
      </c>
      <c r="F681" s="21">
        <v>1176</v>
      </c>
      <c r="G681">
        <f>Table246[[#This Row],[Unidades]]*Table246[[#This Row],[Valor Unitario]]</f>
        <v>18816</v>
      </c>
    </row>
    <row r="682" spans="1:7" hidden="1" x14ac:dyDescent="0.25">
      <c r="A682" t="s">
        <v>59</v>
      </c>
      <c r="B682" t="s">
        <v>69</v>
      </c>
      <c r="C682" s="20">
        <v>41498</v>
      </c>
      <c r="D682" s="22">
        <v>10273</v>
      </c>
      <c r="E682">
        <v>16</v>
      </c>
      <c r="F682" s="21">
        <v>2037.28</v>
      </c>
      <c r="G682">
        <f>Table246[[#This Row],[Unidades]]*Table246[[#This Row],[Valor Unitario]]</f>
        <v>32596.48</v>
      </c>
    </row>
    <row r="683" spans="1:7" hidden="1" x14ac:dyDescent="0.25">
      <c r="A683" t="s">
        <v>59</v>
      </c>
      <c r="B683" t="s">
        <v>60</v>
      </c>
      <c r="C683" s="20">
        <v>41499</v>
      </c>
      <c r="D683" s="22">
        <v>10277</v>
      </c>
      <c r="E683">
        <v>7</v>
      </c>
      <c r="F683" s="21">
        <v>1200.8</v>
      </c>
      <c r="G683">
        <f>Table246[[#This Row],[Unidades]]*Table246[[#This Row],[Valor Unitario]]</f>
        <v>8405.6</v>
      </c>
    </row>
    <row r="684" spans="1:7" hidden="1" x14ac:dyDescent="0.25">
      <c r="A684" t="s">
        <v>59</v>
      </c>
      <c r="B684" t="s">
        <v>66</v>
      </c>
      <c r="C684" s="20">
        <v>41500</v>
      </c>
      <c r="D684" s="22">
        <v>10276</v>
      </c>
      <c r="E684">
        <v>13</v>
      </c>
      <c r="F684" s="21">
        <v>420</v>
      </c>
      <c r="G684">
        <f>Table246[[#This Row],[Unidades]]*Table246[[#This Row],[Valor Unitario]]</f>
        <v>5460</v>
      </c>
    </row>
    <row r="685" spans="1:7" hidden="1" x14ac:dyDescent="0.25">
      <c r="A685" t="s">
        <v>61</v>
      </c>
      <c r="B685" t="s">
        <v>65</v>
      </c>
      <c r="C685" s="20">
        <v>41502</v>
      </c>
      <c r="D685" s="22">
        <v>10274</v>
      </c>
      <c r="E685">
        <v>18</v>
      </c>
      <c r="F685" s="21">
        <v>538.6</v>
      </c>
      <c r="G685">
        <f>Table246[[#This Row],[Unidades]]*Table246[[#This Row],[Valor Unitario]]</f>
        <v>9694.8000000000011</v>
      </c>
    </row>
    <row r="686" spans="1:7" hidden="1" x14ac:dyDescent="0.25">
      <c r="A686" t="s">
        <v>59</v>
      </c>
      <c r="B686" t="s">
        <v>66</v>
      </c>
      <c r="C686" s="20">
        <v>41502</v>
      </c>
      <c r="D686" s="22">
        <v>10278</v>
      </c>
      <c r="E686">
        <v>8</v>
      </c>
      <c r="F686" s="21">
        <v>1488.8</v>
      </c>
      <c r="G686">
        <f>Table246[[#This Row],[Unidades]]*Table246[[#This Row],[Valor Unitario]]</f>
        <v>11910.4</v>
      </c>
    </row>
    <row r="687" spans="1:7" hidden="1" x14ac:dyDescent="0.25">
      <c r="A687" t="s">
        <v>59</v>
      </c>
      <c r="B687" t="s">
        <v>66</v>
      </c>
      <c r="C687" s="20">
        <v>41502</v>
      </c>
      <c r="D687" s="22">
        <v>10279</v>
      </c>
      <c r="E687">
        <v>14</v>
      </c>
      <c r="F687" s="21">
        <v>351</v>
      </c>
      <c r="G687">
        <f>Table246[[#This Row],[Unidades]]*Table246[[#This Row],[Valor Unitario]]</f>
        <v>4914</v>
      </c>
    </row>
    <row r="688" spans="1:7" hidden="1" x14ac:dyDescent="0.25">
      <c r="A688" t="s">
        <v>59</v>
      </c>
      <c r="B688" t="s">
        <v>67</v>
      </c>
      <c r="C688" s="20">
        <v>41507</v>
      </c>
      <c r="D688" s="22">
        <v>10281</v>
      </c>
      <c r="E688">
        <v>16</v>
      </c>
      <c r="F688" s="21">
        <v>86.5</v>
      </c>
      <c r="G688">
        <f>Table246[[#This Row],[Unidades]]*Table246[[#This Row],[Valor Unitario]]</f>
        <v>1384</v>
      </c>
    </row>
    <row r="689" spans="1:7" hidden="1" x14ac:dyDescent="0.25">
      <c r="A689" t="s">
        <v>59</v>
      </c>
      <c r="B689" t="s">
        <v>67</v>
      </c>
      <c r="C689" s="20">
        <v>41507</v>
      </c>
      <c r="D689" s="22">
        <v>10282</v>
      </c>
      <c r="E689">
        <v>9</v>
      </c>
      <c r="F689" s="21">
        <v>155.4</v>
      </c>
      <c r="G689">
        <f>Table246[[#This Row],[Unidades]]*Table246[[#This Row],[Valor Unitario]]</f>
        <v>1398.6000000000001</v>
      </c>
    </row>
    <row r="690" spans="1:7" hidden="1" x14ac:dyDescent="0.25">
      <c r="A690" t="s">
        <v>61</v>
      </c>
      <c r="B690" t="s">
        <v>65</v>
      </c>
      <c r="C690" s="20">
        <v>41509</v>
      </c>
      <c r="D690" s="22">
        <v>10264</v>
      </c>
      <c r="E690">
        <v>15</v>
      </c>
      <c r="F690" s="21">
        <v>695.62</v>
      </c>
      <c r="G690">
        <f>Table246[[#This Row],[Unidades]]*Table246[[#This Row],[Valor Unitario]]</f>
        <v>10434.299999999999</v>
      </c>
    </row>
    <row r="691" spans="1:7" hidden="1" x14ac:dyDescent="0.25">
      <c r="A691" t="s">
        <v>59</v>
      </c>
      <c r="B691" t="s">
        <v>69</v>
      </c>
      <c r="C691" s="20">
        <v>41509</v>
      </c>
      <c r="D691" s="22">
        <v>10283</v>
      </c>
      <c r="E691">
        <v>13</v>
      </c>
      <c r="F691" s="21">
        <v>1414.8</v>
      </c>
      <c r="G691">
        <f>Table246[[#This Row],[Unidades]]*Table246[[#This Row],[Valor Unitario]]</f>
        <v>18392.399999999998</v>
      </c>
    </row>
    <row r="692" spans="1:7" hidden="1" x14ac:dyDescent="0.25">
      <c r="A692" t="s">
        <v>59</v>
      </c>
      <c r="B692" t="s">
        <v>64</v>
      </c>
      <c r="C692" s="20">
        <v>41512</v>
      </c>
      <c r="D692" s="22">
        <v>10285</v>
      </c>
      <c r="E692">
        <v>8</v>
      </c>
      <c r="F692" s="21">
        <v>1743.36</v>
      </c>
      <c r="G692">
        <f>Table246[[#This Row],[Unidades]]*Table246[[#This Row],[Valor Unitario]]</f>
        <v>13946.88</v>
      </c>
    </row>
    <row r="693" spans="1:7" hidden="1" x14ac:dyDescent="0.25">
      <c r="A693" t="s">
        <v>59</v>
      </c>
      <c r="B693" t="s">
        <v>67</v>
      </c>
      <c r="C693" s="20">
        <v>41513</v>
      </c>
      <c r="D693" s="22">
        <v>10284</v>
      </c>
      <c r="E693">
        <v>18</v>
      </c>
      <c r="F693" s="21">
        <v>1170.3699999999999</v>
      </c>
      <c r="G693">
        <f>Table246[[#This Row],[Unidades]]*Table246[[#This Row],[Valor Unitario]]</f>
        <v>21066.659999999996</v>
      </c>
    </row>
    <row r="694" spans="1:7" hidden="1" x14ac:dyDescent="0.25">
      <c r="A694" t="s">
        <v>59</v>
      </c>
      <c r="B694" t="s">
        <v>66</v>
      </c>
      <c r="C694" s="20">
        <v>41514</v>
      </c>
      <c r="D694" s="22">
        <v>10287</v>
      </c>
      <c r="E694">
        <v>7</v>
      </c>
      <c r="F694" s="21">
        <v>819</v>
      </c>
      <c r="G694">
        <f>Table246[[#This Row],[Unidades]]*Table246[[#This Row],[Valor Unitario]]</f>
        <v>5733</v>
      </c>
    </row>
    <row r="695" spans="1:7" hidden="1" x14ac:dyDescent="0.25">
      <c r="A695" t="s">
        <v>61</v>
      </c>
      <c r="B695" t="s">
        <v>68</v>
      </c>
      <c r="C695" s="20">
        <v>41514</v>
      </c>
      <c r="D695" s="22">
        <v>10289</v>
      </c>
      <c r="E695">
        <v>13</v>
      </c>
      <c r="F695" s="21">
        <v>479.4</v>
      </c>
      <c r="G695">
        <f>Table246[[#This Row],[Unidades]]*Table246[[#This Row],[Valor Unitario]]</f>
        <v>6232.2</v>
      </c>
    </row>
    <row r="696" spans="1:7" hidden="1" x14ac:dyDescent="0.25">
      <c r="A696" t="s">
        <v>61</v>
      </c>
      <c r="B696" t="s">
        <v>65</v>
      </c>
      <c r="C696" s="20">
        <v>41516</v>
      </c>
      <c r="D696" s="22">
        <v>10271</v>
      </c>
      <c r="E696">
        <v>17</v>
      </c>
      <c r="F696" s="21">
        <v>48</v>
      </c>
      <c r="G696">
        <f>Table246[[#This Row],[Unidades]]*Table246[[#This Row],[Valor Unitario]]</f>
        <v>816</v>
      </c>
    </row>
    <row r="697" spans="1:7" hidden="1" x14ac:dyDescent="0.25">
      <c r="A697" t="s">
        <v>59</v>
      </c>
      <c r="B697" t="s">
        <v>66</v>
      </c>
      <c r="C697" s="20">
        <v>41516</v>
      </c>
      <c r="D697" s="22">
        <v>10286</v>
      </c>
      <c r="E697">
        <v>12</v>
      </c>
      <c r="F697" s="21">
        <v>3016</v>
      </c>
      <c r="G697">
        <f>Table246[[#This Row],[Unidades]]*Table246[[#This Row],[Valor Unitario]]</f>
        <v>36192</v>
      </c>
    </row>
    <row r="698" spans="1:7" x14ac:dyDescent="0.25">
      <c r="A698" t="s">
        <v>59</v>
      </c>
      <c r="B698" t="s">
        <v>64</v>
      </c>
      <c r="C698" s="20">
        <v>41519</v>
      </c>
      <c r="D698" s="22">
        <v>10292</v>
      </c>
      <c r="E698">
        <v>14</v>
      </c>
      <c r="F698" s="21">
        <v>1296</v>
      </c>
      <c r="G698">
        <f>Table246[[#This Row],[Unidades]]*Table246[[#This Row],[Valor Unitario]]</f>
        <v>18144</v>
      </c>
    </row>
    <row r="699" spans="1:7" hidden="1" x14ac:dyDescent="0.25">
      <c r="A699" t="s">
        <v>59</v>
      </c>
      <c r="B699" t="s">
        <v>67</v>
      </c>
      <c r="C699" s="20">
        <v>41520</v>
      </c>
      <c r="D699" s="22">
        <v>10288</v>
      </c>
      <c r="E699">
        <v>19</v>
      </c>
      <c r="F699" s="21">
        <v>80.099999999999994</v>
      </c>
      <c r="G699">
        <f>Table246[[#This Row],[Unidades]]*Table246[[#This Row],[Valor Unitario]]</f>
        <v>1521.8999999999999</v>
      </c>
    </row>
    <row r="700" spans="1:7" hidden="1" x14ac:dyDescent="0.25">
      <c r="A700" t="s">
        <v>59</v>
      </c>
      <c r="B700" t="s">
        <v>66</v>
      </c>
      <c r="C700" s="20">
        <v>41520</v>
      </c>
      <c r="D700" s="22">
        <v>10290</v>
      </c>
      <c r="E700">
        <v>13</v>
      </c>
      <c r="F700" s="21">
        <v>2169</v>
      </c>
      <c r="G700">
        <f>Table246[[#This Row],[Unidades]]*Table246[[#This Row],[Valor Unitario]]</f>
        <v>28197</v>
      </c>
    </row>
    <row r="701" spans="1:7" hidden="1" x14ac:dyDescent="0.25">
      <c r="A701" t="s">
        <v>61</v>
      </c>
      <c r="B701" t="s">
        <v>65</v>
      </c>
      <c r="C701" s="20">
        <v>41521</v>
      </c>
      <c r="D701" s="22">
        <v>10291</v>
      </c>
      <c r="E701">
        <v>17</v>
      </c>
      <c r="F701" s="21">
        <v>497.52</v>
      </c>
      <c r="G701">
        <f>Table246[[#This Row],[Unidades]]*Table246[[#This Row],[Valor Unitario]]</f>
        <v>8457.84</v>
      </c>
    </row>
    <row r="702" spans="1:7" hidden="1" x14ac:dyDescent="0.25">
      <c r="A702" t="s">
        <v>59</v>
      </c>
      <c r="B702" t="s">
        <v>67</v>
      </c>
      <c r="C702" s="20">
        <v>41522</v>
      </c>
      <c r="D702" s="22">
        <v>10294</v>
      </c>
      <c r="E702">
        <v>12</v>
      </c>
      <c r="F702" s="21">
        <v>1887.6</v>
      </c>
      <c r="G702">
        <f>Table246[[#This Row],[Unidades]]*Table246[[#This Row],[Valor Unitario]]</f>
        <v>22651.199999999997</v>
      </c>
    </row>
    <row r="703" spans="1:7" hidden="1" x14ac:dyDescent="0.25">
      <c r="A703" t="s">
        <v>59</v>
      </c>
      <c r="B703" t="s">
        <v>60</v>
      </c>
      <c r="C703" s="20">
        <v>41527</v>
      </c>
      <c r="D703" s="22">
        <v>10295</v>
      </c>
      <c r="E703">
        <v>17</v>
      </c>
      <c r="F703" s="21">
        <v>121.6</v>
      </c>
      <c r="G703">
        <f>Table246[[#This Row],[Unidades]]*Table246[[#This Row],[Valor Unitario]]</f>
        <v>2067.1999999999998</v>
      </c>
    </row>
    <row r="704" spans="1:7" hidden="1" x14ac:dyDescent="0.25">
      <c r="A704" t="s">
        <v>61</v>
      </c>
      <c r="B704" t="s">
        <v>62</v>
      </c>
      <c r="C704" s="20">
        <v>41527</v>
      </c>
      <c r="D704" s="22">
        <v>10297</v>
      </c>
      <c r="E704">
        <v>14</v>
      </c>
      <c r="F704" s="21">
        <v>1420</v>
      </c>
      <c r="G704">
        <f>Table246[[#This Row],[Unidades]]*Table246[[#This Row],[Valor Unitario]]</f>
        <v>19880</v>
      </c>
    </row>
    <row r="705" spans="1:7" x14ac:dyDescent="0.25">
      <c r="A705" t="s">
        <v>59</v>
      </c>
      <c r="B705" t="s">
        <v>64</v>
      </c>
      <c r="C705" s="20">
        <v>41528</v>
      </c>
      <c r="D705" s="22">
        <v>10293</v>
      </c>
      <c r="E705">
        <v>14</v>
      </c>
      <c r="F705" s="21">
        <v>848.7</v>
      </c>
      <c r="G705">
        <f>Table246[[#This Row],[Unidades]]*Table246[[#This Row],[Valor Unitario]]</f>
        <v>11881.800000000001</v>
      </c>
    </row>
    <row r="706" spans="1:7" hidden="1" x14ac:dyDescent="0.25">
      <c r="A706" t="s">
        <v>61</v>
      </c>
      <c r="B706" t="s">
        <v>65</v>
      </c>
      <c r="C706" s="20">
        <v>41528</v>
      </c>
      <c r="D706" s="22">
        <v>10296</v>
      </c>
      <c r="E706">
        <v>12</v>
      </c>
      <c r="F706" s="21">
        <v>1050.5999999999999</v>
      </c>
      <c r="G706">
        <f>Table246[[#This Row],[Unidades]]*Table246[[#This Row],[Valor Unitario]]</f>
        <v>12607.199999999999</v>
      </c>
    </row>
    <row r="707" spans="1:7" hidden="1" x14ac:dyDescent="0.25">
      <c r="A707" t="s">
        <v>61</v>
      </c>
      <c r="B707" t="s">
        <v>65</v>
      </c>
      <c r="C707" s="20">
        <v>41528</v>
      </c>
      <c r="D707" s="22">
        <v>10298</v>
      </c>
      <c r="E707">
        <v>17</v>
      </c>
      <c r="F707" s="21">
        <v>2645</v>
      </c>
      <c r="G707">
        <f>Table246[[#This Row],[Unidades]]*Table246[[#This Row],[Valor Unitario]]</f>
        <v>44965</v>
      </c>
    </row>
    <row r="708" spans="1:7" hidden="1" x14ac:dyDescent="0.25">
      <c r="A708" t="s">
        <v>59</v>
      </c>
      <c r="B708" t="s">
        <v>60</v>
      </c>
      <c r="C708" s="20">
        <v>41529</v>
      </c>
      <c r="D708" s="22">
        <v>10280</v>
      </c>
      <c r="E708">
        <v>11</v>
      </c>
      <c r="F708" s="21">
        <v>613.20000000000005</v>
      </c>
      <c r="G708">
        <f>Table246[[#This Row],[Unidades]]*Table246[[#This Row],[Valor Unitario]]</f>
        <v>6745.2000000000007</v>
      </c>
    </row>
    <row r="709" spans="1:7" hidden="1" x14ac:dyDescent="0.25">
      <c r="A709" t="s">
        <v>59</v>
      </c>
      <c r="B709" t="s">
        <v>67</v>
      </c>
      <c r="C709" s="20">
        <v>41530</v>
      </c>
      <c r="D709" s="22">
        <v>10299</v>
      </c>
      <c r="E709">
        <v>13</v>
      </c>
      <c r="F709" s="21">
        <v>349.5</v>
      </c>
      <c r="G709">
        <f>Table246[[#This Row],[Unidades]]*Table246[[#This Row],[Valor Unitario]]</f>
        <v>4543.5</v>
      </c>
    </row>
    <row r="710" spans="1:7" hidden="1" x14ac:dyDescent="0.25">
      <c r="A710" t="s">
        <v>59</v>
      </c>
      <c r="B710" t="s">
        <v>66</v>
      </c>
      <c r="C710" s="20">
        <v>41534</v>
      </c>
      <c r="D710" s="22">
        <v>10301</v>
      </c>
      <c r="E710">
        <v>11</v>
      </c>
      <c r="F710" s="21">
        <v>755</v>
      </c>
      <c r="G710">
        <f>Table246[[#This Row],[Unidades]]*Table246[[#This Row],[Valor Unitario]]</f>
        <v>8305</v>
      </c>
    </row>
    <row r="711" spans="1:7" x14ac:dyDescent="0.25">
      <c r="A711" t="s">
        <v>59</v>
      </c>
      <c r="B711" t="s">
        <v>64</v>
      </c>
      <c r="C711" s="20">
        <v>41534</v>
      </c>
      <c r="D711" s="22">
        <v>10304</v>
      </c>
      <c r="E711">
        <v>16</v>
      </c>
      <c r="F711" s="21">
        <v>954.4</v>
      </c>
      <c r="G711">
        <f>Table246[[#This Row],[Unidades]]*Table246[[#This Row],[Valor Unitario]]</f>
        <v>15270.4</v>
      </c>
    </row>
    <row r="712" spans="1:7" hidden="1" x14ac:dyDescent="0.25">
      <c r="A712" t="s">
        <v>59</v>
      </c>
      <c r="B712" t="s">
        <v>60</v>
      </c>
      <c r="C712" s="20">
        <v>41535</v>
      </c>
      <c r="D712" s="22">
        <v>10300</v>
      </c>
      <c r="E712">
        <v>15</v>
      </c>
      <c r="F712" s="21">
        <v>608</v>
      </c>
      <c r="G712">
        <f>Table246[[#This Row],[Unidades]]*Table246[[#This Row],[Valor Unitario]]</f>
        <v>9120</v>
      </c>
    </row>
    <row r="713" spans="1:7" hidden="1" x14ac:dyDescent="0.25">
      <c r="A713" t="s">
        <v>61</v>
      </c>
      <c r="B713" t="s">
        <v>68</v>
      </c>
      <c r="C713" s="20">
        <v>41535</v>
      </c>
      <c r="D713" s="22">
        <v>10303</v>
      </c>
      <c r="E713">
        <v>11</v>
      </c>
      <c r="F713" s="21">
        <v>1117.8</v>
      </c>
      <c r="G713">
        <f>Table246[[#This Row],[Unidades]]*Table246[[#This Row],[Valor Unitario]]</f>
        <v>12295.8</v>
      </c>
    </row>
    <row r="714" spans="1:7" hidden="1" x14ac:dyDescent="0.25">
      <c r="A714" t="s">
        <v>59</v>
      </c>
      <c r="B714" t="s">
        <v>64</v>
      </c>
      <c r="C714" s="20">
        <v>41540</v>
      </c>
      <c r="D714" s="22">
        <v>10306</v>
      </c>
      <c r="E714">
        <v>10</v>
      </c>
      <c r="F714" s="21">
        <v>498.5</v>
      </c>
      <c r="G714">
        <f>Table246[[#This Row],[Unidades]]*Table246[[#This Row],[Valor Unitario]]</f>
        <v>4985</v>
      </c>
    </row>
    <row r="715" spans="1:7" hidden="1" x14ac:dyDescent="0.25">
      <c r="A715" t="s">
        <v>61</v>
      </c>
      <c r="B715" t="s">
        <v>68</v>
      </c>
      <c r="C715" s="20">
        <v>41541</v>
      </c>
      <c r="D715" s="22">
        <v>10308</v>
      </c>
      <c r="E715">
        <v>14</v>
      </c>
      <c r="F715" s="21">
        <v>88.8</v>
      </c>
      <c r="G715">
        <f>Table246[[#This Row],[Unidades]]*Table246[[#This Row],[Valor Unitario]]</f>
        <v>1243.2</v>
      </c>
    </row>
    <row r="716" spans="1:7" hidden="1" x14ac:dyDescent="0.25">
      <c r="A716" t="s">
        <v>59</v>
      </c>
      <c r="B716" t="s">
        <v>60</v>
      </c>
      <c r="C716" s="20">
        <v>41542</v>
      </c>
      <c r="D716" s="22">
        <v>10307</v>
      </c>
      <c r="E716">
        <v>11</v>
      </c>
      <c r="F716" s="21">
        <v>424</v>
      </c>
      <c r="G716">
        <f>Table246[[#This Row],[Unidades]]*Table246[[#This Row],[Valor Unitario]]</f>
        <v>4664</v>
      </c>
    </row>
    <row r="717" spans="1:7" x14ac:dyDescent="0.25">
      <c r="A717" t="s">
        <v>59</v>
      </c>
      <c r="B717" t="s">
        <v>64</v>
      </c>
      <c r="C717" s="20">
        <v>41543</v>
      </c>
      <c r="D717" s="22">
        <v>10311</v>
      </c>
      <c r="E717">
        <v>16</v>
      </c>
      <c r="F717" s="21">
        <v>268.8</v>
      </c>
      <c r="G717">
        <f>Table246[[#This Row],[Unidades]]*Table246[[#This Row],[Valor Unitario]]</f>
        <v>4300.8</v>
      </c>
    </row>
    <row r="718" spans="1:7" hidden="1" x14ac:dyDescent="0.25">
      <c r="A718" t="s">
        <v>59</v>
      </c>
      <c r="B718" t="s">
        <v>66</v>
      </c>
      <c r="C718" s="20">
        <v>41544</v>
      </c>
      <c r="D718" s="22">
        <v>10310</v>
      </c>
      <c r="E718">
        <v>17</v>
      </c>
      <c r="F718" s="21">
        <v>336</v>
      </c>
      <c r="G718">
        <f>Table246[[#This Row],[Unidades]]*Table246[[#This Row],[Valor Unitario]]</f>
        <v>5712</v>
      </c>
    </row>
    <row r="719" spans="1:7" hidden="1" x14ac:dyDescent="0.25">
      <c r="A719" t="s">
        <v>59</v>
      </c>
      <c r="B719" t="s">
        <v>60</v>
      </c>
      <c r="C719" s="20">
        <v>41550</v>
      </c>
      <c r="D719" s="22">
        <v>10312</v>
      </c>
      <c r="E719">
        <v>7</v>
      </c>
      <c r="F719" s="21">
        <v>1614.8</v>
      </c>
      <c r="G719">
        <f>Table246[[#This Row],[Unidades]]*Table246[[#This Row],[Valor Unitario]]</f>
        <v>11303.6</v>
      </c>
    </row>
    <row r="720" spans="1:7" hidden="1" x14ac:dyDescent="0.25">
      <c r="A720" t="s">
        <v>59</v>
      </c>
      <c r="B720" t="s">
        <v>67</v>
      </c>
      <c r="C720" s="20">
        <v>41550</v>
      </c>
      <c r="D720" s="22">
        <v>10315</v>
      </c>
      <c r="E720">
        <v>17</v>
      </c>
      <c r="F720" s="21">
        <v>516.79999999999995</v>
      </c>
      <c r="G720">
        <f>Table246[[#This Row],[Unidades]]*Table246[[#This Row],[Valor Unitario]]</f>
        <v>8785.5999999999985</v>
      </c>
    </row>
    <row r="721" spans="1:7" hidden="1" x14ac:dyDescent="0.25">
      <c r="A721" t="s">
        <v>59</v>
      </c>
      <c r="B721" t="s">
        <v>60</v>
      </c>
      <c r="C721" s="20">
        <v>41551</v>
      </c>
      <c r="D721" s="22">
        <v>10313</v>
      </c>
      <c r="E721">
        <v>11</v>
      </c>
      <c r="F721" s="21">
        <v>182.4</v>
      </c>
      <c r="G721">
        <f>Table246[[#This Row],[Unidades]]*Table246[[#This Row],[Valor Unitario]]</f>
        <v>2006.4</v>
      </c>
    </row>
    <row r="722" spans="1:7" x14ac:dyDescent="0.25">
      <c r="A722" t="s">
        <v>59</v>
      </c>
      <c r="B722" t="s">
        <v>64</v>
      </c>
      <c r="C722" s="20">
        <v>41551</v>
      </c>
      <c r="D722" s="22">
        <v>10314</v>
      </c>
      <c r="E722">
        <v>18</v>
      </c>
      <c r="F722" s="21">
        <v>2094.3000000000002</v>
      </c>
      <c r="G722">
        <f>Table246[[#This Row],[Unidades]]*Table246[[#This Row],[Valor Unitario]]</f>
        <v>37697.4</v>
      </c>
    </row>
    <row r="723" spans="1:7" hidden="1" x14ac:dyDescent="0.25">
      <c r="A723" t="s">
        <v>59</v>
      </c>
      <c r="B723" t="s">
        <v>66</v>
      </c>
      <c r="C723" s="20">
        <v>41551</v>
      </c>
      <c r="D723" s="22">
        <v>10318</v>
      </c>
      <c r="E723">
        <v>13</v>
      </c>
      <c r="F723" s="21">
        <v>240.4</v>
      </c>
      <c r="G723">
        <f>Table246[[#This Row],[Unidades]]*Table246[[#This Row],[Valor Unitario]]</f>
        <v>3125.2000000000003</v>
      </c>
    </row>
    <row r="724" spans="1:7" x14ac:dyDescent="0.25">
      <c r="A724" t="s">
        <v>59</v>
      </c>
      <c r="B724" t="s">
        <v>64</v>
      </c>
      <c r="C724" s="20">
        <v>41555</v>
      </c>
      <c r="D724" s="22">
        <v>10316</v>
      </c>
      <c r="E724">
        <v>19</v>
      </c>
      <c r="F724" s="21">
        <v>2835</v>
      </c>
      <c r="G724">
        <f>Table246[[#This Row],[Unidades]]*Table246[[#This Row],[Valor Unitario]]</f>
        <v>53865</v>
      </c>
    </row>
    <row r="725" spans="1:7" hidden="1" x14ac:dyDescent="0.25">
      <c r="A725" t="s">
        <v>59</v>
      </c>
      <c r="B725" t="s">
        <v>67</v>
      </c>
      <c r="C725" s="20">
        <v>41556</v>
      </c>
      <c r="D725" s="22">
        <v>10302</v>
      </c>
      <c r="E725">
        <v>9</v>
      </c>
      <c r="F725" s="21">
        <v>2708.8</v>
      </c>
      <c r="G725">
        <f>Table246[[#This Row],[Unidades]]*Table246[[#This Row],[Valor Unitario]]</f>
        <v>24379.200000000001</v>
      </c>
    </row>
    <row r="726" spans="1:7" hidden="1" x14ac:dyDescent="0.25">
      <c r="A726" t="s">
        <v>59</v>
      </c>
      <c r="B726" t="s">
        <v>66</v>
      </c>
      <c r="C726" s="20">
        <v>41556</v>
      </c>
      <c r="D726" s="22">
        <v>10305</v>
      </c>
      <c r="E726">
        <v>15</v>
      </c>
      <c r="F726" s="21">
        <v>3741.3</v>
      </c>
      <c r="G726">
        <f>Table246[[#This Row],[Unidades]]*Table246[[#This Row],[Valor Unitario]]</f>
        <v>56119.5</v>
      </c>
    </row>
    <row r="727" spans="1:7" hidden="1" x14ac:dyDescent="0.25">
      <c r="A727" t="s">
        <v>61</v>
      </c>
      <c r="B727" t="s">
        <v>65</v>
      </c>
      <c r="C727" s="20">
        <v>41557</v>
      </c>
      <c r="D727" s="22">
        <v>10317</v>
      </c>
      <c r="E727">
        <v>8</v>
      </c>
      <c r="F727" s="21">
        <v>288</v>
      </c>
      <c r="G727">
        <f>Table246[[#This Row],[Unidades]]*Table246[[#This Row],[Valor Unitario]]</f>
        <v>2304</v>
      </c>
    </row>
    <row r="728" spans="1:7" hidden="1" x14ac:dyDescent="0.25">
      <c r="A728" t="s">
        <v>61</v>
      </c>
      <c r="B728" t="s">
        <v>63</v>
      </c>
      <c r="C728" s="20">
        <v>41557</v>
      </c>
      <c r="D728" s="22">
        <v>10324</v>
      </c>
      <c r="E728">
        <v>19</v>
      </c>
      <c r="F728" s="21">
        <v>5275.71</v>
      </c>
      <c r="G728">
        <f>Table246[[#This Row],[Unidades]]*Table246[[#This Row],[Valor Unitario]]</f>
        <v>100238.49</v>
      </c>
    </row>
    <row r="729" spans="1:7" hidden="1" x14ac:dyDescent="0.25">
      <c r="A729" t="s">
        <v>61</v>
      </c>
      <c r="B729" t="s">
        <v>68</v>
      </c>
      <c r="C729" s="20">
        <v>41558</v>
      </c>
      <c r="D729" s="22">
        <v>10319</v>
      </c>
      <c r="E729">
        <v>11</v>
      </c>
      <c r="F729" s="21">
        <v>1191.2</v>
      </c>
      <c r="G729">
        <f>Table246[[#This Row],[Unidades]]*Table246[[#This Row],[Valor Unitario]]</f>
        <v>13103.2</v>
      </c>
    </row>
    <row r="730" spans="1:7" hidden="1" x14ac:dyDescent="0.25">
      <c r="A730" t="s">
        <v>59</v>
      </c>
      <c r="B730" t="s">
        <v>69</v>
      </c>
      <c r="C730" s="20">
        <v>41558</v>
      </c>
      <c r="D730" s="22">
        <v>10321</v>
      </c>
      <c r="E730">
        <v>9</v>
      </c>
      <c r="F730" s="21">
        <v>144</v>
      </c>
      <c r="G730">
        <f>Table246[[#This Row],[Unidades]]*Table246[[#This Row],[Valor Unitario]]</f>
        <v>1296</v>
      </c>
    </row>
    <row r="731" spans="1:7" hidden="1" x14ac:dyDescent="0.25">
      <c r="A731" t="s">
        <v>59</v>
      </c>
      <c r="B731" t="s">
        <v>67</v>
      </c>
      <c r="C731" s="20">
        <v>41561</v>
      </c>
      <c r="D731" s="22">
        <v>10323</v>
      </c>
      <c r="E731">
        <v>8</v>
      </c>
      <c r="F731" s="21">
        <v>164.4</v>
      </c>
      <c r="G731">
        <f>Table246[[#This Row],[Unidades]]*Table246[[#This Row],[Valor Unitario]]</f>
        <v>1315.2</v>
      </c>
    </row>
    <row r="732" spans="1:7" hidden="1" x14ac:dyDescent="0.25">
      <c r="A732" t="s">
        <v>59</v>
      </c>
      <c r="B732" t="s">
        <v>64</v>
      </c>
      <c r="C732" s="20">
        <v>41561</v>
      </c>
      <c r="D732" s="22">
        <v>10325</v>
      </c>
      <c r="E732">
        <v>9</v>
      </c>
      <c r="F732" s="21">
        <v>1497</v>
      </c>
      <c r="G732">
        <f>Table246[[#This Row],[Unidades]]*Table246[[#This Row],[Valor Unitario]]</f>
        <v>13473</v>
      </c>
    </row>
    <row r="733" spans="1:7" hidden="1" x14ac:dyDescent="0.25">
      <c r="A733" t="s">
        <v>59</v>
      </c>
      <c r="B733" t="s">
        <v>67</v>
      </c>
      <c r="C733" s="20">
        <v>41561</v>
      </c>
      <c r="D733" s="22">
        <v>10326</v>
      </c>
      <c r="E733">
        <v>8</v>
      </c>
      <c r="F733" s="21">
        <v>982</v>
      </c>
      <c r="G733">
        <f>Table246[[#This Row],[Unidades]]*Table246[[#This Row],[Valor Unitario]]</f>
        <v>7856</v>
      </c>
    </row>
    <row r="734" spans="1:7" hidden="1" x14ac:dyDescent="0.25">
      <c r="A734" t="s">
        <v>59</v>
      </c>
      <c r="B734" t="s">
        <v>60</v>
      </c>
      <c r="C734" s="20">
        <v>41561</v>
      </c>
      <c r="D734" s="22">
        <v>10327</v>
      </c>
      <c r="E734">
        <v>7</v>
      </c>
      <c r="F734" s="21">
        <v>1810</v>
      </c>
      <c r="G734">
        <f>Table246[[#This Row],[Unidades]]*Table246[[#This Row],[Valor Unitario]]</f>
        <v>12670</v>
      </c>
    </row>
    <row r="735" spans="1:7" hidden="1" x14ac:dyDescent="0.25">
      <c r="A735" t="s">
        <v>59</v>
      </c>
      <c r="B735" t="s">
        <v>67</v>
      </c>
      <c r="C735" s="20">
        <v>41564</v>
      </c>
      <c r="D735" s="22">
        <v>10328</v>
      </c>
      <c r="E735">
        <v>8</v>
      </c>
      <c r="F735" s="21">
        <v>1168</v>
      </c>
      <c r="G735">
        <f>Table246[[#This Row],[Unidades]]*Table246[[#This Row],[Valor Unitario]]</f>
        <v>9344</v>
      </c>
    </row>
    <row r="736" spans="1:7" hidden="1" x14ac:dyDescent="0.25">
      <c r="A736" t="s">
        <v>61</v>
      </c>
      <c r="B736" t="s">
        <v>62</v>
      </c>
      <c r="C736" s="20">
        <v>41565</v>
      </c>
      <c r="D736" s="22">
        <v>10320</v>
      </c>
      <c r="E736">
        <v>17</v>
      </c>
      <c r="F736" s="21">
        <v>516</v>
      </c>
      <c r="G736">
        <f>Table246[[#This Row],[Unidades]]*Table246[[#This Row],[Valor Unitario]]</f>
        <v>8772</v>
      </c>
    </row>
    <row r="737" spans="1:7" hidden="1" x14ac:dyDescent="0.25">
      <c r="A737" t="s">
        <v>61</v>
      </c>
      <c r="B737" t="s">
        <v>63</v>
      </c>
      <c r="C737" s="20">
        <v>41568</v>
      </c>
      <c r="D737" s="22">
        <v>10331</v>
      </c>
      <c r="E737">
        <v>16</v>
      </c>
      <c r="F737" s="21">
        <v>88.5</v>
      </c>
      <c r="G737">
        <f>Table246[[#This Row],[Unidades]]*Table246[[#This Row],[Valor Unitario]]</f>
        <v>1416</v>
      </c>
    </row>
    <row r="738" spans="1:7" hidden="1" x14ac:dyDescent="0.25">
      <c r="A738" t="s">
        <v>59</v>
      </c>
      <c r="B738" t="s">
        <v>69</v>
      </c>
      <c r="C738" s="20">
        <v>41568</v>
      </c>
      <c r="D738" s="22">
        <v>10332</v>
      </c>
      <c r="E738">
        <v>18</v>
      </c>
      <c r="F738" s="21">
        <v>1786.88</v>
      </c>
      <c r="G738">
        <f>Table246[[#This Row],[Unidades]]*Table246[[#This Row],[Valor Unitario]]</f>
        <v>32163.840000000004</v>
      </c>
    </row>
    <row r="739" spans="1:7" hidden="1" x14ac:dyDescent="0.25">
      <c r="A739" t="s">
        <v>59</v>
      </c>
      <c r="B739" t="s">
        <v>69</v>
      </c>
      <c r="C739" s="20">
        <v>41570</v>
      </c>
      <c r="D739" s="22">
        <v>10309</v>
      </c>
      <c r="E739">
        <v>19</v>
      </c>
      <c r="F739" s="21">
        <v>1762</v>
      </c>
      <c r="G739">
        <f>Table246[[#This Row],[Unidades]]*Table246[[#This Row],[Valor Unitario]]</f>
        <v>33478</v>
      </c>
    </row>
    <row r="740" spans="1:7" hidden="1" x14ac:dyDescent="0.25">
      <c r="A740" t="s">
        <v>61</v>
      </c>
      <c r="B740" t="s">
        <v>68</v>
      </c>
      <c r="C740" s="20">
        <v>41570</v>
      </c>
      <c r="D740" s="22">
        <v>10322</v>
      </c>
      <c r="E740">
        <v>8</v>
      </c>
      <c r="F740" s="21">
        <v>112</v>
      </c>
      <c r="G740">
        <f>Table246[[#This Row],[Unidades]]*Table246[[#This Row],[Valor Unitario]]</f>
        <v>896</v>
      </c>
    </row>
    <row r="741" spans="1:7" hidden="1" x14ac:dyDescent="0.25">
      <c r="A741" t="s">
        <v>59</v>
      </c>
      <c r="B741" t="s">
        <v>67</v>
      </c>
      <c r="C741" s="20">
        <v>41570</v>
      </c>
      <c r="D741" s="22">
        <v>10329</v>
      </c>
      <c r="E741">
        <v>9</v>
      </c>
      <c r="F741" s="21">
        <v>4578.43</v>
      </c>
      <c r="G741">
        <f>Table246[[#This Row],[Unidades]]*Table246[[#This Row],[Valor Unitario]]</f>
        <v>41205.870000000003</v>
      </c>
    </row>
    <row r="742" spans="1:7" hidden="1" x14ac:dyDescent="0.25">
      <c r="A742" t="s">
        <v>61</v>
      </c>
      <c r="B742" t="s">
        <v>68</v>
      </c>
      <c r="C742" s="20">
        <v>41571</v>
      </c>
      <c r="D742" s="22">
        <v>10335</v>
      </c>
      <c r="E742">
        <v>8</v>
      </c>
      <c r="F742" s="21">
        <v>2036.16</v>
      </c>
      <c r="G742">
        <f>Table246[[#This Row],[Unidades]]*Table246[[#This Row],[Valor Unitario]]</f>
        <v>16289.28</v>
      </c>
    </row>
    <row r="743" spans="1:7" hidden="1" x14ac:dyDescent="0.25">
      <c r="A743" t="s">
        <v>61</v>
      </c>
      <c r="B743" t="s">
        <v>62</v>
      </c>
      <c r="C743" s="20">
        <v>41572</v>
      </c>
      <c r="D743" s="22">
        <v>10333</v>
      </c>
      <c r="E743">
        <v>11</v>
      </c>
      <c r="F743" s="21">
        <v>877.2</v>
      </c>
      <c r="G743">
        <f>Table246[[#This Row],[Unidades]]*Table246[[#This Row],[Valor Unitario]]</f>
        <v>9649.2000000000007</v>
      </c>
    </row>
    <row r="744" spans="1:7" hidden="1" x14ac:dyDescent="0.25">
      <c r="A744" t="s">
        <v>61</v>
      </c>
      <c r="B744" t="s">
        <v>68</v>
      </c>
      <c r="C744" s="20">
        <v>41572</v>
      </c>
      <c r="D744" s="22">
        <v>10336</v>
      </c>
      <c r="E744">
        <v>16</v>
      </c>
      <c r="F744" s="21">
        <v>285.12</v>
      </c>
      <c r="G744">
        <f>Table246[[#This Row],[Unidades]]*Table246[[#This Row],[Valor Unitario]]</f>
        <v>4561.92</v>
      </c>
    </row>
    <row r="745" spans="1:7" hidden="1" x14ac:dyDescent="0.25">
      <c r="A745" t="s">
        <v>59</v>
      </c>
      <c r="B745" t="s">
        <v>69</v>
      </c>
      <c r="C745" s="20">
        <v>41575</v>
      </c>
      <c r="D745" s="22">
        <v>10330</v>
      </c>
      <c r="E745">
        <v>7</v>
      </c>
      <c r="F745" s="21">
        <v>1649</v>
      </c>
      <c r="G745">
        <f>Table246[[#This Row],[Unidades]]*Table246[[#This Row],[Valor Unitario]]</f>
        <v>11543</v>
      </c>
    </row>
    <row r="746" spans="1:7" hidden="1" x14ac:dyDescent="0.25">
      <c r="A746" t="s">
        <v>59</v>
      </c>
      <c r="B746" t="s">
        <v>66</v>
      </c>
      <c r="C746" s="20">
        <v>41575</v>
      </c>
      <c r="D746" s="22">
        <v>10334</v>
      </c>
      <c r="E746">
        <v>15</v>
      </c>
      <c r="F746" s="21">
        <v>144.80000000000001</v>
      </c>
      <c r="G746">
        <f>Table246[[#This Row],[Unidades]]*Table246[[#This Row],[Valor Unitario]]</f>
        <v>2172</v>
      </c>
    </row>
    <row r="747" spans="1:7" hidden="1" x14ac:dyDescent="0.25">
      <c r="A747" t="s">
        <v>59</v>
      </c>
      <c r="B747" t="s">
        <v>67</v>
      </c>
      <c r="C747" s="20">
        <v>41576</v>
      </c>
      <c r="D747" s="22">
        <v>10337</v>
      </c>
      <c r="E747">
        <v>9</v>
      </c>
      <c r="F747" s="21">
        <v>2467</v>
      </c>
      <c r="G747">
        <f>Table246[[#This Row],[Unidades]]*Table246[[#This Row],[Valor Unitario]]</f>
        <v>22203</v>
      </c>
    </row>
    <row r="748" spans="1:7" hidden="1" x14ac:dyDescent="0.25">
      <c r="A748" t="s">
        <v>59</v>
      </c>
      <c r="B748" t="s">
        <v>67</v>
      </c>
      <c r="C748" s="20">
        <v>41576</v>
      </c>
      <c r="D748" s="22">
        <v>10338</v>
      </c>
      <c r="E748">
        <v>8</v>
      </c>
      <c r="F748" s="21">
        <v>934.5</v>
      </c>
      <c r="G748">
        <f>Table246[[#This Row],[Unidades]]*Table246[[#This Row],[Valor Unitario]]</f>
        <v>7476</v>
      </c>
    </row>
    <row r="749" spans="1:7" hidden="1" x14ac:dyDescent="0.25">
      <c r="A749" t="s">
        <v>59</v>
      </c>
      <c r="B749" t="s">
        <v>60</v>
      </c>
      <c r="C749" s="20">
        <v>41582</v>
      </c>
      <c r="D749" s="22">
        <v>10339</v>
      </c>
      <c r="E749">
        <v>7</v>
      </c>
      <c r="F749" s="21">
        <v>3354</v>
      </c>
      <c r="G749">
        <f>Table246[[#This Row],[Unidades]]*Table246[[#This Row],[Valor Unitario]]</f>
        <v>23478</v>
      </c>
    </row>
    <row r="750" spans="1:7" hidden="1" x14ac:dyDescent="0.25">
      <c r="A750" t="s">
        <v>59</v>
      </c>
      <c r="B750" t="s">
        <v>67</v>
      </c>
      <c r="C750" s="20">
        <v>41582</v>
      </c>
      <c r="D750" s="22">
        <v>10342</v>
      </c>
      <c r="E750">
        <v>9</v>
      </c>
      <c r="F750" s="21">
        <v>1840.64</v>
      </c>
      <c r="G750">
        <f>Table246[[#This Row],[Unidades]]*Table246[[#This Row],[Valor Unitario]]</f>
        <v>16565.760000000002</v>
      </c>
    </row>
    <row r="751" spans="1:7" hidden="1" x14ac:dyDescent="0.25">
      <c r="A751" t="s">
        <v>61</v>
      </c>
      <c r="B751" t="s">
        <v>68</v>
      </c>
      <c r="C751" s="20">
        <v>41583</v>
      </c>
      <c r="D751" s="22">
        <v>10341</v>
      </c>
      <c r="E751">
        <v>11</v>
      </c>
      <c r="F751" s="21">
        <v>352.6</v>
      </c>
      <c r="G751">
        <f>Table246[[#This Row],[Unidades]]*Table246[[#This Row],[Valor Unitario]]</f>
        <v>3878.6000000000004</v>
      </c>
    </row>
    <row r="752" spans="1:7" hidden="1" x14ac:dyDescent="0.25">
      <c r="A752" t="s">
        <v>59</v>
      </c>
      <c r="B752" t="s">
        <v>67</v>
      </c>
      <c r="C752" s="20">
        <v>41583</v>
      </c>
      <c r="D752" s="22">
        <v>10344</v>
      </c>
      <c r="E752">
        <v>17</v>
      </c>
      <c r="F752" s="21">
        <v>2296</v>
      </c>
      <c r="G752">
        <f>Table246[[#This Row],[Unidades]]*Table246[[#This Row],[Valor Unitario]]</f>
        <v>39032</v>
      </c>
    </row>
    <row r="753" spans="1:7" hidden="1" x14ac:dyDescent="0.25">
      <c r="A753" t="s">
        <v>59</v>
      </c>
      <c r="B753" t="s">
        <v>67</v>
      </c>
      <c r="C753" s="20">
        <v>41584</v>
      </c>
      <c r="D753" s="22">
        <v>10343</v>
      </c>
      <c r="E753">
        <v>16</v>
      </c>
      <c r="F753" s="21">
        <v>1584</v>
      </c>
      <c r="G753">
        <f>Table246[[#This Row],[Unidades]]*Table246[[#This Row],[Valor Unitario]]</f>
        <v>25344</v>
      </c>
    </row>
    <row r="754" spans="1:7" x14ac:dyDescent="0.25">
      <c r="A754" t="s">
        <v>59</v>
      </c>
      <c r="B754" t="s">
        <v>64</v>
      </c>
      <c r="C754" s="20">
        <v>41586</v>
      </c>
      <c r="D754" s="22">
        <v>10340</v>
      </c>
      <c r="E754">
        <v>11</v>
      </c>
      <c r="F754" s="21">
        <v>2436.1799999999998</v>
      </c>
      <c r="G754">
        <f>Table246[[#This Row],[Unidades]]*Table246[[#This Row],[Valor Unitario]]</f>
        <v>26797.98</v>
      </c>
    </row>
    <row r="755" spans="1:7" hidden="1" x14ac:dyDescent="0.25">
      <c r="A755" t="s">
        <v>59</v>
      </c>
      <c r="B755" t="s">
        <v>69</v>
      </c>
      <c r="C755" s="20">
        <v>41586</v>
      </c>
      <c r="D755" s="22">
        <v>10346</v>
      </c>
      <c r="E755">
        <v>13</v>
      </c>
      <c r="F755" s="21">
        <v>1618.88</v>
      </c>
      <c r="G755">
        <f>Table246[[#This Row],[Unidades]]*Table246[[#This Row],[Valor Unitario]]</f>
        <v>21045.440000000002</v>
      </c>
    </row>
    <row r="756" spans="1:7" hidden="1" x14ac:dyDescent="0.25">
      <c r="A756" t="s">
        <v>59</v>
      </c>
      <c r="B756" t="s">
        <v>67</v>
      </c>
      <c r="C756" s="20">
        <v>41586</v>
      </c>
      <c r="D756" s="22">
        <v>10347</v>
      </c>
      <c r="E756">
        <v>16</v>
      </c>
      <c r="F756" s="21">
        <v>814.42</v>
      </c>
      <c r="G756">
        <f>Table246[[#This Row],[Unidades]]*Table246[[#This Row],[Valor Unitario]]</f>
        <v>13030.72</v>
      </c>
    </row>
    <row r="757" spans="1:7" hidden="1" x14ac:dyDescent="0.25">
      <c r="A757" t="s">
        <v>59</v>
      </c>
      <c r="B757" t="s">
        <v>60</v>
      </c>
      <c r="C757" s="20">
        <v>41589</v>
      </c>
      <c r="D757" s="22">
        <v>10345</v>
      </c>
      <c r="E757">
        <v>18</v>
      </c>
      <c r="F757" s="21">
        <v>2924.8</v>
      </c>
      <c r="G757">
        <f>Table246[[#This Row],[Unidades]]*Table246[[#This Row],[Valor Unitario]]</f>
        <v>52646.400000000001</v>
      </c>
    </row>
    <row r="758" spans="1:7" hidden="1" x14ac:dyDescent="0.25">
      <c r="A758" t="s">
        <v>59</v>
      </c>
      <c r="B758" t="s">
        <v>67</v>
      </c>
      <c r="C758" s="20">
        <v>41593</v>
      </c>
      <c r="D758" s="22">
        <v>10348</v>
      </c>
      <c r="E758">
        <v>19</v>
      </c>
      <c r="F758" s="21">
        <v>363.6</v>
      </c>
      <c r="G758">
        <f>Table246[[#This Row],[Unidades]]*Table246[[#This Row],[Valor Unitario]]</f>
        <v>6908.4000000000005</v>
      </c>
    </row>
    <row r="759" spans="1:7" hidden="1" x14ac:dyDescent="0.25">
      <c r="A759" t="s">
        <v>61</v>
      </c>
      <c r="B759" t="s">
        <v>68</v>
      </c>
      <c r="C759" s="20">
        <v>41593</v>
      </c>
      <c r="D759" s="22">
        <v>10349</v>
      </c>
      <c r="E759">
        <v>19</v>
      </c>
      <c r="F759" s="21">
        <v>141.6</v>
      </c>
      <c r="G759">
        <f>Table246[[#This Row],[Unidades]]*Table246[[#This Row],[Valor Unitario]]</f>
        <v>2690.4</v>
      </c>
    </row>
    <row r="760" spans="1:7" hidden="1" x14ac:dyDescent="0.25">
      <c r="A760" t="s">
        <v>59</v>
      </c>
      <c r="B760" t="s">
        <v>69</v>
      </c>
      <c r="C760" s="20">
        <v>41596</v>
      </c>
      <c r="D760" s="22">
        <v>10352</v>
      </c>
      <c r="E760">
        <v>13</v>
      </c>
      <c r="F760" s="21">
        <v>136.30000000000001</v>
      </c>
      <c r="G760">
        <f>Table246[[#This Row],[Unidades]]*Table246[[#This Row],[Valor Unitario]]</f>
        <v>1771.9</v>
      </c>
    </row>
    <row r="761" spans="1:7" hidden="1" x14ac:dyDescent="0.25">
      <c r="A761" t="s">
        <v>59</v>
      </c>
      <c r="B761" t="s">
        <v>64</v>
      </c>
      <c r="C761" s="20">
        <v>41598</v>
      </c>
      <c r="D761" s="22">
        <v>10351</v>
      </c>
      <c r="E761">
        <v>9</v>
      </c>
      <c r="F761" s="21">
        <v>5398.72</v>
      </c>
      <c r="G761">
        <f>Table246[[#This Row],[Unidades]]*Table246[[#This Row],[Valor Unitario]]</f>
        <v>48588.480000000003</v>
      </c>
    </row>
    <row r="762" spans="1:7" hidden="1" x14ac:dyDescent="0.25">
      <c r="A762" t="s">
        <v>59</v>
      </c>
      <c r="B762" t="s">
        <v>66</v>
      </c>
      <c r="C762" s="20">
        <v>41598</v>
      </c>
      <c r="D762" s="22">
        <v>10354</v>
      </c>
      <c r="E762">
        <v>9</v>
      </c>
      <c r="F762" s="21">
        <v>568.79999999999995</v>
      </c>
      <c r="G762">
        <f>Table246[[#This Row],[Unidades]]*Table246[[#This Row],[Valor Unitario]]</f>
        <v>5119.2</v>
      </c>
    </row>
    <row r="763" spans="1:7" hidden="1" x14ac:dyDescent="0.25">
      <c r="A763" t="s">
        <v>61</v>
      </c>
      <c r="B763" t="s">
        <v>65</v>
      </c>
      <c r="C763" s="20">
        <v>41598</v>
      </c>
      <c r="D763" s="22">
        <v>10355</v>
      </c>
      <c r="E763">
        <v>18</v>
      </c>
      <c r="F763" s="21">
        <v>480</v>
      </c>
      <c r="G763">
        <f>Table246[[#This Row],[Unidades]]*Table246[[#This Row],[Valor Unitario]]</f>
        <v>8640</v>
      </c>
    </row>
    <row r="764" spans="1:7" hidden="1" x14ac:dyDescent="0.25">
      <c r="A764" t="s">
        <v>61</v>
      </c>
      <c r="B764" t="s">
        <v>68</v>
      </c>
      <c r="C764" s="20">
        <v>41603</v>
      </c>
      <c r="D764" s="22">
        <v>10353</v>
      </c>
      <c r="E764">
        <v>8</v>
      </c>
      <c r="F764" s="21">
        <v>8593.2800000000007</v>
      </c>
      <c r="G764">
        <f>Table246[[#This Row],[Unidades]]*Table246[[#This Row],[Valor Unitario]]</f>
        <v>68746.240000000005</v>
      </c>
    </row>
    <row r="765" spans="1:7" hidden="1" x14ac:dyDescent="0.25">
      <c r="A765" t="s">
        <v>61</v>
      </c>
      <c r="B765" t="s">
        <v>62</v>
      </c>
      <c r="C765" s="20">
        <v>41604</v>
      </c>
      <c r="D765" s="22">
        <v>10359</v>
      </c>
      <c r="E765">
        <v>11</v>
      </c>
      <c r="F765" s="21">
        <v>3471.68</v>
      </c>
      <c r="G765">
        <f>Table246[[#This Row],[Unidades]]*Table246[[#This Row],[Valor Unitario]]</f>
        <v>38188.479999999996</v>
      </c>
    </row>
    <row r="766" spans="1:7" hidden="1" x14ac:dyDescent="0.25">
      <c r="A766" t="s">
        <v>61</v>
      </c>
      <c r="B766" t="s">
        <v>65</v>
      </c>
      <c r="C766" s="20">
        <v>41605</v>
      </c>
      <c r="D766" s="22">
        <v>10356</v>
      </c>
      <c r="E766">
        <v>16</v>
      </c>
      <c r="F766" s="21">
        <v>1106.4000000000001</v>
      </c>
      <c r="G766">
        <f>Table246[[#This Row],[Unidades]]*Table246[[#This Row],[Valor Unitario]]</f>
        <v>17702.400000000001</v>
      </c>
    </row>
    <row r="767" spans="1:7" hidden="1" x14ac:dyDescent="0.25">
      <c r="A767" t="s">
        <v>61</v>
      </c>
      <c r="B767" t="s">
        <v>62</v>
      </c>
      <c r="C767" s="20">
        <v>41605</v>
      </c>
      <c r="D767" s="22">
        <v>10358</v>
      </c>
      <c r="E767">
        <v>15</v>
      </c>
      <c r="F767" s="21">
        <v>429.4</v>
      </c>
      <c r="G767">
        <f>Table246[[#This Row],[Unidades]]*Table246[[#This Row],[Valor Unitario]]</f>
        <v>6441</v>
      </c>
    </row>
    <row r="768" spans="1:7" hidden="1" x14ac:dyDescent="0.25">
      <c r="A768" t="s">
        <v>59</v>
      </c>
      <c r="B768" t="s">
        <v>69</v>
      </c>
      <c r="C768" s="20">
        <v>41606</v>
      </c>
      <c r="D768" s="22">
        <v>10362</v>
      </c>
      <c r="E768">
        <v>19</v>
      </c>
      <c r="F768" s="21">
        <v>1549.6</v>
      </c>
      <c r="G768">
        <f>Table246[[#This Row],[Unidades]]*Table246[[#This Row],[Valor Unitario]]</f>
        <v>29442.399999999998</v>
      </c>
    </row>
    <row r="769" spans="1:7" x14ac:dyDescent="0.25">
      <c r="A769" t="s">
        <v>59</v>
      </c>
      <c r="B769" t="s">
        <v>64</v>
      </c>
      <c r="C769" s="20">
        <v>41610</v>
      </c>
      <c r="D769" s="22">
        <v>10357</v>
      </c>
      <c r="E769">
        <v>16</v>
      </c>
      <c r="F769" s="21">
        <v>1167.68</v>
      </c>
      <c r="G769">
        <f>Table246[[#This Row],[Unidades]]*Table246[[#This Row],[Valor Unitario]]</f>
        <v>18682.88</v>
      </c>
    </row>
    <row r="770" spans="1:7" hidden="1" x14ac:dyDescent="0.25">
      <c r="A770" t="s">
        <v>59</v>
      </c>
      <c r="B770" t="s">
        <v>67</v>
      </c>
      <c r="C770" s="20">
        <v>41610</v>
      </c>
      <c r="D770" s="22">
        <v>10360</v>
      </c>
      <c r="E770">
        <v>10</v>
      </c>
      <c r="F770" s="21">
        <v>7390.2</v>
      </c>
      <c r="G770">
        <f>Table246[[#This Row],[Unidades]]*Table246[[#This Row],[Valor Unitario]]</f>
        <v>73902</v>
      </c>
    </row>
    <row r="771" spans="1:7" hidden="1" x14ac:dyDescent="0.25">
      <c r="A771" t="s">
        <v>59</v>
      </c>
      <c r="B771" t="s">
        <v>69</v>
      </c>
      <c r="C771" s="20">
        <v>41610</v>
      </c>
      <c r="D771" s="22">
        <v>10365</v>
      </c>
      <c r="E771">
        <v>10</v>
      </c>
      <c r="F771" s="21">
        <v>403.2</v>
      </c>
      <c r="G771">
        <f>Table246[[#This Row],[Unidades]]*Table246[[#This Row],[Valor Unitario]]</f>
        <v>4032</v>
      </c>
    </row>
    <row r="772" spans="1:7" hidden="1" x14ac:dyDescent="0.25">
      <c r="A772" t="s">
        <v>61</v>
      </c>
      <c r="B772" t="s">
        <v>68</v>
      </c>
      <c r="C772" s="20">
        <v>41610</v>
      </c>
      <c r="D772" s="22">
        <v>10367</v>
      </c>
      <c r="E772">
        <v>12</v>
      </c>
      <c r="F772" s="21">
        <v>834.2</v>
      </c>
      <c r="G772">
        <f>Table246[[#This Row],[Unidades]]*Table246[[#This Row],[Valor Unitario]]</f>
        <v>10010.400000000001</v>
      </c>
    </row>
    <row r="773" spans="1:7" hidden="1" x14ac:dyDescent="0.25">
      <c r="A773" t="s">
        <v>59</v>
      </c>
      <c r="B773" t="s">
        <v>60</v>
      </c>
      <c r="C773" s="20">
        <v>41610</v>
      </c>
      <c r="D773" s="22">
        <v>10368</v>
      </c>
      <c r="E773">
        <v>17</v>
      </c>
      <c r="F773" s="21">
        <v>1689.78</v>
      </c>
      <c r="G773">
        <f>Table246[[#This Row],[Unidades]]*Table246[[#This Row],[Valor Unitario]]</f>
        <v>28726.26</v>
      </c>
    </row>
    <row r="774" spans="1:7" hidden="1" x14ac:dyDescent="0.25">
      <c r="A774" t="s">
        <v>61</v>
      </c>
      <c r="B774" t="s">
        <v>65</v>
      </c>
      <c r="C774" s="20">
        <v>41611</v>
      </c>
      <c r="D774" s="22">
        <v>10350</v>
      </c>
      <c r="E774">
        <v>19</v>
      </c>
      <c r="F774" s="21">
        <v>642.05999999999995</v>
      </c>
      <c r="G774">
        <f>Table246[[#This Row],[Unidades]]*Table246[[#This Row],[Valor Unitario]]</f>
        <v>12199.14</v>
      </c>
    </row>
    <row r="775" spans="1:7" x14ac:dyDescent="0.25">
      <c r="A775" t="s">
        <v>59</v>
      </c>
      <c r="B775" t="s">
        <v>64</v>
      </c>
      <c r="C775" s="20">
        <v>41611</v>
      </c>
      <c r="D775" s="22">
        <v>10361</v>
      </c>
      <c r="E775">
        <v>13</v>
      </c>
      <c r="F775" s="21">
        <v>2046.24</v>
      </c>
      <c r="G775">
        <f>Table246[[#This Row],[Unidades]]*Table246[[#This Row],[Valor Unitario]]</f>
        <v>26601.119999999999</v>
      </c>
    </row>
    <row r="776" spans="1:7" hidden="1" x14ac:dyDescent="0.25">
      <c r="A776" t="s">
        <v>59</v>
      </c>
      <c r="B776" t="s">
        <v>67</v>
      </c>
      <c r="C776" s="20">
        <v>41612</v>
      </c>
      <c r="D776" s="22">
        <v>10363</v>
      </c>
      <c r="E776">
        <v>7</v>
      </c>
      <c r="F776" s="21">
        <v>447.2</v>
      </c>
      <c r="G776">
        <f>Table246[[#This Row],[Unidades]]*Table246[[#This Row],[Valor Unitario]]</f>
        <v>3130.4</v>
      </c>
    </row>
    <row r="777" spans="1:7" x14ac:dyDescent="0.25">
      <c r="A777" t="s">
        <v>59</v>
      </c>
      <c r="B777" t="s">
        <v>64</v>
      </c>
      <c r="C777" s="20">
        <v>41612</v>
      </c>
      <c r="D777" s="22">
        <v>10364</v>
      </c>
      <c r="E777">
        <v>14</v>
      </c>
      <c r="F777" s="21">
        <v>950</v>
      </c>
      <c r="G777">
        <f>Table246[[#This Row],[Unidades]]*Table246[[#This Row],[Valor Unitario]]</f>
        <v>13300</v>
      </c>
    </row>
    <row r="778" spans="1:7" hidden="1" x14ac:dyDescent="0.25">
      <c r="A778" t="s">
        <v>59</v>
      </c>
      <c r="B778" t="s">
        <v>66</v>
      </c>
      <c r="C778" s="20">
        <v>41617</v>
      </c>
      <c r="D778" s="22">
        <v>10369</v>
      </c>
      <c r="E778">
        <v>14</v>
      </c>
      <c r="F778" s="21">
        <v>2390.4</v>
      </c>
      <c r="G778">
        <f>Table246[[#This Row],[Unidades]]*Table246[[#This Row],[Valor Unitario]]</f>
        <v>33465.599999999999</v>
      </c>
    </row>
    <row r="779" spans="1:7" hidden="1" x14ac:dyDescent="0.25">
      <c r="A779" t="s">
        <v>61</v>
      </c>
      <c r="B779" t="s">
        <v>62</v>
      </c>
      <c r="C779" s="20">
        <v>41617</v>
      </c>
      <c r="D779" s="22">
        <v>10372</v>
      </c>
      <c r="E779">
        <v>7</v>
      </c>
      <c r="F779" s="21">
        <v>9210.9</v>
      </c>
      <c r="G779">
        <f>Table246[[#This Row],[Unidades]]*Table246[[#This Row],[Valor Unitario]]</f>
        <v>64476.299999999996</v>
      </c>
    </row>
    <row r="780" spans="1:7" hidden="1" x14ac:dyDescent="0.25">
      <c r="A780" t="s">
        <v>59</v>
      </c>
      <c r="B780" t="s">
        <v>64</v>
      </c>
      <c r="C780" s="20">
        <v>41617</v>
      </c>
      <c r="D780" s="22">
        <v>10374</v>
      </c>
      <c r="E780">
        <v>8</v>
      </c>
      <c r="F780" s="21">
        <v>459</v>
      </c>
      <c r="G780">
        <f>Table246[[#This Row],[Unidades]]*Table246[[#This Row],[Valor Unitario]]</f>
        <v>3672</v>
      </c>
    </row>
    <row r="781" spans="1:7" hidden="1" x14ac:dyDescent="0.25">
      <c r="A781" t="s">
        <v>61</v>
      </c>
      <c r="B781" t="s">
        <v>69</v>
      </c>
      <c r="C781" s="20">
        <v>41617</v>
      </c>
      <c r="D781" s="22">
        <v>10375</v>
      </c>
      <c r="E781">
        <v>8</v>
      </c>
      <c r="F781" s="21">
        <v>338</v>
      </c>
      <c r="G781">
        <f>Table246[[#This Row],[Unidades]]*Table246[[#This Row],[Valor Unitario]]</f>
        <v>2704</v>
      </c>
    </row>
    <row r="782" spans="1:7" hidden="1" x14ac:dyDescent="0.25">
      <c r="A782" t="s">
        <v>59</v>
      </c>
      <c r="B782" t="s">
        <v>67</v>
      </c>
      <c r="C782" s="20">
        <v>41619</v>
      </c>
      <c r="D782" s="22">
        <v>10373</v>
      </c>
      <c r="E782">
        <v>15</v>
      </c>
      <c r="F782" s="21">
        <v>1366.4</v>
      </c>
      <c r="G782">
        <f>Table246[[#This Row],[Unidades]]*Table246[[#This Row],[Valor Unitario]]</f>
        <v>20496</v>
      </c>
    </row>
    <row r="783" spans="1:7" x14ac:dyDescent="0.25">
      <c r="A783" t="s">
        <v>59</v>
      </c>
      <c r="B783" t="s">
        <v>64</v>
      </c>
      <c r="C783" s="20">
        <v>41621</v>
      </c>
      <c r="D783" s="22">
        <v>10376</v>
      </c>
      <c r="E783">
        <v>17</v>
      </c>
      <c r="F783" s="21">
        <v>399</v>
      </c>
      <c r="G783">
        <f>Table246[[#This Row],[Unidades]]*Table246[[#This Row],[Valor Unitario]]</f>
        <v>6783</v>
      </c>
    </row>
    <row r="784" spans="1:7" x14ac:dyDescent="0.25">
      <c r="A784" t="s">
        <v>59</v>
      </c>
      <c r="B784" t="s">
        <v>64</v>
      </c>
      <c r="C784" s="20">
        <v>41621</v>
      </c>
      <c r="D784" s="22">
        <v>10377</v>
      </c>
      <c r="E784">
        <v>16</v>
      </c>
      <c r="F784" s="21">
        <v>863.6</v>
      </c>
      <c r="G784">
        <f>Table246[[#This Row],[Unidades]]*Table246[[#This Row],[Valor Unitario]]</f>
        <v>13817.6</v>
      </c>
    </row>
    <row r="785" spans="1:7" hidden="1" x14ac:dyDescent="0.25">
      <c r="A785" t="s">
        <v>59</v>
      </c>
      <c r="B785" t="s">
        <v>60</v>
      </c>
      <c r="C785" s="20">
        <v>41621</v>
      </c>
      <c r="D785" s="22">
        <v>10379</v>
      </c>
      <c r="E785">
        <v>7</v>
      </c>
      <c r="F785" s="21">
        <v>863.28</v>
      </c>
      <c r="G785">
        <f>Table246[[#This Row],[Unidades]]*Table246[[#This Row],[Valor Unitario]]</f>
        <v>6042.96</v>
      </c>
    </row>
    <row r="786" spans="1:7" hidden="1" x14ac:dyDescent="0.25">
      <c r="A786" t="s">
        <v>59</v>
      </c>
      <c r="B786" t="s">
        <v>69</v>
      </c>
      <c r="C786" s="20">
        <v>41621</v>
      </c>
      <c r="D786" s="22">
        <v>10381</v>
      </c>
      <c r="E786">
        <v>15</v>
      </c>
      <c r="F786" s="21">
        <v>112</v>
      </c>
      <c r="G786">
        <f>Table246[[#This Row],[Unidades]]*Table246[[#This Row],[Valor Unitario]]</f>
        <v>1680</v>
      </c>
    </row>
    <row r="787" spans="1:7" hidden="1" x14ac:dyDescent="0.25">
      <c r="A787" t="s">
        <v>59</v>
      </c>
      <c r="B787" t="s">
        <v>67</v>
      </c>
      <c r="C787" s="20">
        <v>41624</v>
      </c>
      <c r="D787" s="22">
        <v>10382</v>
      </c>
      <c r="E787">
        <v>19</v>
      </c>
      <c r="F787" s="21">
        <v>2900</v>
      </c>
      <c r="G787">
        <f>Table246[[#This Row],[Unidades]]*Table246[[#This Row],[Valor Unitario]]</f>
        <v>55100</v>
      </c>
    </row>
    <row r="788" spans="1:7" hidden="1" x14ac:dyDescent="0.25">
      <c r="A788" t="s">
        <v>59</v>
      </c>
      <c r="B788" t="s">
        <v>66</v>
      </c>
      <c r="C788" s="20">
        <v>41626</v>
      </c>
      <c r="D788" s="22">
        <v>10383</v>
      </c>
      <c r="E788">
        <v>12</v>
      </c>
      <c r="F788" s="21">
        <v>899</v>
      </c>
      <c r="G788">
        <f>Table246[[#This Row],[Unidades]]*Table246[[#This Row],[Valor Unitario]]</f>
        <v>10788</v>
      </c>
    </row>
    <row r="789" spans="1:7" hidden="1" x14ac:dyDescent="0.25">
      <c r="A789" t="s">
        <v>61</v>
      </c>
      <c r="B789" t="s">
        <v>62</v>
      </c>
      <c r="C789" s="20">
        <v>41627</v>
      </c>
      <c r="D789" s="22">
        <v>10378</v>
      </c>
      <c r="E789">
        <v>17</v>
      </c>
      <c r="F789" s="21">
        <v>103.2</v>
      </c>
      <c r="G789">
        <f>Table246[[#This Row],[Unidades]]*Table246[[#This Row],[Valor Unitario]]</f>
        <v>1754.4</v>
      </c>
    </row>
    <row r="790" spans="1:7" hidden="1" x14ac:dyDescent="0.25">
      <c r="A790" t="s">
        <v>61</v>
      </c>
      <c r="B790" t="s">
        <v>69</v>
      </c>
      <c r="C790" s="20">
        <v>41628</v>
      </c>
      <c r="D790" s="22">
        <v>10384</v>
      </c>
      <c r="E790">
        <v>9</v>
      </c>
      <c r="F790" s="21">
        <v>2222.4</v>
      </c>
      <c r="G790">
        <f>Table246[[#This Row],[Unidades]]*Table246[[#This Row],[Valor Unitario]]</f>
        <v>20001.600000000002</v>
      </c>
    </row>
    <row r="791" spans="1:7" hidden="1" x14ac:dyDescent="0.25">
      <c r="A791" t="s">
        <v>59</v>
      </c>
      <c r="B791" t="s">
        <v>64</v>
      </c>
      <c r="C791" s="20">
        <v>41628</v>
      </c>
      <c r="D791" s="22">
        <v>10387</v>
      </c>
      <c r="E791">
        <v>9</v>
      </c>
      <c r="F791" s="21">
        <v>1058.4000000000001</v>
      </c>
      <c r="G791">
        <f>Table246[[#This Row],[Unidades]]*Table246[[#This Row],[Valor Unitario]]</f>
        <v>9525.6</v>
      </c>
    </row>
    <row r="792" spans="1:7" hidden="1" x14ac:dyDescent="0.25">
      <c r="A792" t="s">
        <v>59</v>
      </c>
      <c r="B792" t="s">
        <v>60</v>
      </c>
      <c r="C792" s="20">
        <v>41628</v>
      </c>
      <c r="D792" s="22">
        <v>10388</v>
      </c>
      <c r="E792">
        <v>19</v>
      </c>
      <c r="F792" s="21">
        <v>1228.8</v>
      </c>
      <c r="G792">
        <f>Table246[[#This Row],[Unidades]]*Table246[[#This Row],[Valor Unitario]]</f>
        <v>23347.200000000001</v>
      </c>
    </row>
    <row r="793" spans="1:7" x14ac:dyDescent="0.25">
      <c r="A793" t="s">
        <v>59</v>
      </c>
      <c r="B793" t="s">
        <v>64</v>
      </c>
      <c r="C793" s="20">
        <v>41631</v>
      </c>
      <c r="D793" s="22">
        <v>10385</v>
      </c>
      <c r="E793">
        <v>17</v>
      </c>
      <c r="F793" s="21">
        <v>691.2</v>
      </c>
      <c r="G793">
        <f>Table246[[#This Row],[Unidades]]*Table246[[#This Row],[Valor Unitario]]</f>
        <v>11750.400000000001</v>
      </c>
    </row>
    <row r="794" spans="1:7" x14ac:dyDescent="0.25">
      <c r="A794" t="s">
        <v>59</v>
      </c>
      <c r="B794" t="s">
        <v>64</v>
      </c>
      <c r="C794" s="20">
        <v>41632</v>
      </c>
      <c r="D794" s="22">
        <v>10371</v>
      </c>
      <c r="E794">
        <v>13</v>
      </c>
      <c r="F794" s="21">
        <v>72.959999999999994</v>
      </c>
      <c r="G794">
        <f>Table246[[#This Row],[Unidades]]*Table246[[#This Row],[Valor Unitario]]</f>
        <v>948.4799999999999</v>
      </c>
    </row>
    <row r="795" spans="1:7" hidden="1" x14ac:dyDescent="0.25">
      <c r="A795" t="s">
        <v>59</v>
      </c>
      <c r="B795" t="s">
        <v>67</v>
      </c>
      <c r="C795" s="20">
        <v>41632</v>
      </c>
      <c r="D795" s="22">
        <v>10389</v>
      </c>
      <c r="E795">
        <v>11</v>
      </c>
      <c r="F795" s="21">
        <v>1832.8</v>
      </c>
      <c r="G795">
        <f>Table246[[#This Row],[Unidades]]*Table246[[#This Row],[Valor Unitario]]</f>
        <v>20160.8</v>
      </c>
    </row>
    <row r="796" spans="1:7" hidden="1" x14ac:dyDescent="0.25">
      <c r="A796" t="s">
        <v>61</v>
      </c>
      <c r="B796" t="s">
        <v>63</v>
      </c>
      <c r="C796" s="20">
        <v>41633</v>
      </c>
      <c r="D796" s="22">
        <v>10386</v>
      </c>
      <c r="E796">
        <v>10</v>
      </c>
      <c r="F796" s="21">
        <v>166</v>
      </c>
      <c r="G796">
        <f>Table246[[#This Row],[Unidades]]*Table246[[#This Row],[Valor Unitario]]</f>
        <v>1660</v>
      </c>
    </row>
    <row r="797" spans="1:7" hidden="1" x14ac:dyDescent="0.25">
      <c r="A797" t="s">
        <v>61</v>
      </c>
      <c r="B797" t="s">
        <v>65</v>
      </c>
      <c r="C797" s="20">
        <v>41634</v>
      </c>
      <c r="D797" s="22">
        <v>10390</v>
      </c>
      <c r="E797">
        <v>12</v>
      </c>
      <c r="F797" s="21">
        <v>2090.88</v>
      </c>
      <c r="G797">
        <f>Table246[[#This Row],[Unidades]]*Table246[[#This Row],[Valor Unitario]]</f>
        <v>25090.560000000001</v>
      </c>
    </row>
    <row r="798" spans="1:7" hidden="1" x14ac:dyDescent="0.25">
      <c r="A798" t="s">
        <v>61</v>
      </c>
      <c r="B798" t="s">
        <v>65</v>
      </c>
      <c r="C798" s="20">
        <v>41635</v>
      </c>
      <c r="D798" s="22">
        <v>10370</v>
      </c>
      <c r="E798">
        <v>10</v>
      </c>
      <c r="F798" s="21">
        <v>1117.5999999999999</v>
      </c>
      <c r="G798">
        <f>Table246[[#This Row],[Unidades]]*Table246[[#This Row],[Valor Unitario]]</f>
        <v>11176</v>
      </c>
    </row>
    <row r="799" spans="1:7" hidden="1" x14ac:dyDescent="0.25">
      <c r="A799" t="s">
        <v>59</v>
      </c>
      <c r="B799" t="s">
        <v>66</v>
      </c>
      <c r="C799" s="20">
        <v>41638</v>
      </c>
      <c r="D799" s="22">
        <v>10366</v>
      </c>
      <c r="E799">
        <v>13</v>
      </c>
      <c r="F799" s="21">
        <v>136</v>
      </c>
      <c r="G799">
        <f>Table246[[#This Row],[Unidades]]*Table246[[#This Row],[Valor Unitario]]</f>
        <v>1768</v>
      </c>
    </row>
    <row r="800" spans="1:7" hidden="1" x14ac:dyDescent="0.25">
      <c r="A800" t="s">
        <v>59</v>
      </c>
      <c r="B800" t="s">
        <v>69</v>
      </c>
      <c r="C800" s="20">
        <v>41639</v>
      </c>
      <c r="D800" s="22">
        <v>10391</v>
      </c>
      <c r="E800">
        <v>11</v>
      </c>
      <c r="F800" s="21">
        <v>86.4</v>
      </c>
      <c r="G800">
        <f>Table246[[#This Row],[Unidades]]*Table246[[#This Row],[Valor Unitario]]</f>
        <v>950.40000000000009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A419-A310-4C87-819C-A04E355F06E7}">
  <dimension ref="A1:Q800"/>
  <sheetViews>
    <sheetView tabSelected="1" zoomScale="85" zoomScaleNormal="85" workbookViewId="0">
      <selection activeCell="S13" sqref="S13"/>
    </sheetView>
  </sheetViews>
  <sheetFormatPr defaultRowHeight="15" x14ac:dyDescent="0.25"/>
  <cols>
    <col min="1" max="1" width="9.28515625" bestFit="1" customWidth="1"/>
    <col min="2" max="2" width="12.5703125" bestFit="1" customWidth="1"/>
    <col min="3" max="3" width="12.140625" bestFit="1" customWidth="1"/>
    <col min="4" max="4" width="11.7109375" customWidth="1"/>
    <col min="5" max="5" width="10.85546875" customWidth="1"/>
    <col min="6" max="6" width="15.85546875" bestFit="1" customWidth="1"/>
    <col min="7" max="7" width="15.85546875" customWidth="1"/>
    <col min="13" max="13" width="10.85546875" bestFit="1" customWidth="1"/>
    <col min="16" max="16" width="13.7109375" bestFit="1" customWidth="1"/>
    <col min="17" max="17" width="12.140625" bestFit="1" customWidth="1"/>
  </cols>
  <sheetData>
    <row r="1" spans="1:17" x14ac:dyDescent="0.25">
      <c r="A1" t="s">
        <v>75</v>
      </c>
      <c r="B1" t="s">
        <v>76</v>
      </c>
      <c r="C1" s="20" t="s">
        <v>77</v>
      </c>
      <c r="D1" t="s">
        <v>78</v>
      </c>
      <c r="E1" t="s">
        <v>79</v>
      </c>
      <c r="F1" s="21" t="s">
        <v>80</v>
      </c>
      <c r="G1" s="21" t="s">
        <v>119</v>
      </c>
      <c r="K1" t="s">
        <v>74</v>
      </c>
    </row>
    <row r="2" spans="1:17" x14ac:dyDescent="0.25">
      <c r="A2" t="s">
        <v>59</v>
      </c>
      <c r="B2" t="s">
        <v>60</v>
      </c>
      <c r="C2" s="20">
        <v>40544</v>
      </c>
      <c r="D2" s="22">
        <v>10392</v>
      </c>
      <c r="E2">
        <v>13</v>
      </c>
      <c r="F2" s="35">
        <v>1440</v>
      </c>
      <c r="G2" s="21">
        <f>tblvendedores8[[#This Row],[Unidades]]*tblvendedores8[[#This Row],[Valor Unitario]]</f>
        <v>18720</v>
      </c>
    </row>
    <row r="3" spans="1:17" x14ac:dyDescent="0.25">
      <c r="A3" t="s">
        <v>61</v>
      </c>
      <c r="B3" t="s">
        <v>62</v>
      </c>
      <c r="C3" s="20">
        <v>40545</v>
      </c>
      <c r="D3" s="22">
        <v>10397</v>
      </c>
      <c r="E3">
        <v>17</v>
      </c>
      <c r="F3" s="21">
        <v>716.72</v>
      </c>
      <c r="G3" s="21">
        <f>tblvendedores8[[#This Row],[Unidades]]*tblvendedores8[[#This Row],[Valor Unitario]]</f>
        <v>12184.24</v>
      </c>
      <c r="K3" s="41" t="s">
        <v>75</v>
      </c>
      <c r="L3" s="42" t="s">
        <v>76</v>
      </c>
      <c r="M3" s="43" t="s">
        <v>77</v>
      </c>
      <c r="N3" s="42" t="s">
        <v>78</v>
      </c>
      <c r="O3" s="42" t="s">
        <v>79</v>
      </c>
      <c r="P3" s="44" t="s">
        <v>80</v>
      </c>
      <c r="Q3" s="45" t="s">
        <v>119</v>
      </c>
    </row>
    <row r="4" spans="1:17" x14ac:dyDescent="0.25">
      <c r="A4" t="s">
        <v>61</v>
      </c>
      <c r="B4" t="s">
        <v>63</v>
      </c>
      <c r="C4" s="20">
        <v>40545</v>
      </c>
      <c r="D4" s="22">
        <v>10771</v>
      </c>
      <c r="E4">
        <v>18</v>
      </c>
      <c r="F4" s="21">
        <v>344</v>
      </c>
      <c r="G4" s="21">
        <f>tblvendedores8[[#This Row],[Unidades]]*tblvendedores8[[#This Row],[Valor Unitario]]</f>
        <v>6192</v>
      </c>
      <c r="L4" t="s">
        <v>64</v>
      </c>
      <c r="M4" t="s">
        <v>129</v>
      </c>
      <c r="O4" t="s">
        <v>128</v>
      </c>
    </row>
    <row r="5" spans="1:17" x14ac:dyDescent="0.25">
      <c r="A5" t="s">
        <v>59</v>
      </c>
      <c r="B5" t="s">
        <v>64</v>
      </c>
      <c r="C5" s="20">
        <v>40546</v>
      </c>
      <c r="D5" s="22">
        <v>10393</v>
      </c>
      <c r="E5">
        <v>16</v>
      </c>
      <c r="F5" s="21">
        <v>2556.9499999999998</v>
      </c>
      <c r="G5" s="21">
        <f>tblvendedores8[[#This Row],[Unidades]]*tblvendedores8[[#This Row],[Valor Unitario]]</f>
        <v>40911.199999999997</v>
      </c>
    </row>
    <row r="6" spans="1:17" x14ac:dyDescent="0.25">
      <c r="A6" t="s">
        <v>59</v>
      </c>
      <c r="B6" t="s">
        <v>64</v>
      </c>
      <c r="C6" s="20">
        <v>40546</v>
      </c>
      <c r="D6" s="22">
        <v>10394</v>
      </c>
      <c r="E6">
        <v>10</v>
      </c>
      <c r="F6" s="21">
        <v>442</v>
      </c>
      <c r="G6" s="21">
        <f>tblvendedores8[[#This Row],[Unidades]]*tblvendedores8[[#This Row],[Valor Unitario]]</f>
        <v>4420</v>
      </c>
      <c r="K6" s="41" t="s">
        <v>75</v>
      </c>
      <c r="L6" s="42" t="s">
        <v>76</v>
      </c>
      <c r="M6" s="43" t="s">
        <v>77</v>
      </c>
      <c r="N6" s="42" t="s">
        <v>78</v>
      </c>
      <c r="O6" s="42" t="s">
        <v>79</v>
      </c>
      <c r="P6" s="44" t="s">
        <v>80</v>
      </c>
      <c r="Q6" s="45" t="s">
        <v>119</v>
      </c>
    </row>
    <row r="7" spans="1:17" x14ac:dyDescent="0.25">
      <c r="A7" t="s">
        <v>61</v>
      </c>
      <c r="B7" t="s">
        <v>65</v>
      </c>
      <c r="C7" s="20">
        <v>40546</v>
      </c>
      <c r="D7" s="22">
        <v>10395</v>
      </c>
      <c r="E7">
        <v>9</v>
      </c>
      <c r="F7" s="21">
        <v>2122.92</v>
      </c>
      <c r="G7" s="21">
        <f>tblvendedores8[[#This Row],[Unidades]]*tblvendedores8[[#This Row],[Valor Unitario]]</f>
        <v>19106.28</v>
      </c>
      <c r="K7" t="s">
        <v>59</v>
      </c>
      <c r="L7" t="s">
        <v>64</v>
      </c>
      <c r="M7" s="20">
        <v>41488</v>
      </c>
      <c r="N7" s="22">
        <v>10270</v>
      </c>
      <c r="O7">
        <v>18</v>
      </c>
      <c r="P7" s="46">
        <v>1376</v>
      </c>
      <c r="Q7" s="46">
        <v>24768</v>
      </c>
    </row>
    <row r="8" spans="1:17" x14ac:dyDescent="0.25">
      <c r="A8" t="s">
        <v>59</v>
      </c>
      <c r="B8" t="s">
        <v>64</v>
      </c>
      <c r="C8" s="20">
        <v>40549</v>
      </c>
      <c r="D8" s="22">
        <v>10396</v>
      </c>
      <c r="E8">
        <v>7</v>
      </c>
      <c r="F8" s="21">
        <v>1903.8</v>
      </c>
      <c r="G8" s="21">
        <f>tblvendedores8[[#This Row],[Unidades]]*tblvendedores8[[#This Row],[Valor Unitario]]</f>
        <v>13326.6</v>
      </c>
      <c r="K8" t="s">
        <v>59</v>
      </c>
      <c r="L8" t="s">
        <v>64</v>
      </c>
      <c r="M8" s="20">
        <v>41519</v>
      </c>
      <c r="N8" s="22">
        <v>10292</v>
      </c>
      <c r="O8">
        <v>14</v>
      </c>
      <c r="P8" s="46">
        <v>1296</v>
      </c>
      <c r="Q8" s="46">
        <v>18144</v>
      </c>
    </row>
    <row r="9" spans="1:17" x14ac:dyDescent="0.25">
      <c r="A9" t="s">
        <v>59</v>
      </c>
      <c r="B9" t="s">
        <v>66</v>
      </c>
      <c r="C9" s="20">
        <v>40551</v>
      </c>
      <c r="D9" s="22">
        <v>10399</v>
      </c>
      <c r="E9">
        <v>17</v>
      </c>
      <c r="F9" s="21">
        <v>1765.6</v>
      </c>
      <c r="G9" s="21">
        <f>tblvendedores8[[#This Row],[Unidades]]*tblvendedores8[[#This Row],[Valor Unitario]]</f>
        <v>30015.199999999997</v>
      </c>
      <c r="K9" t="s">
        <v>59</v>
      </c>
      <c r="L9" t="s">
        <v>64</v>
      </c>
      <c r="M9" s="20">
        <v>41528</v>
      </c>
      <c r="N9" s="22">
        <v>10293</v>
      </c>
      <c r="O9">
        <v>14</v>
      </c>
      <c r="P9" s="46">
        <v>848.7</v>
      </c>
      <c r="Q9" s="46">
        <v>11881.800000000001</v>
      </c>
    </row>
    <row r="10" spans="1:17" x14ac:dyDescent="0.25">
      <c r="A10" t="s">
        <v>59</v>
      </c>
      <c r="B10" t="s">
        <v>60</v>
      </c>
      <c r="C10" s="20">
        <v>40551</v>
      </c>
      <c r="D10" s="22">
        <v>10404</v>
      </c>
      <c r="E10">
        <v>7</v>
      </c>
      <c r="F10" s="21">
        <v>1591.25</v>
      </c>
      <c r="G10" s="21">
        <f>tblvendedores8[[#This Row],[Unidades]]*tblvendedores8[[#This Row],[Valor Unitario]]</f>
        <v>11138.75</v>
      </c>
      <c r="K10" t="s">
        <v>59</v>
      </c>
      <c r="L10" t="s">
        <v>64</v>
      </c>
      <c r="M10" s="20">
        <v>41534</v>
      </c>
      <c r="N10" s="22">
        <v>10304</v>
      </c>
      <c r="O10">
        <v>16</v>
      </c>
      <c r="P10" s="46">
        <v>954.4</v>
      </c>
      <c r="Q10" s="46">
        <v>15270.4</v>
      </c>
    </row>
    <row r="11" spans="1:17" x14ac:dyDescent="0.25">
      <c r="A11" t="s">
        <v>59</v>
      </c>
      <c r="B11" t="s">
        <v>60</v>
      </c>
      <c r="C11" s="20">
        <v>40552</v>
      </c>
      <c r="D11" s="22">
        <v>10398</v>
      </c>
      <c r="E11">
        <v>11</v>
      </c>
      <c r="F11" s="21">
        <v>2505.6</v>
      </c>
      <c r="G11" s="21">
        <f>tblvendedores8[[#This Row],[Unidades]]*tblvendedores8[[#This Row],[Valor Unitario]]</f>
        <v>27561.599999999999</v>
      </c>
      <c r="K11" t="s">
        <v>59</v>
      </c>
      <c r="L11" t="s">
        <v>64</v>
      </c>
      <c r="M11" s="20">
        <v>41543</v>
      </c>
      <c r="N11" s="22">
        <v>10311</v>
      </c>
      <c r="O11">
        <v>16</v>
      </c>
      <c r="P11" s="46">
        <v>268.8</v>
      </c>
      <c r="Q11" s="46">
        <v>4300.8</v>
      </c>
    </row>
    <row r="12" spans="1:17" x14ac:dyDescent="0.25">
      <c r="A12" t="s">
        <v>61</v>
      </c>
      <c r="B12" t="s">
        <v>67</v>
      </c>
      <c r="C12" s="20">
        <v>40552</v>
      </c>
      <c r="D12" s="22">
        <v>10403</v>
      </c>
      <c r="E12">
        <v>18</v>
      </c>
      <c r="F12" s="21">
        <v>855.01</v>
      </c>
      <c r="G12" s="21">
        <f>tblvendedores8[[#This Row],[Unidades]]*tblvendedores8[[#This Row],[Valor Unitario]]</f>
        <v>15390.18</v>
      </c>
      <c r="K12" t="s">
        <v>59</v>
      </c>
      <c r="L12" t="s">
        <v>64</v>
      </c>
      <c r="M12" s="20">
        <v>41551</v>
      </c>
      <c r="N12" s="22">
        <v>10314</v>
      </c>
      <c r="O12">
        <v>18</v>
      </c>
      <c r="P12" s="46">
        <v>2094.3000000000002</v>
      </c>
      <c r="Q12" s="46">
        <v>37697.4</v>
      </c>
    </row>
    <row r="13" spans="1:17" x14ac:dyDescent="0.25">
      <c r="A13" t="s">
        <v>59</v>
      </c>
      <c r="B13" t="s">
        <v>64</v>
      </c>
      <c r="C13" s="20">
        <v>40553</v>
      </c>
      <c r="D13" s="22">
        <v>10401</v>
      </c>
      <c r="E13">
        <v>7</v>
      </c>
      <c r="F13" s="21">
        <v>3868.6</v>
      </c>
      <c r="G13" s="21">
        <f>tblvendedores8[[#This Row],[Unidades]]*tblvendedores8[[#This Row],[Valor Unitario]]</f>
        <v>27080.2</v>
      </c>
      <c r="K13" t="s">
        <v>59</v>
      </c>
      <c r="L13" t="s">
        <v>64</v>
      </c>
      <c r="M13" s="20">
        <v>41555</v>
      </c>
      <c r="N13" s="22">
        <v>10316</v>
      </c>
      <c r="O13">
        <v>19</v>
      </c>
      <c r="P13" s="46">
        <v>2835</v>
      </c>
      <c r="Q13" s="46">
        <v>53865</v>
      </c>
    </row>
    <row r="14" spans="1:17" x14ac:dyDescent="0.25">
      <c r="A14" t="s">
        <v>59</v>
      </c>
      <c r="B14" t="s">
        <v>63</v>
      </c>
      <c r="C14" s="20">
        <v>40553</v>
      </c>
      <c r="D14" s="22">
        <v>10402</v>
      </c>
      <c r="E14">
        <v>11</v>
      </c>
      <c r="F14" s="21">
        <v>2713.5</v>
      </c>
      <c r="G14" s="21">
        <f>tblvendedores8[[#This Row],[Unidades]]*tblvendedores8[[#This Row],[Valor Unitario]]</f>
        <v>29848.5</v>
      </c>
      <c r="K14" t="s">
        <v>59</v>
      </c>
      <c r="L14" t="s">
        <v>64</v>
      </c>
      <c r="M14" s="20">
        <v>41586</v>
      </c>
      <c r="N14" s="22">
        <v>10340</v>
      </c>
      <c r="O14">
        <v>11</v>
      </c>
      <c r="P14" s="46">
        <v>2436.1799999999998</v>
      </c>
      <c r="Q14" s="46">
        <v>26797.98</v>
      </c>
    </row>
    <row r="15" spans="1:17" x14ac:dyDescent="0.25">
      <c r="A15" t="s">
        <v>61</v>
      </c>
      <c r="B15" t="s">
        <v>68</v>
      </c>
      <c r="C15" s="20">
        <v>40556</v>
      </c>
      <c r="D15" s="22">
        <v>10406</v>
      </c>
      <c r="E15">
        <v>15</v>
      </c>
      <c r="F15" s="21">
        <v>1830.78</v>
      </c>
      <c r="G15" s="21">
        <f>tblvendedores8[[#This Row],[Unidades]]*tblvendedores8[[#This Row],[Valor Unitario]]</f>
        <v>27461.7</v>
      </c>
      <c r="K15" t="s">
        <v>59</v>
      </c>
      <c r="L15" t="s">
        <v>64</v>
      </c>
      <c r="M15" s="20">
        <v>41610</v>
      </c>
      <c r="N15" s="22">
        <v>10357</v>
      </c>
      <c r="O15">
        <v>16</v>
      </c>
      <c r="P15" s="46">
        <v>1167.68</v>
      </c>
      <c r="Q15" s="46">
        <v>18682.88</v>
      </c>
    </row>
    <row r="16" spans="1:17" x14ac:dyDescent="0.25">
      <c r="A16" t="s">
        <v>59</v>
      </c>
      <c r="B16" t="s">
        <v>66</v>
      </c>
      <c r="C16" s="20">
        <v>40557</v>
      </c>
      <c r="D16" s="22">
        <v>10408</v>
      </c>
      <c r="E16">
        <v>10</v>
      </c>
      <c r="F16" s="21">
        <v>1622.4</v>
      </c>
      <c r="G16" s="21">
        <f>tblvendedores8[[#This Row],[Unidades]]*tblvendedores8[[#This Row],[Valor Unitario]]</f>
        <v>16224</v>
      </c>
      <c r="K16" t="s">
        <v>59</v>
      </c>
      <c r="L16" t="s">
        <v>64</v>
      </c>
      <c r="M16" s="20">
        <v>41611</v>
      </c>
      <c r="N16" s="22">
        <v>10361</v>
      </c>
      <c r="O16">
        <v>13</v>
      </c>
      <c r="P16" s="46">
        <v>2046.24</v>
      </c>
      <c r="Q16" s="46">
        <v>26601.119999999999</v>
      </c>
    </row>
    <row r="17" spans="1:17" x14ac:dyDescent="0.25">
      <c r="A17" t="s">
        <v>61</v>
      </c>
      <c r="B17" t="s">
        <v>69</v>
      </c>
      <c r="C17" s="20">
        <v>40557</v>
      </c>
      <c r="D17" s="22">
        <v>10409</v>
      </c>
      <c r="E17">
        <v>19</v>
      </c>
      <c r="F17" s="21">
        <v>319.2</v>
      </c>
      <c r="G17" s="21">
        <f>tblvendedores8[[#This Row],[Unidades]]*tblvendedores8[[#This Row],[Valor Unitario]]</f>
        <v>6064.8</v>
      </c>
      <c r="K17" t="s">
        <v>59</v>
      </c>
      <c r="L17" t="s">
        <v>64</v>
      </c>
      <c r="M17" s="20">
        <v>41612</v>
      </c>
      <c r="N17" s="22">
        <v>10364</v>
      </c>
      <c r="O17">
        <v>14</v>
      </c>
      <c r="P17" s="46">
        <v>950</v>
      </c>
      <c r="Q17" s="46">
        <v>13300</v>
      </c>
    </row>
    <row r="18" spans="1:17" x14ac:dyDescent="0.25">
      <c r="A18" t="s">
        <v>59</v>
      </c>
      <c r="B18" t="s">
        <v>69</v>
      </c>
      <c r="C18" s="20">
        <v>40558</v>
      </c>
      <c r="D18" s="22">
        <v>10410</v>
      </c>
      <c r="E18">
        <v>16</v>
      </c>
      <c r="F18" s="21">
        <v>802</v>
      </c>
      <c r="G18" s="21">
        <f>tblvendedores8[[#This Row],[Unidades]]*tblvendedores8[[#This Row],[Valor Unitario]]</f>
        <v>12832</v>
      </c>
      <c r="K18" t="s">
        <v>59</v>
      </c>
      <c r="L18" t="s">
        <v>64</v>
      </c>
      <c r="M18" s="20">
        <v>41621</v>
      </c>
      <c r="N18" s="22">
        <v>10376</v>
      </c>
      <c r="O18">
        <v>17</v>
      </c>
      <c r="P18" s="46">
        <v>399</v>
      </c>
      <c r="Q18" s="46">
        <v>6783</v>
      </c>
    </row>
    <row r="19" spans="1:17" x14ac:dyDescent="0.25">
      <c r="A19" t="s">
        <v>59</v>
      </c>
      <c r="B19" t="s">
        <v>66</v>
      </c>
      <c r="C19" s="20">
        <v>40558</v>
      </c>
      <c r="D19" s="22">
        <v>10412</v>
      </c>
      <c r="E19">
        <v>8</v>
      </c>
      <c r="F19" s="21">
        <v>334.8</v>
      </c>
      <c r="G19" s="21">
        <f>tblvendedores8[[#This Row],[Unidades]]*tblvendedores8[[#This Row],[Valor Unitario]]</f>
        <v>2678.4</v>
      </c>
      <c r="K19" t="s">
        <v>59</v>
      </c>
      <c r="L19" t="s">
        <v>64</v>
      </c>
      <c r="M19" s="20">
        <v>41621</v>
      </c>
      <c r="N19" s="22">
        <v>10377</v>
      </c>
      <c r="O19">
        <v>16</v>
      </c>
      <c r="P19" s="46">
        <v>863.6</v>
      </c>
      <c r="Q19" s="46">
        <v>13817.6</v>
      </c>
    </row>
    <row r="20" spans="1:17" x14ac:dyDescent="0.25">
      <c r="A20" t="s">
        <v>59</v>
      </c>
      <c r="B20" t="s">
        <v>66</v>
      </c>
      <c r="C20" s="20">
        <v>40559</v>
      </c>
      <c r="D20" s="22">
        <v>10380</v>
      </c>
      <c r="E20">
        <v>8</v>
      </c>
      <c r="F20" s="21">
        <v>1313.82</v>
      </c>
      <c r="G20" s="21">
        <f>tblvendedores8[[#This Row],[Unidades]]*tblvendedores8[[#This Row],[Valor Unitario]]</f>
        <v>10510.56</v>
      </c>
      <c r="K20" t="s">
        <v>59</v>
      </c>
      <c r="L20" t="s">
        <v>64</v>
      </c>
      <c r="M20" s="20">
        <v>41631</v>
      </c>
      <c r="N20" s="22">
        <v>10385</v>
      </c>
      <c r="O20">
        <v>17</v>
      </c>
      <c r="P20" s="46">
        <v>691.2</v>
      </c>
      <c r="Q20" s="46">
        <v>11750.400000000001</v>
      </c>
    </row>
    <row r="21" spans="1:17" x14ac:dyDescent="0.25">
      <c r="A21" t="s">
        <v>59</v>
      </c>
      <c r="B21" t="s">
        <v>64</v>
      </c>
      <c r="C21" s="20">
        <v>40559</v>
      </c>
      <c r="D21" s="22">
        <v>10400</v>
      </c>
      <c r="E21">
        <v>18</v>
      </c>
      <c r="F21" s="21">
        <v>3063</v>
      </c>
      <c r="G21" s="21">
        <f>tblvendedores8[[#This Row],[Unidades]]*tblvendedores8[[#This Row],[Valor Unitario]]</f>
        <v>55134</v>
      </c>
      <c r="K21" t="s">
        <v>59</v>
      </c>
      <c r="L21" t="s">
        <v>64</v>
      </c>
      <c r="M21" s="20">
        <v>41632</v>
      </c>
      <c r="N21" s="22">
        <v>10371</v>
      </c>
      <c r="O21">
        <v>13</v>
      </c>
      <c r="P21" s="46">
        <v>72.959999999999994</v>
      </c>
      <c r="Q21" s="46">
        <v>948.4799999999999</v>
      </c>
    </row>
    <row r="22" spans="1:17" x14ac:dyDescent="0.25">
      <c r="A22" t="s">
        <v>59</v>
      </c>
      <c r="B22" t="s">
        <v>69</v>
      </c>
      <c r="C22" s="20">
        <v>40559</v>
      </c>
      <c r="D22" s="22">
        <v>10413</v>
      </c>
      <c r="E22">
        <v>8</v>
      </c>
      <c r="F22" s="21">
        <v>2123.1999999999998</v>
      </c>
      <c r="G22" s="21">
        <f>tblvendedores8[[#This Row],[Unidades]]*tblvendedores8[[#This Row],[Valor Unitario]]</f>
        <v>16985.599999999999</v>
      </c>
    </row>
    <row r="23" spans="1:17" x14ac:dyDescent="0.25">
      <c r="A23" t="s">
        <v>59</v>
      </c>
      <c r="B23" t="s">
        <v>60</v>
      </c>
      <c r="C23" s="20">
        <v>40560</v>
      </c>
      <c r="D23" s="22">
        <v>10414</v>
      </c>
      <c r="E23">
        <v>13</v>
      </c>
      <c r="F23" s="21">
        <v>224.83</v>
      </c>
      <c r="G23" s="21">
        <f>tblvendedores8[[#This Row],[Unidades]]*tblvendedores8[[#This Row],[Valor Unitario]]</f>
        <v>2922.79</v>
      </c>
    </row>
    <row r="24" spans="1:17" x14ac:dyDescent="0.25">
      <c r="A24" t="s">
        <v>61</v>
      </c>
      <c r="B24" t="s">
        <v>63</v>
      </c>
      <c r="C24" s="20">
        <v>40564</v>
      </c>
      <c r="D24" s="22">
        <v>10411</v>
      </c>
      <c r="E24">
        <v>14</v>
      </c>
      <c r="F24" s="21">
        <v>966.8</v>
      </c>
      <c r="G24" s="21">
        <f>tblvendedores8[[#This Row],[Unidades]]*tblvendedores8[[#This Row],[Valor Unitario]]</f>
        <v>13535.199999999999</v>
      </c>
    </row>
    <row r="25" spans="1:17" x14ac:dyDescent="0.25">
      <c r="A25" t="s">
        <v>59</v>
      </c>
      <c r="B25" t="s">
        <v>64</v>
      </c>
      <c r="C25" s="20">
        <v>40565</v>
      </c>
      <c r="D25" s="22">
        <v>10405</v>
      </c>
      <c r="E25">
        <v>14</v>
      </c>
      <c r="F25" s="21">
        <v>400</v>
      </c>
      <c r="G25" s="21">
        <f>tblvendedores8[[#This Row],[Unidades]]*tblvendedores8[[#This Row],[Valor Unitario]]</f>
        <v>5600</v>
      </c>
    </row>
    <row r="26" spans="1:17" x14ac:dyDescent="0.25">
      <c r="A26" t="s">
        <v>61</v>
      </c>
      <c r="B26" t="s">
        <v>69</v>
      </c>
      <c r="C26" s="20">
        <v>40567</v>
      </c>
      <c r="D26" s="22">
        <v>10415</v>
      </c>
      <c r="E26">
        <v>18</v>
      </c>
      <c r="F26" s="21">
        <v>102.4</v>
      </c>
      <c r="G26" s="21">
        <f>tblvendedores8[[#This Row],[Unidades]]*tblvendedores8[[#This Row],[Valor Unitario]]</f>
        <v>1843.2</v>
      </c>
    </row>
    <row r="27" spans="1:17" x14ac:dyDescent="0.25">
      <c r="A27" t="s">
        <v>59</v>
      </c>
      <c r="B27" t="s">
        <v>67</v>
      </c>
      <c r="C27" s="20">
        <v>40567</v>
      </c>
      <c r="D27" s="22">
        <v>10418</v>
      </c>
      <c r="E27">
        <v>14</v>
      </c>
      <c r="F27" s="21">
        <v>1814.8</v>
      </c>
      <c r="G27" s="21">
        <f>tblvendedores8[[#This Row],[Unidades]]*tblvendedores8[[#This Row],[Valor Unitario]]</f>
        <v>25407.200000000001</v>
      </c>
    </row>
    <row r="28" spans="1:17" x14ac:dyDescent="0.25">
      <c r="A28" t="s">
        <v>59</v>
      </c>
      <c r="B28" t="s">
        <v>66</v>
      </c>
      <c r="C28" s="20">
        <v>40570</v>
      </c>
      <c r="D28" s="22">
        <v>10416</v>
      </c>
      <c r="E28">
        <v>9</v>
      </c>
      <c r="F28" s="21">
        <v>720</v>
      </c>
      <c r="G28" s="21">
        <f>tblvendedores8[[#This Row],[Unidades]]*tblvendedores8[[#This Row],[Valor Unitario]]</f>
        <v>6480</v>
      </c>
    </row>
    <row r="29" spans="1:17" x14ac:dyDescent="0.25">
      <c r="A29" t="s">
        <v>59</v>
      </c>
      <c r="B29" t="s">
        <v>69</v>
      </c>
      <c r="C29" s="20">
        <v>40570</v>
      </c>
      <c r="D29" s="22">
        <v>10420</v>
      </c>
      <c r="E29">
        <v>8</v>
      </c>
      <c r="F29" s="21">
        <v>1707.84</v>
      </c>
      <c r="G29" s="21">
        <f>tblvendedores8[[#This Row],[Unidades]]*tblvendedores8[[#This Row],[Valor Unitario]]</f>
        <v>13662.72</v>
      </c>
    </row>
    <row r="30" spans="1:17" x14ac:dyDescent="0.25">
      <c r="A30" t="s">
        <v>59</v>
      </c>
      <c r="B30" t="s">
        <v>66</v>
      </c>
      <c r="C30" s="20">
        <v>40570</v>
      </c>
      <c r="D30" s="22">
        <v>10421</v>
      </c>
      <c r="E30">
        <v>17</v>
      </c>
      <c r="F30" s="21">
        <v>1194.27</v>
      </c>
      <c r="G30" s="21">
        <f>tblvendedores8[[#This Row],[Unidades]]*tblvendedores8[[#This Row],[Valor Unitario]]</f>
        <v>20302.59</v>
      </c>
    </row>
    <row r="31" spans="1:17" x14ac:dyDescent="0.25">
      <c r="A31" t="s">
        <v>61</v>
      </c>
      <c r="B31" t="s">
        <v>68</v>
      </c>
      <c r="C31" s="20">
        <v>40570</v>
      </c>
      <c r="D31" s="22">
        <v>10424</v>
      </c>
      <c r="E31">
        <v>8</v>
      </c>
      <c r="F31" s="21">
        <v>9194.56</v>
      </c>
      <c r="G31" s="21">
        <f>tblvendedores8[[#This Row],[Unidades]]*tblvendedores8[[#This Row],[Valor Unitario]]</f>
        <v>73556.479999999996</v>
      </c>
    </row>
    <row r="32" spans="1:17" x14ac:dyDescent="0.25">
      <c r="A32" t="s">
        <v>59</v>
      </c>
      <c r="B32" t="s">
        <v>67</v>
      </c>
      <c r="C32" s="20">
        <v>40571</v>
      </c>
      <c r="D32" s="22">
        <v>10417</v>
      </c>
      <c r="E32">
        <v>11</v>
      </c>
      <c r="F32" s="21">
        <v>11188.4</v>
      </c>
      <c r="G32" s="21">
        <f>tblvendedores8[[#This Row],[Unidades]]*tblvendedores8[[#This Row],[Valor Unitario]]</f>
        <v>123072.4</v>
      </c>
    </row>
    <row r="33" spans="1:7" x14ac:dyDescent="0.25">
      <c r="A33" t="s">
        <v>59</v>
      </c>
      <c r="B33" t="s">
        <v>60</v>
      </c>
      <c r="C33" s="20">
        <v>40573</v>
      </c>
      <c r="D33" s="22">
        <v>10407</v>
      </c>
      <c r="E33">
        <v>14</v>
      </c>
      <c r="F33" s="21">
        <v>1194</v>
      </c>
      <c r="G33" s="21">
        <f>tblvendedores8[[#This Row],[Unidades]]*tblvendedores8[[#This Row],[Valor Unitario]]</f>
        <v>16716</v>
      </c>
    </row>
    <row r="34" spans="1:7" x14ac:dyDescent="0.25">
      <c r="A34" t="s">
        <v>59</v>
      </c>
      <c r="B34" t="s">
        <v>67</v>
      </c>
      <c r="C34" s="20">
        <v>40573</v>
      </c>
      <c r="D34" s="22">
        <v>10419</v>
      </c>
      <c r="E34">
        <v>13</v>
      </c>
      <c r="F34" s="21">
        <v>2097.6</v>
      </c>
      <c r="G34" s="21">
        <f>tblvendedores8[[#This Row],[Unidades]]*tblvendedores8[[#This Row],[Valor Unitario]]</f>
        <v>27268.799999999999</v>
      </c>
    </row>
    <row r="35" spans="1:7" x14ac:dyDescent="0.25">
      <c r="A35" t="s">
        <v>59</v>
      </c>
      <c r="B35" t="s">
        <v>60</v>
      </c>
      <c r="C35" s="20">
        <v>40574</v>
      </c>
      <c r="D35" s="22">
        <v>10422</v>
      </c>
      <c r="E35">
        <v>10</v>
      </c>
      <c r="F35" s="21">
        <v>49.8</v>
      </c>
      <c r="G35" s="21">
        <f>tblvendedores8[[#This Row],[Unidades]]*tblvendedores8[[#This Row],[Valor Unitario]]</f>
        <v>498</v>
      </c>
    </row>
    <row r="36" spans="1:7" x14ac:dyDescent="0.25">
      <c r="A36" t="s">
        <v>59</v>
      </c>
      <c r="B36" t="s">
        <v>67</v>
      </c>
      <c r="C36" s="20">
        <v>40577</v>
      </c>
      <c r="D36" s="22">
        <v>10430</v>
      </c>
      <c r="E36">
        <v>13</v>
      </c>
      <c r="F36" s="21">
        <v>4899.2</v>
      </c>
      <c r="G36" s="21">
        <f>tblvendedores8[[#This Row],[Unidades]]*tblvendedores8[[#This Row],[Valor Unitario]]</f>
        <v>63689.599999999999</v>
      </c>
    </row>
    <row r="37" spans="1:7" x14ac:dyDescent="0.25">
      <c r="A37" t="s">
        <v>61</v>
      </c>
      <c r="B37" t="s">
        <v>68</v>
      </c>
      <c r="C37" s="20">
        <v>40578</v>
      </c>
      <c r="D37" s="22">
        <v>10428</v>
      </c>
      <c r="E37">
        <v>11</v>
      </c>
      <c r="F37" s="21">
        <v>192</v>
      </c>
      <c r="G37" s="21">
        <f>tblvendedores8[[#This Row],[Unidades]]*tblvendedores8[[#This Row],[Valor Unitario]]</f>
        <v>2112</v>
      </c>
    </row>
    <row r="38" spans="1:7" x14ac:dyDescent="0.25">
      <c r="A38" t="s">
        <v>59</v>
      </c>
      <c r="B38" t="s">
        <v>67</v>
      </c>
      <c r="C38" s="20">
        <v>40580</v>
      </c>
      <c r="D38" s="22">
        <v>10426</v>
      </c>
      <c r="E38">
        <v>11</v>
      </c>
      <c r="F38" s="21">
        <v>338.2</v>
      </c>
      <c r="G38" s="21">
        <f>tblvendedores8[[#This Row],[Unidades]]*tblvendedores8[[#This Row],[Valor Unitario]]</f>
        <v>3720.2</v>
      </c>
    </row>
    <row r="39" spans="1:7" x14ac:dyDescent="0.25">
      <c r="A39" t="s">
        <v>59</v>
      </c>
      <c r="B39" t="s">
        <v>69</v>
      </c>
      <c r="C39" s="20">
        <v>40581</v>
      </c>
      <c r="D39" s="22">
        <v>10429</v>
      </c>
      <c r="E39">
        <v>12</v>
      </c>
      <c r="F39" s="21">
        <v>1441.37</v>
      </c>
      <c r="G39" s="21">
        <f>tblvendedores8[[#This Row],[Unidades]]*tblvendedores8[[#This Row],[Valor Unitario]]</f>
        <v>17296.439999999999</v>
      </c>
    </row>
    <row r="40" spans="1:7" x14ac:dyDescent="0.25">
      <c r="A40" t="s">
        <v>59</v>
      </c>
      <c r="B40" t="s">
        <v>67</v>
      </c>
      <c r="C40" s="20">
        <v>40581</v>
      </c>
      <c r="D40" s="22">
        <v>10431</v>
      </c>
      <c r="E40">
        <v>13</v>
      </c>
      <c r="F40" s="21">
        <v>1892.25</v>
      </c>
      <c r="G40" s="21">
        <f>tblvendedores8[[#This Row],[Unidades]]*tblvendedores8[[#This Row],[Valor Unitario]]</f>
        <v>24599.25</v>
      </c>
    </row>
    <row r="41" spans="1:7" x14ac:dyDescent="0.25">
      <c r="A41" t="s">
        <v>59</v>
      </c>
      <c r="B41" t="s">
        <v>69</v>
      </c>
      <c r="C41" s="20">
        <v>40581</v>
      </c>
      <c r="D41" s="22">
        <v>10432</v>
      </c>
      <c r="E41">
        <v>9</v>
      </c>
      <c r="F41" s="21">
        <v>485</v>
      </c>
      <c r="G41" s="21">
        <f>tblvendedores8[[#This Row],[Unidades]]*tblvendedores8[[#This Row],[Valor Unitario]]</f>
        <v>4365</v>
      </c>
    </row>
    <row r="42" spans="1:7" x14ac:dyDescent="0.25">
      <c r="A42" t="s">
        <v>59</v>
      </c>
      <c r="B42" t="s">
        <v>66</v>
      </c>
      <c r="C42" s="20">
        <v>40581</v>
      </c>
      <c r="D42" s="22">
        <v>10435</v>
      </c>
      <c r="E42">
        <v>9</v>
      </c>
      <c r="F42" s="21">
        <v>631.6</v>
      </c>
      <c r="G42" s="21">
        <f>tblvendedores8[[#This Row],[Unidades]]*tblvendedores8[[#This Row],[Valor Unitario]]</f>
        <v>5684.4000000000005</v>
      </c>
    </row>
    <row r="43" spans="1:7" x14ac:dyDescent="0.25">
      <c r="A43" t="s">
        <v>61</v>
      </c>
      <c r="B43" t="s">
        <v>65</v>
      </c>
      <c r="C43" s="20">
        <v>40584</v>
      </c>
      <c r="D43" s="22">
        <v>10439</v>
      </c>
      <c r="E43">
        <v>12</v>
      </c>
      <c r="F43" s="21">
        <v>1078</v>
      </c>
      <c r="G43" s="21">
        <f>tblvendedores8[[#This Row],[Unidades]]*tblvendedores8[[#This Row],[Valor Unitario]]</f>
        <v>12936</v>
      </c>
    </row>
    <row r="44" spans="1:7" x14ac:dyDescent="0.25">
      <c r="A44" t="s">
        <v>61</v>
      </c>
      <c r="B44" t="s">
        <v>69</v>
      </c>
      <c r="C44" s="20">
        <v>40585</v>
      </c>
      <c r="D44" s="22">
        <v>10436</v>
      </c>
      <c r="E44">
        <v>12</v>
      </c>
      <c r="F44" s="21">
        <v>1994.52</v>
      </c>
      <c r="G44" s="21">
        <f>tblvendedores8[[#This Row],[Unidades]]*tblvendedores8[[#This Row],[Valor Unitario]]</f>
        <v>23934.239999999998</v>
      </c>
    </row>
    <row r="45" spans="1:7" x14ac:dyDescent="0.25">
      <c r="A45" t="s">
        <v>59</v>
      </c>
      <c r="B45" t="s">
        <v>66</v>
      </c>
      <c r="C45" s="20">
        <v>40586</v>
      </c>
      <c r="D45" s="22">
        <v>10437</v>
      </c>
      <c r="E45">
        <v>8</v>
      </c>
      <c r="F45" s="21">
        <v>393</v>
      </c>
      <c r="G45" s="21">
        <f>tblvendedores8[[#This Row],[Unidades]]*tblvendedores8[[#This Row],[Valor Unitario]]</f>
        <v>3144</v>
      </c>
    </row>
    <row r="46" spans="1:7" x14ac:dyDescent="0.25">
      <c r="A46" t="s">
        <v>59</v>
      </c>
      <c r="B46" t="s">
        <v>69</v>
      </c>
      <c r="C46" s="20">
        <v>40587</v>
      </c>
      <c r="D46" s="22">
        <v>10434</v>
      </c>
      <c r="E46">
        <v>7</v>
      </c>
      <c r="F46" s="21">
        <v>321.12</v>
      </c>
      <c r="G46" s="21">
        <f>tblvendedores8[[#This Row],[Unidades]]*tblvendedores8[[#This Row],[Valor Unitario]]</f>
        <v>2247.84</v>
      </c>
    </row>
    <row r="47" spans="1:7" x14ac:dyDescent="0.25">
      <c r="A47" t="s">
        <v>61</v>
      </c>
      <c r="B47" t="s">
        <v>65</v>
      </c>
      <c r="C47" s="20">
        <v>40588</v>
      </c>
      <c r="D47" s="22">
        <v>10425</v>
      </c>
      <c r="E47">
        <v>10</v>
      </c>
      <c r="F47" s="21">
        <v>360</v>
      </c>
      <c r="G47" s="21">
        <f>tblvendedores8[[#This Row],[Unidades]]*tblvendedores8[[#This Row],[Valor Unitario]]</f>
        <v>3600</v>
      </c>
    </row>
    <row r="48" spans="1:7" x14ac:dyDescent="0.25">
      <c r="A48" t="s">
        <v>59</v>
      </c>
      <c r="B48" t="s">
        <v>69</v>
      </c>
      <c r="C48" s="20">
        <v>40588</v>
      </c>
      <c r="D48" s="22">
        <v>10438</v>
      </c>
      <c r="E48">
        <v>18</v>
      </c>
      <c r="F48" s="21">
        <v>454</v>
      </c>
      <c r="G48" s="21">
        <f>tblvendedores8[[#This Row],[Unidades]]*tblvendedores8[[#This Row],[Valor Unitario]]</f>
        <v>8172</v>
      </c>
    </row>
    <row r="49" spans="1:7" x14ac:dyDescent="0.25">
      <c r="A49" t="s">
        <v>59</v>
      </c>
      <c r="B49" t="s">
        <v>66</v>
      </c>
      <c r="C49" s="20">
        <v>40588</v>
      </c>
      <c r="D49" s="22">
        <v>10443</v>
      </c>
      <c r="E49">
        <v>7</v>
      </c>
      <c r="F49" s="21">
        <v>517.44000000000005</v>
      </c>
      <c r="G49" s="21">
        <f>tblvendedores8[[#This Row],[Unidades]]*tblvendedores8[[#This Row],[Valor Unitario]]</f>
        <v>3622.0800000000004</v>
      </c>
    </row>
    <row r="50" spans="1:7" x14ac:dyDescent="0.25">
      <c r="A50" t="s">
        <v>59</v>
      </c>
      <c r="B50" t="s">
        <v>69</v>
      </c>
      <c r="C50" s="20">
        <v>40592</v>
      </c>
      <c r="D50" s="22">
        <v>10442</v>
      </c>
      <c r="E50">
        <v>19</v>
      </c>
      <c r="F50" s="21">
        <v>1792</v>
      </c>
      <c r="G50" s="21">
        <f>tblvendedores8[[#This Row],[Unidades]]*tblvendedores8[[#This Row],[Valor Unitario]]</f>
        <v>34048</v>
      </c>
    </row>
    <row r="51" spans="1:7" x14ac:dyDescent="0.25">
      <c r="A51" t="s">
        <v>61</v>
      </c>
      <c r="B51" t="s">
        <v>65</v>
      </c>
      <c r="C51" s="20">
        <v>40593</v>
      </c>
      <c r="D51" s="22">
        <v>10446</v>
      </c>
      <c r="E51">
        <v>18</v>
      </c>
      <c r="F51" s="21">
        <v>246.24</v>
      </c>
      <c r="G51" s="21">
        <f>tblvendedores8[[#This Row],[Unidades]]*tblvendedores8[[#This Row],[Valor Unitario]]</f>
        <v>4432.32</v>
      </c>
    </row>
    <row r="52" spans="1:7" x14ac:dyDescent="0.25">
      <c r="A52" t="s">
        <v>61</v>
      </c>
      <c r="B52" t="s">
        <v>69</v>
      </c>
      <c r="C52" s="20">
        <v>40594</v>
      </c>
      <c r="D52" s="22">
        <v>10445</v>
      </c>
      <c r="E52">
        <v>17</v>
      </c>
      <c r="F52" s="21">
        <v>174.9</v>
      </c>
      <c r="G52" s="21">
        <f>tblvendedores8[[#This Row],[Unidades]]*tblvendedores8[[#This Row],[Valor Unitario]]</f>
        <v>2973.3</v>
      </c>
    </row>
    <row r="53" spans="1:7" x14ac:dyDescent="0.25">
      <c r="A53" t="s">
        <v>59</v>
      </c>
      <c r="B53" t="s">
        <v>69</v>
      </c>
      <c r="C53" s="20">
        <v>40595</v>
      </c>
      <c r="D53" s="22">
        <v>10444</v>
      </c>
      <c r="E53">
        <v>19</v>
      </c>
      <c r="F53" s="21">
        <v>1031.7</v>
      </c>
      <c r="G53" s="21">
        <f>tblvendedores8[[#This Row],[Unidades]]*tblvendedores8[[#This Row],[Valor Unitario]]</f>
        <v>19602.3</v>
      </c>
    </row>
    <row r="54" spans="1:7" x14ac:dyDescent="0.25">
      <c r="A54" t="s">
        <v>61</v>
      </c>
      <c r="B54" t="s">
        <v>65</v>
      </c>
      <c r="C54" s="20">
        <v>40598</v>
      </c>
      <c r="D54" s="22">
        <v>10423</v>
      </c>
      <c r="E54">
        <v>7</v>
      </c>
      <c r="F54" s="21">
        <v>1020</v>
      </c>
      <c r="G54" s="21">
        <f>tblvendedores8[[#This Row],[Unidades]]*tblvendedores8[[#This Row],[Valor Unitario]]</f>
        <v>7140</v>
      </c>
    </row>
    <row r="55" spans="1:7" x14ac:dyDescent="0.25">
      <c r="A55" t="s">
        <v>59</v>
      </c>
      <c r="B55" t="s">
        <v>67</v>
      </c>
      <c r="C55" s="20">
        <v>40598</v>
      </c>
      <c r="D55" s="22">
        <v>10448</v>
      </c>
      <c r="E55">
        <v>17</v>
      </c>
      <c r="F55" s="21">
        <v>443.4</v>
      </c>
      <c r="G55" s="21">
        <f>tblvendedores8[[#This Row],[Unidades]]*tblvendedores8[[#This Row],[Valor Unitario]]</f>
        <v>7537.7999999999993</v>
      </c>
    </row>
    <row r="56" spans="1:7" x14ac:dyDescent="0.25">
      <c r="A56" t="s">
        <v>61</v>
      </c>
      <c r="B56" t="s">
        <v>67</v>
      </c>
      <c r="C56" s="20">
        <v>40599</v>
      </c>
      <c r="D56" s="22">
        <v>10454</v>
      </c>
      <c r="E56">
        <v>19</v>
      </c>
      <c r="F56" s="21">
        <v>331.2</v>
      </c>
      <c r="G56" s="21">
        <f>tblvendedores8[[#This Row],[Unidades]]*tblvendedores8[[#This Row],[Valor Unitario]]</f>
        <v>6292.8</v>
      </c>
    </row>
    <row r="57" spans="1:7" x14ac:dyDescent="0.25">
      <c r="A57" t="s">
        <v>59</v>
      </c>
      <c r="B57" t="s">
        <v>63</v>
      </c>
      <c r="C57" s="20">
        <v>40600</v>
      </c>
      <c r="D57" s="22">
        <v>10452</v>
      </c>
      <c r="E57">
        <v>16</v>
      </c>
      <c r="F57" s="21">
        <v>2018.5</v>
      </c>
      <c r="G57" s="21">
        <f>tblvendedores8[[#This Row],[Unidades]]*tblvendedores8[[#This Row],[Valor Unitario]]</f>
        <v>32296</v>
      </c>
    </row>
    <row r="58" spans="1:7" x14ac:dyDescent="0.25">
      <c r="A58" t="s">
        <v>59</v>
      </c>
      <c r="B58" t="s">
        <v>64</v>
      </c>
      <c r="C58" s="20">
        <v>40600</v>
      </c>
      <c r="D58" s="22">
        <v>10453</v>
      </c>
      <c r="E58">
        <v>13</v>
      </c>
      <c r="F58" s="21">
        <v>407.7</v>
      </c>
      <c r="G58" s="21">
        <f>tblvendedores8[[#This Row],[Unidades]]*tblvendedores8[[#This Row],[Valor Unitario]]</f>
        <v>5300.0999999999995</v>
      </c>
    </row>
    <row r="59" spans="1:7" x14ac:dyDescent="0.25">
      <c r="A59" t="s">
        <v>59</v>
      </c>
      <c r="B59" t="s">
        <v>69</v>
      </c>
      <c r="C59" s="20">
        <v>40601</v>
      </c>
      <c r="D59" s="22">
        <v>10449</v>
      </c>
      <c r="E59">
        <v>17</v>
      </c>
      <c r="F59" s="21">
        <v>1838.2</v>
      </c>
      <c r="G59" s="21">
        <f>tblvendedores8[[#This Row],[Unidades]]*tblvendedores8[[#This Row],[Valor Unitario]]</f>
        <v>31249.4</v>
      </c>
    </row>
    <row r="60" spans="1:7" x14ac:dyDescent="0.25">
      <c r="A60" t="s">
        <v>59</v>
      </c>
      <c r="B60" t="s">
        <v>67</v>
      </c>
      <c r="C60" s="20">
        <v>40602</v>
      </c>
      <c r="D60" s="22">
        <v>10440</v>
      </c>
      <c r="E60">
        <v>7</v>
      </c>
      <c r="F60" s="21">
        <v>4924.13</v>
      </c>
      <c r="G60" s="21">
        <f>tblvendedores8[[#This Row],[Unidades]]*tblvendedores8[[#This Row],[Valor Unitario]]</f>
        <v>34468.910000000003</v>
      </c>
    </row>
    <row r="61" spans="1:7" x14ac:dyDescent="0.25">
      <c r="A61" t="s">
        <v>59</v>
      </c>
      <c r="B61" t="s">
        <v>66</v>
      </c>
      <c r="C61" s="20">
        <v>40602</v>
      </c>
      <c r="D61" s="22">
        <v>10456</v>
      </c>
      <c r="E61">
        <v>14</v>
      </c>
      <c r="F61" s="21">
        <v>557.6</v>
      </c>
      <c r="G61" s="21">
        <f>tblvendedores8[[#This Row],[Unidades]]*tblvendedores8[[#This Row],[Valor Unitario]]</f>
        <v>7806.4000000000005</v>
      </c>
    </row>
    <row r="62" spans="1:7" x14ac:dyDescent="0.25">
      <c r="A62" t="s">
        <v>59</v>
      </c>
      <c r="B62" t="s">
        <v>67</v>
      </c>
      <c r="C62" s="20">
        <v>40602</v>
      </c>
      <c r="D62" s="22">
        <v>10459</v>
      </c>
      <c r="E62">
        <v>11</v>
      </c>
      <c r="F62" s="21">
        <v>1659.2</v>
      </c>
      <c r="G62" s="21">
        <f>tblvendedores8[[#This Row],[Unidades]]*tblvendedores8[[#This Row],[Valor Unitario]]</f>
        <v>18251.2</v>
      </c>
    </row>
    <row r="63" spans="1:7" x14ac:dyDescent="0.25">
      <c r="A63" t="s">
        <v>59</v>
      </c>
      <c r="B63" t="s">
        <v>67</v>
      </c>
      <c r="C63" s="20">
        <v>40605</v>
      </c>
      <c r="D63" s="22">
        <v>10427</v>
      </c>
      <c r="E63">
        <v>12</v>
      </c>
      <c r="F63" s="21">
        <v>651</v>
      </c>
      <c r="G63" s="21">
        <f>tblvendedores8[[#This Row],[Unidades]]*tblvendedores8[[#This Row],[Valor Unitario]]</f>
        <v>7812</v>
      </c>
    </row>
    <row r="64" spans="1:7" x14ac:dyDescent="0.25">
      <c r="A64" t="s">
        <v>59</v>
      </c>
      <c r="B64" t="s">
        <v>66</v>
      </c>
      <c r="C64" s="20">
        <v>40605</v>
      </c>
      <c r="D64" s="22">
        <v>10455</v>
      </c>
      <c r="E64">
        <v>16</v>
      </c>
      <c r="F64" s="21">
        <v>2684</v>
      </c>
      <c r="G64" s="21">
        <f>tblvendedores8[[#This Row],[Unidades]]*tblvendedores8[[#This Row],[Valor Unitario]]</f>
        <v>42944</v>
      </c>
    </row>
    <row r="65" spans="1:7" x14ac:dyDescent="0.25">
      <c r="A65" t="s">
        <v>59</v>
      </c>
      <c r="B65" t="s">
        <v>60</v>
      </c>
      <c r="C65" s="20">
        <v>40605</v>
      </c>
      <c r="D65" s="22">
        <v>10457</v>
      </c>
      <c r="E65">
        <v>13</v>
      </c>
      <c r="F65" s="21">
        <v>1584</v>
      </c>
      <c r="G65" s="21">
        <f>tblvendedores8[[#This Row],[Unidades]]*tblvendedores8[[#This Row],[Valor Unitario]]</f>
        <v>20592</v>
      </c>
    </row>
    <row r="66" spans="1:7" x14ac:dyDescent="0.25">
      <c r="A66" t="s">
        <v>59</v>
      </c>
      <c r="B66" t="s">
        <v>66</v>
      </c>
      <c r="C66" s="20">
        <v>40605</v>
      </c>
      <c r="D66" s="22">
        <v>10460</v>
      </c>
      <c r="E66">
        <v>13</v>
      </c>
      <c r="F66" s="21">
        <v>176.1</v>
      </c>
      <c r="G66" s="21">
        <f>tblvendedores8[[#This Row],[Unidades]]*tblvendedores8[[#This Row],[Valor Unitario]]</f>
        <v>2289.2999999999997</v>
      </c>
    </row>
    <row r="67" spans="1:7" x14ac:dyDescent="0.25">
      <c r="A67" t="s">
        <v>59</v>
      </c>
      <c r="B67" t="s">
        <v>69</v>
      </c>
      <c r="C67" s="20">
        <v>40606</v>
      </c>
      <c r="D67" s="22">
        <v>10433</v>
      </c>
      <c r="E67">
        <v>10</v>
      </c>
      <c r="F67" s="21">
        <v>851.2</v>
      </c>
      <c r="G67" s="21">
        <f>tblvendedores8[[#This Row],[Unidades]]*tblvendedores8[[#This Row],[Valor Unitario]]</f>
        <v>8512</v>
      </c>
    </row>
    <row r="68" spans="1:7" x14ac:dyDescent="0.25">
      <c r="A68" t="s">
        <v>61</v>
      </c>
      <c r="B68" t="s">
        <v>68</v>
      </c>
      <c r="C68" s="20">
        <v>40606</v>
      </c>
      <c r="D68" s="22">
        <v>10458</v>
      </c>
      <c r="E68">
        <v>12</v>
      </c>
      <c r="F68" s="21">
        <v>3891</v>
      </c>
      <c r="G68" s="21">
        <f>tblvendedores8[[#This Row],[Unidades]]*tblvendedores8[[#This Row],[Valor Unitario]]</f>
        <v>46692</v>
      </c>
    </row>
    <row r="69" spans="1:7" x14ac:dyDescent="0.25">
      <c r="A69" t="s">
        <v>59</v>
      </c>
      <c r="B69" t="s">
        <v>64</v>
      </c>
      <c r="C69" s="20">
        <v>40607</v>
      </c>
      <c r="D69" s="22">
        <v>10461</v>
      </c>
      <c r="E69">
        <v>12</v>
      </c>
      <c r="F69" s="21">
        <v>1538.7</v>
      </c>
      <c r="G69" s="21">
        <f>tblvendedores8[[#This Row],[Unidades]]*tblvendedores8[[#This Row],[Valor Unitario]]</f>
        <v>18464.400000000001</v>
      </c>
    </row>
    <row r="70" spans="1:7" x14ac:dyDescent="0.25">
      <c r="A70" t="s">
        <v>61</v>
      </c>
      <c r="B70" t="s">
        <v>62</v>
      </c>
      <c r="C70" s="20">
        <v>40608</v>
      </c>
      <c r="D70" s="22">
        <v>10463</v>
      </c>
      <c r="E70">
        <v>9</v>
      </c>
      <c r="F70" s="21">
        <v>713.3</v>
      </c>
      <c r="G70" s="21">
        <f>tblvendedores8[[#This Row],[Unidades]]*tblvendedores8[[#This Row],[Valor Unitario]]</f>
        <v>6419.7</v>
      </c>
    </row>
    <row r="71" spans="1:7" x14ac:dyDescent="0.25">
      <c r="A71" t="s">
        <v>59</v>
      </c>
      <c r="B71" t="s">
        <v>67</v>
      </c>
      <c r="C71" s="20">
        <v>40609</v>
      </c>
      <c r="D71" s="22">
        <v>10447</v>
      </c>
      <c r="E71">
        <v>9</v>
      </c>
      <c r="F71" s="21">
        <v>914.4</v>
      </c>
      <c r="G71" s="21">
        <f>tblvendedores8[[#This Row],[Unidades]]*tblvendedores8[[#This Row],[Valor Unitario]]</f>
        <v>8229.6</v>
      </c>
    </row>
    <row r="72" spans="1:7" x14ac:dyDescent="0.25">
      <c r="A72" t="s">
        <v>59</v>
      </c>
      <c r="B72" t="s">
        <v>66</v>
      </c>
      <c r="C72" s="20">
        <v>40613</v>
      </c>
      <c r="D72" s="22">
        <v>10450</v>
      </c>
      <c r="E72">
        <v>12</v>
      </c>
      <c r="F72" s="21">
        <v>425.12</v>
      </c>
      <c r="G72" s="21">
        <f>tblvendedores8[[#This Row],[Unidades]]*tblvendedores8[[#This Row],[Valor Unitario]]</f>
        <v>5101.4400000000005</v>
      </c>
    </row>
    <row r="73" spans="1:7" x14ac:dyDescent="0.25">
      <c r="A73" t="s">
        <v>59</v>
      </c>
      <c r="B73" t="s">
        <v>66</v>
      </c>
      <c r="C73" s="20">
        <v>40613</v>
      </c>
      <c r="D73" s="22">
        <v>10467</v>
      </c>
      <c r="E73">
        <v>14</v>
      </c>
      <c r="F73" s="21">
        <v>235.2</v>
      </c>
      <c r="G73" s="21">
        <f>tblvendedores8[[#This Row],[Unidades]]*tblvendedores8[[#This Row],[Valor Unitario]]</f>
        <v>3292.7999999999997</v>
      </c>
    </row>
    <row r="74" spans="1:7" x14ac:dyDescent="0.25">
      <c r="A74" t="s">
        <v>59</v>
      </c>
      <c r="B74" t="s">
        <v>67</v>
      </c>
      <c r="C74" s="20">
        <v>40614</v>
      </c>
      <c r="D74" s="22">
        <v>10451</v>
      </c>
      <c r="E74">
        <v>8</v>
      </c>
      <c r="F74" s="21">
        <v>3849.66</v>
      </c>
      <c r="G74" s="21">
        <f>tblvendedores8[[#This Row],[Unidades]]*tblvendedores8[[#This Row],[Valor Unitario]]</f>
        <v>30797.279999999999</v>
      </c>
    </row>
    <row r="75" spans="1:7" x14ac:dyDescent="0.25">
      <c r="A75" t="s">
        <v>61</v>
      </c>
      <c r="B75" t="s">
        <v>69</v>
      </c>
      <c r="C75" s="20">
        <v>40614</v>
      </c>
      <c r="D75" s="22">
        <v>10468</v>
      </c>
      <c r="E75">
        <v>13</v>
      </c>
      <c r="F75" s="21">
        <v>717.6</v>
      </c>
      <c r="G75" s="21">
        <f>tblvendedores8[[#This Row],[Unidades]]*tblvendedores8[[#This Row],[Valor Unitario]]</f>
        <v>9328.8000000000011</v>
      </c>
    </row>
    <row r="76" spans="1:7" x14ac:dyDescent="0.25">
      <c r="A76" t="s">
        <v>59</v>
      </c>
      <c r="B76" t="s">
        <v>67</v>
      </c>
      <c r="C76" s="20">
        <v>40615</v>
      </c>
      <c r="D76" s="22">
        <v>10466</v>
      </c>
      <c r="E76">
        <v>12</v>
      </c>
      <c r="F76" s="21">
        <v>216</v>
      </c>
      <c r="G76" s="21">
        <f>tblvendedores8[[#This Row],[Unidades]]*tblvendedores8[[#This Row],[Valor Unitario]]</f>
        <v>2592</v>
      </c>
    </row>
    <row r="77" spans="1:7" x14ac:dyDescent="0.25">
      <c r="A77" t="s">
        <v>59</v>
      </c>
      <c r="B77" t="s">
        <v>69</v>
      </c>
      <c r="C77" s="20">
        <v>40616</v>
      </c>
      <c r="D77" s="22">
        <v>10441</v>
      </c>
      <c r="E77">
        <v>17</v>
      </c>
      <c r="F77" s="21">
        <v>1755</v>
      </c>
      <c r="G77" s="21">
        <f>tblvendedores8[[#This Row],[Unidades]]*tblvendedores8[[#This Row],[Valor Unitario]]</f>
        <v>29835</v>
      </c>
    </row>
    <row r="78" spans="1:7" x14ac:dyDescent="0.25">
      <c r="A78" t="s">
        <v>59</v>
      </c>
      <c r="B78" t="s">
        <v>67</v>
      </c>
      <c r="C78" s="20">
        <v>40616</v>
      </c>
      <c r="D78" s="22">
        <v>10464</v>
      </c>
      <c r="E78">
        <v>11</v>
      </c>
      <c r="F78" s="21">
        <v>1609.28</v>
      </c>
      <c r="G78" s="21">
        <f>tblvendedores8[[#This Row],[Unidades]]*tblvendedores8[[#This Row],[Valor Unitario]]</f>
        <v>17702.079999999998</v>
      </c>
    </row>
    <row r="79" spans="1:7" x14ac:dyDescent="0.25">
      <c r="A79" t="s">
        <v>59</v>
      </c>
      <c r="B79" t="s">
        <v>64</v>
      </c>
      <c r="C79" s="20">
        <v>40616</v>
      </c>
      <c r="D79" s="22">
        <v>10465</v>
      </c>
      <c r="E79">
        <v>7</v>
      </c>
      <c r="F79" s="21">
        <v>2518</v>
      </c>
      <c r="G79" s="21">
        <f>tblvendedores8[[#This Row],[Unidades]]*tblvendedores8[[#This Row],[Valor Unitario]]</f>
        <v>17626</v>
      </c>
    </row>
    <row r="80" spans="1:7" x14ac:dyDescent="0.25">
      <c r="A80" t="s">
        <v>59</v>
      </c>
      <c r="B80" t="s">
        <v>64</v>
      </c>
      <c r="C80" s="20">
        <v>40616</v>
      </c>
      <c r="D80" s="22">
        <v>10469</v>
      </c>
      <c r="E80">
        <v>11</v>
      </c>
      <c r="F80" s="21">
        <v>956.67</v>
      </c>
      <c r="G80" s="21">
        <f>tblvendedores8[[#This Row],[Unidades]]*tblvendedores8[[#This Row],[Valor Unitario]]</f>
        <v>10523.369999999999</v>
      </c>
    </row>
    <row r="81" spans="1:7" x14ac:dyDescent="0.25">
      <c r="A81" t="s">
        <v>59</v>
      </c>
      <c r="B81" t="s">
        <v>67</v>
      </c>
      <c r="C81" s="20">
        <v>40616</v>
      </c>
      <c r="D81" s="22">
        <v>10470</v>
      </c>
      <c r="E81">
        <v>19</v>
      </c>
      <c r="F81" s="21">
        <v>1820.8</v>
      </c>
      <c r="G81" s="21">
        <f>tblvendedores8[[#This Row],[Unidades]]*tblvendedores8[[#This Row],[Valor Unitario]]</f>
        <v>34595.199999999997</v>
      </c>
    </row>
    <row r="82" spans="1:7" x14ac:dyDescent="0.25">
      <c r="A82" t="s">
        <v>59</v>
      </c>
      <c r="B82" t="s">
        <v>60</v>
      </c>
      <c r="C82" s="20">
        <v>40620</v>
      </c>
      <c r="D82" s="22">
        <v>10462</v>
      </c>
      <c r="E82">
        <v>11</v>
      </c>
      <c r="F82" s="21">
        <v>156</v>
      </c>
      <c r="G82" s="21">
        <f>tblvendedores8[[#This Row],[Unidades]]*tblvendedores8[[#This Row],[Valor Unitario]]</f>
        <v>1716</v>
      </c>
    </row>
    <row r="83" spans="1:7" x14ac:dyDescent="0.25">
      <c r="A83" t="s">
        <v>59</v>
      </c>
      <c r="B83" t="s">
        <v>60</v>
      </c>
      <c r="C83" s="20">
        <v>40620</v>
      </c>
      <c r="D83" s="22">
        <v>10471</v>
      </c>
      <c r="E83">
        <v>13</v>
      </c>
      <c r="F83" s="21">
        <v>1328</v>
      </c>
      <c r="G83" s="21">
        <f>tblvendedores8[[#This Row],[Unidades]]*tblvendedores8[[#This Row],[Valor Unitario]]</f>
        <v>17264</v>
      </c>
    </row>
    <row r="84" spans="1:7" x14ac:dyDescent="0.25">
      <c r="A84" t="s">
        <v>59</v>
      </c>
      <c r="B84" t="s">
        <v>66</v>
      </c>
      <c r="C84" s="20">
        <v>40621</v>
      </c>
      <c r="D84" s="22">
        <v>10472</v>
      </c>
      <c r="E84">
        <v>7</v>
      </c>
      <c r="F84" s="21">
        <v>1036.8</v>
      </c>
      <c r="G84" s="21">
        <f>tblvendedores8[[#This Row],[Unidades]]*tblvendedores8[[#This Row],[Valor Unitario]]</f>
        <v>7257.5999999999995</v>
      </c>
    </row>
    <row r="85" spans="1:7" x14ac:dyDescent="0.25">
      <c r="A85" t="s">
        <v>59</v>
      </c>
      <c r="B85" t="s">
        <v>64</v>
      </c>
      <c r="C85" s="20">
        <v>40623</v>
      </c>
      <c r="D85" s="22">
        <v>10473</v>
      </c>
      <c r="E85">
        <v>9</v>
      </c>
      <c r="F85" s="21">
        <v>230.4</v>
      </c>
      <c r="G85" s="21">
        <f>tblvendedores8[[#This Row],[Unidades]]*tblvendedores8[[#This Row],[Valor Unitario]]</f>
        <v>2073.6</v>
      </c>
    </row>
    <row r="86" spans="1:7" x14ac:dyDescent="0.25">
      <c r="A86" t="s">
        <v>61</v>
      </c>
      <c r="B86" t="s">
        <v>62</v>
      </c>
      <c r="C86" s="20">
        <v>40623</v>
      </c>
      <c r="D86" s="22">
        <v>10474</v>
      </c>
      <c r="E86">
        <v>7</v>
      </c>
      <c r="F86" s="21">
        <v>1249.0999999999999</v>
      </c>
      <c r="G86" s="21">
        <f>tblvendedores8[[#This Row],[Unidades]]*tblvendedores8[[#This Row],[Valor Unitario]]</f>
        <v>8743.6999999999989</v>
      </c>
    </row>
    <row r="87" spans="1:7" x14ac:dyDescent="0.25">
      <c r="A87" t="s">
        <v>59</v>
      </c>
      <c r="B87" t="s">
        <v>69</v>
      </c>
      <c r="C87" s="20">
        <v>40623</v>
      </c>
      <c r="D87" s="22">
        <v>10479</v>
      </c>
      <c r="E87">
        <v>9</v>
      </c>
      <c r="F87" s="21">
        <v>10495.6</v>
      </c>
      <c r="G87" s="21">
        <f>tblvendedores8[[#This Row],[Unidades]]*tblvendedores8[[#This Row],[Valor Unitario]]</f>
        <v>94460.400000000009</v>
      </c>
    </row>
    <row r="88" spans="1:7" x14ac:dyDescent="0.25">
      <c r="A88" t="s">
        <v>59</v>
      </c>
      <c r="B88" t="s">
        <v>66</v>
      </c>
      <c r="C88" s="20">
        <v>40626</v>
      </c>
      <c r="D88" s="22">
        <v>10476</v>
      </c>
      <c r="E88">
        <v>11</v>
      </c>
      <c r="F88" s="21">
        <v>180.48</v>
      </c>
      <c r="G88" s="21">
        <f>tblvendedores8[[#This Row],[Unidades]]*tblvendedores8[[#This Row],[Valor Unitario]]</f>
        <v>1985.28</v>
      </c>
    </row>
    <row r="89" spans="1:7" x14ac:dyDescent="0.25">
      <c r="A89" t="s">
        <v>61</v>
      </c>
      <c r="B89" t="s">
        <v>65</v>
      </c>
      <c r="C89" s="20">
        <v>40626</v>
      </c>
      <c r="D89" s="22">
        <v>10480</v>
      </c>
      <c r="E89">
        <v>14</v>
      </c>
      <c r="F89" s="21">
        <v>756</v>
      </c>
      <c r="G89" s="21">
        <f>tblvendedores8[[#This Row],[Unidades]]*tblvendedores8[[#This Row],[Valor Unitario]]</f>
        <v>10584</v>
      </c>
    </row>
    <row r="90" spans="1:7" x14ac:dyDescent="0.25">
      <c r="A90" t="s">
        <v>61</v>
      </c>
      <c r="B90" t="s">
        <v>62</v>
      </c>
      <c r="C90" s="20">
        <v>40627</v>
      </c>
      <c r="D90" s="22">
        <v>10477</v>
      </c>
      <c r="E90">
        <v>7</v>
      </c>
      <c r="F90" s="21">
        <v>558</v>
      </c>
      <c r="G90" s="21">
        <f>tblvendedores8[[#This Row],[Unidades]]*tblvendedores8[[#This Row],[Valor Unitario]]</f>
        <v>3906</v>
      </c>
    </row>
    <row r="91" spans="1:7" x14ac:dyDescent="0.25">
      <c r="A91" t="s">
        <v>59</v>
      </c>
      <c r="B91" t="s">
        <v>66</v>
      </c>
      <c r="C91" s="20">
        <v>40627</v>
      </c>
      <c r="D91" s="22">
        <v>10481</v>
      </c>
      <c r="E91">
        <v>16</v>
      </c>
      <c r="F91" s="21">
        <v>1472</v>
      </c>
      <c r="G91" s="21">
        <f>tblvendedores8[[#This Row],[Unidades]]*tblvendedores8[[#This Row],[Valor Unitario]]</f>
        <v>23552</v>
      </c>
    </row>
    <row r="92" spans="1:7" x14ac:dyDescent="0.25">
      <c r="A92" t="s">
        <v>59</v>
      </c>
      <c r="B92" t="s">
        <v>60</v>
      </c>
      <c r="C92" s="20">
        <v>40628</v>
      </c>
      <c r="D92" s="22">
        <v>10478</v>
      </c>
      <c r="E92">
        <v>18</v>
      </c>
      <c r="F92" s="21">
        <v>471.2</v>
      </c>
      <c r="G92" s="21">
        <f>tblvendedores8[[#This Row],[Unidades]]*tblvendedores8[[#This Row],[Valor Unitario]]</f>
        <v>8481.6</v>
      </c>
    </row>
    <row r="93" spans="1:7" x14ac:dyDescent="0.25">
      <c r="A93" t="s">
        <v>59</v>
      </c>
      <c r="B93" t="s">
        <v>60</v>
      </c>
      <c r="C93" s="20">
        <v>40630</v>
      </c>
      <c r="D93" s="22">
        <v>10487</v>
      </c>
      <c r="E93">
        <v>9</v>
      </c>
      <c r="F93" s="21">
        <v>889.7</v>
      </c>
      <c r="G93" s="21">
        <f>tblvendedores8[[#This Row],[Unidades]]*tblvendedores8[[#This Row],[Valor Unitario]]</f>
        <v>8007.3</v>
      </c>
    </row>
    <row r="94" spans="1:7" x14ac:dyDescent="0.25">
      <c r="A94" t="s">
        <v>59</v>
      </c>
      <c r="B94" t="s">
        <v>67</v>
      </c>
      <c r="C94" s="20">
        <v>40633</v>
      </c>
      <c r="D94" s="22">
        <v>10485</v>
      </c>
      <c r="E94">
        <v>10</v>
      </c>
      <c r="F94" s="21">
        <v>1584</v>
      </c>
      <c r="G94" s="21">
        <f>tblvendedores8[[#This Row],[Unidades]]*tblvendedores8[[#This Row],[Valor Unitario]]</f>
        <v>15840</v>
      </c>
    </row>
    <row r="95" spans="1:7" x14ac:dyDescent="0.25">
      <c r="A95" t="s">
        <v>59</v>
      </c>
      <c r="B95" t="s">
        <v>69</v>
      </c>
      <c r="C95" s="20">
        <v>40634</v>
      </c>
      <c r="D95" s="22">
        <v>10484</v>
      </c>
      <c r="E95">
        <v>7</v>
      </c>
      <c r="F95" s="21">
        <v>386.2</v>
      </c>
      <c r="G95" s="21">
        <f>tblvendedores8[[#This Row],[Unidades]]*tblvendedores8[[#This Row],[Valor Unitario]]</f>
        <v>2703.4</v>
      </c>
    </row>
    <row r="96" spans="1:7" x14ac:dyDescent="0.25">
      <c r="A96" t="s">
        <v>59</v>
      </c>
      <c r="B96" t="s">
        <v>64</v>
      </c>
      <c r="C96" s="20">
        <v>40635</v>
      </c>
      <c r="D96" s="22">
        <v>10486</v>
      </c>
      <c r="E96">
        <v>12</v>
      </c>
      <c r="F96" s="21">
        <v>1272</v>
      </c>
      <c r="G96" s="21">
        <f>tblvendedores8[[#This Row],[Unidades]]*tblvendedores8[[#This Row],[Valor Unitario]]</f>
        <v>15264</v>
      </c>
    </row>
    <row r="97" spans="1:7" x14ac:dyDescent="0.25">
      <c r="A97" t="s">
        <v>59</v>
      </c>
      <c r="B97" t="s">
        <v>63</v>
      </c>
      <c r="C97" s="20">
        <v>40635</v>
      </c>
      <c r="D97" s="22">
        <v>10488</v>
      </c>
      <c r="E97">
        <v>13</v>
      </c>
      <c r="F97" s="21">
        <v>1512</v>
      </c>
      <c r="G97" s="21">
        <f>tblvendedores8[[#This Row],[Unidades]]*tblvendedores8[[#This Row],[Valor Unitario]]</f>
        <v>19656</v>
      </c>
    </row>
    <row r="98" spans="1:7" x14ac:dyDescent="0.25">
      <c r="A98" t="s">
        <v>61</v>
      </c>
      <c r="B98" t="s">
        <v>68</v>
      </c>
      <c r="C98" s="20">
        <v>40636</v>
      </c>
      <c r="D98" s="22">
        <v>10490</v>
      </c>
      <c r="E98">
        <v>11</v>
      </c>
      <c r="F98" s="21">
        <v>3163.2</v>
      </c>
      <c r="G98" s="21">
        <f>tblvendedores8[[#This Row],[Unidades]]*tblvendedores8[[#This Row],[Valor Unitario]]</f>
        <v>34795.199999999997</v>
      </c>
    </row>
    <row r="99" spans="1:7" x14ac:dyDescent="0.25">
      <c r="A99" t="s">
        <v>61</v>
      </c>
      <c r="B99" t="s">
        <v>63</v>
      </c>
      <c r="C99" s="20">
        <v>40637</v>
      </c>
      <c r="D99" s="22">
        <v>10475</v>
      </c>
      <c r="E99">
        <v>13</v>
      </c>
      <c r="F99" s="21">
        <v>1505.18</v>
      </c>
      <c r="G99" s="21">
        <f>tblvendedores8[[#This Row],[Unidades]]*tblvendedores8[[#This Row],[Valor Unitario]]</f>
        <v>19567.34</v>
      </c>
    </row>
    <row r="100" spans="1:7" x14ac:dyDescent="0.25">
      <c r="A100" t="s">
        <v>61</v>
      </c>
      <c r="B100" t="s">
        <v>68</v>
      </c>
      <c r="C100" s="20">
        <v>40640</v>
      </c>
      <c r="D100" s="22">
        <v>10496</v>
      </c>
      <c r="E100">
        <v>14</v>
      </c>
      <c r="F100" s="21">
        <v>190</v>
      </c>
      <c r="G100" s="21">
        <f>tblvendedores8[[#This Row],[Unidades]]*tblvendedores8[[#This Row],[Valor Unitario]]</f>
        <v>2660</v>
      </c>
    </row>
    <row r="101" spans="1:7" x14ac:dyDescent="0.25">
      <c r="A101" t="s">
        <v>61</v>
      </c>
      <c r="B101" t="s">
        <v>68</v>
      </c>
      <c r="C101" s="20">
        <v>40640</v>
      </c>
      <c r="D101" s="22">
        <v>10497</v>
      </c>
      <c r="E101">
        <v>15</v>
      </c>
      <c r="F101" s="21">
        <v>1380.6</v>
      </c>
      <c r="G101" s="21">
        <f>tblvendedores8[[#This Row],[Unidades]]*tblvendedores8[[#This Row],[Valor Unitario]]</f>
        <v>20709</v>
      </c>
    </row>
    <row r="102" spans="1:7" x14ac:dyDescent="0.25">
      <c r="A102" t="s">
        <v>59</v>
      </c>
      <c r="B102" t="s">
        <v>66</v>
      </c>
      <c r="C102" s="20">
        <v>40641</v>
      </c>
      <c r="D102" s="22">
        <v>10491</v>
      </c>
      <c r="E102">
        <v>19</v>
      </c>
      <c r="F102" s="21">
        <v>259.5</v>
      </c>
      <c r="G102" s="21">
        <f>tblvendedores8[[#This Row],[Unidades]]*tblvendedores8[[#This Row],[Valor Unitario]]</f>
        <v>4930.5</v>
      </c>
    </row>
    <row r="103" spans="1:7" x14ac:dyDescent="0.25">
      <c r="A103" t="s">
        <v>61</v>
      </c>
      <c r="B103" t="s">
        <v>65</v>
      </c>
      <c r="C103" s="20">
        <v>40642</v>
      </c>
      <c r="D103" s="22">
        <v>10489</v>
      </c>
      <c r="E103">
        <v>17</v>
      </c>
      <c r="F103" s="21">
        <v>439.2</v>
      </c>
      <c r="G103" s="21">
        <f>tblvendedores8[[#This Row],[Unidades]]*tblvendedores8[[#This Row],[Valor Unitario]]</f>
        <v>7466.4</v>
      </c>
    </row>
    <row r="104" spans="1:7" x14ac:dyDescent="0.25">
      <c r="A104" t="s">
        <v>59</v>
      </c>
      <c r="B104" t="s">
        <v>67</v>
      </c>
      <c r="C104" s="20">
        <v>40642</v>
      </c>
      <c r="D104" s="22">
        <v>10494</v>
      </c>
      <c r="E104">
        <v>16</v>
      </c>
      <c r="F104" s="21">
        <v>912</v>
      </c>
      <c r="G104" s="21">
        <f>tblvendedores8[[#This Row],[Unidades]]*tblvendedores8[[#This Row],[Valor Unitario]]</f>
        <v>14592</v>
      </c>
    </row>
    <row r="105" spans="1:7" x14ac:dyDescent="0.25">
      <c r="A105" t="s">
        <v>59</v>
      </c>
      <c r="B105" t="s">
        <v>64</v>
      </c>
      <c r="C105" s="20">
        <v>40643</v>
      </c>
      <c r="D105" s="22">
        <v>10482</v>
      </c>
      <c r="E105">
        <v>13</v>
      </c>
      <c r="F105" s="21">
        <v>147</v>
      </c>
      <c r="G105" s="21">
        <f>tblvendedores8[[#This Row],[Unidades]]*tblvendedores8[[#This Row],[Valor Unitario]]</f>
        <v>1911</v>
      </c>
    </row>
    <row r="106" spans="1:7" x14ac:dyDescent="0.25">
      <c r="A106" t="s">
        <v>59</v>
      </c>
      <c r="B106" t="s">
        <v>67</v>
      </c>
      <c r="C106" s="20">
        <v>40643</v>
      </c>
      <c r="D106" s="22">
        <v>10493</v>
      </c>
      <c r="E106">
        <v>18</v>
      </c>
      <c r="F106" s="21">
        <v>608.4</v>
      </c>
      <c r="G106" s="21">
        <f>tblvendedores8[[#This Row],[Unidades]]*tblvendedores8[[#This Row],[Valor Unitario]]</f>
        <v>10951.199999999999</v>
      </c>
    </row>
    <row r="107" spans="1:7" x14ac:dyDescent="0.25">
      <c r="A107" t="s">
        <v>61</v>
      </c>
      <c r="B107" t="s">
        <v>69</v>
      </c>
      <c r="C107" s="20">
        <v>40644</v>
      </c>
      <c r="D107" s="22">
        <v>10492</v>
      </c>
      <c r="E107">
        <v>10</v>
      </c>
      <c r="F107" s="21">
        <v>851.2</v>
      </c>
      <c r="G107" s="21">
        <f>tblvendedores8[[#This Row],[Unidades]]*tblvendedores8[[#This Row],[Valor Unitario]]</f>
        <v>8512</v>
      </c>
    </row>
    <row r="108" spans="1:7" x14ac:dyDescent="0.25">
      <c r="A108" t="s">
        <v>59</v>
      </c>
      <c r="B108" t="s">
        <v>69</v>
      </c>
      <c r="C108" s="20">
        <v>40644</v>
      </c>
      <c r="D108" s="22">
        <v>10495</v>
      </c>
      <c r="E108">
        <v>19</v>
      </c>
      <c r="F108" s="21">
        <v>278</v>
      </c>
      <c r="G108" s="21">
        <f>tblvendedores8[[#This Row],[Unidades]]*tblvendedores8[[#This Row],[Valor Unitario]]</f>
        <v>5282</v>
      </c>
    </row>
    <row r="109" spans="1:7" x14ac:dyDescent="0.25">
      <c r="A109" t="s">
        <v>59</v>
      </c>
      <c r="B109" t="s">
        <v>66</v>
      </c>
      <c r="C109" s="20">
        <v>40644</v>
      </c>
      <c r="D109" s="22">
        <v>10498</v>
      </c>
      <c r="E109">
        <v>12</v>
      </c>
      <c r="F109" s="21">
        <v>575</v>
      </c>
      <c r="G109" s="21">
        <f>tblvendedores8[[#This Row],[Unidades]]*tblvendedores8[[#This Row],[Valor Unitario]]</f>
        <v>6900</v>
      </c>
    </row>
    <row r="110" spans="1:7" x14ac:dyDescent="0.25">
      <c r="A110" t="s">
        <v>59</v>
      </c>
      <c r="B110" t="s">
        <v>67</v>
      </c>
      <c r="C110" s="20">
        <v>40649</v>
      </c>
      <c r="D110" s="22">
        <v>10499</v>
      </c>
      <c r="E110">
        <v>7</v>
      </c>
      <c r="F110" s="21">
        <v>1412</v>
      </c>
      <c r="G110" s="21">
        <f>tblvendedores8[[#This Row],[Unidades]]*tblvendedores8[[#This Row],[Valor Unitario]]</f>
        <v>9884</v>
      </c>
    </row>
    <row r="111" spans="1:7" x14ac:dyDescent="0.25">
      <c r="A111" t="s">
        <v>61</v>
      </c>
      <c r="B111" t="s">
        <v>63</v>
      </c>
      <c r="C111" s="20">
        <v>40649</v>
      </c>
      <c r="D111" s="22">
        <v>10501</v>
      </c>
      <c r="E111">
        <v>19</v>
      </c>
      <c r="F111" s="21">
        <v>149</v>
      </c>
      <c r="G111" s="21">
        <f>tblvendedores8[[#This Row],[Unidades]]*tblvendedores8[[#This Row],[Valor Unitario]]</f>
        <v>2831</v>
      </c>
    </row>
    <row r="112" spans="1:7" x14ac:dyDescent="0.25">
      <c r="A112" t="s">
        <v>61</v>
      </c>
      <c r="B112" t="s">
        <v>65</v>
      </c>
      <c r="C112" s="20">
        <v>40649</v>
      </c>
      <c r="D112" s="22">
        <v>10503</v>
      </c>
      <c r="E112">
        <v>9</v>
      </c>
      <c r="F112" s="21">
        <v>2048.5</v>
      </c>
      <c r="G112" s="21">
        <f>tblvendedores8[[#This Row],[Unidades]]*tblvendedores8[[#This Row],[Valor Unitario]]</f>
        <v>18436.5</v>
      </c>
    </row>
    <row r="113" spans="1:7" x14ac:dyDescent="0.25">
      <c r="A113" t="s">
        <v>61</v>
      </c>
      <c r="B113" t="s">
        <v>65</v>
      </c>
      <c r="C113" s="20">
        <v>40650</v>
      </c>
      <c r="D113" s="22">
        <v>10500</v>
      </c>
      <c r="E113">
        <v>14</v>
      </c>
      <c r="F113" s="21">
        <v>523.26</v>
      </c>
      <c r="G113" s="21">
        <f>tblvendedores8[[#This Row],[Unidades]]*tblvendedores8[[#This Row],[Valor Unitario]]</f>
        <v>7325.6399999999994</v>
      </c>
    </row>
    <row r="114" spans="1:7" x14ac:dyDescent="0.25">
      <c r="A114" t="s">
        <v>59</v>
      </c>
      <c r="B114" t="s">
        <v>67</v>
      </c>
      <c r="C114" s="20">
        <v>40651</v>
      </c>
      <c r="D114" s="22">
        <v>10504</v>
      </c>
      <c r="E114">
        <v>15</v>
      </c>
      <c r="F114" s="21">
        <v>1388.5</v>
      </c>
      <c r="G114" s="21">
        <f>tblvendedores8[[#This Row],[Unidades]]*tblvendedores8[[#This Row],[Valor Unitario]]</f>
        <v>20827.5</v>
      </c>
    </row>
    <row r="115" spans="1:7" x14ac:dyDescent="0.25">
      <c r="A115" t="s">
        <v>59</v>
      </c>
      <c r="B115" t="s">
        <v>69</v>
      </c>
      <c r="C115" s="20">
        <v>40654</v>
      </c>
      <c r="D115" s="22">
        <v>10505</v>
      </c>
      <c r="E115">
        <v>8</v>
      </c>
      <c r="F115" s="21">
        <v>147.9</v>
      </c>
      <c r="G115" s="21">
        <f>tblvendedores8[[#This Row],[Unidades]]*tblvendedores8[[#This Row],[Valor Unitario]]</f>
        <v>1183.2</v>
      </c>
    </row>
    <row r="116" spans="1:7" x14ac:dyDescent="0.25">
      <c r="A116" t="s">
        <v>59</v>
      </c>
      <c r="B116" t="s">
        <v>67</v>
      </c>
      <c r="C116" s="20">
        <v>40654</v>
      </c>
      <c r="D116" s="22">
        <v>10511</v>
      </c>
      <c r="E116">
        <v>15</v>
      </c>
      <c r="F116" s="21">
        <v>2550</v>
      </c>
      <c r="G116" s="21">
        <f>tblvendedores8[[#This Row],[Unidades]]*tblvendedores8[[#This Row],[Valor Unitario]]</f>
        <v>38250</v>
      </c>
    </row>
    <row r="117" spans="1:7" x14ac:dyDescent="0.25">
      <c r="A117" t="s">
        <v>61</v>
      </c>
      <c r="B117" t="s">
        <v>68</v>
      </c>
      <c r="C117" s="20">
        <v>40655</v>
      </c>
      <c r="D117" s="22">
        <v>10507</v>
      </c>
      <c r="E117">
        <v>13</v>
      </c>
      <c r="F117" s="21">
        <v>749.06</v>
      </c>
      <c r="G117" s="21">
        <f>tblvendedores8[[#This Row],[Unidades]]*tblvendedores8[[#This Row],[Valor Unitario]]</f>
        <v>9737.7799999999988</v>
      </c>
    </row>
    <row r="118" spans="1:7" x14ac:dyDescent="0.25">
      <c r="A118" t="s">
        <v>61</v>
      </c>
      <c r="B118" t="s">
        <v>68</v>
      </c>
      <c r="C118" s="20">
        <v>40657</v>
      </c>
      <c r="D118" s="22">
        <v>10512</v>
      </c>
      <c r="E118">
        <v>10</v>
      </c>
      <c r="F118" s="21">
        <v>525.29999999999995</v>
      </c>
      <c r="G118" s="21">
        <f>tblvendedores8[[#This Row],[Unidades]]*tblvendedores8[[#This Row],[Valor Unitario]]</f>
        <v>5253</v>
      </c>
    </row>
    <row r="119" spans="1:7" x14ac:dyDescent="0.25">
      <c r="A119" t="s">
        <v>61</v>
      </c>
      <c r="B119" t="s">
        <v>68</v>
      </c>
      <c r="C119" s="20">
        <v>40658</v>
      </c>
      <c r="D119" s="22">
        <v>10483</v>
      </c>
      <c r="E119">
        <v>7</v>
      </c>
      <c r="F119" s="21">
        <v>668.8</v>
      </c>
      <c r="G119" s="21">
        <f>tblvendedores8[[#This Row],[Unidades]]*tblvendedores8[[#This Row],[Valor Unitario]]</f>
        <v>4681.5999999999995</v>
      </c>
    </row>
    <row r="120" spans="1:7" x14ac:dyDescent="0.25">
      <c r="A120" t="s">
        <v>61</v>
      </c>
      <c r="B120" t="s">
        <v>65</v>
      </c>
      <c r="C120" s="20">
        <v>40661</v>
      </c>
      <c r="D120" s="22">
        <v>10510</v>
      </c>
      <c r="E120">
        <v>7</v>
      </c>
      <c r="F120" s="21">
        <v>4707.54</v>
      </c>
      <c r="G120" s="21">
        <f>tblvendedores8[[#This Row],[Unidades]]*tblvendedores8[[#This Row],[Valor Unitario]]</f>
        <v>32952.78</v>
      </c>
    </row>
    <row r="121" spans="1:7" x14ac:dyDescent="0.25">
      <c r="A121" t="s">
        <v>61</v>
      </c>
      <c r="B121" t="s">
        <v>68</v>
      </c>
      <c r="C121" s="20">
        <v>40661</v>
      </c>
      <c r="D121" s="22">
        <v>10513</v>
      </c>
      <c r="E121">
        <v>7</v>
      </c>
      <c r="F121" s="21">
        <v>1942</v>
      </c>
      <c r="G121" s="21">
        <f>tblvendedores8[[#This Row],[Unidades]]*tblvendedores8[[#This Row],[Valor Unitario]]</f>
        <v>13594</v>
      </c>
    </row>
    <row r="122" spans="1:7" x14ac:dyDescent="0.25">
      <c r="A122" t="s">
        <v>59</v>
      </c>
      <c r="B122" t="s">
        <v>60</v>
      </c>
      <c r="C122" s="20">
        <v>40662</v>
      </c>
      <c r="D122" s="22">
        <v>10502</v>
      </c>
      <c r="E122">
        <v>17</v>
      </c>
      <c r="F122" s="21">
        <v>816.3</v>
      </c>
      <c r="G122" s="21">
        <f>tblvendedores8[[#This Row],[Unidades]]*tblvendedores8[[#This Row],[Valor Unitario]]</f>
        <v>13877.099999999999</v>
      </c>
    </row>
    <row r="123" spans="1:7" x14ac:dyDescent="0.25">
      <c r="A123" t="s">
        <v>59</v>
      </c>
      <c r="B123" t="s">
        <v>67</v>
      </c>
      <c r="C123" s="20">
        <v>40662</v>
      </c>
      <c r="D123" s="22">
        <v>10509</v>
      </c>
      <c r="E123">
        <v>19</v>
      </c>
      <c r="F123" s="21">
        <v>136.80000000000001</v>
      </c>
      <c r="G123" s="21">
        <f>tblvendedores8[[#This Row],[Unidades]]*tblvendedores8[[#This Row],[Valor Unitario]]</f>
        <v>2599.2000000000003</v>
      </c>
    </row>
    <row r="124" spans="1:7" x14ac:dyDescent="0.25">
      <c r="A124" t="s">
        <v>59</v>
      </c>
      <c r="B124" t="s">
        <v>69</v>
      </c>
      <c r="C124" s="20">
        <v>40662</v>
      </c>
      <c r="D124" s="22">
        <v>10517</v>
      </c>
      <c r="E124">
        <v>12</v>
      </c>
      <c r="F124" s="21">
        <v>352</v>
      </c>
      <c r="G124" s="21">
        <f>tblvendedores8[[#This Row],[Unidades]]*tblvendedores8[[#This Row],[Valor Unitario]]</f>
        <v>4224</v>
      </c>
    </row>
    <row r="125" spans="1:7" x14ac:dyDescent="0.25">
      <c r="A125" t="s">
        <v>59</v>
      </c>
      <c r="B125" t="s">
        <v>60</v>
      </c>
      <c r="C125" s="20">
        <v>40664</v>
      </c>
      <c r="D125" s="22">
        <v>10516</v>
      </c>
      <c r="E125">
        <v>14</v>
      </c>
      <c r="F125" s="21">
        <v>2381.0500000000002</v>
      </c>
      <c r="G125" s="21">
        <f>tblvendedores8[[#This Row],[Unidades]]*tblvendedores8[[#This Row],[Valor Unitario]]</f>
        <v>33334.700000000004</v>
      </c>
    </row>
    <row r="126" spans="1:7" x14ac:dyDescent="0.25">
      <c r="A126" t="s">
        <v>61</v>
      </c>
      <c r="B126" t="s">
        <v>65</v>
      </c>
      <c r="C126" s="20">
        <v>40664</v>
      </c>
      <c r="D126" s="22">
        <v>10519</v>
      </c>
      <c r="E126">
        <v>13</v>
      </c>
      <c r="F126" s="21">
        <v>2314.1999999999998</v>
      </c>
      <c r="G126" s="21">
        <f>tblvendedores8[[#This Row],[Unidades]]*tblvendedores8[[#This Row],[Valor Unitario]]</f>
        <v>30084.6</v>
      </c>
    </row>
    <row r="127" spans="1:7" x14ac:dyDescent="0.25">
      <c r="A127" t="s">
        <v>61</v>
      </c>
      <c r="B127" t="s">
        <v>68</v>
      </c>
      <c r="C127" s="20">
        <v>40664</v>
      </c>
      <c r="D127" s="22">
        <v>10520</v>
      </c>
      <c r="E127">
        <v>13</v>
      </c>
      <c r="F127" s="21">
        <v>200</v>
      </c>
      <c r="G127" s="21">
        <f>tblvendedores8[[#This Row],[Unidades]]*tblvendedores8[[#This Row],[Valor Unitario]]</f>
        <v>2600</v>
      </c>
    </row>
    <row r="128" spans="1:7" x14ac:dyDescent="0.25">
      <c r="A128" t="s">
        <v>61</v>
      </c>
      <c r="B128" t="s">
        <v>63</v>
      </c>
      <c r="C128" s="20">
        <v>40665</v>
      </c>
      <c r="D128" s="22">
        <v>10506</v>
      </c>
      <c r="E128">
        <v>15</v>
      </c>
      <c r="F128" s="21">
        <v>415.8</v>
      </c>
      <c r="G128" s="21">
        <f>tblvendedores8[[#This Row],[Unidades]]*tblvendedores8[[#This Row],[Valor Unitario]]</f>
        <v>6237</v>
      </c>
    </row>
    <row r="129" spans="1:7" x14ac:dyDescent="0.25">
      <c r="A129" t="s">
        <v>59</v>
      </c>
      <c r="B129" t="s">
        <v>66</v>
      </c>
      <c r="C129" s="20">
        <v>40665</v>
      </c>
      <c r="D129" s="22">
        <v>10521</v>
      </c>
      <c r="E129">
        <v>10</v>
      </c>
      <c r="F129" s="21">
        <v>225.5</v>
      </c>
      <c r="G129" s="21">
        <f>tblvendedores8[[#This Row],[Unidades]]*tblvendedores8[[#This Row],[Valor Unitario]]</f>
        <v>2255</v>
      </c>
    </row>
    <row r="130" spans="1:7" x14ac:dyDescent="0.25">
      <c r="A130" t="s">
        <v>59</v>
      </c>
      <c r="B130" t="s">
        <v>67</v>
      </c>
      <c r="C130" s="20">
        <v>40668</v>
      </c>
      <c r="D130" s="22">
        <v>10518</v>
      </c>
      <c r="E130">
        <v>10</v>
      </c>
      <c r="F130" s="21">
        <v>4150.05</v>
      </c>
      <c r="G130" s="21">
        <f>tblvendedores8[[#This Row],[Unidades]]*tblvendedores8[[#This Row],[Valor Unitario]]</f>
        <v>41500.5</v>
      </c>
    </row>
    <row r="131" spans="1:7" x14ac:dyDescent="0.25">
      <c r="A131" t="s">
        <v>61</v>
      </c>
      <c r="B131" t="s">
        <v>67</v>
      </c>
      <c r="C131" s="20">
        <v>40669</v>
      </c>
      <c r="D131" s="22">
        <v>10522</v>
      </c>
      <c r="E131">
        <v>8</v>
      </c>
      <c r="F131" s="21">
        <v>2318.2399999999998</v>
      </c>
      <c r="G131" s="21">
        <f>tblvendedores8[[#This Row],[Unidades]]*tblvendedores8[[#This Row],[Valor Unitario]]</f>
        <v>18545.919999999998</v>
      </c>
    </row>
    <row r="132" spans="1:7" x14ac:dyDescent="0.25">
      <c r="A132" t="s">
        <v>59</v>
      </c>
      <c r="B132" t="s">
        <v>64</v>
      </c>
      <c r="C132" s="20">
        <v>40670</v>
      </c>
      <c r="D132" s="22">
        <v>10524</v>
      </c>
      <c r="E132">
        <v>12</v>
      </c>
      <c r="F132" s="21">
        <v>3192.65</v>
      </c>
      <c r="G132" s="21">
        <f>tblvendedores8[[#This Row],[Unidades]]*tblvendedores8[[#This Row],[Valor Unitario]]</f>
        <v>38311.800000000003</v>
      </c>
    </row>
    <row r="133" spans="1:7" x14ac:dyDescent="0.25">
      <c r="A133" t="s">
        <v>61</v>
      </c>
      <c r="B133" t="s">
        <v>68</v>
      </c>
      <c r="C133" s="20">
        <v>40670</v>
      </c>
      <c r="D133" s="22">
        <v>10527</v>
      </c>
      <c r="E133">
        <v>14</v>
      </c>
      <c r="F133" s="21">
        <v>1503</v>
      </c>
      <c r="G133" s="21">
        <f>tblvendedores8[[#This Row],[Unidades]]*tblvendedores8[[#This Row],[Valor Unitario]]</f>
        <v>21042</v>
      </c>
    </row>
    <row r="134" spans="1:7" x14ac:dyDescent="0.25">
      <c r="A134" t="s">
        <v>61</v>
      </c>
      <c r="B134" t="s">
        <v>65</v>
      </c>
      <c r="C134" s="20">
        <v>40672</v>
      </c>
      <c r="D134" s="22">
        <v>10528</v>
      </c>
      <c r="E134">
        <v>16</v>
      </c>
      <c r="F134" s="21">
        <v>392.2</v>
      </c>
      <c r="G134" s="21">
        <f>tblvendedores8[[#This Row],[Unidades]]*tblvendedores8[[#This Row],[Valor Unitario]]</f>
        <v>6275.2</v>
      </c>
    </row>
    <row r="135" spans="1:7" x14ac:dyDescent="0.25">
      <c r="A135" t="s">
        <v>61</v>
      </c>
      <c r="B135" t="s">
        <v>62</v>
      </c>
      <c r="C135" s="20">
        <v>40672</v>
      </c>
      <c r="D135" s="22">
        <v>10529</v>
      </c>
      <c r="E135">
        <v>15</v>
      </c>
      <c r="F135" s="21">
        <v>946</v>
      </c>
      <c r="G135" s="21">
        <f>tblvendedores8[[#This Row],[Unidades]]*tblvendedores8[[#This Row],[Valor Unitario]]</f>
        <v>14190</v>
      </c>
    </row>
    <row r="136" spans="1:7" x14ac:dyDescent="0.25">
      <c r="A136" t="s">
        <v>61</v>
      </c>
      <c r="B136" t="s">
        <v>69</v>
      </c>
      <c r="C136" s="20">
        <v>40675</v>
      </c>
      <c r="D136" s="22">
        <v>10530</v>
      </c>
      <c r="E136">
        <v>16</v>
      </c>
      <c r="F136" s="21">
        <v>4180</v>
      </c>
      <c r="G136" s="21">
        <f>tblvendedores8[[#This Row],[Unidades]]*tblvendedores8[[#This Row],[Valor Unitario]]</f>
        <v>66880</v>
      </c>
    </row>
    <row r="137" spans="1:7" x14ac:dyDescent="0.25">
      <c r="A137" t="s">
        <v>61</v>
      </c>
      <c r="B137" t="s">
        <v>68</v>
      </c>
      <c r="C137" s="20">
        <v>40675</v>
      </c>
      <c r="D137" s="22">
        <v>10532</v>
      </c>
      <c r="E137">
        <v>16</v>
      </c>
      <c r="F137" s="21">
        <v>796.35</v>
      </c>
      <c r="G137" s="21">
        <f>tblvendedores8[[#This Row],[Unidades]]*tblvendedores8[[#This Row],[Valor Unitario]]</f>
        <v>12741.6</v>
      </c>
    </row>
    <row r="138" spans="1:7" x14ac:dyDescent="0.25">
      <c r="A138" t="s">
        <v>59</v>
      </c>
      <c r="B138" t="s">
        <v>64</v>
      </c>
      <c r="C138" s="20">
        <v>40676</v>
      </c>
      <c r="D138" s="22">
        <v>10508</v>
      </c>
      <c r="E138">
        <v>14</v>
      </c>
      <c r="F138" s="21">
        <v>240</v>
      </c>
      <c r="G138" s="21">
        <f>tblvendedores8[[#This Row],[Unidades]]*tblvendedores8[[#This Row],[Valor Unitario]]</f>
        <v>3360</v>
      </c>
    </row>
    <row r="139" spans="1:7" x14ac:dyDescent="0.25">
      <c r="A139" t="s">
        <v>59</v>
      </c>
      <c r="B139" t="s">
        <v>63</v>
      </c>
      <c r="C139" s="20">
        <v>40677</v>
      </c>
      <c r="D139" s="22">
        <v>10534</v>
      </c>
      <c r="E139">
        <v>11</v>
      </c>
      <c r="F139" s="21">
        <v>465.7</v>
      </c>
      <c r="G139" s="21">
        <f>tblvendedores8[[#This Row],[Unidades]]*tblvendedores8[[#This Row],[Valor Unitario]]</f>
        <v>5122.7</v>
      </c>
    </row>
    <row r="140" spans="1:7" x14ac:dyDescent="0.25">
      <c r="A140" t="s">
        <v>59</v>
      </c>
      <c r="B140" t="s">
        <v>67</v>
      </c>
      <c r="C140" s="20">
        <v>40678</v>
      </c>
      <c r="D140" s="22">
        <v>10526</v>
      </c>
      <c r="E140">
        <v>8</v>
      </c>
      <c r="F140" s="21">
        <v>1151.4000000000001</v>
      </c>
      <c r="G140" s="21">
        <f>tblvendedores8[[#This Row],[Unidades]]*tblvendedores8[[#This Row],[Valor Unitario]]</f>
        <v>9211.2000000000007</v>
      </c>
    </row>
    <row r="141" spans="1:7" x14ac:dyDescent="0.25">
      <c r="A141" t="s">
        <v>59</v>
      </c>
      <c r="B141" t="s">
        <v>69</v>
      </c>
      <c r="C141" s="20">
        <v>40679</v>
      </c>
      <c r="D141" s="22">
        <v>10514</v>
      </c>
      <c r="E141">
        <v>19</v>
      </c>
      <c r="F141" s="21">
        <v>8623.4500000000007</v>
      </c>
      <c r="G141" s="21">
        <f>tblvendedores8[[#This Row],[Unidades]]*tblvendedores8[[#This Row],[Valor Unitario]]</f>
        <v>163845.55000000002</v>
      </c>
    </row>
    <row r="142" spans="1:7" x14ac:dyDescent="0.25">
      <c r="A142" t="s">
        <v>61</v>
      </c>
      <c r="B142" t="s">
        <v>63</v>
      </c>
      <c r="C142" s="20">
        <v>40679</v>
      </c>
      <c r="D142" s="22">
        <v>10538</v>
      </c>
      <c r="E142">
        <v>17</v>
      </c>
      <c r="F142" s="21">
        <v>139.80000000000001</v>
      </c>
      <c r="G142" s="21">
        <f>tblvendedores8[[#This Row],[Unidades]]*tblvendedores8[[#This Row],[Valor Unitario]]</f>
        <v>2376.6000000000004</v>
      </c>
    </row>
    <row r="143" spans="1:7" x14ac:dyDescent="0.25">
      <c r="A143" t="s">
        <v>61</v>
      </c>
      <c r="B143" t="s">
        <v>68</v>
      </c>
      <c r="C143" s="20">
        <v>40682</v>
      </c>
      <c r="D143" s="22">
        <v>10531</v>
      </c>
      <c r="E143">
        <v>10</v>
      </c>
      <c r="F143" s="21">
        <v>110</v>
      </c>
      <c r="G143" s="21">
        <f>tblvendedores8[[#This Row],[Unidades]]*tblvendedores8[[#This Row],[Valor Unitario]]</f>
        <v>1100</v>
      </c>
    </row>
    <row r="144" spans="1:7" x14ac:dyDescent="0.25">
      <c r="A144" t="s">
        <v>59</v>
      </c>
      <c r="B144" t="s">
        <v>64</v>
      </c>
      <c r="C144" s="20">
        <v>40682</v>
      </c>
      <c r="D144" s="22">
        <v>10537</v>
      </c>
      <c r="E144">
        <v>9</v>
      </c>
      <c r="F144" s="21">
        <v>1823.8</v>
      </c>
      <c r="G144" s="21">
        <f>tblvendedores8[[#This Row],[Unidades]]*tblvendedores8[[#This Row],[Valor Unitario]]</f>
        <v>16414.2</v>
      </c>
    </row>
    <row r="145" spans="1:7" x14ac:dyDescent="0.25">
      <c r="A145" t="s">
        <v>59</v>
      </c>
      <c r="B145" t="s">
        <v>67</v>
      </c>
      <c r="C145" s="20">
        <v>40684</v>
      </c>
      <c r="D145" s="22">
        <v>10535</v>
      </c>
      <c r="E145">
        <v>12</v>
      </c>
      <c r="F145" s="21">
        <v>1940.85</v>
      </c>
      <c r="G145" s="21">
        <f>tblvendedores8[[#This Row],[Unidades]]*tblvendedores8[[#This Row],[Valor Unitario]]</f>
        <v>23290.199999999997</v>
      </c>
    </row>
    <row r="146" spans="1:7" x14ac:dyDescent="0.25">
      <c r="A146" t="s">
        <v>59</v>
      </c>
      <c r="B146" t="s">
        <v>66</v>
      </c>
      <c r="C146" s="20">
        <v>40685</v>
      </c>
      <c r="D146" s="22">
        <v>10533</v>
      </c>
      <c r="E146">
        <v>19</v>
      </c>
      <c r="F146" s="21">
        <v>2222.1999999999998</v>
      </c>
      <c r="G146" s="21">
        <f>tblvendedores8[[#This Row],[Unidades]]*tblvendedores8[[#This Row],[Valor Unitario]]</f>
        <v>42221.799999999996</v>
      </c>
    </row>
    <row r="147" spans="1:7" x14ac:dyDescent="0.25">
      <c r="A147" t="s">
        <v>59</v>
      </c>
      <c r="B147" t="s">
        <v>60</v>
      </c>
      <c r="C147" s="20">
        <v>40686</v>
      </c>
      <c r="D147" s="22">
        <v>10515</v>
      </c>
      <c r="E147">
        <v>7</v>
      </c>
      <c r="F147" s="21">
        <v>9921.2999999999993</v>
      </c>
      <c r="G147" s="21">
        <f>tblvendedores8[[#This Row],[Unidades]]*tblvendedores8[[#This Row],[Valor Unitario]]</f>
        <v>69449.099999999991</v>
      </c>
    </row>
    <row r="148" spans="1:7" x14ac:dyDescent="0.25">
      <c r="A148" t="s">
        <v>59</v>
      </c>
      <c r="B148" t="s">
        <v>64</v>
      </c>
      <c r="C148" s="20">
        <v>40686</v>
      </c>
      <c r="D148" s="22">
        <v>10525</v>
      </c>
      <c r="E148">
        <v>11</v>
      </c>
      <c r="F148" s="21">
        <v>818.4</v>
      </c>
      <c r="G148" s="21">
        <f>tblvendedores8[[#This Row],[Unidades]]*tblvendedores8[[#This Row],[Valor Unitario]]</f>
        <v>9002.4</v>
      </c>
    </row>
    <row r="149" spans="1:7" x14ac:dyDescent="0.25">
      <c r="A149" t="s">
        <v>61</v>
      </c>
      <c r="B149" t="s">
        <v>65</v>
      </c>
      <c r="C149" s="20">
        <v>40686</v>
      </c>
      <c r="D149" s="22">
        <v>10539</v>
      </c>
      <c r="E149">
        <v>12</v>
      </c>
      <c r="F149" s="21">
        <v>355.5</v>
      </c>
      <c r="G149" s="21">
        <f>tblvendedores8[[#This Row],[Unidades]]*tblvendedores8[[#This Row],[Valor Unitario]]</f>
        <v>4266</v>
      </c>
    </row>
    <row r="150" spans="1:7" x14ac:dyDescent="0.25">
      <c r="A150" t="s">
        <v>59</v>
      </c>
      <c r="B150" t="s">
        <v>66</v>
      </c>
      <c r="C150" s="20">
        <v>40686</v>
      </c>
      <c r="D150" s="22">
        <v>10543</v>
      </c>
      <c r="E150">
        <v>13</v>
      </c>
      <c r="F150" s="21">
        <v>1504.5</v>
      </c>
      <c r="G150" s="21">
        <f>tblvendedores8[[#This Row],[Unidades]]*tblvendedores8[[#This Row],[Valor Unitario]]</f>
        <v>19558.5</v>
      </c>
    </row>
    <row r="151" spans="1:7" x14ac:dyDescent="0.25">
      <c r="A151" t="s">
        <v>59</v>
      </c>
      <c r="B151" t="s">
        <v>64</v>
      </c>
      <c r="C151" s="20">
        <v>40689</v>
      </c>
      <c r="D151" s="22">
        <v>10542</v>
      </c>
      <c r="E151">
        <v>10</v>
      </c>
      <c r="F151" s="21">
        <v>469.11</v>
      </c>
      <c r="G151" s="21">
        <f>tblvendedores8[[#This Row],[Unidades]]*tblvendedores8[[#This Row],[Valor Unitario]]</f>
        <v>4691.1000000000004</v>
      </c>
    </row>
    <row r="152" spans="1:7" x14ac:dyDescent="0.25">
      <c r="A152" t="s">
        <v>59</v>
      </c>
      <c r="B152" t="s">
        <v>64</v>
      </c>
      <c r="C152" s="20">
        <v>40690</v>
      </c>
      <c r="D152" s="22">
        <v>10546</v>
      </c>
      <c r="E152">
        <v>13</v>
      </c>
      <c r="F152" s="21">
        <v>2812</v>
      </c>
      <c r="G152" s="21">
        <f>tblvendedores8[[#This Row],[Unidades]]*tblvendedores8[[#This Row],[Valor Unitario]]</f>
        <v>36556</v>
      </c>
    </row>
    <row r="153" spans="1:7" x14ac:dyDescent="0.25">
      <c r="A153" t="s">
        <v>59</v>
      </c>
      <c r="B153" t="s">
        <v>60</v>
      </c>
      <c r="C153" s="20">
        <v>40692</v>
      </c>
      <c r="D153" s="22">
        <v>10541</v>
      </c>
      <c r="E153">
        <v>8</v>
      </c>
      <c r="F153" s="21">
        <v>1946.52</v>
      </c>
      <c r="G153" s="21">
        <f>tblvendedores8[[#This Row],[Unidades]]*tblvendedores8[[#This Row],[Valor Unitario]]</f>
        <v>15572.16</v>
      </c>
    </row>
    <row r="154" spans="1:7" x14ac:dyDescent="0.25">
      <c r="A154" t="s">
        <v>61</v>
      </c>
      <c r="B154" t="s">
        <v>68</v>
      </c>
      <c r="C154" s="20">
        <v>40693</v>
      </c>
      <c r="D154" s="22">
        <v>10523</v>
      </c>
      <c r="E154">
        <v>16</v>
      </c>
      <c r="F154" s="21">
        <v>2444.31</v>
      </c>
      <c r="G154" s="21">
        <f>tblvendedores8[[#This Row],[Unidades]]*tblvendedores8[[#This Row],[Valor Unitario]]</f>
        <v>39108.959999999999</v>
      </c>
    </row>
    <row r="155" spans="1:7" x14ac:dyDescent="0.25">
      <c r="A155" t="s">
        <v>59</v>
      </c>
      <c r="B155" t="s">
        <v>67</v>
      </c>
      <c r="C155" s="20">
        <v>40693</v>
      </c>
      <c r="D155" s="22">
        <v>10544</v>
      </c>
      <c r="E155">
        <v>11</v>
      </c>
      <c r="F155" s="21">
        <v>417.2</v>
      </c>
      <c r="G155" s="21">
        <f>tblvendedores8[[#This Row],[Unidades]]*tblvendedores8[[#This Row],[Valor Unitario]]</f>
        <v>4589.2</v>
      </c>
    </row>
    <row r="156" spans="1:7" x14ac:dyDescent="0.25">
      <c r="A156" t="s">
        <v>61</v>
      </c>
      <c r="B156" t="s">
        <v>62</v>
      </c>
      <c r="C156" s="20">
        <v>40693</v>
      </c>
      <c r="D156" s="22">
        <v>10549</v>
      </c>
      <c r="E156">
        <v>17</v>
      </c>
      <c r="F156" s="21">
        <v>3554.27</v>
      </c>
      <c r="G156" s="21">
        <f>tblvendedores8[[#This Row],[Unidades]]*tblvendedores8[[#This Row],[Valor Unitario]]</f>
        <v>60422.59</v>
      </c>
    </row>
    <row r="157" spans="1:7" x14ac:dyDescent="0.25">
      <c r="A157" t="s">
        <v>59</v>
      </c>
      <c r="B157" t="s">
        <v>69</v>
      </c>
      <c r="C157" s="20">
        <v>40696</v>
      </c>
      <c r="D157" s="22">
        <v>10547</v>
      </c>
      <c r="E157">
        <v>16</v>
      </c>
      <c r="F157" s="21">
        <v>1792.8</v>
      </c>
      <c r="G157" s="21">
        <f>tblvendedores8[[#This Row],[Unidades]]*tblvendedores8[[#This Row],[Valor Unitario]]</f>
        <v>28684.799999999999</v>
      </c>
    </row>
    <row r="158" spans="1:7" x14ac:dyDescent="0.25">
      <c r="A158" t="s">
        <v>59</v>
      </c>
      <c r="B158" t="s">
        <v>69</v>
      </c>
      <c r="C158" s="20">
        <v>40696</v>
      </c>
      <c r="D158" s="22">
        <v>10548</v>
      </c>
      <c r="E158">
        <v>15</v>
      </c>
      <c r="F158" s="21">
        <v>240.1</v>
      </c>
      <c r="G158" s="21">
        <f>tblvendedores8[[#This Row],[Unidades]]*tblvendedores8[[#This Row],[Valor Unitario]]</f>
        <v>3601.5</v>
      </c>
    </row>
    <row r="159" spans="1:7" x14ac:dyDescent="0.25">
      <c r="A159" t="s">
        <v>59</v>
      </c>
      <c r="B159" t="s">
        <v>60</v>
      </c>
      <c r="C159" s="20">
        <v>40697</v>
      </c>
      <c r="D159" s="22">
        <v>10553</v>
      </c>
      <c r="E159">
        <v>16</v>
      </c>
      <c r="F159" s="21">
        <v>1546.3</v>
      </c>
      <c r="G159" s="21">
        <f>tblvendedores8[[#This Row],[Unidades]]*tblvendedores8[[#This Row],[Valor Unitario]]</f>
        <v>24740.799999999999</v>
      </c>
    </row>
    <row r="160" spans="1:7" x14ac:dyDescent="0.25">
      <c r="A160" t="s">
        <v>61</v>
      </c>
      <c r="B160" t="s">
        <v>65</v>
      </c>
      <c r="C160" s="20">
        <v>40698</v>
      </c>
      <c r="D160" s="22">
        <v>10555</v>
      </c>
      <c r="E160">
        <v>18</v>
      </c>
      <c r="F160" s="21">
        <v>2944.4</v>
      </c>
      <c r="G160" s="21">
        <f>tblvendedores8[[#This Row],[Unidades]]*tblvendedores8[[#This Row],[Valor Unitario]]</f>
        <v>52999.200000000004</v>
      </c>
    </row>
    <row r="161" spans="1:7" x14ac:dyDescent="0.25">
      <c r="A161" t="s">
        <v>59</v>
      </c>
      <c r="B161" t="s">
        <v>60</v>
      </c>
      <c r="C161" s="20">
        <v>40699</v>
      </c>
      <c r="D161" s="22">
        <v>10552</v>
      </c>
      <c r="E161">
        <v>14</v>
      </c>
      <c r="F161" s="21">
        <v>880.5</v>
      </c>
      <c r="G161" s="21">
        <f>tblvendedores8[[#This Row],[Unidades]]*tblvendedores8[[#This Row],[Valor Unitario]]</f>
        <v>12327</v>
      </c>
    </row>
    <row r="162" spans="1:7" x14ac:dyDescent="0.25">
      <c r="A162" t="s">
        <v>59</v>
      </c>
      <c r="B162" t="s">
        <v>67</v>
      </c>
      <c r="C162" s="20">
        <v>40699</v>
      </c>
      <c r="D162" s="22">
        <v>10554</v>
      </c>
      <c r="E162">
        <v>8</v>
      </c>
      <c r="F162" s="21">
        <v>1728.52</v>
      </c>
      <c r="G162" s="21">
        <f>tblvendedores8[[#This Row],[Unidades]]*tblvendedores8[[#This Row],[Valor Unitario]]</f>
        <v>13828.16</v>
      </c>
    </row>
    <row r="163" spans="1:7" x14ac:dyDescent="0.25">
      <c r="A163" t="s">
        <v>61</v>
      </c>
      <c r="B163" t="s">
        <v>69</v>
      </c>
      <c r="C163" s="20">
        <v>40700</v>
      </c>
      <c r="D163" s="22">
        <v>10536</v>
      </c>
      <c r="E163">
        <v>8</v>
      </c>
      <c r="F163" s="21">
        <v>1645</v>
      </c>
      <c r="G163" s="21">
        <f>tblvendedores8[[#This Row],[Unidades]]*tblvendedores8[[#This Row],[Valor Unitario]]</f>
        <v>13160</v>
      </c>
    </row>
    <row r="164" spans="1:7" x14ac:dyDescent="0.25">
      <c r="A164" t="s">
        <v>61</v>
      </c>
      <c r="B164" t="s">
        <v>68</v>
      </c>
      <c r="C164" s="20">
        <v>40700</v>
      </c>
      <c r="D164" s="22">
        <v>10550</v>
      </c>
      <c r="E164">
        <v>13</v>
      </c>
      <c r="F164" s="21">
        <v>683.3</v>
      </c>
      <c r="G164" s="21">
        <f>tblvendedores8[[#This Row],[Unidades]]*tblvendedores8[[#This Row],[Valor Unitario]]</f>
        <v>8882.9</v>
      </c>
    </row>
    <row r="165" spans="1:7" x14ac:dyDescent="0.25">
      <c r="A165" t="s">
        <v>59</v>
      </c>
      <c r="B165" t="s">
        <v>67</v>
      </c>
      <c r="C165" s="20">
        <v>40700</v>
      </c>
      <c r="D165" s="22">
        <v>10551</v>
      </c>
      <c r="E165">
        <v>10</v>
      </c>
      <c r="F165" s="21">
        <v>1677.3</v>
      </c>
      <c r="G165" s="21">
        <f>tblvendedores8[[#This Row],[Unidades]]*tblvendedores8[[#This Row],[Valor Unitario]]</f>
        <v>16773</v>
      </c>
    </row>
    <row r="166" spans="1:7" x14ac:dyDescent="0.25">
      <c r="A166" t="s">
        <v>61</v>
      </c>
      <c r="B166" t="s">
        <v>63</v>
      </c>
      <c r="C166" s="20">
        <v>40700</v>
      </c>
      <c r="D166" s="22">
        <v>10557</v>
      </c>
      <c r="E166">
        <v>10</v>
      </c>
      <c r="F166" s="21">
        <v>1152.5</v>
      </c>
      <c r="G166" s="21">
        <f>tblvendedores8[[#This Row],[Unidades]]*tblvendedores8[[#This Row],[Valor Unitario]]</f>
        <v>11525</v>
      </c>
    </row>
    <row r="167" spans="1:7" x14ac:dyDescent="0.25">
      <c r="A167" t="s">
        <v>59</v>
      </c>
      <c r="B167" t="s">
        <v>66</v>
      </c>
      <c r="C167" s="20">
        <v>40703</v>
      </c>
      <c r="D167" s="22">
        <v>10560</v>
      </c>
      <c r="E167">
        <v>8</v>
      </c>
      <c r="F167" s="21">
        <v>1072.42</v>
      </c>
      <c r="G167" s="21">
        <f>tblvendedores8[[#This Row],[Unidades]]*tblvendedores8[[#This Row],[Valor Unitario]]</f>
        <v>8579.36</v>
      </c>
    </row>
    <row r="168" spans="1:7" x14ac:dyDescent="0.25">
      <c r="A168" t="s">
        <v>59</v>
      </c>
      <c r="B168" t="s">
        <v>60</v>
      </c>
      <c r="C168" s="20">
        <v>40703</v>
      </c>
      <c r="D168" s="22">
        <v>10561</v>
      </c>
      <c r="E168">
        <v>15</v>
      </c>
      <c r="F168" s="21">
        <v>2844.5</v>
      </c>
      <c r="G168" s="21">
        <f>tblvendedores8[[#This Row],[Unidades]]*tblvendedores8[[#This Row],[Valor Unitario]]</f>
        <v>42667.5</v>
      </c>
    </row>
    <row r="169" spans="1:7" x14ac:dyDescent="0.25">
      <c r="A169" t="s">
        <v>59</v>
      </c>
      <c r="B169" t="s">
        <v>64</v>
      </c>
      <c r="C169" s="20">
        <v>40704</v>
      </c>
      <c r="D169" s="22">
        <v>10558</v>
      </c>
      <c r="E169">
        <v>17</v>
      </c>
      <c r="F169" s="21">
        <v>2142.9</v>
      </c>
      <c r="G169" s="21">
        <f>tblvendedores8[[#This Row],[Unidades]]*tblvendedores8[[#This Row],[Valor Unitario]]</f>
        <v>36429.300000000003</v>
      </c>
    </row>
    <row r="170" spans="1:7" x14ac:dyDescent="0.25">
      <c r="A170" t="s">
        <v>59</v>
      </c>
      <c r="B170" t="s">
        <v>64</v>
      </c>
      <c r="C170" s="20">
        <v>40706</v>
      </c>
      <c r="D170" s="22">
        <v>10562</v>
      </c>
      <c r="E170">
        <v>11</v>
      </c>
      <c r="F170" s="21">
        <v>488.7</v>
      </c>
      <c r="G170" s="21">
        <f>tblvendedores8[[#This Row],[Unidades]]*tblvendedores8[[#This Row],[Valor Unitario]]</f>
        <v>5375.7</v>
      </c>
    </row>
    <row r="171" spans="1:7" x14ac:dyDescent="0.25">
      <c r="A171" t="s">
        <v>59</v>
      </c>
      <c r="B171" t="s">
        <v>69</v>
      </c>
      <c r="C171" s="20">
        <v>40707</v>
      </c>
      <c r="D171" s="22">
        <v>10540</v>
      </c>
      <c r="E171">
        <v>17</v>
      </c>
      <c r="F171" s="21">
        <v>10191.700000000001</v>
      </c>
      <c r="G171" s="21">
        <f>tblvendedores8[[#This Row],[Unidades]]*tblvendedores8[[#This Row],[Valor Unitario]]</f>
        <v>173258.90000000002</v>
      </c>
    </row>
    <row r="172" spans="1:7" x14ac:dyDescent="0.25">
      <c r="A172" t="s">
        <v>59</v>
      </c>
      <c r="B172" t="s">
        <v>60</v>
      </c>
      <c r="C172" s="20">
        <v>40707</v>
      </c>
      <c r="D172" s="22">
        <v>10556</v>
      </c>
      <c r="E172">
        <v>11</v>
      </c>
      <c r="F172" s="21">
        <v>835.2</v>
      </c>
      <c r="G172" s="21">
        <f>tblvendedores8[[#This Row],[Unidades]]*tblvendedores8[[#This Row],[Valor Unitario]]</f>
        <v>9187.2000000000007</v>
      </c>
    </row>
    <row r="173" spans="1:7" x14ac:dyDescent="0.25">
      <c r="A173" t="s">
        <v>61</v>
      </c>
      <c r="B173" t="s">
        <v>65</v>
      </c>
      <c r="C173" s="20">
        <v>40707</v>
      </c>
      <c r="D173" s="22">
        <v>10559</v>
      </c>
      <c r="E173">
        <v>12</v>
      </c>
      <c r="F173" s="21">
        <v>520.41</v>
      </c>
      <c r="G173" s="21">
        <f>tblvendedores8[[#This Row],[Unidades]]*tblvendedores8[[#This Row],[Valor Unitario]]</f>
        <v>6244.92</v>
      </c>
    </row>
    <row r="174" spans="1:7" x14ac:dyDescent="0.25">
      <c r="A174" t="s">
        <v>59</v>
      </c>
      <c r="B174" t="s">
        <v>67</v>
      </c>
      <c r="C174" s="20">
        <v>40710</v>
      </c>
      <c r="D174" s="22">
        <v>10564</v>
      </c>
      <c r="E174">
        <v>13</v>
      </c>
      <c r="F174" s="21">
        <v>1234.05</v>
      </c>
      <c r="G174" s="21">
        <f>tblvendedores8[[#This Row],[Unidades]]*tblvendedores8[[#This Row],[Valor Unitario]]</f>
        <v>16042.65</v>
      </c>
    </row>
    <row r="175" spans="1:7" x14ac:dyDescent="0.25">
      <c r="A175" t="s">
        <v>59</v>
      </c>
      <c r="B175" t="s">
        <v>64</v>
      </c>
      <c r="C175" s="20">
        <v>40711</v>
      </c>
      <c r="D175" s="22">
        <v>10567</v>
      </c>
      <c r="E175">
        <v>14</v>
      </c>
      <c r="F175" s="21">
        <v>2519</v>
      </c>
      <c r="G175" s="21">
        <f>tblvendedores8[[#This Row],[Unidades]]*tblvendedores8[[#This Row],[Valor Unitario]]</f>
        <v>35266</v>
      </c>
    </row>
    <row r="176" spans="1:7" x14ac:dyDescent="0.25">
      <c r="A176" t="s">
        <v>59</v>
      </c>
      <c r="B176" t="s">
        <v>66</v>
      </c>
      <c r="C176" s="20">
        <v>40712</v>
      </c>
      <c r="D176" s="22">
        <v>10565</v>
      </c>
      <c r="E176">
        <v>14</v>
      </c>
      <c r="F176" s="21">
        <v>639.9</v>
      </c>
      <c r="G176" s="21">
        <f>tblvendedores8[[#This Row],[Unidades]]*tblvendedores8[[#This Row],[Valor Unitario]]</f>
        <v>8958.6</v>
      </c>
    </row>
    <row r="177" spans="1:7" x14ac:dyDescent="0.25">
      <c r="A177" t="s">
        <v>61</v>
      </c>
      <c r="B177" t="s">
        <v>63</v>
      </c>
      <c r="C177" s="20">
        <v>40712</v>
      </c>
      <c r="D177" s="22">
        <v>10566</v>
      </c>
      <c r="E177">
        <v>8</v>
      </c>
      <c r="F177" s="21">
        <v>1761</v>
      </c>
      <c r="G177" s="21">
        <f>tblvendedores8[[#This Row],[Unidades]]*tblvendedores8[[#This Row],[Valor Unitario]]</f>
        <v>14088</v>
      </c>
    </row>
    <row r="178" spans="1:7" x14ac:dyDescent="0.25">
      <c r="A178" t="s">
        <v>59</v>
      </c>
      <c r="B178" t="s">
        <v>69</v>
      </c>
      <c r="C178" s="20">
        <v>40713</v>
      </c>
      <c r="D178" s="22">
        <v>10570</v>
      </c>
      <c r="E178">
        <v>12</v>
      </c>
      <c r="F178" s="21">
        <v>2465.25</v>
      </c>
      <c r="G178" s="21">
        <f>tblvendedores8[[#This Row],[Unidades]]*tblvendedores8[[#This Row],[Valor Unitario]]</f>
        <v>29583</v>
      </c>
    </row>
    <row r="179" spans="1:7" x14ac:dyDescent="0.25">
      <c r="A179" t="s">
        <v>61</v>
      </c>
      <c r="B179" t="s">
        <v>68</v>
      </c>
      <c r="C179" s="20">
        <v>40714</v>
      </c>
      <c r="D179" s="22">
        <v>10573</v>
      </c>
      <c r="E179">
        <v>18</v>
      </c>
      <c r="F179" s="21">
        <v>2082</v>
      </c>
      <c r="G179" s="21">
        <f>tblvendedores8[[#This Row],[Unidades]]*tblvendedores8[[#This Row],[Valor Unitario]]</f>
        <v>37476</v>
      </c>
    </row>
    <row r="180" spans="1:7" x14ac:dyDescent="0.25">
      <c r="A180" t="s">
        <v>59</v>
      </c>
      <c r="B180" t="s">
        <v>60</v>
      </c>
      <c r="C180" s="20">
        <v>40718</v>
      </c>
      <c r="D180" s="22">
        <v>10563</v>
      </c>
      <c r="E180">
        <v>16</v>
      </c>
      <c r="F180" s="21">
        <v>965</v>
      </c>
      <c r="G180" s="21">
        <f>tblvendedores8[[#This Row],[Unidades]]*tblvendedores8[[#This Row],[Valor Unitario]]</f>
        <v>15440</v>
      </c>
    </row>
    <row r="181" spans="1:7" x14ac:dyDescent="0.25">
      <c r="A181" t="s">
        <v>59</v>
      </c>
      <c r="B181" t="s">
        <v>69</v>
      </c>
      <c r="C181" s="20">
        <v>40719</v>
      </c>
      <c r="D181" s="22">
        <v>10572</v>
      </c>
      <c r="E181">
        <v>11</v>
      </c>
      <c r="F181" s="21">
        <v>1501.08</v>
      </c>
      <c r="G181" s="21">
        <f>tblvendedores8[[#This Row],[Unidades]]*tblvendedores8[[#This Row],[Valor Unitario]]</f>
        <v>16511.879999999997</v>
      </c>
    </row>
    <row r="182" spans="1:7" x14ac:dyDescent="0.25">
      <c r="A182" t="s">
        <v>59</v>
      </c>
      <c r="B182" t="s">
        <v>66</v>
      </c>
      <c r="C182" s="20">
        <v>40720</v>
      </c>
      <c r="D182" s="22">
        <v>10545</v>
      </c>
      <c r="E182">
        <v>7</v>
      </c>
      <c r="F182" s="21">
        <v>210</v>
      </c>
      <c r="G182" s="21">
        <f>tblvendedores8[[#This Row],[Unidades]]*tblvendedores8[[#This Row],[Valor Unitario]]</f>
        <v>1470</v>
      </c>
    </row>
    <row r="183" spans="1:7" x14ac:dyDescent="0.25">
      <c r="A183" t="s">
        <v>59</v>
      </c>
      <c r="B183" t="s">
        <v>67</v>
      </c>
      <c r="C183" s="20">
        <v>40724</v>
      </c>
      <c r="D183" s="22">
        <v>10574</v>
      </c>
      <c r="E183">
        <v>18</v>
      </c>
      <c r="F183" s="21">
        <v>764.3</v>
      </c>
      <c r="G183" s="21">
        <f>tblvendedores8[[#This Row],[Unidades]]*tblvendedores8[[#This Row],[Valor Unitario]]</f>
        <v>13757.4</v>
      </c>
    </row>
    <row r="184" spans="1:7" x14ac:dyDescent="0.25">
      <c r="A184" t="s">
        <v>61</v>
      </c>
      <c r="B184" t="s">
        <v>62</v>
      </c>
      <c r="C184" s="20">
        <v>40724</v>
      </c>
      <c r="D184" s="22">
        <v>10575</v>
      </c>
      <c r="E184">
        <v>8</v>
      </c>
      <c r="F184" s="21">
        <v>2147.4</v>
      </c>
      <c r="G184" s="21">
        <f>tblvendedores8[[#This Row],[Unidades]]*tblvendedores8[[#This Row],[Valor Unitario]]</f>
        <v>17179.2</v>
      </c>
    </row>
    <row r="185" spans="1:7" x14ac:dyDescent="0.25">
      <c r="A185" t="s">
        <v>61</v>
      </c>
      <c r="B185" t="s">
        <v>69</v>
      </c>
      <c r="C185" s="20">
        <v>40724</v>
      </c>
      <c r="D185" s="22">
        <v>10576</v>
      </c>
      <c r="E185">
        <v>12</v>
      </c>
      <c r="F185" s="21">
        <v>838.45</v>
      </c>
      <c r="G185" s="21">
        <f>tblvendedores8[[#This Row],[Unidades]]*tblvendedores8[[#This Row],[Valor Unitario]]</f>
        <v>10061.400000000001</v>
      </c>
    </row>
    <row r="186" spans="1:7" x14ac:dyDescent="0.25">
      <c r="A186" t="s">
        <v>61</v>
      </c>
      <c r="B186" t="s">
        <v>63</v>
      </c>
      <c r="C186" s="20">
        <v>40724</v>
      </c>
      <c r="D186" s="22">
        <v>10577</v>
      </c>
      <c r="E186">
        <v>17</v>
      </c>
      <c r="F186" s="21">
        <v>569</v>
      </c>
      <c r="G186" s="21">
        <f>tblvendedores8[[#This Row],[Unidades]]*tblvendedores8[[#This Row],[Valor Unitario]]</f>
        <v>9673</v>
      </c>
    </row>
    <row r="187" spans="1:7" x14ac:dyDescent="0.25">
      <c r="A187" t="s">
        <v>59</v>
      </c>
      <c r="B187" t="s">
        <v>67</v>
      </c>
      <c r="C187" s="20">
        <v>40725</v>
      </c>
      <c r="D187" s="22">
        <v>10580</v>
      </c>
      <c r="E187">
        <v>7</v>
      </c>
      <c r="F187" s="21">
        <v>1013.74</v>
      </c>
      <c r="G187" s="21">
        <f>tblvendedores8[[#This Row],[Unidades]]*tblvendedores8[[#This Row],[Valor Unitario]]</f>
        <v>7096.18</v>
      </c>
    </row>
    <row r="188" spans="1:7" x14ac:dyDescent="0.25">
      <c r="A188" t="s">
        <v>59</v>
      </c>
      <c r="B188" t="s">
        <v>69</v>
      </c>
      <c r="C188" s="20">
        <v>40726</v>
      </c>
      <c r="D188" s="22">
        <v>10581</v>
      </c>
      <c r="E188">
        <v>9</v>
      </c>
      <c r="F188" s="21">
        <v>310</v>
      </c>
      <c r="G188" s="21">
        <f>tblvendedores8[[#This Row],[Unidades]]*tblvendedores8[[#This Row],[Valor Unitario]]</f>
        <v>2790</v>
      </c>
    </row>
    <row r="189" spans="1:7" x14ac:dyDescent="0.25">
      <c r="A189" t="s">
        <v>59</v>
      </c>
      <c r="B189" t="s">
        <v>66</v>
      </c>
      <c r="C189" s="20">
        <v>40728</v>
      </c>
      <c r="D189" s="22">
        <v>10571</v>
      </c>
      <c r="E189">
        <v>18</v>
      </c>
      <c r="F189" s="21">
        <v>550.59</v>
      </c>
      <c r="G189" s="21">
        <f>tblvendedores8[[#This Row],[Unidades]]*tblvendedores8[[#This Row],[Valor Unitario]]</f>
        <v>9910.6200000000008</v>
      </c>
    </row>
    <row r="190" spans="1:7" x14ac:dyDescent="0.25">
      <c r="A190" t="s">
        <v>59</v>
      </c>
      <c r="B190" t="s">
        <v>64</v>
      </c>
      <c r="C190" s="20">
        <v>40728</v>
      </c>
      <c r="D190" s="22">
        <v>10579</v>
      </c>
      <c r="E190">
        <v>12</v>
      </c>
      <c r="F190" s="21">
        <v>317.75</v>
      </c>
      <c r="G190" s="21">
        <f>tblvendedores8[[#This Row],[Unidades]]*tblvendedores8[[#This Row],[Valor Unitario]]</f>
        <v>3813</v>
      </c>
    </row>
    <row r="191" spans="1:7" x14ac:dyDescent="0.25">
      <c r="A191" t="s">
        <v>59</v>
      </c>
      <c r="B191" t="s">
        <v>60</v>
      </c>
      <c r="C191" s="20">
        <v>40728</v>
      </c>
      <c r="D191" s="22">
        <v>10583</v>
      </c>
      <c r="E191">
        <v>18</v>
      </c>
      <c r="F191" s="21">
        <v>2237.5</v>
      </c>
      <c r="G191" s="21">
        <f>tblvendedores8[[#This Row],[Unidades]]*tblvendedores8[[#This Row],[Valor Unitario]]</f>
        <v>40275</v>
      </c>
    </row>
    <row r="192" spans="1:7" x14ac:dyDescent="0.25">
      <c r="A192" t="s">
        <v>59</v>
      </c>
      <c r="B192" t="s">
        <v>67</v>
      </c>
      <c r="C192" s="20">
        <v>40728</v>
      </c>
      <c r="D192" s="22">
        <v>10584</v>
      </c>
      <c r="E192">
        <v>9</v>
      </c>
      <c r="F192" s="21">
        <v>593.75</v>
      </c>
      <c r="G192" s="21">
        <f>tblvendedores8[[#This Row],[Unidades]]*tblvendedores8[[#This Row],[Valor Unitario]]</f>
        <v>5343.75</v>
      </c>
    </row>
    <row r="193" spans="1:7" x14ac:dyDescent="0.25">
      <c r="A193" t="s">
        <v>59</v>
      </c>
      <c r="B193" t="s">
        <v>69</v>
      </c>
      <c r="C193" s="20">
        <v>40733</v>
      </c>
      <c r="D193" s="22">
        <v>10568</v>
      </c>
      <c r="E193">
        <v>17</v>
      </c>
      <c r="F193" s="21">
        <v>155</v>
      </c>
      <c r="G193" s="21">
        <f>tblvendedores8[[#This Row],[Unidades]]*tblvendedores8[[#This Row],[Valor Unitario]]</f>
        <v>2635</v>
      </c>
    </row>
    <row r="194" spans="1:7" x14ac:dyDescent="0.25">
      <c r="A194" t="s">
        <v>61</v>
      </c>
      <c r="B194" t="s">
        <v>63</v>
      </c>
      <c r="C194" s="20">
        <v>40733</v>
      </c>
      <c r="D194" s="22">
        <v>10586</v>
      </c>
      <c r="E194">
        <v>11</v>
      </c>
      <c r="F194" s="21">
        <v>23.8</v>
      </c>
      <c r="G194" s="21">
        <f>tblvendedores8[[#This Row],[Unidades]]*tblvendedores8[[#This Row],[Valor Unitario]]</f>
        <v>261.8</v>
      </c>
    </row>
    <row r="195" spans="1:7" x14ac:dyDescent="0.25">
      <c r="A195" t="s">
        <v>59</v>
      </c>
      <c r="B195" t="s">
        <v>64</v>
      </c>
      <c r="C195" s="20">
        <v>40733</v>
      </c>
      <c r="D195" s="22">
        <v>10587</v>
      </c>
      <c r="E195">
        <v>7</v>
      </c>
      <c r="F195" s="21">
        <v>807.38</v>
      </c>
      <c r="G195" s="21">
        <f>tblvendedores8[[#This Row],[Unidades]]*tblvendedores8[[#This Row],[Valor Unitario]]</f>
        <v>5651.66</v>
      </c>
    </row>
    <row r="196" spans="1:7" x14ac:dyDescent="0.25">
      <c r="A196" t="s">
        <v>61</v>
      </c>
      <c r="B196" t="s">
        <v>68</v>
      </c>
      <c r="C196" s="20">
        <v>40734</v>
      </c>
      <c r="D196" s="22">
        <v>10585</v>
      </c>
      <c r="E196">
        <v>18</v>
      </c>
      <c r="F196" s="21">
        <v>142.5</v>
      </c>
      <c r="G196" s="21">
        <f>tblvendedores8[[#This Row],[Unidades]]*tblvendedores8[[#This Row],[Valor Unitario]]</f>
        <v>2565</v>
      </c>
    </row>
    <row r="197" spans="1:7" x14ac:dyDescent="0.25">
      <c r="A197" t="s">
        <v>59</v>
      </c>
      <c r="B197" t="s">
        <v>60</v>
      </c>
      <c r="C197" s="20">
        <v>40734</v>
      </c>
      <c r="D197" s="22">
        <v>10588</v>
      </c>
      <c r="E197">
        <v>16</v>
      </c>
      <c r="F197" s="21">
        <v>3120</v>
      </c>
      <c r="G197" s="21">
        <f>tblvendedores8[[#This Row],[Unidades]]*tblvendedores8[[#This Row],[Valor Unitario]]</f>
        <v>49920</v>
      </c>
    </row>
    <row r="198" spans="1:7" x14ac:dyDescent="0.25">
      <c r="A198" t="s">
        <v>61</v>
      </c>
      <c r="B198" t="s">
        <v>62</v>
      </c>
      <c r="C198" s="20">
        <v>40735</v>
      </c>
      <c r="D198" s="22">
        <v>10569</v>
      </c>
      <c r="E198">
        <v>7</v>
      </c>
      <c r="F198" s="21">
        <v>890</v>
      </c>
      <c r="G198" s="21">
        <f>tblvendedores8[[#This Row],[Unidades]]*tblvendedores8[[#This Row],[Valor Unitario]]</f>
        <v>6230</v>
      </c>
    </row>
    <row r="199" spans="1:7" x14ac:dyDescent="0.25">
      <c r="A199" t="s">
        <v>59</v>
      </c>
      <c r="B199" t="s">
        <v>69</v>
      </c>
      <c r="C199" s="20">
        <v>40738</v>
      </c>
      <c r="D199" s="22">
        <v>10582</v>
      </c>
      <c r="E199">
        <v>19</v>
      </c>
      <c r="F199" s="21">
        <v>330</v>
      </c>
      <c r="G199" s="21">
        <f>tblvendedores8[[#This Row],[Unidades]]*tblvendedores8[[#This Row],[Valor Unitario]]</f>
        <v>6270</v>
      </c>
    </row>
    <row r="200" spans="1:7" x14ac:dyDescent="0.25">
      <c r="A200" t="s">
        <v>59</v>
      </c>
      <c r="B200" t="s">
        <v>66</v>
      </c>
      <c r="C200" s="20">
        <v>40738</v>
      </c>
      <c r="D200" s="22">
        <v>10589</v>
      </c>
      <c r="E200">
        <v>14</v>
      </c>
      <c r="F200" s="21">
        <v>72</v>
      </c>
      <c r="G200" s="21">
        <f>tblvendedores8[[#This Row],[Unidades]]*tblvendedores8[[#This Row],[Valor Unitario]]</f>
        <v>1008</v>
      </c>
    </row>
    <row r="201" spans="1:7" x14ac:dyDescent="0.25">
      <c r="A201" t="s">
        <v>59</v>
      </c>
      <c r="B201" t="s">
        <v>67</v>
      </c>
      <c r="C201" s="20">
        <v>40738</v>
      </c>
      <c r="D201" s="22">
        <v>10590</v>
      </c>
      <c r="E201">
        <v>7</v>
      </c>
      <c r="F201" s="21">
        <v>1101</v>
      </c>
      <c r="G201" s="21">
        <f>tblvendedores8[[#This Row],[Unidades]]*tblvendedores8[[#This Row],[Valor Unitario]]</f>
        <v>7707</v>
      </c>
    </row>
    <row r="202" spans="1:7" x14ac:dyDescent="0.25">
      <c r="A202" t="s">
        <v>59</v>
      </c>
      <c r="B202" t="s">
        <v>60</v>
      </c>
      <c r="C202" s="20">
        <v>40738</v>
      </c>
      <c r="D202" s="22">
        <v>10595</v>
      </c>
      <c r="E202">
        <v>8</v>
      </c>
      <c r="F202" s="21">
        <v>4725</v>
      </c>
      <c r="G202" s="21">
        <f>tblvendedores8[[#This Row],[Unidades]]*tblvendedores8[[#This Row],[Valor Unitario]]</f>
        <v>37800</v>
      </c>
    </row>
    <row r="203" spans="1:7" x14ac:dyDescent="0.25">
      <c r="A203" t="s">
        <v>59</v>
      </c>
      <c r="B203" t="s">
        <v>64</v>
      </c>
      <c r="C203" s="20">
        <v>40740</v>
      </c>
      <c r="D203" s="22">
        <v>10591</v>
      </c>
      <c r="E203">
        <v>16</v>
      </c>
      <c r="F203" s="21">
        <v>812.5</v>
      </c>
      <c r="G203" s="21">
        <f>tblvendedores8[[#This Row],[Unidades]]*tblvendedores8[[#This Row],[Valor Unitario]]</f>
        <v>13000</v>
      </c>
    </row>
    <row r="204" spans="1:7" x14ac:dyDescent="0.25">
      <c r="A204" t="s">
        <v>59</v>
      </c>
      <c r="B204" t="s">
        <v>69</v>
      </c>
      <c r="C204" s="20">
        <v>40740</v>
      </c>
      <c r="D204" s="22">
        <v>10592</v>
      </c>
      <c r="E204">
        <v>12</v>
      </c>
      <c r="F204" s="21">
        <v>516.46</v>
      </c>
      <c r="G204" s="21">
        <f>tblvendedores8[[#This Row],[Unidades]]*tblvendedores8[[#This Row],[Valor Unitario]]</f>
        <v>6197.52</v>
      </c>
    </row>
    <row r="205" spans="1:7" x14ac:dyDescent="0.25">
      <c r="A205" t="s">
        <v>59</v>
      </c>
      <c r="B205" t="s">
        <v>69</v>
      </c>
      <c r="C205" s="20">
        <v>40740</v>
      </c>
      <c r="D205" s="22">
        <v>10594</v>
      </c>
      <c r="E205">
        <v>12</v>
      </c>
      <c r="F205" s="21">
        <v>565.5</v>
      </c>
      <c r="G205" s="21">
        <f>tblvendedores8[[#This Row],[Unidades]]*tblvendedores8[[#This Row],[Valor Unitario]]</f>
        <v>6786</v>
      </c>
    </row>
    <row r="206" spans="1:7" x14ac:dyDescent="0.25">
      <c r="A206" t="s">
        <v>61</v>
      </c>
      <c r="B206" t="s">
        <v>68</v>
      </c>
      <c r="C206" s="20">
        <v>40742</v>
      </c>
      <c r="D206" s="22">
        <v>10597</v>
      </c>
      <c r="E206">
        <v>10</v>
      </c>
      <c r="F206" s="21">
        <v>718.08</v>
      </c>
      <c r="G206" s="21">
        <f>tblvendedores8[[#This Row],[Unidades]]*tblvendedores8[[#This Row],[Valor Unitario]]</f>
        <v>7180.8</v>
      </c>
    </row>
    <row r="207" spans="1:7" x14ac:dyDescent="0.25">
      <c r="A207" t="s">
        <v>59</v>
      </c>
      <c r="B207" t="s">
        <v>64</v>
      </c>
      <c r="C207" s="20">
        <v>40742</v>
      </c>
      <c r="D207" s="22">
        <v>10598</v>
      </c>
      <c r="E207">
        <v>19</v>
      </c>
      <c r="F207" s="21">
        <v>2388.5</v>
      </c>
      <c r="G207" s="21">
        <f>tblvendedores8[[#This Row],[Unidades]]*tblvendedores8[[#This Row],[Valor Unitario]]</f>
        <v>45381.5</v>
      </c>
    </row>
    <row r="208" spans="1:7" x14ac:dyDescent="0.25">
      <c r="A208" t="s">
        <v>61</v>
      </c>
      <c r="B208" t="s">
        <v>65</v>
      </c>
      <c r="C208" s="20">
        <v>40745</v>
      </c>
      <c r="D208" s="22">
        <v>10599</v>
      </c>
      <c r="E208">
        <v>15</v>
      </c>
      <c r="F208" s="21">
        <v>493</v>
      </c>
      <c r="G208" s="21">
        <f>tblvendedores8[[#This Row],[Unidades]]*tblvendedores8[[#This Row],[Valor Unitario]]</f>
        <v>7395</v>
      </c>
    </row>
    <row r="209" spans="1:7" x14ac:dyDescent="0.25">
      <c r="A209" t="s">
        <v>61</v>
      </c>
      <c r="B209" t="s">
        <v>67</v>
      </c>
      <c r="C209" s="20">
        <v>40745</v>
      </c>
      <c r="D209" s="22">
        <v>10600</v>
      </c>
      <c r="E209">
        <v>17</v>
      </c>
      <c r="F209" s="21">
        <v>479.8</v>
      </c>
      <c r="G209" s="21">
        <f>tblvendedores8[[#This Row],[Unidades]]*tblvendedores8[[#This Row],[Valor Unitario]]</f>
        <v>8156.6</v>
      </c>
    </row>
    <row r="210" spans="1:7" x14ac:dyDescent="0.25">
      <c r="A210" t="s">
        <v>61</v>
      </c>
      <c r="B210" t="s">
        <v>68</v>
      </c>
      <c r="C210" s="20">
        <v>40746</v>
      </c>
      <c r="D210" s="22">
        <v>10601</v>
      </c>
      <c r="E210">
        <v>8</v>
      </c>
      <c r="F210" s="21">
        <v>2285</v>
      </c>
      <c r="G210" s="21">
        <f>tblvendedores8[[#This Row],[Unidades]]*tblvendedores8[[#This Row],[Valor Unitario]]</f>
        <v>18280</v>
      </c>
    </row>
    <row r="211" spans="1:7" x14ac:dyDescent="0.25">
      <c r="A211" t="s">
        <v>59</v>
      </c>
      <c r="B211" t="s">
        <v>66</v>
      </c>
      <c r="C211" s="20">
        <v>40746</v>
      </c>
      <c r="D211" s="22">
        <v>10602</v>
      </c>
      <c r="E211">
        <v>13</v>
      </c>
      <c r="F211" s="21">
        <v>48.75</v>
      </c>
      <c r="G211" s="21">
        <f>tblvendedores8[[#This Row],[Unidades]]*tblvendedores8[[#This Row],[Valor Unitario]]</f>
        <v>633.75</v>
      </c>
    </row>
    <row r="212" spans="1:7" x14ac:dyDescent="0.25">
      <c r="A212" t="s">
        <v>59</v>
      </c>
      <c r="B212" t="s">
        <v>67</v>
      </c>
      <c r="C212" s="20">
        <v>40749</v>
      </c>
      <c r="D212" s="22">
        <v>10578</v>
      </c>
      <c r="E212">
        <v>11</v>
      </c>
      <c r="F212" s="21">
        <v>477</v>
      </c>
      <c r="G212" s="21">
        <f>tblvendedores8[[#This Row],[Unidades]]*tblvendedores8[[#This Row],[Valor Unitario]]</f>
        <v>5247</v>
      </c>
    </row>
    <row r="213" spans="1:7" x14ac:dyDescent="0.25">
      <c r="A213" t="s">
        <v>61</v>
      </c>
      <c r="B213" t="s">
        <v>62</v>
      </c>
      <c r="C213" s="20">
        <v>40749</v>
      </c>
      <c r="D213" s="22">
        <v>10607</v>
      </c>
      <c r="E213">
        <v>10</v>
      </c>
      <c r="F213" s="21">
        <v>6475.4</v>
      </c>
      <c r="G213" s="21">
        <f>tblvendedores8[[#This Row],[Unidades]]*tblvendedores8[[#This Row],[Valor Unitario]]</f>
        <v>64754</v>
      </c>
    </row>
    <row r="214" spans="1:7" x14ac:dyDescent="0.25">
      <c r="A214" t="s">
        <v>59</v>
      </c>
      <c r="B214" t="s">
        <v>64</v>
      </c>
      <c r="C214" s="20">
        <v>40753</v>
      </c>
      <c r="D214" s="22">
        <v>10604</v>
      </c>
      <c r="E214">
        <v>14</v>
      </c>
      <c r="F214" s="21">
        <v>230.85</v>
      </c>
      <c r="G214" s="21">
        <f>tblvendedores8[[#This Row],[Unidades]]*tblvendedores8[[#This Row],[Valor Unitario]]</f>
        <v>3231.9</v>
      </c>
    </row>
    <row r="215" spans="1:7" x14ac:dyDescent="0.25">
      <c r="A215" t="s">
        <v>59</v>
      </c>
      <c r="B215" t="s">
        <v>64</v>
      </c>
      <c r="C215" s="20">
        <v>40753</v>
      </c>
      <c r="D215" s="22">
        <v>10605</v>
      </c>
      <c r="E215">
        <v>7</v>
      </c>
      <c r="F215" s="21">
        <v>4109.6899999999996</v>
      </c>
      <c r="G215" s="21">
        <f>tblvendedores8[[#This Row],[Unidades]]*tblvendedores8[[#This Row],[Valor Unitario]]</f>
        <v>28767.829999999998</v>
      </c>
    </row>
    <row r="216" spans="1:7" x14ac:dyDescent="0.25">
      <c r="A216" t="s">
        <v>61</v>
      </c>
      <c r="B216" t="s">
        <v>68</v>
      </c>
      <c r="C216" s="20">
        <v>40754</v>
      </c>
      <c r="D216" s="22">
        <v>10609</v>
      </c>
      <c r="E216">
        <v>17</v>
      </c>
      <c r="F216" s="21">
        <v>424</v>
      </c>
      <c r="G216" s="21">
        <f>tblvendedores8[[#This Row],[Unidades]]*tblvendedores8[[#This Row],[Valor Unitario]]</f>
        <v>7208</v>
      </c>
    </row>
    <row r="217" spans="1:7" x14ac:dyDescent="0.25">
      <c r="A217" t="s">
        <v>59</v>
      </c>
      <c r="B217" t="s">
        <v>67</v>
      </c>
      <c r="C217" s="20">
        <v>40755</v>
      </c>
      <c r="D217" s="22">
        <v>10606</v>
      </c>
      <c r="E217">
        <v>7</v>
      </c>
      <c r="F217" s="21">
        <v>1130.4000000000001</v>
      </c>
      <c r="G217" s="21">
        <f>tblvendedores8[[#This Row],[Unidades]]*tblvendedores8[[#This Row],[Valor Unitario]]</f>
        <v>7912.8000000000011</v>
      </c>
    </row>
    <row r="218" spans="1:7" x14ac:dyDescent="0.25">
      <c r="A218" t="s">
        <v>59</v>
      </c>
      <c r="B218" t="s">
        <v>67</v>
      </c>
      <c r="C218" s="20">
        <v>40756</v>
      </c>
      <c r="D218" s="22">
        <v>10608</v>
      </c>
      <c r="E218">
        <v>15</v>
      </c>
      <c r="F218" s="21">
        <v>1064</v>
      </c>
      <c r="G218" s="21">
        <f>tblvendedores8[[#This Row],[Unidades]]*tblvendedores8[[#This Row],[Valor Unitario]]</f>
        <v>15960</v>
      </c>
    </row>
    <row r="219" spans="1:7" x14ac:dyDescent="0.25">
      <c r="A219" t="s">
        <v>61</v>
      </c>
      <c r="B219" t="s">
        <v>65</v>
      </c>
      <c r="C219" s="20">
        <v>40756</v>
      </c>
      <c r="D219" s="22">
        <v>10611</v>
      </c>
      <c r="E219">
        <v>14</v>
      </c>
      <c r="F219" s="21">
        <v>808</v>
      </c>
      <c r="G219" s="21">
        <f>tblvendedores8[[#This Row],[Unidades]]*tblvendedores8[[#This Row],[Valor Unitario]]</f>
        <v>11312</v>
      </c>
    </row>
    <row r="220" spans="1:7" x14ac:dyDescent="0.25">
      <c r="A220" t="s">
        <v>59</v>
      </c>
      <c r="B220" t="s">
        <v>64</v>
      </c>
      <c r="C220" s="20">
        <v>40756</v>
      </c>
      <c r="D220" s="22">
        <v>10612</v>
      </c>
      <c r="E220">
        <v>18</v>
      </c>
      <c r="F220" s="21">
        <v>6375</v>
      </c>
      <c r="G220" s="21">
        <f>tblvendedores8[[#This Row],[Unidades]]*tblvendedores8[[#This Row],[Valor Unitario]]</f>
        <v>114750</v>
      </c>
    </row>
    <row r="221" spans="1:7" x14ac:dyDescent="0.25">
      <c r="A221" t="s">
        <v>59</v>
      </c>
      <c r="B221" t="s">
        <v>67</v>
      </c>
      <c r="C221" s="20">
        <v>40756</v>
      </c>
      <c r="D221" s="22">
        <v>10613</v>
      </c>
      <c r="E221">
        <v>10</v>
      </c>
      <c r="F221" s="21">
        <v>353.2</v>
      </c>
      <c r="G221" s="21">
        <f>tblvendedores8[[#This Row],[Unidades]]*tblvendedores8[[#This Row],[Valor Unitario]]</f>
        <v>3532</v>
      </c>
    </row>
    <row r="222" spans="1:7" x14ac:dyDescent="0.25">
      <c r="A222" t="s">
        <v>59</v>
      </c>
      <c r="B222" t="s">
        <v>66</v>
      </c>
      <c r="C222" s="20">
        <v>40756</v>
      </c>
      <c r="D222" s="22">
        <v>10614</v>
      </c>
      <c r="E222">
        <v>12</v>
      </c>
      <c r="F222" s="21">
        <v>464</v>
      </c>
      <c r="G222" s="21">
        <f>tblvendedores8[[#This Row],[Unidades]]*tblvendedores8[[#This Row],[Valor Unitario]]</f>
        <v>5568</v>
      </c>
    </row>
    <row r="223" spans="1:7" x14ac:dyDescent="0.25">
      <c r="A223" t="s">
        <v>59</v>
      </c>
      <c r="B223" t="s">
        <v>67</v>
      </c>
      <c r="C223" s="20">
        <v>40759</v>
      </c>
      <c r="D223" s="22">
        <v>10617</v>
      </c>
      <c r="E223">
        <v>15</v>
      </c>
      <c r="F223" s="21">
        <v>1402.5</v>
      </c>
      <c r="G223" s="21">
        <f>tblvendedores8[[#This Row],[Unidades]]*tblvendedores8[[#This Row],[Valor Unitario]]</f>
        <v>21037.5</v>
      </c>
    </row>
    <row r="224" spans="1:7" x14ac:dyDescent="0.25">
      <c r="A224" t="s">
        <v>59</v>
      </c>
      <c r="B224" t="s">
        <v>64</v>
      </c>
      <c r="C224" s="20">
        <v>40760</v>
      </c>
      <c r="D224" s="22">
        <v>10616</v>
      </c>
      <c r="E224">
        <v>13</v>
      </c>
      <c r="F224" s="21">
        <v>4806.99</v>
      </c>
      <c r="G224" s="21">
        <f>tblvendedores8[[#This Row],[Unidades]]*tblvendedores8[[#This Row],[Valor Unitario]]</f>
        <v>62490.869999999995</v>
      </c>
    </row>
    <row r="225" spans="1:7" x14ac:dyDescent="0.25">
      <c r="A225" t="s">
        <v>59</v>
      </c>
      <c r="B225" t="s">
        <v>66</v>
      </c>
      <c r="C225" s="20">
        <v>40761</v>
      </c>
      <c r="D225" s="22">
        <v>10610</v>
      </c>
      <c r="E225">
        <v>9</v>
      </c>
      <c r="F225" s="21">
        <v>299.25</v>
      </c>
      <c r="G225" s="21">
        <f>tblvendedores8[[#This Row],[Unidades]]*tblvendedores8[[#This Row],[Valor Unitario]]</f>
        <v>2693.25</v>
      </c>
    </row>
    <row r="226" spans="1:7" x14ac:dyDescent="0.25">
      <c r="A226" t="s">
        <v>59</v>
      </c>
      <c r="B226" t="s">
        <v>60</v>
      </c>
      <c r="C226" s="20">
        <v>40761</v>
      </c>
      <c r="D226" s="22">
        <v>10615</v>
      </c>
      <c r="E226">
        <v>19</v>
      </c>
      <c r="F226" s="21">
        <v>120</v>
      </c>
      <c r="G226" s="21">
        <f>tblvendedores8[[#This Row],[Unidades]]*tblvendedores8[[#This Row],[Valor Unitario]]</f>
        <v>2280</v>
      </c>
    </row>
    <row r="227" spans="1:7" x14ac:dyDescent="0.25">
      <c r="A227" t="s">
        <v>61</v>
      </c>
      <c r="B227" t="s">
        <v>69</v>
      </c>
      <c r="C227" s="20">
        <v>40762</v>
      </c>
      <c r="D227" s="22">
        <v>10619</v>
      </c>
      <c r="E227">
        <v>17</v>
      </c>
      <c r="F227" s="21">
        <v>1260</v>
      </c>
      <c r="G227" s="21">
        <f>tblvendedores8[[#This Row],[Unidades]]*tblvendedores8[[#This Row],[Valor Unitario]]</f>
        <v>21420</v>
      </c>
    </row>
    <row r="228" spans="1:7" x14ac:dyDescent="0.25">
      <c r="A228" t="s">
        <v>59</v>
      </c>
      <c r="B228" t="s">
        <v>66</v>
      </c>
      <c r="C228" s="20">
        <v>40763</v>
      </c>
      <c r="D228" s="22">
        <v>10603</v>
      </c>
      <c r="E228">
        <v>8</v>
      </c>
      <c r="F228" s="21">
        <v>1483</v>
      </c>
      <c r="G228" s="21">
        <f>tblvendedores8[[#This Row],[Unidades]]*tblvendedores8[[#This Row],[Valor Unitario]]</f>
        <v>11864</v>
      </c>
    </row>
    <row r="229" spans="1:7" x14ac:dyDescent="0.25">
      <c r="A229" t="s">
        <v>59</v>
      </c>
      <c r="B229" t="s">
        <v>64</v>
      </c>
      <c r="C229" s="20">
        <v>40763</v>
      </c>
      <c r="D229" s="22">
        <v>10618</v>
      </c>
      <c r="E229">
        <v>19</v>
      </c>
      <c r="F229" s="21">
        <v>2697.5</v>
      </c>
      <c r="G229" s="21">
        <f>tblvendedores8[[#This Row],[Unidades]]*tblvendedores8[[#This Row],[Valor Unitario]]</f>
        <v>51252.5</v>
      </c>
    </row>
    <row r="230" spans="1:7" x14ac:dyDescent="0.25">
      <c r="A230" t="s">
        <v>59</v>
      </c>
      <c r="B230" t="s">
        <v>67</v>
      </c>
      <c r="C230" s="20">
        <v>40766</v>
      </c>
      <c r="D230" s="22">
        <v>10621</v>
      </c>
      <c r="E230">
        <v>9</v>
      </c>
      <c r="F230" s="21">
        <v>758.5</v>
      </c>
      <c r="G230" s="21">
        <f>tblvendedores8[[#This Row],[Unidades]]*tblvendedores8[[#This Row],[Valor Unitario]]</f>
        <v>6826.5</v>
      </c>
    </row>
    <row r="231" spans="1:7" x14ac:dyDescent="0.25">
      <c r="A231" t="s">
        <v>59</v>
      </c>
      <c r="B231" t="s">
        <v>67</v>
      </c>
      <c r="C231" s="20">
        <v>40766</v>
      </c>
      <c r="D231" s="22">
        <v>10622</v>
      </c>
      <c r="E231">
        <v>12</v>
      </c>
      <c r="F231" s="21">
        <v>560</v>
      </c>
      <c r="G231" s="21">
        <f>tblvendedores8[[#This Row],[Unidades]]*tblvendedores8[[#This Row],[Valor Unitario]]</f>
        <v>6720</v>
      </c>
    </row>
    <row r="232" spans="1:7" x14ac:dyDescent="0.25">
      <c r="A232" t="s">
        <v>59</v>
      </c>
      <c r="B232" t="s">
        <v>66</v>
      </c>
      <c r="C232" s="20">
        <v>40767</v>
      </c>
      <c r="D232" s="22">
        <v>10596</v>
      </c>
      <c r="E232">
        <v>10</v>
      </c>
      <c r="F232" s="21">
        <v>1180.8800000000001</v>
      </c>
      <c r="G232" s="21">
        <f>tblvendedores8[[#This Row],[Unidades]]*tblvendedores8[[#This Row],[Valor Unitario]]</f>
        <v>11808.800000000001</v>
      </c>
    </row>
    <row r="233" spans="1:7" x14ac:dyDescent="0.25">
      <c r="A233" t="s">
        <v>59</v>
      </c>
      <c r="B233" t="s">
        <v>66</v>
      </c>
      <c r="C233" s="20">
        <v>40767</v>
      </c>
      <c r="D233" s="22">
        <v>10623</v>
      </c>
      <c r="E233">
        <v>11</v>
      </c>
      <c r="F233" s="21">
        <v>1336.95</v>
      </c>
      <c r="G233" s="21">
        <f>tblvendedores8[[#This Row],[Unidades]]*tblvendedores8[[#This Row],[Valor Unitario]]</f>
        <v>14706.45</v>
      </c>
    </row>
    <row r="234" spans="1:7" x14ac:dyDescent="0.25">
      <c r="A234" t="s">
        <v>61</v>
      </c>
      <c r="B234" t="s">
        <v>68</v>
      </c>
      <c r="C234" s="20">
        <v>40768</v>
      </c>
      <c r="D234" s="22">
        <v>10593</v>
      </c>
      <c r="E234">
        <v>14</v>
      </c>
      <c r="F234" s="21">
        <v>1994.4</v>
      </c>
      <c r="G234" s="21">
        <f>tblvendedores8[[#This Row],[Unidades]]*tblvendedores8[[#This Row],[Valor Unitario]]</f>
        <v>27921.600000000002</v>
      </c>
    </row>
    <row r="235" spans="1:7" x14ac:dyDescent="0.25">
      <c r="A235" t="s">
        <v>59</v>
      </c>
      <c r="B235" t="s">
        <v>60</v>
      </c>
      <c r="C235" s="20">
        <v>40769</v>
      </c>
      <c r="D235" s="22">
        <v>10620</v>
      </c>
      <c r="E235">
        <v>13</v>
      </c>
      <c r="F235" s="21">
        <v>57.5</v>
      </c>
      <c r="G235" s="21">
        <f>tblvendedores8[[#This Row],[Unidades]]*tblvendedores8[[#This Row],[Valor Unitario]]</f>
        <v>747.5</v>
      </c>
    </row>
    <row r="236" spans="1:7" x14ac:dyDescent="0.25">
      <c r="A236" t="s">
        <v>59</v>
      </c>
      <c r="B236" t="s">
        <v>69</v>
      </c>
      <c r="C236" s="20">
        <v>40769</v>
      </c>
      <c r="D236" s="22">
        <v>10625</v>
      </c>
      <c r="E236">
        <v>12</v>
      </c>
      <c r="F236" s="21">
        <v>479.75</v>
      </c>
      <c r="G236" s="21">
        <f>tblvendedores8[[#This Row],[Unidades]]*tblvendedores8[[#This Row],[Valor Unitario]]</f>
        <v>5757</v>
      </c>
    </row>
    <row r="237" spans="1:7" x14ac:dyDescent="0.25">
      <c r="A237" t="s">
        <v>59</v>
      </c>
      <c r="B237" t="s">
        <v>66</v>
      </c>
      <c r="C237" s="20">
        <v>40770</v>
      </c>
      <c r="D237" s="22">
        <v>10631</v>
      </c>
      <c r="E237">
        <v>15</v>
      </c>
      <c r="F237" s="21">
        <v>55.8</v>
      </c>
      <c r="G237" s="21">
        <f>tblvendedores8[[#This Row],[Unidades]]*tblvendedores8[[#This Row],[Valor Unitario]]</f>
        <v>837</v>
      </c>
    </row>
    <row r="238" spans="1:7" x14ac:dyDescent="0.25">
      <c r="A238" t="s">
        <v>61</v>
      </c>
      <c r="B238" t="s">
        <v>68</v>
      </c>
      <c r="C238" s="20">
        <v>40773</v>
      </c>
      <c r="D238" s="22">
        <v>10633</v>
      </c>
      <c r="E238">
        <v>17</v>
      </c>
      <c r="F238" s="21">
        <v>5510.59</v>
      </c>
      <c r="G238" s="21">
        <f>tblvendedores8[[#This Row],[Unidades]]*tblvendedores8[[#This Row],[Valor Unitario]]</f>
        <v>93680.03</v>
      </c>
    </row>
    <row r="239" spans="1:7" x14ac:dyDescent="0.25">
      <c r="A239" t="s">
        <v>59</v>
      </c>
      <c r="B239" t="s">
        <v>67</v>
      </c>
      <c r="C239" s="20">
        <v>40774</v>
      </c>
      <c r="D239" s="22">
        <v>10624</v>
      </c>
      <c r="E239">
        <v>10</v>
      </c>
      <c r="F239" s="21">
        <v>1393.24</v>
      </c>
      <c r="G239" s="21">
        <f>tblvendedores8[[#This Row],[Unidades]]*tblvendedores8[[#This Row],[Valor Unitario]]</f>
        <v>13932.4</v>
      </c>
    </row>
    <row r="240" spans="1:7" x14ac:dyDescent="0.25">
      <c r="A240" t="s">
        <v>59</v>
      </c>
      <c r="B240" t="s">
        <v>64</v>
      </c>
      <c r="C240" s="20">
        <v>40774</v>
      </c>
      <c r="D240" s="22">
        <v>10630</v>
      </c>
      <c r="E240">
        <v>7</v>
      </c>
      <c r="F240" s="21">
        <v>903.6</v>
      </c>
      <c r="G240" s="21">
        <f>tblvendedores8[[#This Row],[Unidades]]*tblvendedores8[[#This Row],[Valor Unitario]]</f>
        <v>6325.2</v>
      </c>
    </row>
    <row r="241" spans="1:7" x14ac:dyDescent="0.25">
      <c r="A241" t="s">
        <v>59</v>
      </c>
      <c r="B241" t="s">
        <v>66</v>
      </c>
      <c r="C241" s="20">
        <v>40774</v>
      </c>
      <c r="D241" s="22">
        <v>10632</v>
      </c>
      <c r="E241">
        <v>15</v>
      </c>
      <c r="F241" s="21">
        <v>589</v>
      </c>
      <c r="G241" s="21">
        <f>tblvendedores8[[#This Row],[Unidades]]*tblvendedores8[[#This Row],[Valor Unitario]]</f>
        <v>8835</v>
      </c>
    </row>
    <row r="242" spans="1:7" x14ac:dyDescent="0.25">
      <c r="A242" t="s">
        <v>59</v>
      </c>
      <c r="B242" t="s">
        <v>64</v>
      </c>
      <c r="C242" s="20">
        <v>40775</v>
      </c>
      <c r="D242" s="22">
        <v>10626</v>
      </c>
      <c r="E242">
        <v>16</v>
      </c>
      <c r="F242" s="21">
        <v>1503.6</v>
      </c>
      <c r="G242" s="21">
        <f>tblvendedores8[[#This Row],[Unidades]]*tblvendedores8[[#This Row],[Valor Unitario]]</f>
        <v>24057.599999999999</v>
      </c>
    </row>
    <row r="243" spans="1:7" x14ac:dyDescent="0.25">
      <c r="A243" t="s">
        <v>59</v>
      </c>
      <c r="B243" t="s">
        <v>67</v>
      </c>
      <c r="C243" s="20">
        <v>40775</v>
      </c>
      <c r="D243" s="22">
        <v>10628</v>
      </c>
      <c r="E243">
        <v>7</v>
      </c>
      <c r="F243" s="21">
        <v>450</v>
      </c>
      <c r="G243" s="21">
        <f>tblvendedores8[[#This Row],[Unidades]]*tblvendedores8[[#This Row],[Valor Unitario]]</f>
        <v>3150</v>
      </c>
    </row>
    <row r="244" spans="1:7" x14ac:dyDescent="0.25">
      <c r="A244" t="s">
        <v>59</v>
      </c>
      <c r="B244" t="s">
        <v>67</v>
      </c>
      <c r="C244" s="20">
        <v>40775</v>
      </c>
      <c r="D244" s="22">
        <v>10629</v>
      </c>
      <c r="E244">
        <v>7</v>
      </c>
      <c r="F244" s="21">
        <v>2775.05</v>
      </c>
      <c r="G244" s="21">
        <f>tblvendedores8[[#This Row],[Unidades]]*tblvendedores8[[#This Row],[Valor Unitario]]</f>
        <v>19425.350000000002</v>
      </c>
    </row>
    <row r="245" spans="1:7" x14ac:dyDescent="0.25">
      <c r="A245" t="s">
        <v>59</v>
      </c>
      <c r="B245" t="s">
        <v>66</v>
      </c>
      <c r="C245" s="20">
        <v>40776</v>
      </c>
      <c r="D245" s="22">
        <v>10627</v>
      </c>
      <c r="E245">
        <v>15</v>
      </c>
      <c r="F245" s="21">
        <v>1185.75</v>
      </c>
      <c r="G245" s="21">
        <f>tblvendedores8[[#This Row],[Unidades]]*tblvendedores8[[#This Row],[Valor Unitario]]</f>
        <v>17786.25</v>
      </c>
    </row>
    <row r="246" spans="1:7" x14ac:dyDescent="0.25">
      <c r="A246" t="s">
        <v>59</v>
      </c>
      <c r="B246" t="s">
        <v>67</v>
      </c>
      <c r="C246" s="20">
        <v>40776</v>
      </c>
      <c r="D246" s="22">
        <v>10634</v>
      </c>
      <c r="E246">
        <v>7</v>
      </c>
      <c r="F246" s="21">
        <v>4985.5</v>
      </c>
      <c r="G246" s="21">
        <f>tblvendedores8[[#This Row],[Unidades]]*tblvendedores8[[#This Row],[Valor Unitario]]</f>
        <v>34898.5</v>
      </c>
    </row>
    <row r="247" spans="1:7" x14ac:dyDescent="0.25">
      <c r="A247" t="s">
        <v>59</v>
      </c>
      <c r="B247" t="s">
        <v>66</v>
      </c>
      <c r="C247" s="20">
        <v>40776</v>
      </c>
      <c r="D247" s="22">
        <v>10635</v>
      </c>
      <c r="E247">
        <v>10</v>
      </c>
      <c r="F247" s="21">
        <v>1326.22</v>
      </c>
      <c r="G247" s="21">
        <f>tblvendedores8[[#This Row],[Unidades]]*tblvendedores8[[#This Row],[Valor Unitario]]</f>
        <v>13262.2</v>
      </c>
    </row>
    <row r="248" spans="1:7" x14ac:dyDescent="0.25">
      <c r="A248" t="s">
        <v>59</v>
      </c>
      <c r="B248" t="s">
        <v>67</v>
      </c>
      <c r="C248" s="20">
        <v>40781</v>
      </c>
      <c r="D248" s="22">
        <v>10636</v>
      </c>
      <c r="E248">
        <v>8</v>
      </c>
      <c r="F248" s="21">
        <v>629.5</v>
      </c>
      <c r="G248" s="21">
        <f>tblvendedores8[[#This Row],[Unidades]]*tblvendedores8[[#This Row],[Valor Unitario]]</f>
        <v>5036</v>
      </c>
    </row>
    <row r="249" spans="1:7" x14ac:dyDescent="0.25">
      <c r="A249" t="s">
        <v>61</v>
      </c>
      <c r="B249" t="s">
        <v>65</v>
      </c>
      <c r="C249" s="20">
        <v>40781</v>
      </c>
      <c r="D249" s="22">
        <v>10637</v>
      </c>
      <c r="E249">
        <v>16</v>
      </c>
      <c r="F249" s="21">
        <v>2761.94</v>
      </c>
      <c r="G249" s="21">
        <f>tblvendedores8[[#This Row],[Unidades]]*tblvendedores8[[#This Row],[Valor Unitario]]</f>
        <v>44191.040000000001</v>
      </c>
    </row>
    <row r="250" spans="1:7" x14ac:dyDescent="0.25">
      <c r="A250" t="s">
        <v>59</v>
      </c>
      <c r="B250" t="s">
        <v>67</v>
      </c>
      <c r="C250" s="20">
        <v>40781</v>
      </c>
      <c r="D250" s="22">
        <v>10641</v>
      </c>
      <c r="E250">
        <v>7</v>
      </c>
      <c r="F250" s="21">
        <v>2054</v>
      </c>
      <c r="G250" s="21">
        <f>tblvendedores8[[#This Row],[Unidades]]*tblvendedores8[[#This Row],[Valor Unitario]]</f>
        <v>14378</v>
      </c>
    </row>
    <row r="251" spans="1:7" x14ac:dyDescent="0.25">
      <c r="A251" t="s">
        <v>61</v>
      </c>
      <c r="B251" t="s">
        <v>68</v>
      </c>
      <c r="C251" s="20">
        <v>40782</v>
      </c>
      <c r="D251" s="22">
        <v>10639</v>
      </c>
      <c r="E251">
        <v>11</v>
      </c>
      <c r="F251" s="21">
        <v>500</v>
      </c>
      <c r="G251" s="21">
        <f>tblvendedores8[[#This Row],[Unidades]]*tblvendedores8[[#This Row],[Valor Unitario]]</f>
        <v>5500</v>
      </c>
    </row>
    <row r="252" spans="1:7" x14ac:dyDescent="0.25">
      <c r="A252" t="s">
        <v>59</v>
      </c>
      <c r="B252" t="s">
        <v>67</v>
      </c>
      <c r="C252" s="20">
        <v>40783</v>
      </c>
      <c r="D252" s="22">
        <v>10640</v>
      </c>
      <c r="E252">
        <v>12</v>
      </c>
      <c r="F252" s="21">
        <v>708.75</v>
      </c>
      <c r="G252" s="21">
        <f>tblvendedores8[[#This Row],[Unidades]]*tblvendedores8[[#This Row],[Valor Unitario]]</f>
        <v>8505</v>
      </c>
    </row>
    <row r="253" spans="1:7" x14ac:dyDescent="0.25">
      <c r="A253" t="s">
        <v>61</v>
      </c>
      <c r="B253" t="s">
        <v>62</v>
      </c>
      <c r="C253" s="20">
        <v>40784</v>
      </c>
      <c r="D253" s="22">
        <v>10649</v>
      </c>
      <c r="E253">
        <v>7</v>
      </c>
      <c r="F253" s="21">
        <v>1434</v>
      </c>
      <c r="G253" s="21">
        <f>tblvendedores8[[#This Row],[Unidades]]*tblvendedores8[[#This Row],[Valor Unitario]]</f>
        <v>10038</v>
      </c>
    </row>
    <row r="254" spans="1:7" x14ac:dyDescent="0.25">
      <c r="A254" t="s">
        <v>59</v>
      </c>
      <c r="B254" t="s">
        <v>69</v>
      </c>
      <c r="C254" s="20">
        <v>40787</v>
      </c>
      <c r="D254" s="22">
        <v>10638</v>
      </c>
      <c r="E254">
        <v>18</v>
      </c>
      <c r="F254" s="21">
        <v>2720.05</v>
      </c>
      <c r="G254" s="21">
        <f>tblvendedores8[[#This Row],[Unidades]]*tblvendedores8[[#This Row],[Valor Unitario]]</f>
        <v>48960.9</v>
      </c>
    </row>
    <row r="255" spans="1:7" x14ac:dyDescent="0.25">
      <c r="A255" t="s">
        <v>59</v>
      </c>
      <c r="B255" t="s">
        <v>69</v>
      </c>
      <c r="C255" s="20">
        <v>40787</v>
      </c>
      <c r="D255" s="22">
        <v>10644</v>
      </c>
      <c r="E255">
        <v>9</v>
      </c>
      <c r="F255" s="21">
        <v>1371.8</v>
      </c>
      <c r="G255" s="21">
        <f>tblvendedores8[[#This Row],[Unidades]]*tblvendedores8[[#This Row],[Valor Unitario]]</f>
        <v>12346.199999999999</v>
      </c>
    </row>
    <row r="256" spans="1:7" x14ac:dyDescent="0.25">
      <c r="A256" t="s">
        <v>61</v>
      </c>
      <c r="B256" t="s">
        <v>65</v>
      </c>
      <c r="C256" s="20">
        <v>40788</v>
      </c>
      <c r="D256" s="22">
        <v>10643</v>
      </c>
      <c r="E256">
        <v>12</v>
      </c>
      <c r="F256" s="21">
        <v>814.5</v>
      </c>
      <c r="G256" s="21">
        <f>tblvendedores8[[#This Row],[Unidades]]*tblvendedores8[[#This Row],[Valor Unitario]]</f>
        <v>9774</v>
      </c>
    </row>
    <row r="257" spans="1:7" x14ac:dyDescent="0.25">
      <c r="A257" t="s">
        <v>59</v>
      </c>
      <c r="B257" t="s">
        <v>67</v>
      </c>
      <c r="C257" s="20">
        <v>40788</v>
      </c>
      <c r="D257" s="22">
        <v>10645</v>
      </c>
      <c r="E257">
        <v>17</v>
      </c>
      <c r="F257" s="21">
        <v>1535</v>
      </c>
      <c r="G257" s="21">
        <f>tblvendedores8[[#This Row],[Unidades]]*tblvendedores8[[#This Row],[Valor Unitario]]</f>
        <v>26095</v>
      </c>
    </row>
    <row r="258" spans="1:7" x14ac:dyDescent="0.25">
      <c r="A258" t="s">
        <v>61</v>
      </c>
      <c r="B258" t="s">
        <v>63</v>
      </c>
      <c r="C258" s="20">
        <v>40789</v>
      </c>
      <c r="D258" s="22">
        <v>10646</v>
      </c>
      <c r="E258">
        <v>8</v>
      </c>
      <c r="F258" s="21">
        <v>1446</v>
      </c>
      <c r="G258" s="21">
        <f>tblvendedores8[[#This Row],[Unidades]]*tblvendedores8[[#This Row],[Valor Unitario]]</f>
        <v>11568</v>
      </c>
    </row>
    <row r="259" spans="1:7" x14ac:dyDescent="0.25">
      <c r="A259" t="s">
        <v>59</v>
      </c>
      <c r="B259" t="s">
        <v>67</v>
      </c>
      <c r="C259" s="20">
        <v>40789</v>
      </c>
      <c r="D259" s="22">
        <v>10647</v>
      </c>
      <c r="E259">
        <v>13</v>
      </c>
      <c r="F259" s="21">
        <v>636</v>
      </c>
      <c r="G259" s="21">
        <f>tblvendedores8[[#This Row],[Unidades]]*tblvendedores8[[#This Row],[Valor Unitario]]</f>
        <v>8268</v>
      </c>
    </row>
    <row r="260" spans="1:7" x14ac:dyDescent="0.25">
      <c r="A260" t="s">
        <v>61</v>
      </c>
      <c r="B260" t="s">
        <v>62</v>
      </c>
      <c r="C260" s="20">
        <v>40789</v>
      </c>
      <c r="D260" s="22">
        <v>10650</v>
      </c>
      <c r="E260">
        <v>12</v>
      </c>
      <c r="F260" s="21">
        <v>1779.2</v>
      </c>
      <c r="G260" s="21">
        <f>tblvendedores8[[#This Row],[Unidades]]*tblvendedores8[[#This Row],[Valor Unitario]]</f>
        <v>21350.400000000001</v>
      </c>
    </row>
    <row r="261" spans="1:7" x14ac:dyDescent="0.25">
      <c r="A261" t="s">
        <v>61</v>
      </c>
      <c r="B261" t="s">
        <v>68</v>
      </c>
      <c r="C261" s="20">
        <v>40791</v>
      </c>
      <c r="D261" s="22">
        <v>10642</v>
      </c>
      <c r="E261">
        <v>12</v>
      </c>
      <c r="F261" s="21">
        <v>696</v>
      </c>
      <c r="G261" s="21">
        <f>tblvendedores8[[#This Row],[Unidades]]*tblvendedores8[[#This Row],[Valor Unitario]]</f>
        <v>8352</v>
      </c>
    </row>
    <row r="262" spans="1:7" x14ac:dyDescent="0.25">
      <c r="A262" t="s">
        <v>59</v>
      </c>
      <c r="B262" t="s">
        <v>67</v>
      </c>
      <c r="C262" s="20">
        <v>40794</v>
      </c>
      <c r="D262" s="22">
        <v>10652</v>
      </c>
      <c r="E262">
        <v>15</v>
      </c>
      <c r="F262" s="21">
        <v>318.83999999999997</v>
      </c>
      <c r="G262" s="21">
        <f>tblvendedores8[[#This Row],[Unidades]]*tblvendedores8[[#This Row],[Valor Unitario]]</f>
        <v>4782.5999999999995</v>
      </c>
    </row>
    <row r="263" spans="1:7" x14ac:dyDescent="0.25">
      <c r="A263" t="s">
        <v>59</v>
      </c>
      <c r="B263" t="s">
        <v>67</v>
      </c>
      <c r="C263" s="20">
        <v>40794</v>
      </c>
      <c r="D263" s="22">
        <v>10658</v>
      </c>
      <c r="E263">
        <v>7</v>
      </c>
      <c r="F263" s="21">
        <v>4464.6000000000004</v>
      </c>
      <c r="G263" s="21">
        <f>tblvendedores8[[#This Row],[Unidades]]*tblvendedores8[[#This Row],[Valor Unitario]]</f>
        <v>31252.200000000004</v>
      </c>
    </row>
    <row r="264" spans="1:7" x14ac:dyDescent="0.25">
      <c r="A264" t="s">
        <v>61</v>
      </c>
      <c r="B264" t="s">
        <v>62</v>
      </c>
      <c r="C264" s="20">
        <v>40795</v>
      </c>
      <c r="D264" s="22">
        <v>10648</v>
      </c>
      <c r="E264">
        <v>13</v>
      </c>
      <c r="F264" s="21">
        <v>372.37</v>
      </c>
      <c r="G264" s="21">
        <f>tblvendedores8[[#This Row],[Unidades]]*tblvendedores8[[#This Row],[Valor Unitario]]</f>
        <v>4840.8100000000004</v>
      </c>
    </row>
    <row r="265" spans="1:7" x14ac:dyDescent="0.25">
      <c r="A265" t="s">
        <v>61</v>
      </c>
      <c r="B265" t="s">
        <v>65</v>
      </c>
      <c r="C265" s="20">
        <v>40796</v>
      </c>
      <c r="D265" s="22">
        <v>10656</v>
      </c>
      <c r="E265">
        <v>19</v>
      </c>
      <c r="F265" s="21">
        <v>604.21</v>
      </c>
      <c r="G265" s="21">
        <f>tblvendedores8[[#This Row],[Unidades]]*tblvendedores8[[#This Row],[Valor Unitario]]</f>
        <v>11479.990000000002</v>
      </c>
    </row>
    <row r="266" spans="1:7" x14ac:dyDescent="0.25">
      <c r="A266" t="s">
        <v>61</v>
      </c>
      <c r="B266" t="s">
        <v>68</v>
      </c>
      <c r="C266" s="20">
        <v>40796</v>
      </c>
      <c r="D266" s="22">
        <v>10659</v>
      </c>
      <c r="E266">
        <v>12</v>
      </c>
      <c r="F266" s="21">
        <v>1227.02</v>
      </c>
      <c r="G266" s="21">
        <f>tblvendedores8[[#This Row],[Unidades]]*tblvendedores8[[#This Row],[Valor Unitario]]</f>
        <v>14724.24</v>
      </c>
    </row>
    <row r="267" spans="1:7" x14ac:dyDescent="0.25">
      <c r="A267" t="s">
        <v>59</v>
      </c>
      <c r="B267" t="s">
        <v>66</v>
      </c>
      <c r="C267" s="20">
        <v>40797</v>
      </c>
      <c r="D267" s="22">
        <v>10651</v>
      </c>
      <c r="E267">
        <v>7</v>
      </c>
      <c r="F267" s="21">
        <v>397.8</v>
      </c>
      <c r="G267" s="21">
        <f>tblvendedores8[[#This Row],[Unidades]]*tblvendedores8[[#This Row],[Valor Unitario]]</f>
        <v>2784.6</v>
      </c>
    </row>
    <row r="268" spans="1:7" x14ac:dyDescent="0.25">
      <c r="A268" t="s">
        <v>61</v>
      </c>
      <c r="B268" t="s">
        <v>62</v>
      </c>
      <c r="C268" s="20">
        <v>40797</v>
      </c>
      <c r="D268" s="22">
        <v>10654</v>
      </c>
      <c r="E268">
        <v>7</v>
      </c>
      <c r="F268" s="21">
        <v>601.83000000000004</v>
      </c>
      <c r="G268" s="21">
        <f>tblvendedores8[[#This Row],[Unidades]]*tblvendedores8[[#This Row],[Valor Unitario]]</f>
        <v>4212.8100000000004</v>
      </c>
    </row>
    <row r="269" spans="1:7" x14ac:dyDescent="0.25">
      <c r="A269" t="s">
        <v>59</v>
      </c>
      <c r="B269" t="s">
        <v>64</v>
      </c>
      <c r="C269" s="20">
        <v>40797</v>
      </c>
      <c r="D269" s="22">
        <v>10655</v>
      </c>
      <c r="E269">
        <v>12</v>
      </c>
      <c r="F269" s="21">
        <v>154.4</v>
      </c>
      <c r="G269" s="21">
        <f>tblvendedores8[[#This Row],[Unidades]]*tblvendedores8[[#This Row],[Valor Unitario]]</f>
        <v>1852.8000000000002</v>
      </c>
    </row>
    <row r="270" spans="1:7" x14ac:dyDescent="0.25">
      <c r="A270" t="s">
        <v>59</v>
      </c>
      <c r="B270" t="s">
        <v>60</v>
      </c>
      <c r="C270" s="20">
        <v>40801</v>
      </c>
      <c r="D270" s="22">
        <v>10657</v>
      </c>
      <c r="E270">
        <v>12</v>
      </c>
      <c r="F270" s="21">
        <v>4371.6000000000004</v>
      </c>
      <c r="G270" s="21">
        <f>tblvendedores8[[#This Row],[Unidades]]*tblvendedores8[[#This Row],[Valor Unitario]]</f>
        <v>52459.200000000004</v>
      </c>
    </row>
    <row r="271" spans="1:7" x14ac:dyDescent="0.25">
      <c r="A271" t="s">
        <v>61</v>
      </c>
      <c r="B271" t="s">
        <v>68</v>
      </c>
      <c r="C271" s="20">
        <v>40801</v>
      </c>
      <c r="D271" s="22">
        <v>10661</v>
      </c>
      <c r="E271">
        <v>9</v>
      </c>
      <c r="F271" s="21">
        <v>562.6</v>
      </c>
      <c r="G271" s="21">
        <f>tblvendedores8[[#This Row],[Unidades]]*tblvendedores8[[#This Row],[Valor Unitario]]</f>
        <v>5063.4000000000005</v>
      </c>
    </row>
    <row r="272" spans="1:7" x14ac:dyDescent="0.25">
      <c r="A272" t="s">
        <v>59</v>
      </c>
      <c r="B272" t="s">
        <v>64</v>
      </c>
      <c r="C272" s="20">
        <v>40803</v>
      </c>
      <c r="D272" s="22">
        <v>10665</v>
      </c>
      <c r="E272">
        <v>11</v>
      </c>
      <c r="F272" s="21">
        <v>1295</v>
      </c>
      <c r="G272" s="21">
        <f>tblvendedores8[[#This Row],[Unidades]]*tblvendedores8[[#This Row],[Valor Unitario]]</f>
        <v>14245</v>
      </c>
    </row>
    <row r="273" spans="1:7" x14ac:dyDescent="0.25">
      <c r="A273" t="s">
        <v>59</v>
      </c>
      <c r="B273" t="s">
        <v>69</v>
      </c>
      <c r="C273" s="20">
        <v>40804</v>
      </c>
      <c r="D273" s="22">
        <v>10662</v>
      </c>
      <c r="E273">
        <v>9</v>
      </c>
      <c r="F273" s="21">
        <v>125</v>
      </c>
      <c r="G273" s="21">
        <f>tblvendedores8[[#This Row],[Unidades]]*tblvendedores8[[#This Row],[Valor Unitario]]</f>
        <v>1125</v>
      </c>
    </row>
    <row r="274" spans="1:7" x14ac:dyDescent="0.25">
      <c r="A274" t="s">
        <v>59</v>
      </c>
      <c r="B274" t="s">
        <v>67</v>
      </c>
      <c r="C274" s="20">
        <v>40804</v>
      </c>
      <c r="D274" s="22">
        <v>10670</v>
      </c>
      <c r="E274">
        <v>17</v>
      </c>
      <c r="F274" s="21">
        <v>2301.75</v>
      </c>
      <c r="G274" s="21">
        <f>tblvendedores8[[#This Row],[Unidades]]*tblvendedores8[[#This Row],[Valor Unitario]]</f>
        <v>39129.75</v>
      </c>
    </row>
    <row r="275" spans="1:7" x14ac:dyDescent="0.25">
      <c r="A275" t="s">
        <v>59</v>
      </c>
      <c r="B275" t="s">
        <v>64</v>
      </c>
      <c r="C275" s="20">
        <v>40805</v>
      </c>
      <c r="D275" s="22">
        <v>10653</v>
      </c>
      <c r="E275">
        <v>13</v>
      </c>
      <c r="F275" s="21">
        <v>1083.1500000000001</v>
      </c>
      <c r="G275" s="21">
        <f>tblvendedores8[[#This Row],[Unidades]]*tblvendedores8[[#This Row],[Valor Unitario]]</f>
        <v>14080.95</v>
      </c>
    </row>
    <row r="276" spans="1:7" x14ac:dyDescent="0.25">
      <c r="A276" t="s">
        <v>59</v>
      </c>
      <c r="B276" t="s">
        <v>64</v>
      </c>
      <c r="C276" s="20">
        <v>40805</v>
      </c>
      <c r="D276" s="22">
        <v>10664</v>
      </c>
      <c r="E276">
        <v>9</v>
      </c>
      <c r="F276" s="21">
        <v>1288.3900000000001</v>
      </c>
      <c r="G276" s="21">
        <f>tblvendedores8[[#This Row],[Unidades]]*tblvendedores8[[#This Row],[Valor Unitario]]</f>
        <v>11595.51</v>
      </c>
    </row>
    <row r="277" spans="1:7" x14ac:dyDescent="0.25">
      <c r="A277" t="s">
        <v>61</v>
      </c>
      <c r="B277" t="s">
        <v>68</v>
      </c>
      <c r="C277" s="20">
        <v>40805</v>
      </c>
      <c r="D277" s="22">
        <v>10667</v>
      </c>
      <c r="E277">
        <v>19</v>
      </c>
      <c r="F277" s="21">
        <v>1536.8</v>
      </c>
      <c r="G277" s="21">
        <f>tblvendedores8[[#This Row],[Unidades]]*tblvendedores8[[#This Row],[Valor Unitario]]</f>
        <v>29199.200000000001</v>
      </c>
    </row>
    <row r="278" spans="1:7" x14ac:dyDescent="0.25">
      <c r="A278" t="s">
        <v>59</v>
      </c>
      <c r="B278" t="s">
        <v>60</v>
      </c>
      <c r="C278" s="20">
        <v>40805</v>
      </c>
      <c r="D278" s="22">
        <v>10673</v>
      </c>
      <c r="E278">
        <v>16</v>
      </c>
      <c r="F278" s="21">
        <v>412.35</v>
      </c>
      <c r="G278" s="21">
        <f>tblvendedores8[[#This Row],[Unidades]]*tblvendedores8[[#This Row],[Valor Unitario]]</f>
        <v>6597.6</v>
      </c>
    </row>
    <row r="279" spans="1:7" x14ac:dyDescent="0.25">
      <c r="A279" t="s">
        <v>61</v>
      </c>
      <c r="B279" t="s">
        <v>68</v>
      </c>
      <c r="C279" s="20">
        <v>40808</v>
      </c>
      <c r="D279" s="22">
        <v>10666</v>
      </c>
      <c r="E279">
        <v>17</v>
      </c>
      <c r="F279" s="21">
        <v>4666.9399999999996</v>
      </c>
      <c r="G279" s="21">
        <f>tblvendedores8[[#This Row],[Unidades]]*tblvendedores8[[#This Row],[Valor Unitario]]</f>
        <v>79337.98</v>
      </c>
    </row>
    <row r="280" spans="1:7" x14ac:dyDescent="0.25">
      <c r="A280" t="s">
        <v>59</v>
      </c>
      <c r="B280" t="s">
        <v>60</v>
      </c>
      <c r="C280" s="20">
        <v>40808</v>
      </c>
      <c r="D280" s="22">
        <v>10669</v>
      </c>
      <c r="E280">
        <v>17</v>
      </c>
      <c r="F280" s="21">
        <v>570</v>
      </c>
      <c r="G280" s="21">
        <f>tblvendedores8[[#This Row],[Unidades]]*tblvendedores8[[#This Row],[Valor Unitario]]</f>
        <v>9690</v>
      </c>
    </row>
    <row r="281" spans="1:7" x14ac:dyDescent="0.25">
      <c r="A281" t="s">
        <v>59</v>
      </c>
      <c r="B281" t="s">
        <v>64</v>
      </c>
      <c r="C281" s="20">
        <v>40809</v>
      </c>
      <c r="D281" s="22">
        <v>10668</v>
      </c>
      <c r="E281">
        <v>19</v>
      </c>
      <c r="F281" s="21">
        <v>625.27</v>
      </c>
      <c r="G281" s="21">
        <f>tblvendedores8[[#This Row],[Unidades]]*tblvendedores8[[#This Row],[Valor Unitario]]</f>
        <v>11880.13</v>
      </c>
    </row>
    <row r="282" spans="1:7" x14ac:dyDescent="0.25">
      <c r="A282" t="s">
        <v>61</v>
      </c>
      <c r="B282" t="s">
        <v>62</v>
      </c>
      <c r="C282" s="20">
        <v>40809</v>
      </c>
      <c r="D282" s="22">
        <v>10675</v>
      </c>
      <c r="E282">
        <v>15</v>
      </c>
      <c r="F282" s="21">
        <v>1423</v>
      </c>
      <c r="G282" s="21">
        <f>tblvendedores8[[#This Row],[Unidades]]*tblvendedores8[[#This Row],[Valor Unitario]]</f>
        <v>21345</v>
      </c>
    </row>
    <row r="283" spans="1:7" x14ac:dyDescent="0.25">
      <c r="A283" t="s">
        <v>59</v>
      </c>
      <c r="B283" t="s">
        <v>64</v>
      </c>
      <c r="C283" s="20">
        <v>40810</v>
      </c>
      <c r="D283" s="22">
        <v>10671</v>
      </c>
      <c r="E283">
        <v>15</v>
      </c>
      <c r="F283" s="21">
        <v>920.1</v>
      </c>
      <c r="G283" s="21">
        <f>tblvendedores8[[#This Row],[Unidades]]*tblvendedores8[[#This Row],[Valor Unitario]]</f>
        <v>13801.5</v>
      </c>
    </row>
    <row r="284" spans="1:7" x14ac:dyDescent="0.25">
      <c r="A284" t="s">
        <v>61</v>
      </c>
      <c r="B284" t="s">
        <v>63</v>
      </c>
      <c r="C284" s="20">
        <v>40812</v>
      </c>
      <c r="D284" s="22">
        <v>10672</v>
      </c>
      <c r="E284">
        <v>8</v>
      </c>
      <c r="F284" s="21">
        <v>3815.25</v>
      </c>
      <c r="G284" s="21">
        <f>tblvendedores8[[#This Row],[Unidades]]*tblvendedores8[[#This Row],[Valor Unitario]]</f>
        <v>30522</v>
      </c>
    </row>
    <row r="285" spans="1:7" x14ac:dyDescent="0.25">
      <c r="A285" t="s">
        <v>59</v>
      </c>
      <c r="B285" t="s">
        <v>64</v>
      </c>
      <c r="C285" s="20">
        <v>40812</v>
      </c>
      <c r="D285" s="22">
        <v>10677</v>
      </c>
      <c r="E285">
        <v>16</v>
      </c>
      <c r="F285" s="21">
        <v>813.36</v>
      </c>
      <c r="G285" s="21">
        <f>tblvendedores8[[#This Row],[Unidades]]*tblvendedores8[[#This Row],[Valor Unitario]]</f>
        <v>13013.76</v>
      </c>
    </row>
    <row r="286" spans="1:7" x14ac:dyDescent="0.25">
      <c r="A286" t="s">
        <v>59</v>
      </c>
      <c r="B286" t="s">
        <v>64</v>
      </c>
      <c r="C286" s="20">
        <v>40812</v>
      </c>
      <c r="D286" s="22">
        <v>10680</v>
      </c>
      <c r="E286">
        <v>9</v>
      </c>
      <c r="F286" s="21">
        <v>1261.8800000000001</v>
      </c>
      <c r="G286" s="21">
        <f>tblvendedores8[[#This Row],[Unidades]]*tblvendedores8[[#This Row],[Valor Unitario]]</f>
        <v>11356.920000000002</v>
      </c>
    </row>
    <row r="287" spans="1:7" x14ac:dyDescent="0.25">
      <c r="A287" t="s">
        <v>59</v>
      </c>
      <c r="B287" t="s">
        <v>60</v>
      </c>
      <c r="C287" s="20">
        <v>40815</v>
      </c>
      <c r="D287" s="22">
        <v>10676</v>
      </c>
      <c r="E287">
        <v>17</v>
      </c>
      <c r="F287" s="21">
        <v>534.85</v>
      </c>
      <c r="G287" s="21">
        <f>tblvendedores8[[#This Row],[Unidades]]*tblvendedores8[[#This Row],[Valor Unitario]]</f>
        <v>9092.4500000000007</v>
      </c>
    </row>
    <row r="288" spans="1:7" x14ac:dyDescent="0.25">
      <c r="A288" t="s">
        <v>61</v>
      </c>
      <c r="B288" t="s">
        <v>67</v>
      </c>
      <c r="C288" s="20">
        <v>40816</v>
      </c>
      <c r="D288" s="22">
        <v>10674</v>
      </c>
      <c r="E288">
        <v>19</v>
      </c>
      <c r="F288" s="21">
        <v>45</v>
      </c>
      <c r="G288" s="21">
        <f>tblvendedores8[[#This Row],[Unidades]]*tblvendedores8[[#This Row],[Valor Unitario]]</f>
        <v>855</v>
      </c>
    </row>
    <row r="289" spans="1:7" x14ac:dyDescent="0.25">
      <c r="A289" t="s">
        <v>59</v>
      </c>
      <c r="B289" t="s">
        <v>66</v>
      </c>
      <c r="C289" s="20">
        <v>40816</v>
      </c>
      <c r="D289" s="22">
        <v>10679</v>
      </c>
      <c r="E289">
        <v>18</v>
      </c>
      <c r="F289" s="21">
        <v>660</v>
      </c>
      <c r="G289" s="21">
        <f>tblvendedores8[[#This Row],[Unidades]]*tblvendedores8[[#This Row],[Valor Unitario]]</f>
        <v>11880</v>
      </c>
    </row>
    <row r="290" spans="1:7" x14ac:dyDescent="0.25">
      <c r="A290" t="s">
        <v>59</v>
      </c>
      <c r="B290" t="s">
        <v>69</v>
      </c>
      <c r="C290" s="20">
        <v>40816</v>
      </c>
      <c r="D290" s="22">
        <v>10681</v>
      </c>
      <c r="E290">
        <v>14</v>
      </c>
      <c r="F290" s="21">
        <v>1287.4000000000001</v>
      </c>
      <c r="G290" s="21">
        <f>tblvendedores8[[#This Row],[Unidades]]*tblvendedores8[[#This Row],[Valor Unitario]]</f>
        <v>18023.600000000002</v>
      </c>
    </row>
    <row r="291" spans="1:7" x14ac:dyDescent="0.25">
      <c r="A291" t="s">
        <v>59</v>
      </c>
      <c r="B291" t="s">
        <v>69</v>
      </c>
      <c r="C291" s="20">
        <v>40816</v>
      </c>
      <c r="D291" s="22">
        <v>10684</v>
      </c>
      <c r="E291">
        <v>18</v>
      </c>
      <c r="F291" s="21">
        <v>1768</v>
      </c>
      <c r="G291" s="21">
        <f>tblvendedores8[[#This Row],[Unidades]]*tblvendedores8[[#This Row],[Valor Unitario]]</f>
        <v>31824</v>
      </c>
    </row>
    <row r="292" spans="1:7" x14ac:dyDescent="0.25">
      <c r="A292" t="s">
        <v>59</v>
      </c>
      <c r="B292" t="s">
        <v>69</v>
      </c>
      <c r="C292" s="20">
        <v>40817</v>
      </c>
      <c r="D292" s="22">
        <v>10682</v>
      </c>
      <c r="E292">
        <v>11</v>
      </c>
      <c r="F292" s="21">
        <v>375.5</v>
      </c>
      <c r="G292" s="21">
        <f>tblvendedores8[[#This Row],[Unidades]]*tblvendedores8[[#This Row],[Valor Unitario]]</f>
        <v>4130.5</v>
      </c>
    </row>
    <row r="293" spans="1:7" x14ac:dyDescent="0.25">
      <c r="A293" t="s">
        <v>59</v>
      </c>
      <c r="B293" t="s">
        <v>60</v>
      </c>
      <c r="C293" s="20">
        <v>40817</v>
      </c>
      <c r="D293" s="22">
        <v>10683</v>
      </c>
      <c r="E293">
        <v>17</v>
      </c>
      <c r="F293" s="21">
        <v>63</v>
      </c>
      <c r="G293" s="21">
        <f>tblvendedores8[[#This Row],[Unidades]]*tblvendedores8[[#This Row],[Valor Unitario]]</f>
        <v>1071</v>
      </c>
    </row>
    <row r="294" spans="1:7" x14ac:dyDescent="0.25">
      <c r="A294" t="s">
        <v>59</v>
      </c>
      <c r="B294" t="s">
        <v>60</v>
      </c>
      <c r="C294" s="20">
        <v>40819</v>
      </c>
      <c r="D294" s="22">
        <v>10663</v>
      </c>
      <c r="E294">
        <v>8</v>
      </c>
      <c r="F294" s="21">
        <v>1930.4</v>
      </c>
      <c r="G294" s="21">
        <f>tblvendedores8[[#This Row],[Unidades]]*tblvendedores8[[#This Row],[Valor Unitario]]</f>
        <v>15443.2</v>
      </c>
    </row>
    <row r="295" spans="1:7" x14ac:dyDescent="0.25">
      <c r="A295" t="s">
        <v>59</v>
      </c>
      <c r="B295" t="s">
        <v>67</v>
      </c>
      <c r="C295" s="20">
        <v>40819</v>
      </c>
      <c r="D295" s="22">
        <v>10685</v>
      </c>
      <c r="E295">
        <v>17</v>
      </c>
      <c r="F295" s="21">
        <v>801.1</v>
      </c>
      <c r="G295" s="21">
        <f>tblvendedores8[[#This Row],[Unidades]]*tblvendedores8[[#This Row],[Valor Unitario]]</f>
        <v>13618.7</v>
      </c>
    </row>
    <row r="296" spans="1:7" x14ac:dyDescent="0.25">
      <c r="A296" t="s">
        <v>59</v>
      </c>
      <c r="B296" t="s">
        <v>64</v>
      </c>
      <c r="C296" s="20">
        <v>40819</v>
      </c>
      <c r="D296" s="22">
        <v>10690</v>
      </c>
      <c r="E296">
        <v>8</v>
      </c>
      <c r="F296" s="21">
        <v>862.5</v>
      </c>
      <c r="G296" s="21">
        <f>tblvendedores8[[#This Row],[Unidades]]*tblvendedores8[[#This Row],[Valor Unitario]]</f>
        <v>6900</v>
      </c>
    </row>
    <row r="297" spans="1:7" x14ac:dyDescent="0.25">
      <c r="A297" t="s">
        <v>59</v>
      </c>
      <c r="B297" t="s">
        <v>67</v>
      </c>
      <c r="C297" s="20">
        <v>40823</v>
      </c>
      <c r="D297" s="22">
        <v>10688</v>
      </c>
      <c r="E297">
        <v>14</v>
      </c>
      <c r="F297" s="21">
        <v>3160.6</v>
      </c>
      <c r="G297" s="21">
        <f>tblvendedores8[[#This Row],[Unidades]]*tblvendedores8[[#This Row],[Valor Unitario]]</f>
        <v>44248.4</v>
      </c>
    </row>
    <row r="298" spans="1:7" x14ac:dyDescent="0.25">
      <c r="A298" t="s">
        <v>59</v>
      </c>
      <c r="B298" t="s">
        <v>64</v>
      </c>
      <c r="C298" s="20">
        <v>40823</v>
      </c>
      <c r="D298" s="22">
        <v>10689</v>
      </c>
      <c r="E298">
        <v>14</v>
      </c>
      <c r="F298" s="21">
        <v>472.5</v>
      </c>
      <c r="G298" s="21">
        <f>tblvendedores8[[#This Row],[Unidades]]*tblvendedores8[[#This Row],[Valor Unitario]]</f>
        <v>6615</v>
      </c>
    </row>
    <row r="299" spans="1:7" x14ac:dyDescent="0.25">
      <c r="A299" t="s">
        <v>59</v>
      </c>
      <c r="B299" t="s">
        <v>60</v>
      </c>
      <c r="C299" s="20">
        <v>40824</v>
      </c>
      <c r="D299" s="22">
        <v>10686</v>
      </c>
      <c r="E299">
        <v>12</v>
      </c>
      <c r="F299" s="21">
        <v>1404.45</v>
      </c>
      <c r="G299" s="21">
        <f>tblvendedores8[[#This Row],[Unidades]]*tblvendedores8[[#This Row],[Valor Unitario]]</f>
        <v>16853.400000000001</v>
      </c>
    </row>
    <row r="300" spans="1:7" x14ac:dyDescent="0.25">
      <c r="A300" t="s">
        <v>59</v>
      </c>
      <c r="B300" t="s">
        <v>66</v>
      </c>
      <c r="C300" s="20">
        <v>40825</v>
      </c>
      <c r="D300" s="22">
        <v>10694</v>
      </c>
      <c r="E300">
        <v>9</v>
      </c>
      <c r="F300" s="21">
        <v>4825</v>
      </c>
      <c r="G300" s="21">
        <f>tblvendedores8[[#This Row],[Unidades]]*tblvendedores8[[#This Row],[Valor Unitario]]</f>
        <v>43425</v>
      </c>
    </row>
    <row r="301" spans="1:7" x14ac:dyDescent="0.25">
      <c r="A301" t="s">
        <v>59</v>
      </c>
      <c r="B301" t="s">
        <v>69</v>
      </c>
      <c r="C301" s="20">
        <v>40826</v>
      </c>
      <c r="D301" s="22">
        <v>10693</v>
      </c>
      <c r="E301">
        <v>19</v>
      </c>
      <c r="F301" s="21">
        <v>2071.1999999999998</v>
      </c>
      <c r="G301" s="21">
        <f>tblvendedores8[[#This Row],[Unidades]]*tblvendedores8[[#This Row],[Valor Unitario]]</f>
        <v>39352.799999999996</v>
      </c>
    </row>
    <row r="302" spans="1:7" x14ac:dyDescent="0.25">
      <c r="A302" t="s">
        <v>59</v>
      </c>
      <c r="B302" t="s">
        <v>67</v>
      </c>
      <c r="C302" s="20">
        <v>40829</v>
      </c>
      <c r="D302" s="22">
        <v>10692</v>
      </c>
      <c r="E302">
        <v>11</v>
      </c>
      <c r="F302" s="21">
        <v>878</v>
      </c>
      <c r="G302" s="21">
        <f>tblvendedores8[[#This Row],[Unidades]]*tblvendedores8[[#This Row],[Valor Unitario]]</f>
        <v>9658</v>
      </c>
    </row>
    <row r="303" spans="1:7" x14ac:dyDescent="0.25">
      <c r="A303" t="s">
        <v>59</v>
      </c>
      <c r="B303" t="s">
        <v>69</v>
      </c>
      <c r="C303" s="20">
        <v>40829</v>
      </c>
      <c r="D303" s="22">
        <v>10699</v>
      </c>
      <c r="E303">
        <v>17</v>
      </c>
      <c r="F303" s="21">
        <v>114</v>
      </c>
      <c r="G303" s="21">
        <f>tblvendedores8[[#This Row],[Unidades]]*tblvendedores8[[#This Row],[Valor Unitario]]</f>
        <v>1938</v>
      </c>
    </row>
    <row r="304" spans="1:7" x14ac:dyDescent="0.25">
      <c r="A304" t="s">
        <v>61</v>
      </c>
      <c r="B304" t="s">
        <v>68</v>
      </c>
      <c r="C304" s="20">
        <v>40830</v>
      </c>
      <c r="D304" s="22">
        <v>10695</v>
      </c>
      <c r="E304">
        <v>8</v>
      </c>
      <c r="F304" s="21">
        <v>642</v>
      </c>
      <c r="G304" s="21">
        <f>tblvendedores8[[#This Row],[Unidades]]*tblvendedores8[[#This Row],[Valor Unitario]]</f>
        <v>5136</v>
      </c>
    </row>
    <row r="305" spans="1:7" x14ac:dyDescent="0.25">
      <c r="A305" t="s">
        <v>59</v>
      </c>
      <c r="B305" t="s">
        <v>66</v>
      </c>
      <c r="C305" s="20">
        <v>40830</v>
      </c>
      <c r="D305" s="22">
        <v>10696</v>
      </c>
      <c r="E305">
        <v>13</v>
      </c>
      <c r="F305" s="21">
        <v>996</v>
      </c>
      <c r="G305" s="21">
        <f>tblvendedores8[[#This Row],[Unidades]]*tblvendedores8[[#This Row],[Valor Unitario]]</f>
        <v>12948</v>
      </c>
    </row>
    <row r="306" spans="1:7" x14ac:dyDescent="0.25">
      <c r="A306" t="s">
        <v>59</v>
      </c>
      <c r="B306" t="s">
        <v>69</v>
      </c>
      <c r="C306" s="20">
        <v>40830</v>
      </c>
      <c r="D306" s="22">
        <v>10697</v>
      </c>
      <c r="E306">
        <v>16</v>
      </c>
      <c r="F306" s="21">
        <v>805.43</v>
      </c>
      <c r="G306" s="21">
        <f>tblvendedores8[[#This Row],[Unidades]]*tblvendedores8[[#This Row],[Valor Unitario]]</f>
        <v>12886.88</v>
      </c>
    </row>
    <row r="307" spans="1:7" x14ac:dyDescent="0.25">
      <c r="A307" t="s">
        <v>59</v>
      </c>
      <c r="B307" t="s">
        <v>66</v>
      </c>
      <c r="C307" s="20">
        <v>40831</v>
      </c>
      <c r="D307" s="22">
        <v>10660</v>
      </c>
      <c r="E307">
        <v>13</v>
      </c>
      <c r="F307" s="21">
        <v>1701</v>
      </c>
      <c r="G307" s="21">
        <f>tblvendedores8[[#This Row],[Unidades]]*tblvendedores8[[#This Row],[Valor Unitario]]</f>
        <v>22113</v>
      </c>
    </row>
    <row r="308" spans="1:7" x14ac:dyDescent="0.25">
      <c r="A308" t="s">
        <v>61</v>
      </c>
      <c r="B308" t="s">
        <v>65</v>
      </c>
      <c r="C308" s="20">
        <v>40831</v>
      </c>
      <c r="D308" s="22">
        <v>10701</v>
      </c>
      <c r="E308">
        <v>18</v>
      </c>
      <c r="F308" s="21">
        <v>2864.5</v>
      </c>
      <c r="G308" s="21">
        <f>tblvendedores8[[#This Row],[Unidades]]*tblvendedores8[[#This Row],[Valor Unitario]]</f>
        <v>51561</v>
      </c>
    </row>
    <row r="309" spans="1:7" x14ac:dyDescent="0.25">
      <c r="A309" t="s">
        <v>61</v>
      </c>
      <c r="B309" t="s">
        <v>68</v>
      </c>
      <c r="C309" s="20">
        <v>40832</v>
      </c>
      <c r="D309" s="22">
        <v>10678</v>
      </c>
      <c r="E309">
        <v>9</v>
      </c>
      <c r="F309" s="21">
        <v>5256.5</v>
      </c>
      <c r="G309" s="21">
        <f>tblvendedores8[[#This Row],[Unidades]]*tblvendedores8[[#This Row],[Valor Unitario]]</f>
        <v>47308.5</v>
      </c>
    </row>
    <row r="310" spans="1:7" x14ac:dyDescent="0.25">
      <c r="A310" t="s">
        <v>59</v>
      </c>
      <c r="B310" t="s">
        <v>69</v>
      </c>
      <c r="C310" s="20">
        <v>40832</v>
      </c>
      <c r="D310" s="22">
        <v>10700</v>
      </c>
      <c r="E310">
        <v>7</v>
      </c>
      <c r="F310" s="21">
        <v>1638.4</v>
      </c>
      <c r="G310" s="21">
        <f>tblvendedores8[[#This Row],[Unidades]]*tblvendedores8[[#This Row],[Valor Unitario]]</f>
        <v>11468.800000000001</v>
      </c>
    </row>
    <row r="311" spans="1:7" x14ac:dyDescent="0.25">
      <c r="A311" t="s">
        <v>59</v>
      </c>
      <c r="B311" t="s">
        <v>67</v>
      </c>
      <c r="C311" s="20">
        <v>40833</v>
      </c>
      <c r="D311" s="22">
        <v>10698</v>
      </c>
      <c r="E311">
        <v>18</v>
      </c>
      <c r="F311" s="21">
        <v>3436.45</v>
      </c>
      <c r="G311" s="21">
        <f>tblvendedores8[[#This Row],[Unidades]]*tblvendedores8[[#This Row],[Valor Unitario]]</f>
        <v>61856.1</v>
      </c>
    </row>
    <row r="312" spans="1:7" x14ac:dyDescent="0.25">
      <c r="A312" t="s">
        <v>61</v>
      </c>
      <c r="B312" t="s">
        <v>65</v>
      </c>
      <c r="C312" s="20">
        <v>40836</v>
      </c>
      <c r="D312" s="22">
        <v>10703</v>
      </c>
      <c r="E312">
        <v>10</v>
      </c>
      <c r="F312" s="21">
        <v>2545</v>
      </c>
      <c r="G312" s="21">
        <f>tblvendedores8[[#This Row],[Unidades]]*tblvendedores8[[#This Row],[Valor Unitario]]</f>
        <v>25450</v>
      </c>
    </row>
    <row r="313" spans="1:7" x14ac:dyDescent="0.25">
      <c r="A313" t="s">
        <v>59</v>
      </c>
      <c r="B313" t="s">
        <v>67</v>
      </c>
      <c r="C313" s="20">
        <v>40837</v>
      </c>
      <c r="D313" s="22">
        <v>10702</v>
      </c>
      <c r="E313">
        <v>17</v>
      </c>
      <c r="F313" s="21">
        <v>330</v>
      </c>
      <c r="G313" s="21">
        <f>tblvendedores8[[#This Row],[Unidades]]*tblvendedores8[[#This Row],[Valor Unitario]]</f>
        <v>5610</v>
      </c>
    </row>
    <row r="314" spans="1:7" x14ac:dyDescent="0.25">
      <c r="A314" t="s">
        <v>59</v>
      </c>
      <c r="B314" t="s">
        <v>66</v>
      </c>
      <c r="C314" s="20">
        <v>40837</v>
      </c>
      <c r="D314" s="22">
        <v>10706</v>
      </c>
      <c r="E314">
        <v>17</v>
      </c>
      <c r="F314" s="21">
        <v>1893</v>
      </c>
      <c r="G314" s="21">
        <f>tblvendedores8[[#This Row],[Unidades]]*tblvendedores8[[#This Row],[Valor Unitario]]</f>
        <v>32181</v>
      </c>
    </row>
    <row r="315" spans="1:7" x14ac:dyDescent="0.25">
      <c r="A315" t="s">
        <v>59</v>
      </c>
      <c r="B315" t="s">
        <v>60</v>
      </c>
      <c r="C315" s="20">
        <v>40838</v>
      </c>
      <c r="D315" s="22">
        <v>10691</v>
      </c>
      <c r="E315">
        <v>12</v>
      </c>
      <c r="F315" s="21">
        <v>10164.799999999999</v>
      </c>
      <c r="G315" s="21">
        <f>tblvendedores8[[#This Row],[Unidades]]*tblvendedores8[[#This Row],[Valor Unitario]]</f>
        <v>121977.59999999999</v>
      </c>
    </row>
    <row r="316" spans="1:7" x14ac:dyDescent="0.25">
      <c r="A316" t="s">
        <v>59</v>
      </c>
      <c r="B316" t="s">
        <v>67</v>
      </c>
      <c r="C316" s="20">
        <v>40839</v>
      </c>
      <c r="D316" s="22">
        <v>10707</v>
      </c>
      <c r="E316">
        <v>11</v>
      </c>
      <c r="F316" s="21">
        <v>1641</v>
      </c>
      <c r="G316" s="21">
        <f>tblvendedores8[[#This Row],[Unidades]]*tblvendedores8[[#This Row],[Valor Unitario]]</f>
        <v>18051</v>
      </c>
    </row>
    <row r="317" spans="1:7" x14ac:dyDescent="0.25">
      <c r="A317" t="s">
        <v>59</v>
      </c>
      <c r="B317" t="s">
        <v>64</v>
      </c>
      <c r="C317" s="20">
        <v>40839</v>
      </c>
      <c r="D317" s="22">
        <v>10710</v>
      </c>
      <c r="E317">
        <v>16</v>
      </c>
      <c r="F317" s="21">
        <v>93.5</v>
      </c>
      <c r="G317" s="21">
        <f>tblvendedores8[[#This Row],[Unidades]]*tblvendedores8[[#This Row],[Valor Unitario]]</f>
        <v>1496</v>
      </c>
    </row>
    <row r="318" spans="1:7" x14ac:dyDescent="0.25">
      <c r="A318" t="s">
        <v>59</v>
      </c>
      <c r="B318" t="s">
        <v>64</v>
      </c>
      <c r="C318" s="20">
        <v>40840</v>
      </c>
      <c r="D318" s="22">
        <v>10713</v>
      </c>
      <c r="E318">
        <v>9</v>
      </c>
      <c r="F318" s="21">
        <v>2827.9</v>
      </c>
      <c r="G318" s="21">
        <f>tblvendedores8[[#This Row],[Unidades]]*tblvendedores8[[#This Row],[Valor Unitario]]</f>
        <v>25451.100000000002</v>
      </c>
    </row>
    <row r="319" spans="1:7" x14ac:dyDescent="0.25">
      <c r="A319" t="s">
        <v>61</v>
      </c>
      <c r="B319" t="s">
        <v>62</v>
      </c>
      <c r="C319" s="20">
        <v>40843</v>
      </c>
      <c r="D319" s="22">
        <v>10714</v>
      </c>
      <c r="E319">
        <v>8</v>
      </c>
      <c r="F319" s="21">
        <v>2205.75</v>
      </c>
      <c r="G319" s="21">
        <f>tblvendedores8[[#This Row],[Unidades]]*tblvendedores8[[#This Row],[Valor Unitario]]</f>
        <v>17646</v>
      </c>
    </row>
    <row r="320" spans="1:7" x14ac:dyDescent="0.25">
      <c r="A320" t="s">
        <v>59</v>
      </c>
      <c r="B320" t="s">
        <v>67</v>
      </c>
      <c r="C320" s="20">
        <v>40843</v>
      </c>
      <c r="D320" s="22">
        <v>10716</v>
      </c>
      <c r="E320">
        <v>17</v>
      </c>
      <c r="F320" s="21">
        <v>706</v>
      </c>
      <c r="G320" s="21">
        <f>tblvendedores8[[#This Row],[Unidades]]*tblvendedores8[[#This Row],[Valor Unitario]]</f>
        <v>12002</v>
      </c>
    </row>
    <row r="321" spans="1:7" x14ac:dyDescent="0.25">
      <c r="A321" t="s">
        <v>61</v>
      </c>
      <c r="B321" t="s">
        <v>62</v>
      </c>
      <c r="C321" s="20">
        <v>40845</v>
      </c>
      <c r="D321" s="22">
        <v>10711</v>
      </c>
      <c r="E321">
        <v>11</v>
      </c>
      <c r="F321" s="21">
        <v>4451.7</v>
      </c>
      <c r="G321" s="21">
        <f>tblvendedores8[[#This Row],[Unidades]]*tblvendedores8[[#This Row],[Valor Unitario]]</f>
        <v>48968.7</v>
      </c>
    </row>
    <row r="322" spans="1:7" x14ac:dyDescent="0.25">
      <c r="A322" t="s">
        <v>59</v>
      </c>
      <c r="B322" t="s">
        <v>69</v>
      </c>
      <c r="C322" s="20">
        <v>40845</v>
      </c>
      <c r="D322" s="22">
        <v>10715</v>
      </c>
      <c r="E322">
        <v>10</v>
      </c>
      <c r="F322" s="21">
        <v>1296</v>
      </c>
      <c r="G322" s="21">
        <f>tblvendedores8[[#This Row],[Unidades]]*tblvendedores8[[#This Row],[Valor Unitario]]</f>
        <v>12960</v>
      </c>
    </row>
    <row r="323" spans="1:7" x14ac:dyDescent="0.25">
      <c r="A323" t="s">
        <v>59</v>
      </c>
      <c r="B323" t="s">
        <v>64</v>
      </c>
      <c r="C323" s="20">
        <v>40845</v>
      </c>
      <c r="D323" s="22">
        <v>10717</v>
      </c>
      <c r="E323">
        <v>12</v>
      </c>
      <c r="F323" s="21">
        <v>1270.75</v>
      </c>
      <c r="G323" s="21">
        <f>tblvendedores8[[#This Row],[Unidades]]*tblvendedores8[[#This Row],[Valor Unitario]]</f>
        <v>15249</v>
      </c>
    </row>
    <row r="324" spans="1:7" x14ac:dyDescent="0.25">
      <c r="A324" t="s">
        <v>59</v>
      </c>
      <c r="B324" t="s">
        <v>64</v>
      </c>
      <c r="C324" s="20">
        <v>40845</v>
      </c>
      <c r="D324" s="22">
        <v>10718</v>
      </c>
      <c r="E324">
        <v>16</v>
      </c>
      <c r="F324" s="21">
        <v>3463</v>
      </c>
      <c r="G324" s="21">
        <f>tblvendedores8[[#This Row],[Unidades]]*tblvendedores8[[#This Row],[Valor Unitario]]</f>
        <v>55408</v>
      </c>
    </row>
    <row r="325" spans="1:7" x14ac:dyDescent="0.25">
      <c r="A325" t="s">
        <v>61</v>
      </c>
      <c r="B325" t="s">
        <v>63</v>
      </c>
      <c r="C325" s="20">
        <v>40846</v>
      </c>
      <c r="D325" s="22">
        <v>10687</v>
      </c>
      <c r="E325">
        <v>14</v>
      </c>
      <c r="F325" s="21">
        <v>4960.8999999999996</v>
      </c>
      <c r="G325" s="21">
        <f>tblvendedores8[[#This Row],[Unidades]]*tblvendedores8[[#This Row],[Valor Unitario]]</f>
        <v>69452.599999999991</v>
      </c>
    </row>
    <row r="326" spans="1:7" x14ac:dyDescent="0.25">
      <c r="A326" t="s">
        <v>59</v>
      </c>
      <c r="B326" t="s">
        <v>69</v>
      </c>
      <c r="C326" s="20">
        <v>40847</v>
      </c>
      <c r="D326" s="22">
        <v>10712</v>
      </c>
      <c r="E326">
        <v>15</v>
      </c>
      <c r="F326" s="21">
        <v>1233.48</v>
      </c>
      <c r="G326" s="21">
        <f>tblvendedores8[[#This Row],[Unidades]]*tblvendedores8[[#This Row],[Valor Unitario]]</f>
        <v>18502.2</v>
      </c>
    </row>
    <row r="327" spans="1:7" x14ac:dyDescent="0.25">
      <c r="A327" t="s">
        <v>61</v>
      </c>
      <c r="B327" t="s">
        <v>62</v>
      </c>
      <c r="C327" s="20">
        <v>40847</v>
      </c>
      <c r="D327" s="22">
        <v>10721</v>
      </c>
      <c r="E327">
        <v>12</v>
      </c>
      <c r="F327" s="21">
        <v>923.87</v>
      </c>
      <c r="G327" s="21">
        <f>tblvendedores8[[#This Row],[Unidades]]*tblvendedores8[[#This Row],[Valor Unitario]]</f>
        <v>11086.44</v>
      </c>
    </row>
    <row r="328" spans="1:7" x14ac:dyDescent="0.25">
      <c r="A328" t="s">
        <v>59</v>
      </c>
      <c r="B328" t="s">
        <v>66</v>
      </c>
      <c r="C328" s="20">
        <v>40851</v>
      </c>
      <c r="D328" s="22">
        <v>10722</v>
      </c>
      <c r="E328">
        <v>15</v>
      </c>
      <c r="F328" s="21">
        <v>1570</v>
      </c>
      <c r="G328" s="21">
        <f>tblvendedores8[[#This Row],[Unidades]]*tblvendedores8[[#This Row],[Valor Unitario]]</f>
        <v>23550</v>
      </c>
    </row>
    <row r="329" spans="1:7" x14ac:dyDescent="0.25">
      <c r="A329" t="s">
        <v>61</v>
      </c>
      <c r="B329" t="s">
        <v>65</v>
      </c>
      <c r="C329" s="20">
        <v>40852</v>
      </c>
      <c r="D329" s="22">
        <v>10708</v>
      </c>
      <c r="E329">
        <v>13</v>
      </c>
      <c r="F329" s="21">
        <v>180.4</v>
      </c>
      <c r="G329" s="21">
        <f>tblvendedores8[[#This Row],[Unidades]]*tblvendedores8[[#This Row],[Valor Unitario]]</f>
        <v>2345.2000000000003</v>
      </c>
    </row>
    <row r="330" spans="1:7" x14ac:dyDescent="0.25">
      <c r="A330" t="s">
        <v>59</v>
      </c>
      <c r="B330" t="s">
        <v>63</v>
      </c>
      <c r="C330" s="20">
        <v>40852</v>
      </c>
      <c r="D330" s="22">
        <v>10719</v>
      </c>
      <c r="E330">
        <v>7</v>
      </c>
      <c r="F330" s="21">
        <v>844.25</v>
      </c>
      <c r="G330" s="21">
        <f>tblvendedores8[[#This Row],[Unidades]]*tblvendedores8[[#This Row],[Valor Unitario]]</f>
        <v>5909.75</v>
      </c>
    </row>
    <row r="331" spans="1:7" x14ac:dyDescent="0.25">
      <c r="A331" t="s">
        <v>59</v>
      </c>
      <c r="B331" t="s">
        <v>66</v>
      </c>
      <c r="C331" s="20">
        <v>40852</v>
      </c>
      <c r="D331" s="22">
        <v>10720</v>
      </c>
      <c r="E331">
        <v>10</v>
      </c>
      <c r="F331" s="21">
        <v>550</v>
      </c>
      <c r="G331" s="21">
        <f>tblvendedores8[[#This Row],[Unidades]]*tblvendedores8[[#This Row],[Valor Unitario]]</f>
        <v>5500</v>
      </c>
    </row>
    <row r="332" spans="1:7" x14ac:dyDescent="0.25">
      <c r="A332" t="s">
        <v>59</v>
      </c>
      <c r="B332" t="s">
        <v>66</v>
      </c>
      <c r="C332" s="20">
        <v>40852</v>
      </c>
      <c r="D332" s="22">
        <v>10724</v>
      </c>
      <c r="E332">
        <v>15</v>
      </c>
      <c r="F332" s="21">
        <v>638.5</v>
      </c>
      <c r="G332" s="21">
        <f>tblvendedores8[[#This Row],[Unidades]]*tblvendedores8[[#This Row],[Valor Unitario]]</f>
        <v>9577.5</v>
      </c>
    </row>
    <row r="333" spans="1:7" x14ac:dyDescent="0.25">
      <c r="A333" t="s">
        <v>59</v>
      </c>
      <c r="B333" t="s">
        <v>67</v>
      </c>
      <c r="C333" s="20">
        <v>40852</v>
      </c>
      <c r="D333" s="22">
        <v>10725</v>
      </c>
      <c r="E333">
        <v>11</v>
      </c>
      <c r="F333" s="21">
        <v>287.8</v>
      </c>
      <c r="G333" s="21">
        <f>tblvendedores8[[#This Row],[Unidades]]*tblvendedores8[[#This Row],[Valor Unitario]]</f>
        <v>3165.8</v>
      </c>
    </row>
    <row r="334" spans="1:7" x14ac:dyDescent="0.25">
      <c r="A334" t="s">
        <v>61</v>
      </c>
      <c r="B334" t="s">
        <v>65</v>
      </c>
      <c r="C334" s="20">
        <v>40854</v>
      </c>
      <c r="D334" s="22">
        <v>10704</v>
      </c>
      <c r="E334">
        <v>8</v>
      </c>
      <c r="F334" s="21">
        <v>595.5</v>
      </c>
      <c r="G334" s="21">
        <f>tblvendedores8[[#This Row],[Unidades]]*tblvendedores8[[#This Row],[Valor Unitario]]</f>
        <v>4764</v>
      </c>
    </row>
    <row r="335" spans="1:7" x14ac:dyDescent="0.25">
      <c r="A335" t="s">
        <v>59</v>
      </c>
      <c r="B335" t="s">
        <v>69</v>
      </c>
      <c r="C335" s="20">
        <v>40854</v>
      </c>
      <c r="D335" s="22">
        <v>10732</v>
      </c>
      <c r="E335">
        <v>14</v>
      </c>
      <c r="F335" s="21">
        <v>360</v>
      </c>
      <c r="G335" s="21">
        <f>tblvendedores8[[#This Row],[Unidades]]*tblvendedores8[[#This Row],[Valor Unitario]]</f>
        <v>5040</v>
      </c>
    </row>
    <row r="336" spans="1:7" x14ac:dyDescent="0.25">
      <c r="A336" t="s">
        <v>59</v>
      </c>
      <c r="B336" t="s">
        <v>64</v>
      </c>
      <c r="C336" s="20">
        <v>40857</v>
      </c>
      <c r="D336" s="22">
        <v>10733</v>
      </c>
      <c r="E336">
        <v>7</v>
      </c>
      <c r="F336" s="21">
        <v>1459</v>
      </c>
      <c r="G336" s="21">
        <f>tblvendedores8[[#This Row],[Unidades]]*tblvendedores8[[#This Row],[Valor Unitario]]</f>
        <v>10213</v>
      </c>
    </row>
    <row r="337" spans="1:7" x14ac:dyDescent="0.25">
      <c r="A337" t="s">
        <v>59</v>
      </c>
      <c r="B337" t="s">
        <v>67</v>
      </c>
      <c r="C337" s="20">
        <v>40858</v>
      </c>
      <c r="D337" s="22">
        <v>10728</v>
      </c>
      <c r="E337">
        <v>14</v>
      </c>
      <c r="F337" s="21">
        <v>1296.75</v>
      </c>
      <c r="G337" s="21">
        <f>tblvendedores8[[#This Row],[Unidades]]*tblvendedores8[[#This Row],[Valor Unitario]]</f>
        <v>18154.5</v>
      </c>
    </row>
    <row r="338" spans="1:7" x14ac:dyDescent="0.25">
      <c r="A338" t="s">
        <v>59</v>
      </c>
      <c r="B338" t="s">
        <v>60</v>
      </c>
      <c r="C338" s="20">
        <v>40859</v>
      </c>
      <c r="D338" s="22">
        <v>10734</v>
      </c>
      <c r="E338">
        <v>9</v>
      </c>
      <c r="F338" s="21">
        <v>1498.35</v>
      </c>
      <c r="G338" s="21">
        <f>tblvendedores8[[#This Row],[Unidades]]*tblvendedores8[[#This Row],[Valor Unitario]]</f>
        <v>13485.15</v>
      </c>
    </row>
    <row r="339" spans="1:7" x14ac:dyDescent="0.25">
      <c r="A339" t="s">
        <v>59</v>
      </c>
      <c r="B339" t="s">
        <v>66</v>
      </c>
      <c r="C339" s="20">
        <v>40861</v>
      </c>
      <c r="D339" s="22">
        <v>10729</v>
      </c>
      <c r="E339">
        <v>18</v>
      </c>
      <c r="F339" s="21">
        <v>1850</v>
      </c>
      <c r="G339" s="21">
        <f>tblvendedores8[[#This Row],[Unidades]]*tblvendedores8[[#This Row],[Valor Unitario]]</f>
        <v>33300</v>
      </c>
    </row>
    <row r="340" spans="1:7" x14ac:dyDescent="0.25">
      <c r="A340" t="s">
        <v>61</v>
      </c>
      <c r="B340" t="s">
        <v>62</v>
      </c>
      <c r="C340" s="20">
        <v>40861</v>
      </c>
      <c r="D340" s="22">
        <v>10730</v>
      </c>
      <c r="E340">
        <v>11</v>
      </c>
      <c r="F340" s="21">
        <v>484.25</v>
      </c>
      <c r="G340" s="21">
        <f>tblvendedores8[[#This Row],[Unidades]]*tblvendedores8[[#This Row],[Valor Unitario]]</f>
        <v>5326.75</v>
      </c>
    </row>
    <row r="341" spans="1:7" x14ac:dyDescent="0.25">
      <c r="A341" t="s">
        <v>61</v>
      </c>
      <c r="B341" t="s">
        <v>68</v>
      </c>
      <c r="C341" s="20">
        <v>40861</v>
      </c>
      <c r="D341" s="22">
        <v>10731</v>
      </c>
      <c r="E341">
        <v>8</v>
      </c>
      <c r="F341" s="21">
        <v>1890.5</v>
      </c>
      <c r="G341" s="21">
        <f>tblvendedores8[[#This Row],[Unidades]]*tblvendedores8[[#This Row],[Valor Unitario]]</f>
        <v>15124</v>
      </c>
    </row>
    <row r="342" spans="1:7" x14ac:dyDescent="0.25">
      <c r="A342" t="s">
        <v>61</v>
      </c>
      <c r="B342" t="s">
        <v>69</v>
      </c>
      <c r="C342" s="20">
        <v>40864</v>
      </c>
      <c r="D342" s="22">
        <v>10739</v>
      </c>
      <c r="E342">
        <v>12</v>
      </c>
      <c r="F342" s="21">
        <v>240</v>
      </c>
      <c r="G342" s="21">
        <f>tblvendedores8[[#This Row],[Unidades]]*tblvendedores8[[#This Row],[Valor Unitario]]</f>
        <v>2880</v>
      </c>
    </row>
    <row r="343" spans="1:7" x14ac:dyDescent="0.25">
      <c r="A343" t="s">
        <v>61</v>
      </c>
      <c r="B343" t="s">
        <v>63</v>
      </c>
      <c r="C343" s="20">
        <v>40865</v>
      </c>
      <c r="D343" s="22">
        <v>10705</v>
      </c>
      <c r="E343">
        <v>9</v>
      </c>
      <c r="F343" s="21">
        <v>378</v>
      </c>
      <c r="G343" s="21">
        <f>tblvendedores8[[#This Row],[Unidades]]*tblvendedores8[[#This Row],[Valor Unitario]]</f>
        <v>3402</v>
      </c>
    </row>
    <row r="344" spans="1:7" x14ac:dyDescent="0.25">
      <c r="A344" t="s">
        <v>59</v>
      </c>
      <c r="B344" t="s">
        <v>60</v>
      </c>
      <c r="C344" s="20">
        <v>40865</v>
      </c>
      <c r="D344" s="22">
        <v>10737</v>
      </c>
      <c r="E344">
        <v>19</v>
      </c>
      <c r="F344" s="21">
        <v>139.80000000000001</v>
      </c>
      <c r="G344" s="21">
        <f>tblvendedores8[[#This Row],[Unidades]]*tblvendedores8[[#This Row],[Valor Unitario]]</f>
        <v>2656.2000000000003</v>
      </c>
    </row>
    <row r="345" spans="1:7" x14ac:dyDescent="0.25">
      <c r="A345" t="s">
        <v>59</v>
      </c>
      <c r="B345" t="s">
        <v>60</v>
      </c>
      <c r="C345" s="20">
        <v>40865</v>
      </c>
      <c r="D345" s="22">
        <v>10738</v>
      </c>
      <c r="E345">
        <v>9</v>
      </c>
      <c r="F345" s="21">
        <v>52.35</v>
      </c>
      <c r="G345" s="21">
        <f>tblvendedores8[[#This Row],[Unidades]]*tblvendedores8[[#This Row],[Valor Unitario]]</f>
        <v>471.15000000000003</v>
      </c>
    </row>
    <row r="346" spans="1:7" x14ac:dyDescent="0.25">
      <c r="A346" t="s">
        <v>59</v>
      </c>
      <c r="B346" t="s">
        <v>67</v>
      </c>
      <c r="C346" s="20">
        <v>40865</v>
      </c>
      <c r="D346" s="22">
        <v>10741</v>
      </c>
      <c r="E346">
        <v>14</v>
      </c>
      <c r="F346" s="21">
        <v>228</v>
      </c>
      <c r="G346" s="21">
        <f>tblvendedores8[[#This Row],[Unidades]]*tblvendedores8[[#This Row],[Valor Unitario]]</f>
        <v>3192</v>
      </c>
    </row>
    <row r="347" spans="1:7" x14ac:dyDescent="0.25">
      <c r="A347" t="s">
        <v>59</v>
      </c>
      <c r="B347" t="s">
        <v>69</v>
      </c>
      <c r="C347" s="20">
        <v>40865</v>
      </c>
      <c r="D347" s="22">
        <v>10742</v>
      </c>
      <c r="E347">
        <v>8</v>
      </c>
      <c r="F347" s="21">
        <v>3118</v>
      </c>
      <c r="G347" s="21">
        <f>tblvendedores8[[#This Row],[Unidades]]*tblvendedores8[[#This Row],[Valor Unitario]]</f>
        <v>24944</v>
      </c>
    </row>
    <row r="348" spans="1:7" x14ac:dyDescent="0.25">
      <c r="A348" t="s">
        <v>59</v>
      </c>
      <c r="B348" t="s">
        <v>64</v>
      </c>
      <c r="C348" s="20">
        <v>40867</v>
      </c>
      <c r="D348" s="22">
        <v>10709</v>
      </c>
      <c r="E348">
        <v>8</v>
      </c>
      <c r="F348" s="21">
        <v>3424</v>
      </c>
      <c r="G348" s="21">
        <f>tblvendedores8[[#This Row],[Unidades]]*tblvendedores8[[#This Row],[Valor Unitario]]</f>
        <v>27392</v>
      </c>
    </row>
    <row r="349" spans="1:7" x14ac:dyDescent="0.25">
      <c r="A349" t="s">
        <v>61</v>
      </c>
      <c r="B349" t="s">
        <v>65</v>
      </c>
      <c r="C349" s="20">
        <v>40868</v>
      </c>
      <c r="D349" s="22">
        <v>10735</v>
      </c>
      <c r="E349">
        <v>10</v>
      </c>
      <c r="F349" s="21">
        <v>536.4</v>
      </c>
      <c r="G349" s="21">
        <f>tblvendedores8[[#This Row],[Unidades]]*tblvendedores8[[#This Row],[Valor Unitario]]</f>
        <v>5364</v>
      </c>
    </row>
    <row r="350" spans="1:7" x14ac:dyDescent="0.25">
      <c r="A350" t="s">
        <v>61</v>
      </c>
      <c r="B350" t="s">
        <v>63</v>
      </c>
      <c r="C350" s="20">
        <v>40868</v>
      </c>
      <c r="D350" s="22">
        <v>10736</v>
      </c>
      <c r="E350">
        <v>13</v>
      </c>
      <c r="F350" s="21">
        <v>997</v>
      </c>
      <c r="G350" s="21">
        <f>tblvendedores8[[#This Row],[Unidades]]*tblvendedores8[[#This Row],[Valor Unitario]]</f>
        <v>12961</v>
      </c>
    </row>
    <row r="351" spans="1:7" x14ac:dyDescent="0.25">
      <c r="A351" t="s">
        <v>59</v>
      </c>
      <c r="B351" t="s">
        <v>64</v>
      </c>
      <c r="C351" s="20">
        <v>40868</v>
      </c>
      <c r="D351" s="22">
        <v>10743</v>
      </c>
      <c r="E351">
        <v>19</v>
      </c>
      <c r="F351" s="21">
        <v>319.2</v>
      </c>
      <c r="G351" s="21">
        <f>tblvendedores8[[#This Row],[Unidades]]*tblvendedores8[[#This Row],[Valor Unitario]]</f>
        <v>6064.8</v>
      </c>
    </row>
    <row r="352" spans="1:7" x14ac:dyDescent="0.25">
      <c r="A352" t="s">
        <v>59</v>
      </c>
      <c r="B352" t="s">
        <v>64</v>
      </c>
      <c r="C352" s="20">
        <v>40868</v>
      </c>
      <c r="D352" s="22">
        <v>10746</v>
      </c>
      <c r="E352">
        <v>17</v>
      </c>
      <c r="F352" s="21">
        <v>2311.6999999999998</v>
      </c>
      <c r="G352" s="21">
        <f>tblvendedores8[[#This Row],[Unidades]]*tblvendedores8[[#This Row],[Valor Unitario]]</f>
        <v>39298.899999999994</v>
      </c>
    </row>
    <row r="353" spans="1:7" x14ac:dyDescent="0.25">
      <c r="A353" t="s">
        <v>61</v>
      </c>
      <c r="B353" t="s">
        <v>65</v>
      </c>
      <c r="C353" s="20">
        <v>40871</v>
      </c>
      <c r="D353" s="22">
        <v>10744</v>
      </c>
      <c r="E353">
        <v>10</v>
      </c>
      <c r="F353" s="21">
        <v>736</v>
      </c>
      <c r="G353" s="21">
        <f>tblvendedores8[[#This Row],[Unidades]]*tblvendedores8[[#This Row],[Valor Unitario]]</f>
        <v>7360</v>
      </c>
    </row>
    <row r="354" spans="1:7" x14ac:dyDescent="0.25">
      <c r="A354" t="s">
        <v>61</v>
      </c>
      <c r="B354" t="s">
        <v>63</v>
      </c>
      <c r="C354" s="20">
        <v>40871</v>
      </c>
      <c r="D354" s="22">
        <v>10750</v>
      </c>
      <c r="E354">
        <v>12</v>
      </c>
      <c r="F354" s="21">
        <v>1590.56</v>
      </c>
      <c r="G354" s="21">
        <f>tblvendedores8[[#This Row],[Unidades]]*tblvendedores8[[#This Row],[Valor Unitario]]</f>
        <v>19086.72</v>
      </c>
    </row>
    <row r="355" spans="1:7" x14ac:dyDescent="0.25">
      <c r="A355" t="s">
        <v>59</v>
      </c>
      <c r="B355" t="s">
        <v>69</v>
      </c>
      <c r="C355" s="20">
        <v>40872</v>
      </c>
      <c r="D355" s="22">
        <v>10723</v>
      </c>
      <c r="E355">
        <v>10</v>
      </c>
      <c r="F355" s="21">
        <v>468.45</v>
      </c>
      <c r="G355" s="21">
        <f>tblvendedores8[[#This Row],[Unidades]]*tblvendedores8[[#This Row],[Valor Unitario]]</f>
        <v>4684.5</v>
      </c>
    </row>
    <row r="356" spans="1:7" x14ac:dyDescent="0.25">
      <c r="A356" t="s">
        <v>59</v>
      </c>
      <c r="B356" t="s">
        <v>67</v>
      </c>
      <c r="C356" s="20">
        <v>40872</v>
      </c>
      <c r="D356" s="22">
        <v>10740</v>
      </c>
      <c r="E356">
        <v>11</v>
      </c>
      <c r="F356" s="21">
        <v>1416</v>
      </c>
      <c r="G356" s="21">
        <f>tblvendedores8[[#This Row],[Unidades]]*tblvendedores8[[#This Row],[Valor Unitario]]</f>
        <v>15576</v>
      </c>
    </row>
    <row r="357" spans="1:7" x14ac:dyDescent="0.25">
      <c r="A357" t="s">
        <v>61</v>
      </c>
      <c r="B357" t="s">
        <v>65</v>
      </c>
      <c r="C357" s="20">
        <v>40873</v>
      </c>
      <c r="D357" s="22">
        <v>10747</v>
      </c>
      <c r="E357">
        <v>16</v>
      </c>
      <c r="F357" s="21">
        <v>1912.85</v>
      </c>
      <c r="G357" s="21">
        <f>tblvendedores8[[#This Row],[Unidades]]*tblvendedores8[[#This Row],[Valor Unitario]]</f>
        <v>30605.599999999999</v>
      </c>
    </row>
    <row r="358" spans="1:7" x14ac:dyDescent="0.25">
      <c r="A358" t="s">
        <v>61</v>
      </c>
      <c r="B358" t="s">
        <v>63</v>
      </c>
      <c r="C358" s="20">
        <v>40874</v>
      </c>
      <c r="D358" s="22">
        <v>10745</v>
      </c>
      <c r="E358">
        <v>19</v>
      </c>
      <c r="F358" s="21">
        <v>4529.8</v>
      </c>
      <c r="G358" s="21">
        <f>tblvendedores8[[#This Row],[Unidades]]*tblvendedores8[[#This Row],[Valor Unitario]]</f>
        <v>86066.2</v>
      </c>
    </row>
    <row r="359" spans="1:7" x14ac:dyDescent="0.25">
      <c r="A359" t="s">
        <v>61</v>
      </c>
      <c r="B359" t="s">
        <v>69</v>
      </c>
      <c r="C359" s="20">
        <v>40874</v>
      </c>
      <c r="D359" s="22">
        <v>10753</v>
      </c>
      <c r="E359">
        <v>8</v>
      </c>
      <c r="F359" s="21">
        <v>88</v>
      </c>
      <c r="G359" s="21">
        <f>tblvendedores8[[#This Row],[Unidades]]*tblvendedores8[[#This Row],[Valor Unitario]]</f>
        <v>704</v>
      </c>
    </row>
    <row r="360" spans="1:7" x14ac:dyDescent="0.25">
      <c r="A360" t="s">
        <v>61</v>
      </c>
      <c r="B360" t="s">
        <v>65</v>
      </c>
      <c r="C360" s="20">
        <v>40874</v>
      </c>
      <c r="D360" s="22">
        <v>10754</v>
      </c>
      <c r="E360">
        <v>15</v>
      </c>
      <c r="F360" s="21">
        <v>55.2</v>
      </c>
      <c r="G360" s="21">
        <f>tblvendedores8[[#This Row],[Unidades]]*tblvendedores8[[#This Row],[Valor Unitario]]</f>
        <v>828</v>
      </c>
    </row>
    <row r="361" spans="1:7" x14ac:dyDescent="0.25">
      <c r="A361" t="s">
        <v>59</v>
      </c>
      <c r="B361" t="s">
        <v>69</v>
      </c>
      <c r="C361" s="20">
        <v>40875</v>
      </c>
      <c r="D361" s="22">
        <v>10748</v>
      </c>
      <c r="E361">
        <v>10</v>
      </c>
      <c r="F361" s="21">
        <v>2196</v>
      </c>
      <c r="G361" s="21">
        <f>tblvendedores8[[#This Row],[Unidades]]*tblvendedores8[[#This Row],[Valor Unitario]]</f>
        <v>21960</v>
      </c>
    </row>
    <row r="362" spans="1:7" x14ac:dyDescent="0.25">
      <c r="A362" t="s">
        <v>59</v>
      </c>
      <c r="B362" t="s">
        <v>60</v>
      </c>
      <c r="C362" s="20">
        <v>40875</v>
      </c>
      <c r="D362" s="22">
        <v>10752</v>
      </c>
      <c r="E362">
        <v>17</v>
      </c>
      <c r="F362" s="21">
        <v>252</v>
      </c>
      <c r="G362" s="21">
        <f>tblvendedores8[[#This Row],[Unidades]]*tblvendedores8[[#This Row],[Valor Unitario]]</f>
        <v>4284</v>
      </c>
    </row>
    <row r="363" spans="1:7" x14ac:dyDescent="0.25">
      <c r="A363" t="s">
        <v>59</v>
      </c>
      <c r="B363" t="s">
        <v>67</v>
      </c>
      <c r="C363" s="20">
        <v>40875</v>
      </c>
      <c r="D363" s="22">
        <v>10755</v>
      </c>
      <c r="E363">
        <v>12</v>
      </c>
      <c r="F363" s="21">
        <v>1948.5</v>
      </c>
      <c r="G363" s="21">
        <f>tblvendedores8[[#This Row],[Unidades]]*tblvendedores8[[#This Row],[Valor Unitario]]</f>
        <v>23382</v>
      </c>
    </row>
    <row r="364" spans="1:7" x14ac:dyDescent="0.25">
      <c r="A364" t="s">
        <v>59</v>
      </c>
      <c r="B364" t="s">
        <v>66</v>
      </c>
      <c r="C364" s="20">
        <v>40879</v>
      </c>
      <c r="D364" s="22">
        <v>10756</v>
      </c>
      <c r="E364">
        <v>9</v>
      </c>
      <c r="F364" s="21">
        <v>1990</v>
      </c>
      <c r="G364" s="21">
        <f>tblvendedores8[[#This Row],[Unidades]]*tblvendedores8[[#This Row],[Valor Unitario]]</f>
        <v>17910</v>
      </c>
    </row>
    <row r="365" spans="1:7" x14ac:dyDescent="0.25">
      <c r="A365" t="s">
        <v>59</v>
      </c>
      <c r="B365" t="s">
        <v>69</v>
      </c>
      <c r="C365" s="20">
        <v>40880</v>
      </c>
      <c r="D365" s="22">
        <v>10751</v>
      </c>
      <c r="E365">
        <v>10</v>
      </c>
      <c r="F365" s="21">
        <v>1631.48</v>
      </c>
      <c r="G365" s="21">
        <f>tblvendedores8[[#This Row],[Unidades]]*tblvendedores8[[#This Row],[Valor Unitario]]</f>
        <v>16314.8</v>
      </c>
    </row>
    <row r="366" spans="1:7" x14ac:dyDescent="0.25">
      <c r="A366" t="s">
        <v>61</v>
      </c>
      <c r="B366" t="s">
        <v>69</v>
      </c>
      <c r="C366" s="20">
        <v>40881</v>
      </c>
      <c r="D366" s="22">
        <v>10758</v>
      </c>
      <c r="E366">
        <v>8</v>
      </c>
      <c r="F366" s="21">
        <v>1644.6</v>
      </c>
      <c r="G366" s="21">
        <f>tblvendedores8[[#This Row],[Unidades]]*tblvendedores8[[#This Row],[Valor Unitario]]</f>
        <v>13156.8</v>
      </c>
    </row>
    <row r="367" spans="1:7" x14ac:dyDescent="0.25">
      <c r="A367" t="s">
        <v>59</v>
      </c>
      <c r="B367" t="s">
        <v>67</v>
      </c>
      <c r="C367" s="20">
        <v>40882</v>
      </c>
      <c r="D367" s="22">
        <v>10726</v>
      </c>
      <c r="E367">
        <v>15</v>
      </c>
      <c r="F367" s="21">
        <v>655</v>
      </c>
      <c r="G367" s="21">
        <f>tblvendedores8[[#This Row],[Unidades]]*tblvendedores8[[#This Row],[Valor Unitario]]</f>
        <v>9825</v>
      </c>
    </row>
    <row r="368" spans="1:7" x14ac:dyDescent="0.25">
      <c r="A368" t="s">
        <v>59</v>
      </c>
      <c r="B368" t="s">
        <v>60</v>
      </c>
      <c r="C368" s="20">
        <v>40882</v>
      </c>
      <c r="D368" s="22">
        <v>10727</v>
      </c>
      <c r="E368">
        <v>10</v>
      </c>
      <c r="F368" s="21">
        <v>1624.5</v>
      </c>
      <c r="G368" s="21">
        <f>tblvendedores8[[#This Row],[Unidades]]*tblvendedores8[[#This Row],[Valor Unitario]]</f>
        <v>16245</v>
      </c>
    </row>
    <row r="369" spans="1:7" x14ac:dyDescent="0.25">
      <c r="A369" t="s">
        <v>61</v>
      </c>
      <c r="B369" t="s">
        <v>62</v>
      </c>
      <c r="C369" s="20">
        <v>40885</v>
      </c>
      <c r="D369" s="22">
        <v>10761</v>
      </c>
      <c r="E369">
        <v>16</v>
      </c>
      <c r="F369" s="21">
        <v>507</v>
      </c>
      <c r="G369" s="21">
        <f>tblvendedores8[[#This Row],[Unidades]]*tblvendedores8[[#This Row],[Valor Unitario]]</f>
        <v>8112</v>
      </c>
    </row>
    <row r="370" spans="1:7" x14ac:dyDescent="0.25">
      <c r="A370" t="s">
        <v>59</v>
      </c>
      <c r="B370" t="s">
        <v>69</v>
      </c>
      <c r="C370" s="20">
        <v>40885</v>
      </c>
      <c r="D370" s="22">
        <v>10763</v>
      </c>
      <c r="E370">
        <v>17</v>
      </c>
      <c r="F370" s="21">
        <v>616</v>
      </c>
      <c r="G370" s="21">
        <f>tblvendedores8[[#This Row],[Unidades]]*tblvendedores8[[#This Row],[Valor Unitario]]</f>
        <v>10472</v>
      </c>
    </row>
    <row r="371" spans="1:7" x14ac:dyDescent="0.25">
      <c r="A371" t="s">
        <v>61</v>
      </c>
      <c r="B371" t="s">
        <v>65</v>
      </c>
      <c r="C371" s="20">
        <v>40885</v>
      </c>
      <c r="D371" s="22">
        <v>10764</v>
      </c>
      <c r="E371">
        <v>7</v>
      </c>
      <c r="F371" s="21">
        <v>2286</v>
      </c>
      <c r="G371" s="21">
        <f>tblvendedores8[[#This Row],[Unidades]]*tblvendedores8[[#This Row],[Valor Unitario]]</f>
        <v>16002</v>
      </c>
    </row>
    <row r="372" spans="1:7" x14ac:dyDescent="0.25">
      <c r="A372" t="s">
        <v>59</v>
      </c>
      <c r="B372" t="s">
        <v>69</v>
      </c>
      <c r="C372" s="20">
        <v>40886</v>
      </c>
      <c r="D372" s="22">
        <v>10762</v>
      </c>
      <c r="E372">
        <v>8</v>
      </c>
      <c r="F372" s="21">
        <v>4337</v>
      </c>
      <c r="G372" s="21">
        <f>tblvendedores8[[#This Row],[Unidades]]*tblvendedores8[[#This Row],[Valor Unitario]]</f>
        <v>34696</v>
      </c>
    </row>
    <row r="373" spans="1:7" x14ac:dyDescent="0.25">
      <c r="A373" t="s">
        <v>59</v>
      </c>
      <c r="B373" t="s">
        <v>69</v>
      </c>
      <c r="C373" s="20">
        <v>40886</v>
      </c>
      <c r="D373" s="22">
        <v>10765</v>
      </c>
      <c r="E373">
        <v>12</v>
      </c>
      <c r="F373" s="21">
        <v>1515.6</v>
      </c>
      <c r="G373" s="21">
        <f>tblvendedores8[[#This Row],[Unidades]]*tblvendedores8[[#This Row],[Valor Unitario]]</f>
        <v>18187.199999999997</v>
      </c>
    </row>
    <row r="374" spans="1:7" x14ac:dyDescent="0.25">
      <c r="A374" t="s">
        <v>59</v>
      </c>
      <c r="B374" t="s">
        <v>67</v>
      </c>
      <c r="C374" s="20">
        <v>40886</v>
      </c>
      <c r="D374" s="22">
        <v>10766</v>
      </c>
      <c r="E374">
        <v>8</v>
      </c>
      <c r="F374" s="21">
        <v>2310</v>
      </c>
      <c r="G374" s="21">
        <f>tblvendedores8[[#This Row],[Unidades]]*tblvendedores8[[#This Row],[Valor Unitario]]</f>
        <v>18480</v>
      </c>
    </row>
    <row r="375" spans="1:7" x14ac:dyDescent="0.25">
      <c r="A375" t="s">
        <v>59</v>
      </c>
      <c r="B375" t="s">
        <v>67</v>
      </c>
      <c r="C375" s="20">
        <v>40887</v>
      </c>
      <c r="D375" s="22">
        <v>10760</v>
      </c>
      <c r="E375">
        <v>15</v>
      </c>
      <c r="F375" s="21">
        <v>2917</v>
      </c>
      <c r="G375" s="21">
        <f>tblvendedores8[[#This Row],[Unidades]]*tblvendedores8[[#This Row],[Valor Unitario]]</f>
        <v>43755</v>
      </c>
    </row>
    <row r="376" spans="1:7" x14ac:dyDescent="0.25">
      <c r="A376" t="s">
        <v>59</v>
      </c>
      <c r="B376" t="s">
        <v>69</v>
      </c>
      <c r="C376" s="20">
        <v>40889</v>
      </c>
      <c r="D376" s="22">
        <v>10759</v>
      </c>
      <c r="E376">
        <v>15</v>
      </c>
      <c r="F376" s="21">
        <v>320</v>
      </c>
      <c r="G376" s="21">
        <f>tblvendedores8[[#This Row],[Unidades]]*tblvendedores8[[#This Row],[Valor Unitario]]</f>
        <v>4800</v>
      </c>
    </row>
    <row r="377" spans="1:7" x14ac:dyDescent="0.25">
      <c r="A377" t="s">
        <v>59</v>
      </c>
      <c r="B377" t="s">
        <v>69</v>
      </c>
      <c r="C377" s="20">
        <v>40889</v>
      </c>
      <c r="D377" s="22">
        <v>10769</v>
      </c>
      <c r="E377">
        <v>9</v>
      </c>
      <c r="F377" s="21">
        <v>1684.27</v>
      </c>
      <c r="G377" s="21">
        <f>tblvendedores8[[#This Row],[Unidades]]*tblvendedores8[[#This Row],[Valor Unitario]]</f>
        <v>15158.43</v>
      </c>
    </row>
    <row r="378" spans="1:7" x14ac:dyDescent="0.25">
      <c r="A378" t="s">
        <v>59</v>
      </c>
      <c r="B378" t="s">
        <v>67</v>
      </c>
      <c r="C378" s="20">
        <v>40889</v>
      </c>
      <c r="D378" s="22">
        <v>10774</v>
      </c>
      <c r="E378">
        <v>12</v>
      </c>
      <c r="F378" s="21">
        <v>868.75</v>
      </c>
      <c r="G378" s="21">
        <f>tblvendedores8[[#This Row],[Unidades]]*tblvendedores8[[#This Row],[Valor Unitario]]</f>
        <v>10425</v>
      </c>
    </row>
    <row r="379" spans="1:7" x14ac:dyDescent="0.25">
      <c r="A379" t="s">
        <v>61</v>
      </c>
      <c r="B379" t="s">
        <v>65</v>
      </c>
      <c r="C379" s="20">
        <v>40892</v>
      </c>
      <c r="D379" s="22">
        <v>10757</v>
      </c>
      <c r="E379">
        <v>11</v>
      </c>
      <c r="F379" s="21">
        <v>3082</v>
      </c>
      <c r="G379" s="21">
        <f>tblvendedores8[[#This Row],[Unidades]]*tblvendedores8[[#This Row],[Valor Unitario]]</f>
        <v>33902</v>
      </c>
    </row>
    <row r="380" spans="1:7" x14ac:dyDescent="0.25">
      <c r="A380" t="s">
        <v>59</v>
      </c>
      <c r="B380" t="s">
        <v>67</v>
      </c>
      <c r="C380" s="20">
        <v>40892</v>
      </c>
      <c r="D380" s="22">
        <v>10767</v>
      </c>
      <c r="E380">
        <v>8</v>
      </c>
      <c r="F380" s="21">
        <v>28</v>
      </c>
      <c r="G380" s="21">
        <f>tblvendedores8[[#This Row],[Unidades]]*tblvendedores8[[#This Row],[Valor Unitario]]</f>
        <v>224</v>
      </c>
    </row>
    <row r="381" spans="1:7" x14ac:dyDescent="0.25">
      <c r="A381" t="s">
        <v>59</v>
      </c>
      <c r="B381" t="s">
        <v>69</v>
      </c>
      <c r="C381" s="20">
        <v>40892</v>
      </c>
      <c r="D381" s="22">
        <v>10768</v>
      </c>
      <c r="E381">
        <v>11</v>
      </c>
      <c r="F381" s="21">
        <v>1477</v>
      </c>
      <c r="G381" s="21">
        <f>tblvendedores8[[#This Row],[Unidades]]*tblvendedores8[[#This Row],[Valor Unitario]]</f>
        <v>16247</v>
      </c>
    </row>
    <row r="382" spans="1:7" x14ac:dyDescent="0.25">
      <c r="A382" t="s">
        <v>59</v>
      </c>
      <c r="B382" t="s">
        <v>64</v>
      </c>
      <c r="C382" s="20">
        <v>40893</v>
      </c>
      <c r="D382" s="22">
        <v>10773</v>
      </c>
      <c r="E382">
        <v>16</v>
      </c>
      <c r="F382" s="21">
        <v>2030.4</v>
      </c>
      <c r="G382" s="21">
        <f>tblvendedores8[[#This Row],[Unidades]]*tblvendedores8[[#This Row],[Valor Unitario]]</f>
        <v>32486.400000000001</v>
      </c>
    </row>
    <row r="383" spans="1:7" x14ac:dyDescent="0.25">
      <c r="A383" t="s">
        <v>59</v>
      </c>
      <c r="B383" t="s">
        <v>66</v>
      </c>
      <c r="C383" s="20">
        <v>40894</v>
      </c>
      <c r="D383" s="22">
        <v>10770</v>
      </c>
      <c r="E383">
        <v>13</v>
      </c>
      <c r="F383" s="21">
        <v>236.25</v>
      </c>
      <c r="G383" s="21">
        <f>tblvendedores8[[#This Row],[Unidades]]*tblvendedores8[[#This Row],[Valor Unitario]]</f>
        <v>3071.25</v>
      </c>
    </row>
    <row r="384" spans="1:7" x14ac:dyDescent="0.25">
      <c r="A384" t="s">
        <v>59</v>
      </c>
      <c r="B384" t="s">
        <v>64</v>
      </c>
      <c r="C384" s="20">
        <v>40895</v>
      </c>
      <c r="D384" s="22">
        <v>10776</v>
      </c>
      <c r="E384">
        <v>13</v>
      </c>
      <c r="F384" s="21">
        <v>6635.27</v>
      </c>
      <c r="G384" s="21">
        <f>tblvendedores8[[#This Row],[Unidades]]*tblvendedores8[[#This Row],[Valor Unitario]]</f>
        <v>86258.510000000009</v>
      </c>
    </row>
    <row r="385" spans="1:7" x14ac:dyDescent="0.25">
      <c r="A385" t="s">
        <v>59</v>
      </c>
      <c r="B385" t="s">
        <v>67</v>
      </c>
      <c r="C385" s="20">
        <v>40896</v>
      </c>
      <c r="D385" s="22">
        <v>10749</v>
      </c>
      <c r="E385">
        <v>19</v>
      </c>
      <c r="F385" s="21">
        <v>1080</v>
      </c>
      <c r="G385" s="21">
        <f>tblvendedores8[[#This Row],[Unidades]]*tblvendedores8[[#This Row],[Valor Unitario]]</f>
        <v>20520</v>
      </c>
    </row>
    <row r="386" spans="1:7" x14ac:dyDescent="0.25">
      <c r="A386" t="s">
        <v>59</v>
      </c>
      <c r="B386" t="s">
        <v>69</v>
      </c>
      <c r="C386" s="20">
        <v>40896</v>
      </c>
      <c r="D386" s="22">
        <v>10772</v>
      </c>
      <c r="E386">
        <v>8</v>
      </c>
      <c r="F386" s="21">
        <v>3603.22</v>
      </c>
      <c r="G386" s="21">
        <f>tblvendedores8[[#This Row],[Unidades]]*tblvendedores8[[#This Row],[Valor Unitario]]</f>
        <v>28825.759999999998</v>
      </c>
    </row>
    <row r="387" spans="1:7" x14ac:dyDescent="0.25">
      <c r="A387" t="s">
        <v>59</v>
      </c>
      <c r="B387" t="s">
        <v>60</v>
      </c>
      <c r="C387" s="20">
        <v>40896</v>
      </c>
      <c r="D387" s="22">
        <v>10781</v>
      </c>
      <c r="E387">
        <v>10</v>
      </c>
      <c r="F387" s="21">
        <v>975.88</v>
      </c>
      <c r="G387" s="21">
        <f>tblvendedores8[[#This Row],[Unidades]]*tblvendedores8[[#This Row],[Valor Unitario]]</f>
        <v>9758.7999999999993</v>
      </c>
    </row>
    <row r="388" spans="1:7" x14ac:dyDescent="0.25">
      <c r="A388" t="s">
        <v>59</v>
      </c>
      <c r="B388" t="s">
        <v>67</v>
      </c>
      <c r="C388" s="20">
        <v>40896</v>
      </c>
      <c r="D388" s="22">
        <v>10783</v>
      </c>
      <c r="E388">
        <v>14</v>
      </c>
      <c r="F388" s="21">
        <v>1442.5</v>
      </c>
      <c r="G388" s="21">
        <f>tblvendedores8[[#This Row],[Unidades]]*tblvendedores8[[#This Row],[Valor Unitario]]</f>
        <v>20195</v>
      </c>
    </row>
    <row r="389" spans="1:7" x14ac:dyDescent="0.25">
      <c r="A389" t="s">
        <v>61</v>
      </c>
      <c r="B389" t="s">
        <v>63</v>
      </c>
      <c r="C389" s="20">
        <v>40899</v>
      </c>
      <c r="D389" s="22">
        <v>10782</v>
      </c>
      <c r="E389">
        <v>7</v>
      </c>
      <c r="F389" s="21">
        <v>12.5</v>
      </c>
      <c r="G389" s="21">
        <f>tblvendedores8[[#This Row],[Unidades]]*tblvendedores8[[#This Row],[Valor Unitario]]</f>
        <v>87.5</v>
      </c>
    </row>
    <row r="390" spans="1:7" x14ac:dyDescent="0.25">
      <c r="A390" t="s">
        <v>59</v>
      </c>
      <c r="B390" t="s">
        <v>67</v>
      </c>
      <c r="C390" s="20">
        <v>40899</v>
      </c>
      <c r="D390" s="22">
        <v>10784</v>
      </c>
      <c r="E390">
        <v>13</v>
      </c>
      <c r="F390" s="21">
        <v>1488</v>
      </c>
      <c r="G390" s="21">
        <f>tblvendedores8[[#This Row],[Unidades]]*tblvendedores8[[#This Row],[Valor Unitario]]</f>
        <v>19344</v>
      </c>
    </row>
    <row r="391" spans="1:7" x14ac:dyDescent="0.25">
      <c r="A391" t="s">
        <v>59</v>
      </c>
      <c r="B391" t="s">
        <v>66</v>
      </c>
      <c r="C391" s="20">
        <v>40900</v>
      </c>
      <c r="D391" s="22">
        <v>10786</v>
      </c>
      <c r="E391">
        <v>18</v>
      </c>
      <c r="F391" s="21">
        <v>1531.08</v>
      </c>
      <c r="G391" s="21">
        <f>tblvendedores8[[#This Row],[Unidades]]*tblvendedores8[[#This Row],[Valor Unitario]]</f>
        <v>27559.439999999999</v>
      </c>
    </row>
    <row r="392" spans="1:7" x14ac:dyDescent="0.25">
      <c r="A392" t="s">
        <v>59</v>
      </c>
      <c r="B392" t="s">
        <v>69</v>
      </c>
      <c r="C392" s="20">
        <v>40901</v>
      </c>
      <c r="D392" s="22">
        <v>10778</v>
      </c>
      <c r="E392">
        <v>18</v>
      </c>
      <c r="F392" s="21">
        <v>96.5</v>
      </c>
      <c r="G392" s="21">
        <f>tblvendedores8[[#This Row],[Unidades]]*tblvendedores8[[#This Row],[Valor Unitario]]</f>
        <v>1737</v>
      </c>
    </row>
    <row r="393" spans="1:7" x14ac:dyDescent="0.25">
      <c r="A393" t="s">
        <v>59</v>
      </c>
      <c r="B393" t="s">
        <v>64</v>
      </c>
      <c r="C393" s="20">
        <v>40901</v>
      </c>
      <c r="D393" s="22">
        <v>10785</v>
      </c>
      <c r="E393">
        <v>7</v>
      </c>
      <c r="F393" s="21">
        <v>387.5</v>
      </c>
      <c r="G393" s="21">
        <f>tblvendedores8[[#This Row],[Unidades]]*tblvendedores8[[#This Row],[Valor Unitario]]</f>
        <v>2712.5</v>
      </c>
    </row>
    <row r="394" spans="1:7" x14ac:dyDescent="0.25">
      <c r="A394" t="s">
        <v>59</v>
      </c>
      <c r="B394" t="s">
        <v>60</v>
      </c>
      <c r="C394" s="20">
        <v>40902</v>
      </c>
      <c r="D394" s="22">
        <v>10780</v>
      </c>
      <c r="E394">
        <v>14</v>
      </c>
      <c r="F394" s="21">
        <v>720</v>
      </c>
      <c r="G394" s="21">
        <f>tblvendedores8[[#This Row],[Unidades]]*tblvendedores8[[#This Row],[Valor Unitario]]</f>
        <v>10080</v>
      </c>
    </row>
    <row r="395" spans="1:7" x14ac:dyDescent="0.25">
      <c r="A395" t="s">
        <v>61</v>
      </c>
      <c r="B395" t="s">
        <v>68</v>
      </c>
      <c r="C395" s="20">
        <v>40903</v>
      </c>
      <c r="D395" s="22">
        <v>10775</v>
      </c>
      <c r="E395">
        <v>10</v>
      </c>
      <c r="F395" s="21">
        <v>228</v>
      </c>
      <c r="G395" s="21">
        <f>tblvendedores8[[#This Row],[Unidades]]*tblvendedores8[[#This Row],[Valor Unitario]]</f>
        <v>2280</v>
      </c>
    </row>
    <row r="396" spans="1:7" x14ac:dyDescent="0.25">
      <c r="A396" t="s">
        <v>59</v>
      </c>
      <c r="B396" t="s">
        <v>60</v>
      </c>
      <c r="C396" s="20">
        <v>40903</v>
      </c>
      <c r="D396" s="22">
        <v>10787</v>
      </c>
      <c r="E396">
        <v>16</v>
      </c>
      <c r="F396" s="21">
        <v>2622.76</v>
      </c>
      <c r="G396" s="21">
        <f>tblvendedores8[[#This Row],[Unidades]]*tblvendedores8[[#This Row],[Valor Unitario]]</f>
        <v>41964.160000000003</v>
      </c>
    </row>
    <row r="397" spans="1:7" x14ac:dyDescent="0.25">
      <c r="A397" t="s">
        <v>61</v>
      </c>
      <c r="B397" t="s">
        <v>65</v>
      </c>
      <c r="C397" s="20">
        <v>40903</v>
      </c>
      <c r="D397" s="22">
        <v>10790</v>
      </c>
      <c r="E397">
        <v>15</v>
      </c>
      <c r="F397" s="21">
        <v>722.5</v>
      </c>
      <c r="G397" s="21">
        <f>tblvendedores8[[#This Row],[Unidades]]*tblvendedores8[[#This Row],[Valor Unitario]]</f>
        <v>10837.5</v>
      </c>
    </row>
    <row r="398" spans="1:7" x14ac:dyDescent="0.25">
      <c r="A398" t="s">
        <v>59</v>
      </c>
      <c r="B398" t="s">
        <v>64</v>
      </c>
      <c r="C398" s="20">
        <v>40908</v>
      </c>
      <c r="D398" s="22">
        <v>10789</v>
      </c>
      <c r="E398">
        <v>15</v>
      </c>
      <c r="F398" s="21">
        <v>3687</v>
      </c>
      <c r="G398" s="21">
        <f>tblvendedores8[[#This Row],[Unidades]]*tblvendedores8[[#This Row],[Valor Unitario]]</f>
        <v>55305</v>
      </c>
    </row>
    <row r="399" spans="1:7" x14ac:dyDescent="0.25">
      <c r="A399" t="s">
        <v>59</v>
      </c>
      <c r="B399" t="s">
        <v>64</v>
      </c>
      <c r="C399" s="20">
        <v>40908</v>
      </c>
      <c r="D399" s="22">
        <v>10792</v>
      </c>
      <c r="E399">
        <v>10</v>
      </c>
      <c r="F399" s="21">
        <v>399.85</v>
      </c>
      <c r="G399" s="21">
        <f>tblvendedores8[[#This Row],[Unidades]]*tblvendedores8[[#This Row],[Valor Unitario]]</f>
        <v>3998.5</v>
      </c>
    </row>
    <row r="400" spans="1:7" x14ac:dyDescent="0.25">
      <c r="A400" t="s">
        <v>59</v>
      </c>
      <c r="B400" t="s">
        <v>67</v>
      </c>
      <c r="C400" s="20">
        <v>40908</v>
      </c>
      <c r="D400" s="22">
        <v>10801</v>
      </c>
      <c r="E400">
        <v>14</v>
      </c>
      <c r="F400" s="21">
        <v>3026.85</v>
      </c>
      <c r="G400" s="21">
        <f>tblvendedores8[[#This Row],[Unidades]]*tblvendedores8[[#This Row],[Valor Unitario]]</f>
        <v>42375.9</v>
      </c>
    </row>
    <row r="401" spans="1:7" x14ac:dyDescent="0.25">
      <c r="A401" t="s">
        <v>61</v>
      </c>
      <c r="B401" t="s">
        <v>65</v>
      </c>
      <c r="C401" s="20">
        <v>40909</v>
      </c>
      <c r="D401" s="22">
        <v>10791</v>
      </c>
      <c r="E401">
        <v>15</v>
      </c>
      <c r="F401" s="21">
        <v>1829.76</v>
      </c>
      <c r="G401" s="21">
        <f>tblvendedores8[[#This Row],[Unidades]]*tblvendedores8[[#This Row],[Valor Unitario]]</f>
        <v>27446.400000000001</v>
      </c>
    </row>
    <row r="402" spans="1:7" x14ac:dyDescent="0.25">
      <c r="A402" t="s">
        <v>61</v>
      </c>
      <c r="B402" t="s">
        <v>65</v>
      </c>
      <c r="C402" s="20">
        <v>40910</v>
      </c>
      <c r="D402" s="22">
        <v>10794</v>
      </c>
      <c r="E402">
        <v>19</v>
      </c>
      <c r="F402" s="21">
        <v>314.76</v>
      </c>
      <c r="G402" s="21">
        <f>tblvendedores8[[#This Row],[Unidades]]*tblvendedores8[[#This Row],[Valor Unitario]]</f>
        <v>5980.44</v>
      </c>
    </row>
    <row r="403" spans="1:7" x14ac:dyDescent="0.25">
      <c r="A403" t="s">
        <v>61</v>
      </c>
      <c r="B403" t="s">
        <v>67</v>
      </c>
      <c r="C403" s="20">
        <v>40910</v>
      </c>
      <c r="D403" s="22">
        <v>10802</v>
      </c>
      <c r="E403">
        <v>11</v>
      </c>
      <c r="F403" s="21">
        <v>2942.81</v>
      </c>
      <c r="G403" s="21">
        <f>tblvendedores8[[#This Row],[Unidades]]*tblvendedores8[[#This Row],[Valor Unitario]]</f>
        <v>32370.91</v>
      </c>
    </row>
    <row r="404" spans="1:7" x14ac:dyDescent="0.25">
      <c r="A404" t="s">
        <v>61</v>
      </c>
      <c r="B404" t="s">
        <v>68</v>
      </c>
      <c r="C404" s="20">
        <v>40913</v>
      </c>
      <c r="D404" s="22">
        <v>10797</v>
      </c>
      <c r="E404">
        <v>7</v>
      </c>
      <c r="F404" s="21">
        <v>420</v>
      </c>
      <c r="G404" s="21">
        <f>tblvendedores8[[#This Row],[Unidades]]*tblvendedores8[[#This Row],[Valor Unitario]]</f>
        <v>2940</v>
      </c>
    </row>
    <row r="405" spans="1:7" x14ac:dyDescent="0.25">
      <c r="A405" t="s">
        <v>59</v>
      </c>
      <c r="B405" t="s">
        <v>60</v>
      </c>
      <c r="C405" s="20">
        <v>40913</v>
      </c>
      <c r="D405" s="22">
        <v>10798</v>
      </c>
      <c r="E405">
        <v>14</v>
      </c>
      <c r="F405" s="21">
        <v>446.6</v>
      </c>
      <c r="G405" s="21">
        <f>tblvendedores8[[#This Row],[Unidades]]*tblvendedores8[[#This Row],[Valor Unitario]]</f>
        <v>6252.4000000000005</v>
      </c>
    </row>
    <row r="406" spans="1:7" x14ac:dyDescent="0.25">
      <c r="A406" t="s">
        <v>61</v>
      </c>
      <c r="B406" t="s">
        <v>63</v>
      </c>
      <c r="C406" s="20">
        <v>40913</v>
      </c>
      <c r="D406" s="22">
        <v>10799</v>
      </c>
      <c r="E406">
        <v>10</v>
      </c>
      <c r="F406" s="21">
        <v>1553.5</v>
      </c>
      <c r="G406" s="21">
        <f>tblvendedores8[[#This Row],[Unidades]]*tblvendedores8[[#This Row],[Valor Unitario]]</f>
        <v>15535</v>
      </c>
    </row>
    <row r="407" spans="1:7" x14ac:dyDescent="0.25">
      <c r="A407" t="s">
        <v>59</v>
      </c>
      <c r="B407" t="s">
        <v>64</v>
      </c>
      <c r="C407" s="20">
        <v>40913</v>
      </c>
      <c r="D407" s="22">
        <v>10800</v>
      </c>
      <c r="E407">
        <v>17</v>
      </c>
      <c r="F407" s="21">
        <v>1468.93</v>
      </c>
      <c r="G407" s="21">
        <f>tblvendedores8[[#This Row],[Unidades]]*tblvendedores8[[#This Row],[Valor Unitario]]</f>
        <v>24971.81</v>
      </c>
    </row>
    <row r="408" spans="1:7" x14ac:dyDescent="0.25">
      <c r="A408" t="s">
        <v>59</v>
      </c>
      <c r="B408" t="s">
        <v>69</v>
      </c>
      <c r="C408" s="20">
        <v>40913</v>
      </c>
      <c r="D408" s="22">
        <v>10806</v>
      </c>
      <c r="E408">
        <v>14</v>
      </c>
      <c r="F408" s="21">
        <v>439.6</v>
      </c>
      <c r="G408" s="21">
        <f>tblvendedores8[[#This Row],[Unidades]]*tblvendedores8[[#This Row],[Valor Unitario]]</f>
        <v>6154.4000000000005</v>
      </c>
    </row>
    <row r="409" spans="1:7" x14ac:dyDescent="0.25">
      <c r="A409" t="s">
        <v>59</v>
      </c>
      <c r="B409" t="s">
        <v>67</v>
      </c>
      <c r="C409" s="20">
        <v>40914</v>
      </c>
      <c r="D409" s="22">
        <v>10803</v>
      </c>
      <c r="E409">
        <v>8</v>
      </c>
      <c r="F409" s="21">
        <v>1193.01</v>
      </c>
      <c r="G409" s="21">
        <f>tblvendedores8[[#This Row],[Unidades]]*tblvendedores8[[#This Row],[Valor Unitario]]</f>
        <v>9544.08</v>
      </c>
    </row>
    <row r="410" spans="1:7" x14ac:dyDescent="0.25">
      <c r="A410" t="s">
        <v>61</v>
      </c>
      <c r="B410" t="s">
        <v>65</v>
      </c>
      <c r="C410" s="20">
        <v>40915</v>
      </c>
      <c r="D410" s="22">
        <v>10804</v>
      </c>
      <c r="E410">
        <v>17</v>
      </c>
      <c r="F410" s="21">
        <v>2278.4</v>
      </c>
      <c r="G410" s="21">
        <f>tblvendedores8[[#This Row],[Unidades]]*tblvendedores8[[#This Row],[Valor Unitario]]</f>
        <v>38732.800000000003</v>
      </c>
    </row>
    <row r="411" spans="1:7" x14ac:dyDescent="0.25">
      <c r="A411" t="s">
        <v>61</v>
      </c>
      <c r="B411" t="s">
        <v>68</v>
      </c>
      <c r="C411" s="20">
        <v>40915</v>
      </c>
      <c r="D411" s="22">
        <v>10809</v>
      </c>
      <c r="E411">
        <v>12</v>
      </c>
      <c r="F411" s="21">
        <v>140</v>
      </c>
      <c r="G411" s="21">
        <f>tblvendedores8[[#This Row],[Unidades]]*tblvendedores8[[#This Row],[Valor Unitario]]</f>
        <v>1680</v>
      </c>
    </row>
    <row r="412" spans="1:7" x14ac:dyDescent="0.25">
      <c r="A412" t="s">
        <v>59</v>
      </c>
      <c r="B412" t="s">
        <v>60</v>
      </c>
      <c r="C412" s="20">
        <v>40915</v>
      </c>
      <c r="D412" s="22">
        <v>10810</v>
      </c>
      <c r="E412">
        <v>9</v>
      </c>
      <c r="F412" s="21">
        <v>187</v>
      </c>
      <c r="G412" s="21">
        <f>tblvendedores8[[#This Row],[Unidades]]*tblvendedores8[[#This Row],[Valor Unitario]]</f>
        <v>1683</v>
      </c>
    </row>
    <row r="413" spans="1:7" x14ac:dyDescent="0.25">
      <c r="A413" t="s">
        <v>59</v>
      </c>
      <c r="B413" t="s">
        <v>69</v>
      </c>
      <c r="C413" s="20">
        <v>40916</v>
      </c>
      <c r="D413" s="22">
        <v>10793</v>
      </c>
      <c r="E413">
        <v>11</v>
      </c>
      <c r="F413" s="21">
        <v>191.1</v>
      </c>
      <c r="G413" s="21">
        <f>tblvendedores8[[#This Row],[Unidades]]*tblvendedores8[[#This Row],[Valor Unitario]]</f>
        <v>2102.1</v>
      </c>
    </row>
    <row r="414" spans="1:7" x14ac:dyDescent="0.25">
      <c r="A414" t="s">
        <v>59</v>
      </c>
      <c r="B414" t="s">
        <v>66</v>
      </c>
      <c r="C414" s="20">
        <v>40916</v>
      </c>
      <c r="D414" s="22">
        <v>10811</v>
      </c>
      <c r="E414">
        <v>10</v>
      </c>
      <c r="F414" s="21">
        <v>852</v>
      </c>
      <c r="G414" s="21">
        <f>tblvendedores8[[#This Row],[Unidades]]*tblvendedores8[[#This Row],[Valor Unitario]]</f>
        <v>8520</v>
      </c>
    </row>
    <row r="415" spans="1:7" x14ac:dyDescent="0.25">
      <c r="A415" t="s">
        <v>59</v>
      </c>
      <c r="B415" t="s">
        <v>60</v>
      </c>
      <c r="C415" s="20">
        <v>40917</v>
      </c>
      <c r="D415" s="22">
        <v>10805</v>
      </c>
      <c r="E415">
        <v>10</v>
      </c>
      <c r="F415" s="21">
        <v>2775</v>
      </c>
      <c r="G415" s="21">
        <f>tblvendedores8[[#This Row],[Unidades]]*tblvendedores8[[#This Row],[Valor Unitario]]</f>
        <v>27750</v>
      </c>
    </row>
    <row r="416" spans="1:7" x14ac:dyDescent="0.25">
      <c r="A416" t="s">
        <v>59</v>
      </c>
      <c r="B416" t="s">
        <v>60</v>
      </c>
      <c r="C416" s="20">
        <v>40917</v>
      </c>
      <c r="D416" s="22">
        <v>10808</v>
      </c>
      <c r="E416">
        <v>16</v>
      </c>
      <c r="F416" s="21">
        <v>1411</v>
      </c>
      <c r="G416" s="21">
        <f>tblvendedores8[[#This Row],[Unidades]]*tblvendedores8[[#This Row],[Valor Unitario]]</f>
        <v>22576</v>
      </c>
    </row>
    <row r="417" spans="1:7" x14ac:dyDescent="0.25">
      <c r="A417" t="s">
        <v>59</v>
      </c>
      <c r="B417" t="s">
        <v>64</v>
      </c>
      <c r="C417" s="20">
        <v>40917</v>
      </c>
      <c r="D417" s="22">
        <v>10813</v>
      </c>
      <c r="E417">
        <v>14</v>
      </c>
      <c r="F417" s="21">
        <v>602.4</v>
      </c>
      <c r="G417" s="21">
        <f>tblvendedores8[[#This Row],[Unidades]]*tblvendedores8[[#This Row],[Valor Unitario]]</f>
        <v>8433.6</v>
      </c>
    </row>
    <row r="418" spans="1:7" x14ac:dyDescent="0.25">
      <c r="A418" t="s">
        <v>61</v>
      </c>
      <c r="B418" t="s">
        <v>62</v>
      </c>
      <c r="C418" s="20">
        <v>40920</v>
      </c>
      <c r="D418" s="22">
        <v>10812</v>
      </c>
      <c r="E418">
        <v>16</v>
      </c>
      <c r="F418" s="21">
        <v>1692.8</v>
      </c>
      <c r="G418" s="21">
        <f>tblvendedores8[[#This Row],[Unidades]]*tblvendedores8[[#This Row],[Valor Unitario]]</f>
        <v>27084.799999999999</v>
      </c>
    </row>
    <row r="419" spans="1:7" x14ac:dyDescent="0.25">
      <c r="A419" t="s">
        <v>61</v>
      </c>
      <c r="B419" t="s">
        <v>68</v>
      </c>
      <c r="C419" s="20">
        <v>40920</v>
      </c>
      <c r="D419" s="22">
        <v>10818</v>
      </c>
      <c r="E419">
        <v>12</v>
      </c>
      <c r="F419" s="21">
        <v>833</v>
      </c>
      <c r="G419" s="21">
        <f>tblvendedores8[[#This Row],[Unidades]]*tblvendedores8[[#This Row],[Valor Unitario]]</f>
        <v>9996</v>
      </c>
    </row>
    <row r="420" spans="1:7" x14ac:dyDescent="0.25">
      <c r="A420" t="s">
        <v>59</v>
      </c>
      <c r="B420" t="s">
        <v>69</v>
      </c>
      <c r="C420" s="20">
        <v>40921</v>
      </c>
      <c r="D420" s="22">
        <v>10817</v>
      </c>
      <c r="E420">
        <v>8</v>
      </c>
      <c r="F420" s="21">
        <v>10952.84</v>
      </c>
      <c r="G420" s="21">
        <f>tblvendedores8[[#This Row],[Unidades]]*tblvendedores8[[#This Row],[Valor Unitario]]</f>
        <v>87622.720000000001</v>
      </c>
    </row>
    <row r="421" spans="1:7" x14ac:dyDescent="0.25">
      <c r="A421" t="s">
        <v>59</v>
      </c>
      <c r="B421" t="s">
        <v>69</v>
      </c>
      <c r="C421" s="20">
        <v>40921</v>
      </c>
      <c r="D421" s="22">
        <v>10820</v>
      </c>
      <c r="E421">
        <v>7</v>
      </c>
      <c r="F421" s="21">
        <v>1140</v>
      </c>
      <c r="G421" s="21">
        <f>tblvendedores8[[#This Row],[Unidades]]*tblvendedores8[[#This Row],[Valor Unitario]]</f>
        <v>7980</v>
      </c>
    </row>
    <row r="422" spans="1:7" x14ac:dyDescent="0.25">
      <c r="A422" t="s">
        <v>61</v>
      </c>
      <c r="B422" t="s">
        <v>62</v>
      </c>
      <c r="C422" s="20">
        <v>40921</v>
      </c>
      <c r="D422" s="22">
        <v>10823</v>
      </c>
      <c r="E422">
        <v>7</v>
      </c>
      <c r="F422" s="21">
        <v>2826</v>
      </c>
      <c r="G422" s="21">
        <f>tblvendedores8[[#This Row],[Unidades]]*tblvendedores8[[#This Row],[Valor Unitario]]</f>
        <v>19782</v>
      </c>
    </row>
    <row r="423" spans="1:7" x14ac:dyDescent="0.25">
      <c r="A423" t="s">
        <v>59</v>
      </c>
      <c r="B423" t="s">
        <v>69</v>
      </c>
      <c r="C423" s="20">
        <v>40922</v>
      </c>
      <c r="D423" s="22">
        <v>10779</v>
      </c>
      <c r="E423">
        <v>16</v>
      </c>
      <c r="F423" s="21">
        <v>1335</v>
      </c>
      <c r="G423" s="21">
        <f>tblvendedores8[[#This Row],[Unidades]]*tblvendedores8[[#This Row],[Valor Unitario]]</f>
        <v>21360</v>
      </c>
    </row>
    <row r="424" spans="1:7" x14ac:dyDescent="0.25">
      <c r="A424" t="s">
        <v>59</v>
      </c>
      <c r="B424" t="s">
        <v>69</v>
      </c>
      <c r="C424" s="20">
        <v>40922</v>
      </c>
      <c r="D424" s="22">
        <v>10796</v>
      </c>
      <c r="E424">
        <v>19</v>
      </c>
      <c r="F424" s="21">
        <v>2341.36</v>
      </c>
      <c r="G424" s="21">
        <f>tblvendedores8[[#This Row],[Unidades]]*tblvendedores8[[#This Row],[Valor Unitario]]</f>
        <v>44485.840000000004</v>
      </c>
    </row>
    <row r="425" spans="1:7" x14ac:dyDescent="0.25">
      <c r="A425" t="s">
        <v>59</v>
      </c>
      <c r="B425" t="s">
        <v>69</v>
      </c>
      <c r="C425" s="20">
        <v>40922</v>
      </c>
      <c r="D425" s="22">
        <v>10814</v>
      </c>
      <c r="E425">
        <v>14</v>
      </c>
      <c r="F425" s="21">
        <v>1788.45</v>
      </c>
      <c r="G425" s="21">
        <f>tblvendedores8[[#This Row],[Unidades]]*tblvendedores8[[#This Row],[Valor Unitario]]</f>
        <v>25038.3</v>
      </c>
    </row>
    <row r="426" spans="1:7" x14ac:dyDescent="0.25">
      <c r="A426" t="s">
        <v>59</v>
      </c>
      <c r="B426" t="s">
        <v>60</v>
      </c>
      <c r="C426" s="20">
        <v>40922</v>
      </c>
      <c r="D426" s="22">
        <v>10815</v>
      </c>
      <c r="E426">
        <v>15</v>
      </c>
      <c r="F426" s="21">
        <v>40</v>
      </c>
      <c r="G426" s="21">
        <f>tblvendedores8[[#This Row],[Unidades]]*tblvendedores8[[#This Row],[Valor Unitario]]</f>
        <v>600</v>
      </c>
    </row>
    <row r="427" spans="1:7" x14ac:dyDescent="0.25">
      <c r="A427" t="s">
        <v>59</v>
      </c>
      <c r="B427" t="s">
        <v>64</v>
      </c>
      <c r="C427" s="20">
        <v>40922</v>
      </c>
      <c r="D427" s="22">
        <v>10825</v>
      </c>
      <c r="E427">
        <v>14</v>
      </c>
      <c r="F427" s="21">
        <v>1030.76</v>
      </c>
      <c r="G427" s="21">
        <f>tblvendedores8[[#This Row],[Unidades]]*tblvendedores8[[#This Row],[Valor Unitario]]</f>
        <v>14430.64</v>
      </c>
    </row>
    <row r="428" spans="1:7" x14ac:dyDescent="0.25">
      <c r="A428" t="s">
        <v>59</v>
      </c>
      <c r="B428" t="s">
        <v>64</v>
      </c>
      <c r="C428" s="20">
        <v>40923</v>
      </c>
      <c r="D428" s="22">
        <v>10821</v>
      </c>
      <c r="E428">
        <v>12</v>
      </c>
      <c r="F428" s="21">
        <v>678</v>
      </c>
      <c r="G428" s="21">
        <f>tblvendedores8[[#This Row],[Unidades]]*tblvendedores8[[#This Row],[Valor Unitario]]</f>
        <v>8136</v>
      </c>
    </row>
    <row r="429" spans="1:7" x14ac:dyDescent="0.25">
      <c r="A429" t="s">
        <v>59</v>
      </c>
      <c r="B429" t="s">
        <v>60</v>
      </c>
      <c r="C429" s="20">
        <v>40924</v>
      </c>
      <c r="D429" s="22">
        <v>10819</v>
      </c>
      <c r="E429">
        <v>9</v>
      </c>
      <c r="F429" s="21">
        <v>477</v>
      </c>
      <c r="G429" s="21">
        <f>tblvendedores8[[#This Row],[Unidades]]*tblvendedores8[[#This Row],[Valor Unitario]]</f>
        <v>4293</v>
      </c>
    </row>
    <row r="430" spans="1:7" x14ac:dyDescent="0.25">
      <c r="A430" t="s">
        <v>61</v>
      </c>
      <c r="B430" t="s">
        <v>65</v>
      </c>
      <c r="C430" s="20">
        <v>40924</v>
      </c>
      <c r="D430" s="22">
        <v>10822</v>
      </c>
      <c r="E430">
        <v>10</v>
      </c>
      <c r="F430" s="21">
        <v>237.9</v>
      </c>
      <c r="G430" s="21">
        <f>tblvendedores8[[#This Row],[Unidades]]*tblvendedores8[[#This Row],[Valor Unitario]]</f>
        <v>2379</v>
      </c>
    </row>
    <row r="431" spans="1:7" x14ac:dyDescent="0.25">
      <c r="A431" t="s">
        <v>59</v>
      </c>
      <c r="B431" t="s">
        <v>64</v>
      </c>
      <c r="C431" s="20">
        <v>40927</v>
      </c>
      <c r="D431" s="22">
        <v>10788</v>
      </c>
      <c r="E431">
        <v>8</v>
      </c>
      <c r="F431" s="21">
        <v>731.5</v>
      </c>
      <c r="G431" s="21">
        <f>tblvendedores8[[#This Row],[Unidades]]*tblvendedores8[[#This Row],[Valor Unitario]]</f>
        <v>5852</v>
      </c>
    </row>
    <row r="432" spans="1:7" x14ac:dyDescent="0.25">
      <c r="A432" t="s">
        <v>59</v>
      </c>
      <c r="B432" t="s">
        <v>60</v>
      </c>
      <c r="C432" s="20">
        <v>40927</v>
      </c>
      <c r="D432" s="22">
        <v>10832</v>
      </c>
      <c r="E432">
        <v>12</v>
      </c>
      <c r="F432" s="21">
        <v>475.11</v>
      </c>
      <c r="G432" s="21">
        <f>tblvendedores8[[#This Row],[Unidades]]*tblvendedores8[[#This Row],[Valor Unitario]]</f>
        <v>5701.32</v>
      </c>
    </row>
    <row r="433" spans="1:7" x14ac:dyDescent="0.25">
      <c r="A433" t="s">
        <v>59</v>
      </c>
      <c r="B433" t="s">
        <v>64</v>
      </c>
      <c r="C433" s="20">
        <v>40927</v>
      </c>
      <c r="D433" s="22">
        <v>10834</v>
      </c>
      <c r="E433">
        <v>19</v>
      </c>
      <c r="F433" s="21">
        <v>1432.71</v>
      </c>
      <c r="G433" s="21">
        <f>tblvendedores8[[#This Row],[Unidades]]*tblvendedores8[[#This Row],[Valor Unitario]]</f>
        <v>27221.49</v>
      </c>
    </row>
    <row r="434" spans="1:7" x14ac:dyDescent="0.25">
      <c r="A434" t="s">
        <v>59</v>
      </c>
      <c r="B434" t="s">
        <v>66</v>
      </c>
      <c r="C434" s="20">
        <v>40928</v>
      </c>
      <c r="D434" s="22">
        <v>10795</v>
      </c>
      <c r="E434">
        <v>18</v>
      </c>
      <c r="F434" s="21">
        <v>2158</v>
      </c>
      <c r="G434" s="21">
        <f>tblvendedores8[[#This Row],[Unidades]]*tblvendedores8[[#This Row],[Valor Unitario]]</f>
        <v>38844</v>
      </c>
    </row>
    <row r="435" spans="1:7" x14ac:dyDescent="0.25">
      <c r="A435" t="s">
        <v>61</v>
      </c>
      <c r="B435" t="s">
        <v>68</v>
      </c>
      <c r="C435" s="20">
        <v>40929</v>
      </c>
      <c r="D435" s="22">
        <v>10777</v>
      </c>
      <c r="E435">
        <v>9</v>
      </c>
      <c r="F435" s="21">
        <v>224</v>
      </c>
      <c r="G435" s="21">
        <f>tblvendedores8[[#This Row],[Unidades]]*tblvendedores8[[#This Row],[Valor Unitario]]</f>
        <v>2016</v>
      </c>
    </row>
    <row r="436" spans="1:7" x14ac:dyDescent="0.25">
      <c r="A436" t="s">
        <v>59</v>
      </c>
      <c r="B436" t="s">
        <v>67</v>
      </c>
      <c r="C436" s="20">
        <v>40929</v>
      </c>
      <c r="D436" s="22">
        <v>10830</v>
      </c>
      <c r="E436">
        <v>15</v>
      </c>
      <c r="F436" s="21">
        <v>1974</v>
      </c>
      <c r="G436" s="21">
        <f>tblvendedores8[[#This Row],[Unidades]]*tblvendedores8[[#This Row],[Valor Unitario]]</f>
        <v>29610</v>
      </c>
    </row>
    <row r="437" spans="1:7" x14ac:dyDescent="0.25">
      <c r="A437" t="s">
        <v>59</v>
      </c>
      <c r="B437" t="s">
        <v>64</v>
      </c>
      <c r="C437" s="20">
        <v>40929</v>
      </c>
      <c r="D437" s="22">
        <v>10835</v>
      </c>
      <c r="E437">
        <v>18</v>
      </c>
      <c r="F437" s="21">
        <v>845.8</v>
      </c>
      <c r="G437" s="21">
        <f>tblvendedores8[[#This Row],[Unidades]]*tblvendedores8[[#This Row],[Valor Unitario]]</f>
        <v>15224.4</v>
      </c>
    </row>
    <row r="438" spans="1:7" x14ac:dyDescent="0.25">
      <c r="A438" t="s">
        <v>61</v>
      </c>
      <c r="B438" t="s">
        <v>68</v>
      </c>
      <c r="C438" s="20">
        <v>40929</v>
      </c>
      <c r="D438" s="22">
        <v>10836</v>
      </c>
      <c r="E438">
        <v>17</v>
      </c>
      <c r="F438" s="21">
        <v>4705.5</v>
      </c>
      <c r="G438" s="21">
        <f>tblvendedores8[[#This Row],[Unidades]]*tblvendedores8[[#This Row],[Valor Unitario]]</f>
        <v>79993.5</v>
      </c>
    </row>
    <row r="439" spans="1:7" x14ac:dyDescent="0.25">
      <c r="A439" t="s">
        <v>59</v>
      </c>
      <c r="B439" t="s">
        <v>69</v>
      </c>
      <c r="C439" s="20">
        <v>40930</v>
      </c>
      <c r="D439" s="22">
        <v>10839</v>
      </c>
      <c r="E439">
        <v>12</v>
      </c>
      <c r="F439" s="21">
        <v>827.55</v>
      </c>
      <c r="G439" s="21">
        <f>tblvendedores8[[#This Row],[Unidades]]*tblvendedores8[[#This Row],[Valor Unitario]]</f>
        <v>9930.5999999999985</v>
      </c>
    </row>
    <row r="440" spans="1:7" x14ac:dyDescent="0.25">
      <c r="A440" t="s">
        <v>61</v>
      </c>
      <c r="B440" t="s">
        <v>63</v>
      </c>
      <c r="C440" s="20">
        <v>40931</v>
      </c>
      <c r="D440" s="22">
        <v>10829</v>
      </c>
      <c r="E440">
        <v>15</v>
      </c>
      <c r="F440" s="21">
        <v>1764</v>
      </c>
      <c r="G440" s="21">
        <f>tblvendedores8[[#This Row],[Unidades]]*tblvendedores8[[#This Row],[Valor Unitario]]</f>
        <v>26460</v>
      </c>
    </row>
    <row r="441" spans="1:7" x14ac:dyDescent="0.25">
      <c r="A441" t="s">
        <v>59</v>
      </c>
      <c r="B441" t="s">
        <v>69</v>
      </c>
      <c r="C441" s="20">
        <v>40931</v>
      </c>
      <c r="D441" s="22">
        <v>10831</v>
      </c>
      <c r="E441">
        <v>10</v>
      </c>
      <c r="F441" s="21">
        <v>2684.4</v>
      </c>
      <c r="G441" s="21">
        <f>tblvendedores8[[#This Row],[Unidades]]*tblvendedores8[[#This Row],[Valor Unitario]]</f>
        <v>26844</v>
      </c>
    </row>
    <row r="442" spans="1:7" x14ac:dyDescent="0.25">
      <c r="A442" t="s">
        <v>61</v>
      </c>
      <c r="B442" t="s">
        <v>65</v>
      </c>
      <c r="C442" s="20">
        <v>40931</v>
      </c>
      <c r="D442" s="22">
        <v>10833</v>
      </c>
      <c r="E442">
        <v>14</v>
      </c>
      <c r="F442" s="21">
        <v>906.93</v>
      </c>
      <c r="G442" s="21">
        <f>tblvendedores8[[#This Row],[Unidades]]*tblvendedores8[[#This Row],[Valor Unitario]]</f>
        <v>12697.019999999999</v>
      </c>
    </row>
    <row r="443" spans="1:7" x14ac:dyDescent="0.25">
      <c r="A443" t="s">
        <v>61</v>
      </c>
      <c r="B443" t="s">
        <v>63</v>
      </c>
      <c r="C443" s="20">
        <v>40931</v>
      </c>
      <c r="D443" s="22">
        <v>10837</v>
      </c>
      <c r="E443">
        <v>9</v>
      </c>
      <c r="F443" s="21">
        <v>1064.5</v>
      </c>
      <c r="G443" s="21">
        <f>tblvendedores8[[#This Row],[Unidades]]*tblvendedores8[[#This Row],[Valor Unitario]]</f>
        <v>9580.5</v>
      </c>
    </row>
    <row r="444" spans="1:7" x14ac:dyDescent="0.25">
      <c r="A444" t="s">
        <v>59</v>
      </c>
      <c r="B444" t="s">
        <v>69</v>
      </c>
      <c r="C444" s="20">
        <v>40931</v>
      </c>
      <c r="D444" s="22">
        <v>10838</v>
      </c>
      <c r="E444">
        <v>11</v>
      </c>
      <c r="F444" s="21">
        <v>1938.38</v>
      </c>
      <c r="G444" s="21">
        <f>tblvendedores8[[#This Row],[Unidades]]*tblvendedores8[[#This Row],[Valor Unitario]]</f>
        <v>21322.18</v>
      </c>
    </row>
    <row r="445" spans="1:7" x14ac:dyDescent="0.25">
      <c r="A445" t="s">
        <v>59</v>
      </c>
      <c r="B445" t="s">
        <v>60</v>
      </c>
      <c r="C445" s="20">
        <v>40931</v>
      </c>
      <c r="D445" s="22">
        <v>10846</v>
      </c>
      <c r="E445">
        <v>17</v>
      </c>
      <c r="F445" s="21">
        <v>1112</v>
      </c>
      <c r="G445" s="21">
        <f>tblvendedores8[[#This Row],[Unidades]]*tblvendedores8[[#This Row],[Valor Unitario]]</f>
        <v>18904</v>
      </c>
    </row>
    <row r="446" spans="1:7" x14ac:dyDescent="0.25">
      <c r="A446" t="s">
        <v>59</v>
      </c>
      <c r="B446" t="s">
        <v>67</v>
      </c>
      <c r="C446" s="20">
        <v>40934</v>
      </c>
      <c r="D446" s="22">
        <v>10843</v>
      </c>
      <c r="E446">
        <v>16</v>
      </c>
      <c r="F446" s="21">
        <v>159</v>
      </c>
      <c r="G446" s="21">
        <f>tblvendedores8[[#This Row],[Unidades]]*tblvendedores8[[#This Row],[Valor Unitario]]</f>
        <v>2544</v>
      </c>
    </row>
    <row r="447" spans="1:7" x14ac:dyDescent="0.25">
      <c r="A447" t="s">
        <v>59</v>
      </c>
      <c r="B447" t="s">
        <v>66</v>
      </c>
      <c r="C447" s="20">
        <v>40934</v>
      </c>
      <c r="D447" s="22">
        <v>10844</v>
      </c>
      <c r="E447">
        <v>12</v>
      </c>
      <c r="F447" s="21">
        <v>735</v>
      </c>
      <c r="G447" s="21">
        <f>tblvendedores8[[#This Row],[Unidades]]*tblvendedores8[[#This Row],[Valor Unitario]]</f>
        <v>8820</v>
      </c>
    </row>
    <row r="448" spans="1:7" x14ac:dyDescent="0.25">
      <c r="A448" t="s">
        <v>61</v>
      </c>
      <c r="B448" t="s">
        <v>62</v>
      </c>
      <c r="C448" s="20">
        <v>40937</v>
      </c>
      <c r="D448" s="22">
        <v>10841</v>
      </c>
      <c r="E448">
        <v>15</v>
      </c>
      <c r="F448" s="21">
        <v>4581</v>
      </c>
      <c r="G448" s="21">
        <f>tblvendedores8[[#This Row],[Unidades]]*tblvendedores8[[#This Row],[Valor Unitario]]</f>
        <v>68715</v>
      </c>
    </row>
    <row r="449" spans="1:7" x14ac:dyDescent="0.25">
      <c r="A449" t="s">
        <v>59</v>
      </c>
      <c r="B449" t="s">
        <v>64</v>
      </c>
      <c r="C449" s="20">
        <v>40937</v>
      </c>
      <c r="D449" s="22">
        <v>10842</v>
      </c>
      <c r="E449">
        <v>18</v>
      </c>
      <c r="F449" s="21">
        <v>975</v>
      </c>
      <c r="G449" s="21">
        <f>tblvendedores8[[#This Row],[Unidades]]*tblvendedores8[[#This Row],[Valor Unitario]]</f>
        <v>17550</v>
      </c>
    </row>
    <row r="450" spans="1:7" x14ac:dyDescent="0.25">
      <c r="A450" t="s">
        <v>61</v>
      </c>
      <c r="B450" t="s">
        <v>68</v>
      </c>
      <c r="C450" s="20">
        <v>40937</v>
      </c>
      <c r="D450" s="22">
        <v>10848</v>
      </c>
      <c r="E450">
        <v>19</v>
      </c>
      <c r="F450" s="21">
        <v>931.5</v>
      </c>
      <c r="G450" s="21">
        <f>tblvendedores8[[#This Row],[Unidades]]*tblvendedores8[[#This Row],[Valor Unitario]]</f>
        <v>17698.5</v>
      </c>
    </row>
    <row r="451" spans="1:7" x14ac:dyDescent="0.25">
      <c r="A451" t="s">
        <v>59</v>
      </c>
      <c r="B451" t="s">
        <v>67</v>
      </c>
      <c r="C451" s="20">
        <v>40938</v>
      </c>
      <c r="D451" s="22">
        <v>10807</v>
      </c>
      <c r="E451">
        <v>16</v>
      </c>
      <c r="F451" s="21">
        <v>18.399999999999999</v>
      </c>
      <c r="G451" s="21">
        <f>tblvendedores8[[#This Row],[Unidades]]*tblvendedores8[[#This Row],[Valor Unitario]]</f>
        <v>294.39999999999998</v>
      </c>
    </row>
    <row r="452" spans="1:7" x14ac:dyDescent="0.25">
      <c r="A452" t="s">
        <v>59</v>
      </c>
      <c r="B452" t="s">
        <v>66</v>
      </c>
      <c r="C452" s="20">
        <v>40938</v>
      </c>
      <c r="D452" s="22">
        <v>10824</v>
      </c>
      <c r="E452">
        <v>15</v>
      </c>
      <c r="F452" s="21">
        <v>250.8</v>
      </c>
      <c r="G452" s="21">
        <f>tblvendedores8[[#This Row],[Unidades]]*tblvendedores8[[#This Row],[Valor Unitario]]</f>
        <v>3762</v>
      </c>
    </row>
    <row r="453" spans="1:7" x14ac:dyDescent="0.25">
      <c r="A453" t="s">
        <v>59</v>
      </c>
      <c r="B453" t="s">
        <v>66</v>
      </c>
      <c r="C453" s="20">
        <v>40938</v>
      </c>
      <c r="D453" s="22">
        <v>10845</v>
      </c>
      <c r="E453">
        <v>8</v>
      </c>
      <c r="F453" s="21">
        <v>3812.7</v>
      </c>
      <c r="G453" s="21">
        <f>tblvendedores8[[#This Row],[Unidades]]*tblvendedores8[[#This Row],[Valor Unitario]]</f>
        <v>30501.599999999999</v>
      </c>
    </row>
    <row r="454" spans="1:7" x14ac:dyDescent="0.25">
      <c r="A454" t="s">
        <v>61</v>
      </c>
      <c r="B454" t="s">
        <v>63</v>
      </c>
      <c r="C454" s="20">
        <v>40938</v>
      </c>
      <c r="D454" s="22">
        <v>10849</v>
      </c>
      <c r="E454">
        <v>9</v>
      </c>
      <c r="F454" s="21">
        <v>967.82</v>
      </c>
      <c r="G454" s="21">
        <f>tblvendedores8[[#This Row],[Unidades]]*tblvendedores8[[#This Row],[Valor Unitario]]</f>
        <v>8710.380000000001</v>
      </c>
    </row>
    <row r="455" spans="1:7" x14ac:dyDescent="0.25">
      <c r="A455" t="s">
        <v>59</v>
      </c>
      <c r="B455" t="s">
        <v>64</v>
      </c>
      <c r="C455" s="20">
        <v>40938</v>
      </c>
      <c r="D455" s="22">
        <v>10850</v>
      </c>
      <c r="E455">
        <v>7</v>
      </c>
      <c r="F455" s="21">
        <v>629</v>
      </c>
      <c r="G455" s="21">
        <f>tblvendedores8[[#This Row],[Unidades]]*tblvendedores8[[#This Row],[Valor Unitario]]</f>
        <v>4403</v>
      </c>
    </row>
    <row r="456" spans="1:7" x14ac:dyDescent="0.25">
      <c r="A456" t="s">
        <v>59</v>
      </c>
      <c r="B456" t="s">
        <v>66</v>
      </c>
      <c r="C456" s="20">
        <v>40938</v>
      </c>
      <c r="D456" s="22">
        <v>10852</v>
      </c>
      <c r="E456">
        <v>11</v>
      </c>
      <c r="F456" s="21">
        <v>2984</v>
      </c>
      <c r="G456" s="21">
        <f>tblvendedores8[[#This Row],[Unidades]]*tblvendedores8[[#This Row],[Valor Unitario]]</f>
        <v>32824</v>
      </c>
    </row>
    <row r="457" spans="1:7" x14ac:dyDescent="0.25">
      <c r="A457" t="s">
        <v>61</v>
      </c>
      <c r="B457" t="s">
        <v>62</v>
      </c>
      <c r="C457" s="20">
        <v>40941</v>
      </c>
      <c r="D457" s="22">
        <v>10851</v>
      </c>
      <c r="E457">
        <v>9</v>
      </c>
      <c r="F457" s="21">
        <v>2603</v>
      </c>
      <c r="G457" s="21">
        <f>tblvendedores8[[#This Row],[Unidades]]*tblvendedores8[[#This Row],[Valor Unitario]]</f>
        <v>23427</v>
      </c>
    </row>
    <row r="458" spans="1:7" x14ac:dyDescent="0.25">
      <c r="A458" t="s">
        <v>59</v>
      </c>
      <c r="B458" t="s">
        <v>64</v>
      </c>
      <c r="C458" s="20">
        <v>40941</v>
      </c>
      <c r="D458" s="22">
        <v>10859</v>
      </c>
      <c r="E458">
        <v>10</v>
      </c>
      <c r="F458" s="21">
        <v>1078.69</v>
      </c>
      <c r="G458" s="21">
        <f>tblvendedores8[[#This Row],[Unidades]]*tblvendedores8[[#This Row],[Valor Unitario]]</f>
        <v>10786.900000000001</v>
      </c>
    </row>
    <row r="459" spans="1:7" x14ac:dyDescent="0.25">
      <c r="A459" t="s">
        <v>59</v>
      </c>
      <c r="B459" t="s">
        <v>66</v>
      </c>
      <c r="C459" s="20">
        <v>40941</v>
      </c>
      <c r="D459" s="22">
        <v>10862</v>
      </c>
      <c r="E459">
        <v>18</v>
      </c>
      <c r="F459" s="21">
        <v>581</v>
      </c>
      <c r="G459" s="21">
        <f>tblvendedores8[[#This Row],[Unidades]]*tblvendedores8[[#This Row],[Valor Unitario]]</f>
        <v>10458</v>
      </c>
    </row>
    <row r="460" spans="1:7" x14ac:dyDescent="0.25">
      <c r="A460" t="s">
        <v>61</v>
      </c>
      <c r="B460" t="s">
        <v>63</v>
      </c>
      <c r="C460" s="20">
        <v>40942</v>
      </c>
      <c r="D460" s="22">
        <v>10853</v>
      </c>
      <c r="E460">
        <v>7</v>
      </c>
      <c r="F460" s="21">
        <v>625</v>
      </c>
      <c r="G460" s="21">
        <f>tblvendedores8[[#This Row],[Unidades]]*tblvendedores8[[#This Row],[Valor Unitario]]</f>
        <v>4375</v>
      </c>
    </row>
    <row r="461" spans="1:7" x14ac:dyDescent="0.25">
      <c r="A461" t="s">
        <v>59</v>
      </c>
      <c r="B461" t="s">
        <v>60</v>
      </c>
      <c r="C461" s="20">
        <v>40942</v>
      </c>
      <c r="D461" s="22">
        <v>10858</v>
      </c>
      <c r="E461">
        <v>8</v>
      </c>
      <c r="F461" s="21">
        <v>649</v>
      </c>
      <c r="G461" s="21">
        <f>tblvendedores8[[#This Row],[Unidades]]*tblvendedores8[[#This Row],[Valor Unitario]]</f>
        <v>5192</v>
      </c>
    </row>
    <row r="462" spans="1:7" x14ac:dyDescent="0.25">
      <c r="A462" t="s">
        <v>59</v>
      </c>
      <c r="B462" t="s">
        <v>67</v>
      </c>
      <c r="C462" s="20">
        <v>40943</v>
      </c>
      <c r="D462" s="22">
        <v>10816</v>
      </c>
      <c r="E462">
        <v>15</v>
      </c>
      <c r="F462" s="21">
        <v>8446.4500000000007</v>
      </c>
      <c r="G462" s="21">
        <f>tblvendedores8[[#This Row],[Unidades]]*tblvendedores8[[#This Row],[Valor Unitario]]</f>
        <v>126696.75000000001</v>
      </c>
    </row>
    <row r="463" spans="1:7" x14ac:dyDescent="0.25">
      <c r="A463" t="s">
        <v>61</v>
      </c>
      <c r="B463" t="s">
        <v>63</v>
      </c>
      <c r="C463" s="20">
        <v>40943</v>
      </c>
      <c r="D463" s="22">
        <v>10828</v>
      </c>
      <c r="E463">
        <v>12</v>
      </c>
      <c r="F463" s="21">
        <v>932</v>
      </c>
      <c r="G463" s="21">
        <f>tblvendedores8[[#This Row],[Unidades]]*tblvendedores8[[#This Row],[Valor Unitario]]</f>
        <v>11184</v>
      </c>
    </row>
    <row r="464" spans="1:7" x14ac:dyDescent="0.25">
      <c r="A464" t="s">
        <v>59</v>
      </c>
      <c r="B464" t="s">
        <v>69</v>
      </c>
      <c r="C464" s="20">
        <v>40943</v>
      </c>
      <c r="D464" s="22">
        <v>10855</v>
      </c>
      <c r="E464">
        <v>17</v>
      </c>
      <c r="F464" s="21">
        <v>2227.89</v>
      </c>
      <c r="G464" s="21">
        <f>tblvendedores8[[#This Row],[Unidades]]*tblvendedores8[[#This Row],[Valor Unitario]]</f>
        <v>37874.129999999997</v>
      </c>
    </row>
    <row r="465" spans="1:7" x14ac:dyDescent="0.25">
      <c r="A465" t="s">
        <v>59</v>
      </c>
      <c r="B465" t="s">
        <v>69</v>
      </c>
      <c r="C465" s="20">
        <v>40943</v>
      </c>
      <c r="D465" s="22">
        <v>10860</v>
      </c>
      <c r="E465">
        <v>12</v>
      </c>
      <c r="F465" s="21">
        <v>519</v>
      </c>
      <c r="G465" s="21">
        <f>tblvendedores8[[#This Row],[Unidades]]*tblvendedores8[[#This Row],[Valor Unitario]]</f>
        <v>6228</v>
      </c>
    </row>
    <row r="466" spans="1:7" x14ac:dyDescent="0.25">
      <c r="A466" t="s">
        <v>59</v>
      </c>
      <c r="B466" t="s">
        <v>69</v>
      </c>
      <c r="C466" s="20">
        <v>40944</v>
      </c>
      <c r="D466" s="22">
        <v>10854</v>
      </c>
      <c r="E466">
        <v>8</v>
      </c>
      <c r="F466" s="21">
        <v>2966.5</v>
      </c>
      <c r="G466" s="21">
        <f>tblvendedores8[[#This Row],[Unidades]]*tblvendedores8[[#This Row],[Valor Unitario]]</f>
        <v>23732</v>
      </c>
    </row>
    <row r="467" spans="1:7" x14ac:dyDescent="0.25">
      <c r="A467" t="s">
        <v>61</v>
      </c>
      <c r="B467" t="s">
        <v>65</v>
      </c>
      <c r="C467" s="20">
        <v>40945</v>
      </c>
      <c r="D467" s="22">
        <v>10826</v>
      </c>
      <c r="E467">
        <v>12</v>
      </c>
      <c r="F467" s="21">
        <v>730</v>
      </c>
      <c r="G467" s="21">
        <f>tblvendedores8[[#This Row],[Unidades]]*tblvendedores8[[#This Row],[Valor Unitario]]</f>
        <v>8760</v>
      </c>
    </row>
    <row r="468" spans="1:7" x14ac:dyDescent="0.25">
      <c r="A468" t="s">
        <v>59</v>
      </c>
      <c r="B468" t="s">
        <v>64</v>
      </c>
      <c r="C468" s="20">
        <v>40945</v>
      </c>
      <c r="D468" s="22">
        <v>10827</v>
      </c>
      <c r="E468">
        <v>8</v>
      </c>
      <c r="F468" s="21">
        <v>843</v>
      </c>
      <c r="G468" s="21">
        <f>tblvendedores8[[#This Row],[Unidades]]*tblvendedores8[[#This Row],[Valor Unitario]]</f>
        <v>6744</v>
      </c>
    </row>
    <row r="469" spans="1:7" x14ac:dyDescent="0.25">
      <c r="A469" t="s">
        <v>59</v>
      </c>
      <c r="B469" t="s">
        <v>66</v>
      </c>
      <c r="C469" s="20">
        <v>40945</v>
      </c>
      <c r="D469" s="22">
        <v>10857</v>
      </c>
      <c r="E469">
        <v>8</v>
      </c>
      <c r="F469" s="21">
        <v>2048.2199999999998</v>
      </c>
      <c r="G469" s="21">
        <f>tblvendedores8[[#This Row],[Unidades]]*tblvendedores8[[#This Row],[Valor Unitario]]</f>
        <v>16385.759999999998</v>
      </c>
    </row>
    <row r="470" spans="1:7" x14ac:dyDescent="0.25">
      <c r="A470" t="s">
        <v>59</v>
      </c>
      <c r="B470" t="s">
        <v>67</v>
      </c>
      <c r="C470" s="20">
        <v>40948</v>
      </c>
      <c r="D470" s="22">
        <v>10864</v>
      </c>
      <c r="E470">
        <v>17</v>
      </c>
      <c r="F470" s="21">
        <v>282</v>
      </c>
      <c r="G470" s="21">
        <f>tblvendedores8[[#This Row],[Unidades]]*tblvendedores8[[#This Row],[Valor Unitario]]</f>
        <v>4794</v>
      </c>
    </row>
    <row r="471" spans="1:7" x14ac:dyDescent="0.25">
      <c r="A471" t="s">
        <v>61</v>
      </c>
      <c r="B471" t="s">
        <v>62</v>
      </c>
      <c r="C471" s="20">
        <v>40948</v>
      </c>
      <c r="D471" s="22">
        <v>10869</v>
      </c>
      <c r="E471">
        <v>8</v>
      </c>
      <c r="F471" s="21">
        <v>1630</v>
      </c>
      <c r="G471" s="21">
        <f>tblvendedores8[[#This Row],[Unidades]]*tblvendedores8[[#This Row],[Valor Unitario]]</f>
        <v>13040</v>
      </c>
    </row>
    <row r="472" spans="1:7" x14ac:dyDescent="0.25">
      <c r="A472" t="s">
        <v>61</v>
      </c>
      <c r="B472" t="s">
        <v>62</v>
      </c>
      <c r="C472" s="20">
        <v>40948</v>
      </c>
      <c r="D472" s="22">
        <v>10872</v>
      </c>
      <c r="E472">
        <v>7</v>
      </c>
      <c r="F472" s="21">
        <v>2058.46</v>
      </c>
      <c r="G472" s="21">
        <f>tblvendedores8[[#This Row],[Unidades]]*tblvendedores8[[#This Row],[Valor Unitario]]</f>
        <v>14409.220000000001</v>
      </c>
    </row>
    <row r="473" spans="1:7" x14ac:dyDescent="0.25">
      <c r="A473" t="s">
        <v>59</v>
      </c>
      <c r="B473" t="s">
        <v>67</v>
      </c>
      <c r="C473" s="20">
        <v>40948</v>
      </c>
      <c r="D473" s="22">
        <v>10873</v>
      </c>
      <c r="E473">
        <v>10</v>
      </c>
      <c r="F473" s="21">
        <v>336.8</v>
      </c>
      <c r="G473" s="21">
        <f>tblvendedores8[[#This Row],[Unidades]]*tblvendedores8[[#This Row],[Valor Unitario]]</f>
        <v>3368</v>
      </c>
    </row>
    <row r="474" spans="1:7" x14ac:dyDescent="0.25">
      <c r="A474" t="s">
        <v>59</v>
      </c>
      <c r="B474" t="s">
        <v>67</v>
      </c>
      <c r="C474" s="20">
        <v>40949</v>
      </c>
      <c r="D474" s="22">
        <v>10847</v>
      </c>
      <c r="E474">
        <v>10</v>
      </c>
      <c r="F474" s="21">
        <v>4931.92</v>
      </c>
      <c r="G474" s="21">
        <f>tblvendedores8[[#This Row],[Unidades]]*tblvendedores8[[#This Row],[Valor Unitario]]</f>
        <v>49319.199999999997</v>
      </c>
    </row>
    <row r="475" spans="1:7" x14ac:dyDescent="0.25">
      <c r="A475" t="s">
        <v>59</v>
      </c>
      <c r="B475" t="s">
        <v>69</v>
      </c>
      <c r="C475" s="20">
        <v>40949</v>
      </c>
      <c r="D475" s="22">
        <v>10856</v>
      </c>
      <c r="E475">
        <v>14</v>
      </c>
      <c r="F475" s="21">
        <v>660</v>
      </c>
      <c r="G475" s="21">
        <f>tblvendedores8[[#This Row],[Unidades]]*tblvendedores8[[#This Row],[Valor Unitario]]</f>
        <v>9240</v>
      </c>
    </row>
    <row r="476" spans="1:7" x14ac:dyDescent="0.25">
      <c r="A476" t="s">
        <v>61</v>
      </c>
      <c r="B476" t="s">
        <v>63</v>
      </c>
      <c r="C476" s="20">
        <v>40949</v>
      </c>
      <c r="D476" s="22">
        <v>10871</v>
      </c>
      <c r="E476">
        <v>18</v>
      </c>
      <c r="F476" s="21">
        <v>1979.23</v>
      </c>
      <c r="G476" s="21">
        <f>tblvendedores8[[#This Row],[Unidades]]*tblvendedores8[[#This Row],[Valor Unitario]]</f>
        <v>35626.14</v>
      </c>
    </row>
    <row r="477" spans="1:7" x14ac:dyDescent="0.25">
      <c r="A477" t="s">
        <v>61</v>
      </c>
      <c r="B477" t="s">
        <v>65</v>
      </c>
      <c r="C477" s="20">
        <v>40950</v>
      </c>
      <c r="D477" s="22">
        <v>10867</v>
      </c>
      <c r="E477">
        <v>17</v>
      </c>
      <c r="F477" s="21">
        <v>98.4</v>
      </c>
      <c r="G477" s="21">
        <f>tblvendedores8[[#This Row],[Unidades]]*tblvendedores8[[#This Row],[Valor Unitario]]</f>
        <v>1672.8000000000002</v>
      </c>
    </row>
    <row r="478" spans="1:7" x14ac:dyDescent="0.25">
      <c r="A478" t="s">
        <v>61</v>
      </c>
      <c r="B478" t="s">
        <v>62</v>
      </c>
      <c r="C478" s="20">
        <v>40950</v>
      </c>
      <c r="D478" s="22">
        <v>10874</v>
      </c>
      <c r="E478">
        <v>8</v>
      </c>
      <c r="F478" s="21">
        <v>310</v>
      </c>
      <c r="G478" s="21">
        <f>tblvendedores8[[#This Row],[Unidades]]*tblvendedores8[[#This Row],[Valor Unitario]]</f>
        <v>2480</v>
      </c>
    </row>
    <row r="479" spans="1:7" x14ac:dyDescent="0.25">
      <c r="A479" t="s">
        <v>59</v>
      </c>
      <c r="B479" t="s">
        <v>60</v>
      </c>
      <c r="C479" s="20">
        <v>40951</v>
      </c>
      <c r="D479" s="22">
        <v>10865</v>
      </c>
      <c r="E479">
        <v>12</v>
      </c>
      <c r="F479" s="21">
        <v>16387.5</v>
      </c>
      <c r="G479" s="21">
        <f>tblvendedores8[[#This Row],[Unidades]]*tblvendedores8[[#This Row],[Valor Unitario]]</f>
        <v>196650</v>
      </c>
    </row>
    <row r="480" spans="1:7" x14ac:dyDescent="0.25">
      <c r="A480" t="s">
        <v>61</v>
      </c>
      <c r="B480" t="s">
        <v>62</v>
      </c>
      <c r="C480" s="20">
        <v>40951</v>
      </c>
      <c r="D480" s="22">
        <v>10866</v>
      </c>
      <c r="E480">
        <v>8</v>
      </c>
      <c r="F480" s="21">
        <v>1096.2</v>
      </c>
      <c r="G480" s="21">
        <f>tblvendedores8[[#This Row],[Unidades]]*tblvendedores8[[#This Row],[Valor Unitario]]</f>
        <v>8769.6</v>
      </c>
    </row>
    <row r="481" spans="1:7" x14ac:dyDescent="0.25">
      <c r="A481" t="s">
        <v>61</v>
      </c>
      <c r="B481" t="s">
        <v>68</v>
      </c>
      <c r="C481" s="20">
        <v>40951</v>
      </c>
      <c r="D481" s="22">
        <v>10876</v>
      </c>
      <c r="E481">
        <v>8</v>
      </c>
      <c r="F481" s="21">
        <v>917</v>
      </c>
      <c r="G481" s="21">
        <f>tblvendedores8[[#This Row],[Unidades]]*tblvendedores8[[#This Row],[Valor Unitario]]</f>
        <v>7336</v>
      </c>
    </row>
    <row r="482" spans="1:7" x14ac:dyDescent="0.25">
      <c r="A482" t="s">
        <v>59</v>
      </c>
      <c r="B482" t="s">
        <v>67</v>
      </c>
      <c r="C482" s="20">
        <v>40951</v>
      </c>
      <c r="D482" s="22">
        <v>10878</v>
      </c>
      <c r="E482">
        <v>14</v>
      </c>
      <c r="F482" s="21">
        <v>1539</v>
      </c>
      <c r="G482" s="21">
        <f>tblvendedores8[[#This Row],[Unidades]]*tblvendedores8[[#This Row],[Valor Unitario]]</f>
        <v>21546</v>
      </c>
    </row>
    <row r="483" spans="1:7" x14ac:dyDescent="0.25">
      <c r="A483" t="s">
        <v>59</v>
      </c>
      <c r="B483" t="s">
        <v>69</v>
      </c>
      <c r="C483" s="20">
        <v>40951</v>
      </c>
      <c r="D483" s="22">
        <v>10879</v>
      </c>
      <c r="E483">
        <v>7</v>
      </c>
      <c r="F483" s="21">
        <v>611.29999999999995</v>
      </c>
      <c r="G483" s="21">
        <f>tblvendedores8[[#This Row],[Unidades]]*tblvendedores8[[#This Row],[Valor Unitario]]</f>
        <v>4279.0999999999995</v>
      </c>
    </row>
    <row r="484" spans="1:7" x14ac:dyDescent="0.25">
      <c r="A484" t="s">
        <v>61</v>
      </c>
      <c r="B484" t="s">
        <v>62</v>
      </c>
      <c r="C484" s="20">
        <v>40952</v>
      </c>
      <c r="D484" s="22">
        <v>10870</v>
      </c>
      <c r="E484">
        <v>8</v>
      </c>
      <c r="F484" s="21">
        <v>160</v>
      </c>
      <c r="G484" s="21">
        <f>tblvendedores8[[#This Row],[Unidades]]*tblvendedores8[[#This Row],[Valor Unitario]]</f>
        <v>1280</v>
      </c>
    </row>
    <row r="485" spans="1:7" x14ac:dyDescent="0.25">
      <c r="A485" t="s">
        <v>59</v>
      </c>
      <c r="B485" t="s">
        <v>67</v>
      </c>
      <c r="C485" s="20">
        <v>40952</v>
      </c>
      <c r="D485" s="22">
        <v>10884</v>
      </c>
      <c r="E485">
        <v>17</v>
      </c>
      <c r="F485" s="21">
        <v>1378.07</v>
      </c>
      <c r="G485" s="21">
        <f>tblvendedores8[[#This Row],[Unidades]]*tblvendedores8[[#This Row],[Valor Unitario]]</f>
        <v>23427.19</v>
      </c>
    </row>
    <row r="486" spans="1:7" x14ac:dyDescent="0.25">
      <c r="A486" t="s">
        <v>59</v>
      </c>
      <c r="B486" t="s">
        <v>67</v>
      </c>
      <c r="C486" s="20">
        <v>40955</v>
      </c>
      <c r="D486" s="22">
        <v>10840</v>
      </c>
      <c r="E486">
        <v>18</v>
      </c>
      <c r="F486" s="21">
        <v>211.2</v>
      </c>
      <c r="G486" s="21">
        <f>tblvendedores8[[#This Row],[Unidades]]*tblvendedores8[[#This Row],[Valor Unitario]]</f>
        <v>3801.6</v>
      </c>
    </row>
    <row r="487" spans="1:7" x14ac:dyDescent="0.25">
      <c r="A487" t="s">
        <v>59</v>
      </c>
      <c r="B487" t="s">
        <v>63</v>
      </c>
      <c r="C487" s="20">
        <v>40955</v>
      </c>
      <c r="D487" s="22">
        <v>10887</v>
      </c>
      <c r="E487">
        <v>15</v>
      </c>
      <c r="F487" s="21">
        <v>70</v>
      </c>
      <c r="G487" s="21">
        <f>tblvendedores8[[#This Row],[Unidades]]*tblvendedores8[[#This Row],[Valor Unitario]]</f>
        <v>1050</v>
      </c>
    </row>
    <row r="488" spans="1:7" x14ac:dyDescent="0.25">
      <c r="A488" t="s">
        <v>59</v>
      </c>
      <c r="B488" t="s">
        <v>67</v>
      </c>
      <c r="C488" s="20">
        <v>40956</v>
      </c>
      <c r="D488" s="22">
        <v>10861</v>
      </c>
      <c r="E488">
        <v>18</v>
      </c>
      <c r="F488" s="21">
        <v>3523.4</v>
      </c>
      <c r="G488" s="21">
        <f>tblvendedores8[[#This Row],[Unidades]]*tblvendedores8[[#This Row],[Valor Unitario]]</f>
        <v>63421.200000000004</v>
      </c>
    </row>
    <row r="489" spans="1:7" x14ac:dyDescent="0.25">
      <c r="A489" t="s">
        <v>59</v>
      </c>
      <c r="B489" t="s">
        <v>67</v>
      </c>
      <c r="C489" s="20">
        <v>40956</v>
      </c>
      <c r="D489" s="22">
        <v>10863</v>
      </c>
      <c r="E489">
        <v>10</v>
      </c>
      <c r="F489" s="21">
        <v>441.15</v>
      </c>
      <c r="G489" s="21">
        <f>tblvendedores8[[#This Row],[Unidades]]*tblvendedores8[[#This Row],[Valor Unitario]]</f>
        <v>4411.5</v>
      </c>
    </row>
    <row r="490" spans="1:7" x14ac:dyDescent="0.25">
      <c r="A490" t="s">
        <v>61</v>
      </c>
      <c r="B490" t="s">
        <v>68</v>
      </c>
      <c r="C490" s="20">
        <v>40957</v>
      </c>
      <c r="D490" s="22">
        <v>10880</v>
      </c>
      <c r="E490">
        <v>9</v>
      </c>
      <c r="F490" s="21">
        <v>1500</v>
      </c>
      <c r="G490" s="21">
        <f>tblvendedores8[[#This Row],[Unidades]]*tblvendedores8[[#This Row],[Valor Unitario]]</f>
        <v>13500</v>
      </c>
    </row>
    <row r="491" spans="1:7" x14ac:dyDescent="0.25">
      <c r="A491" t="s">
        <v>59</v>
      </c>
      <c r="B491" t="s">
        <v>67</v>
      </c>
      <c r="C491" s="20">
        <v>40957</v>
      </c>
      <c r="D491" s="22">
        <v>10881</v>
      </c>
      <c r="E491">
        <v>17</v>
      </c>
      <c r="F491" s="21">
        <v>150</v>
      </c>
      <c r="G491" s="21">
        <f>tblvendedores8[[#This Row],[Unidades]]*tblvendedores8[[#This Row],[Valor Unitario]]</f>
        <v>2550</v>
      </c>
    </row>
    <row r="492" spans="1:7" x14ac:dyDescent="0.25">
      <c r="A492" t="s">
        <v>61</v>
      </c>
      <c r="B492" t="s">
        <v>65</v>
      </c>
      <c r="C492" s="20">
        <v>40957</v>
      </c>
      <c r="D492" s="22">
        <v>10885</v>
      </c>
      <c r="E492">
        <v>9</v>
      </c>
      <c r="F492" s="21">
        <v>1209</v>
      </c>
      <c r="G492" s="21">
        <f>tblvendedores8[[#This Row],[Unidades]]*tblvendedores8[[#This Row],[Valor Unitario]]</f>
        <v>10881</v>
      </c>
    </row>
    <row r="493" spans="1:7" x14ac:dyDescent="0.25">
      <c r="A493" t="s">
        <v>61</v>
      </c>
      <c r="B493" t="s">
        <v>68</v>
      </c>
      <c r="C493" s="20">
        <v>40957</v>
      </c>
      <c r="D493" s="22">
        <v>10890</v>
      </c>
      <c r="E493">
        <v>14</v>
      </c>
      <c r="F493" s="21">
        <v>860.1</v>
      </c>
      <c r="G493" s="21">
        <f>tblvendedores8[[#This Row],[Unidades]]*tblvendedores8[[#This Row],[Valor Unitario]]</f>
        <v>12041.4</v>
      </c>
    </row>
    <row r="494" spans="1:7" x14ac:dyDescent="0.25">
      <c r="A494" t="s">
        <v>59</v>
      </c>
      <c r="B494" t="s">
        <v>64</v>
      </c>
      <c r="C494" s="20">
        <v>40958</v>
      </c>
      <c r="D494" s="22">
        <v>10877</v>
      </c>
      <c r="E494">
        <v>18</v>
      </c>
      <c r="F494" s="21">
        <v>1955.13</v>
      </c>
      <c r="G494" s="21">
        <f>tblvendedores8[[#This Row],[Unidades]]*tblvendedores8[[#This Row],[Valor Unitario]]</f>
        <v>35192.340000000004</v>
      </c>
    </row>
    <row r="495" spans="1:7" x14ac:dyDescent="0.25">
      <c r="A495" t="s">
        <v>61</v>
      </c>
      <c r="B495" t="s">
        <v>68</v>
      </c>
      <c r="C495" s="20">
        <v>40958</v>
      </c>
      <c r="D495" s="22">
        <v>10891</v>
      </c>
      <c r="E495">
        <v>8</v>
      </c>
      <c r="F495" s="21">
        <v>368.93</v>
      </c>
      <c r="G495" s="21">
        <f>tblvendedores8[[#This Row],[Unidades]]*tblvendedores8[[#This Row],[Valor Unitario]]</f>
        <v>2951.44</v>
      </c>
    </row>
    <row r="496" spans="1:7" x14ac:dyDescent="0.25">
      <c r="A496" t="s">
        <v>59</v>
      </c>
      <c r="B496" t="s">
        <v>67</v>
      </c>
      <c r="C496" s="20">
        <v>40958</v>
      </c>
      <c r="D496" s="22">
        <v>10892</v>
      </c>
      <c r="E496">
        <v>10</v>
      </c>
      <c r="F496" s="21">
        <v>2090</v>
      </c>
      <c r="G496" s="21">
        <f>tblvendedores8[[#This Row],[Unidades]]*tblvendedores8[[#This Row],[Valor Unitario]]</f>
        <v>20900</v>
      </c>
    </row>
    <row r="497" spans="1:7" x14ac:dyDescent="0.25">
      <c r="A497" t="s">
        <v>59</v>
      </c>
      <c r="B497" t="s">
        <v>67</v>
      </c>
      <c r="C497" s="20">
        <v>40959</v>
      </c>
      <c r="D497" s="22">
        <v>10882</v>
      </c>
      <c r="E497">
        <v>7</v>
      </c>
      <c r="F497" s="21">
        <v>892.64</v>
      </c>
      <c r="G497" s="21">
        <f>tblvendedores8[[#This Row],[Unidades]]*tblvendedores8[[#This Row],[Valor Unitario]]</f>
        <v>6248.48</v>
      </c>
    </row>
    <row r="498" spans="1:7" x14ac:dyDescent="0.25">
      <c r="A498" t="s">
        <v>59</v>
      </c>
      <c r="B498" t="s">
        <v>66</v>
      </c>
      <c r="C498" s="20">
        <v>40959</v>
      </c>
      <c r="D498" s="22">
        <v>10883</v>
      </c>
      <c r="E498">
        <v>19</v>
      </c>
      <c r="F498" s="21">
        <v>36</v>
      </c>
      <c r="G498" s="21">
        <f>tblvendedores8[[#This Row],[Unidades]]*tblvendedores8[[#This Row],[Valor Unitario]]</f>
        <v>684</v>
      </c>
    </row>
    <row r="499" spans="1:7" x14ac:dyDescent="0.25">
      <c r="A499" t="s">
        <v>61</v>
      </c>
      <c r="B499" t="s">
        <v>63</v>
      </c>
      <c r="C499" s="20">
        <v>40959</v>
      </c>
      <c r="D499" s="22">
        <v>10893</v>
      </c>
      <c r="E499">
        <v>13</v>
      </c>
      <c r="F499" s="21">
        <v>5502.11</v>
      </c>
      <c r="G499" s="21">
        <f>tblvendedores8[[#This Row],[Unidades]]*tblvendedores8[[#This Row],[Valor Unitario]]</f>
        <v>71527.429999999993</v>
      </c>
    </row>
    <row r="500" spans="1:7" x14ac:dyDescent="0.25">
      <c r="A500" t="s">
        <v>59</v>
      </c>
      <c r="B500" t="s">
        <v>64</v>
      </c>
      <c r="C500" s="20">
        <v>40959</v>
      </c>
      <c r="D500" s="22">
        <v>10894</v>
      </c>
      <c r="E500">
        <v>18</v>
      </c>
      <c r="F500" s="21">
        <v>2753.1</v>
      </c>
      <c r="G500" s="21">
        <f>tblvendedores8[[#This Row],[Unidades]]*tblvendedores8[[#This Row],[Valor Unitario]]</f>
        <v>49555.799999999996</v>
      </c>
    </row>
    <row r="501" spans="1:7" x14ac:dyDescent="0.25">
      <c r="A501" t="s">
        <v>61</v>
      </c>
      <c r="B501" t="s">
        <v>68</v>
      </c>
      <c r="C501" s="20">
        <v>40962</v>
      </c>
      <c r="D501" s="22">
        <v>10868</v>
      </c>
      <c r="E501">
        <v>11</v>
      </c>
      <c r="F501" s="21">
        <v>1920.6</v>
      </c>
      <c r="G501" s="21">
        <f>tblvendedores8[[#This Row],[Unidades]]*tblvendedores8[[#This Row],[Valor Unitario]]</f>
        <v>21126.6</v>
      </c>
    </row>
    <row r="502" spans="1:7" x14ac:dyDescent="0.25">
      <c r="A502" t="s">
        <v>59</v>
      </c>
      <c r="B502" t="s">
        <v>64</v>
      </c>
      <c r="C502" s="20">
        <v>40962</v>
      </c>
      <c r="D502" s="22">
        <v>10888</v>
      </c>
      <c r="E502">
        <v>19</v>
      </c>
      <c r="F502" s="21">
        <v>605</v>
      </c>
      <c r="G502" s="21">
        <f>tblvendedores8[[#This Row],[Unidades]]*tblvendedores8[[#This Row],[Valor Unitario]]</f>
        <v>11495</v>
      </c>
    </row>
    <row r="503" spans="1:7" x14ac:dyDescent="0.25">
      <c r="A503" t="s">
        <v>61</v>
      </c>
      <c r="B503" t="s">
        <v>63</v>
      </c>
      <c r="C503" s="20">
        <v>40962</v>
      </c>
      <c r="D503" s="22">
        <v>10889</v>
      </c>
      <c r="E503">
        <v>19</v>
      </c>
      <c r="F503" s="21">
        <v>11380</v>
      </c>
      <c r="G503" s="21">
        <f>tblvendedores8[[#This Row],[Unidades]]*tblvendedores8[[#This Row],[Valor Unitario]]</f>
        <v>216220</v>
      </c>
    </row>
    <row r="504" spans="1:7" x14ac:dyDescent="0.25">
      <c r="A504" t="s">
        <v>59</v>
      </c>
      <c r="B504" t="s">
        <v>69</v>
      </c>
      <c r="C504" s="20">
        <v>40962</v>
      </c>
      <c r="D504" s="22">
        <v>10895</v>
      </c>
      <c r="E504">
        <v>11</v>
      </c>
      <c r="F504" s="21">
        <v>6379.4</v>
      </c>
      <c r="G504" s="21">
        <f>tblvendedores8[[#This Row],[Unidades]]*tblvendedores8[[#This Row],[Valor Unitario]]</f>
        <v>70173.399999999994</v>
      </c>
    </row>
    <row r="505" spans="1:7" x14ac:dyDescent="0.25">
      <c r="A505" t="s">
        <v>59</v>
      </c>
      <c r="B505" t="s">
        <v>69</v>
      </c>
      <c r="C505" s="20">
        <v>40964</v>
      </c>
      <c r="D505" s="22">
        <v>10897</v>
      </c>
      <c r="E505">
        <v>18</v>
      </c>
      <c r="F505" s="21">
        <v>10835.24</v>
      </c>
      <c r="G505" s="21">
        <f>tblvendedores8[[#This Row],[Unidades]]*tblvendedores8[[#This Row],[Valor Unitario]]</f>
        <v>195034.32</v>
      </c>
    </row>
    <row r="506" spans="1:7" x14ac:dyDescent="0.25">
      <c r="A506" t="s">
        <v>61</v>
      </c>
      <c r="B506" t="s">
        <v>62</v>
      </c>
      <c r="C506" s="20">
        <v>40965</v>
      </c>
      <c r="D506" s="22">
        <v>10899</v>
      </c>
      <c r="E506">
        <v>16</v>
      </c>
      <c r="F506" s="21">
        <v>122.4</v>
      </c>
      <c r="G506" s="21">
        <f>tblvendedores8[[#This Row],[Unidades]]*tblvendedores8[[#This Row],[Valor Unitario]]</f>
        <v>1958.4</v>
      </c>
    </row>
    <row r="507" spans="1:7" x14ac:dyDescent="0.25">
      <c r="A507" t="s">
        <v>59</v>
      </c>
      <c r="B507" t="s">
        <v>67</v>
      </c>
      <c r="C507" s="20">
        <v>40965</v>
      </c>
      <c r="D507" s="22">
        <v>10901</v>
      </c>
      <c r="E507">
        <v>8</v>
      </c>
      <c r="F507" s="21">
        <v>934.5</v>
      </c>
      <c r="G507" s="21">
        <f>tblvendedores8[[#This Row],[Unidades]]*tblvendedores8[[#This Row],[Valor Unitario]]</f>
        <v>7476</v>
      </c>
    </row>
    <row r="508" spans="1:7" x14ac:dyDescent="0.25">
      <c r="A508" t="s">
        <v>61</v>
      </c>
      <c r="B508" t="s">
        <v>68</v>
      </c>
      <c r="C508" s="20">
        <v>40966</v>
      </c>
      <c r="D508" s="22">
        <v>10896</v>
      </c>
      <c r="E508">
        <v>10</v>
      </c>
      <c r="F508" s="21">
        <v>750.5</v>
      </c>
      <c r="G508" s="21">
        <f>tblvendedores8[[#This Row],[Unidades]]*tblvendedores8[[#This Row],[Valor Unitario]]</f>
        <v>7505</v>
      </c>
    </row>
    <row r="509" spans="1:7" x14ac:dyDescent="0.25">
      <c r="A509" t="s">
        <v>59</v>
      </c>
      <c r="B509" t="s">
        <v>69</v>
      </c>
      <c r="C509" s="20">
        <v>40966</v>
      </c>
      <c r="D509" s="22">
        <v>10904</v>
      </c>
      <c r="E509">
        <v>10</v>
      </c>
      <c r="F509" s="21">
        <v>1924.25</v>
      </c>
      <c r="G509" s="21">
        <f>tblvendedores8[[#This Row],[Unidades]]*tblvendedores8[[#This Row],[Valor Unitario]]</f>
        <v>19242.5</v>
      </c>
    </row>
    <row r="510" spans="1:7" x14ac:dyDescent="0.25">
      <c r="A510" t="s">
        <v>61</v>
      </c>
      <c r="B510" t="s">
        <v>65</v>
      </c>
      <c r="C510" s="20">
        <v>40966</v>
      </c>
      <c r="D510" s="22">
        <v>10907</v>
      </c>
      <c r="E510">
        <v>18</v>
      </c>
      <c r="F510" s="21">
        <v>108.5</v>
      </c>
      <c r="G510" s="21">
        <f>tblvendedores8[[#This Row],[Unidades]]*tblvendedores8[[#This Row],[Valor Unitario]]</f>
        <v>1953</v>
      </c>
    </row>
    <row r="511" spans="1:7" x14ac:dyDescent="0.25">
      <c r="A511" t="s">
        <v>59</v>
      </c>
      <c r="B511" t="s">
        <v>64</v>
      </c>
      <c r="C511" s="20">
        <v>40970</v>
      </c>
      <c r="D511" s="22">
        <v>10886</v>
      </c>
      <c r="E511">
        <v>10</v>
      </c>
      <c r="F511" s="21">
        <v>3127.5</v>
      </c>
      <c r="G511" s="21">
        <f>tblvendedores8[[#This Row],[Unidades]]*tblvendedores8[[#This Row],[Valor Unitario]]</f>
        <v>31275</v>
      </c>
    </row>
    <row r="512" spans="1:7" x14ac:dyDescent="0.25">
      <c r="A512" t="s">
        <v>61</v>
      </c>
      <c r="B512" t="s">
        <v>65</v>
      </c>
      <c r="C512" s="20">
        <v>40970</v>
      </c>
      <c r="D512" s="22">
        <v>10914</v>
      </c>
      <c r="E512">
        <v>18</v>
      </c>
      <c r="F512" s="21">
        <v>537.5</v>
      </c>
      <c r="G512" s="21">
        <f>tblvendedores8[[#This Row],[Unidades]]*tblvendedores8[[#This Row],[Valor Unitario]]</f>
        <v>9675</v>
      </c>
    </row>
    <row r="513" spans="1:7" x14ac:dyDescent="0.25">
      <c r="A513" t="s">
        <v>59</v>
      </c>
      <c r="B513" t="s">
        <v>60</v>
      </c>
      <c r="C513" s="20">
        <v>40970</v>
      </c>
      <c r="D513" s="22">
        <v>10915</v>
      </c>
      <c r="E513">
        <v>9</v>
      </c>
      <c r="F513" s="21">
        <v>539.5</v>
      </c>
      <c r="G513" s="21">
        <f>tblvendedores8[[#This Row],[Unidades]]*tblvendedores8[[#This Row],[Valor Unitario]]</f>
        <v>4855.5</v>
      </c>
    </row>
    <row r="514" spans="1:7" x14ac:dyDescent="0.25">
      <c r="A514" t="s">
        <v>59</v>
      </c>
      <c r="B514" t="s">
        <v>67</v>
      </c>
      <c r="C514" s="20">
        <v>40971</v>
      </c>
      <c r="D514" s="22">
        <v>10875</v>
      </c>
      <c r="E514">
        <v>15</v>
      </c>
      <c r="F514" s="21">
        <v>709.55</v>
      </c>
      <c r="G514" s="21">
        <f>tblvendedores8[[#This Row],[Unidades]]*tblvendedores8[[#This Row],[Valor Unitario]]</f>
        <v>10643.25</v>
      </c>
    </row>
    <row r="515" spans="1:7" x14ac:dyDescent="0.25">
      <c r="A515" t="s">
        <v>59</v>
      </c>
      <c r="B515" t="s">
        <v>64</v>
      </c>
      <c r="C515" s="20">
        <v>40971</v>
      </c>
      <c r="D515" s="22">
        <v>10902</v>
      </c>
      <c r="E515">
        <v>14</v>
      </c>
      <c r="F515" s="21">
        <v>863.43</v>
      </c>
      <c r="G515" s="21">
        <f>tblvendedores8[[#This Row],[Unidades]]*tblvendedores8[[#This Row],[Valor Unitario]]</f>
        <v>12088.019999999999</v>
      </c>
    </row>
    <row r="516" spans="1:7" x14ac:dyDescent="0.25">
      <c r="A516" t="s">
        <v>61</v>
      </c>
      <c r="B516" t="s">
        <v>67</v>
      </c>
      <c r="C516" s="20">
        <v>40971</v>
      </c>
      <c r="D516" s="22">
        <v>10906</v>
      </c>
      <c r="E516">
        <v>13</v>
      </c>
      <c r="F516" s="21">
        <v>427.5</v>
      </c>
      <c r="G516" s="21">
        <f>tblvendedores8[[#This Row],[Unidades]]*tblvendedores8[[#This Row],[Valor Unitario]]</f>
        <v>5557.5</v>
      </c>
    </row>
    <row r="517" spans="1:7" x14ac:dyDescent="0.25">
      <c r="A517" t="s">
        <v>59</v>
      </c>
      <c r="B517" t="s">
        <v>64</v>
      </c>
      <c r="C517" s="20">
        <v>40972</v>
      </c>
      <c r="D517" s="22">
        <v>10900</v>
      </c>
      <c r="E517">
        <v>10</v>
      </c>
      <c r="F517" s="21">
        <v>33.75</v>
      </c>
      <c r="G517" s="21">
        <f>tblvendedores8[[#This Row],[Unidades]]*tblvendedores8[[#This Row],[Valor Unitario]]</f>
        <v>337.5</v>
      </c>
    </row>
    <row r="518" spans="1:7" x14ac:dyDescent="0.25">
      <c r="A518" t="s">
        <v>59</v>
      </c>
      <c r="B518" t="s">
        <v>69</v>
      </c>
      <c r="C518" s="20">
        <v>40972</v>
      </c>
      <c r="D518" s="22">
        <v>10903</v>
      </c>
      <c r="E518">
        <v>12</v>
      </c>
      <c r="F518" s="21">
        <v>932.05</v>
      </c>
      <c r="G518" s="21">
        <f>tblvendedores8[[#This Row],[Unidades]]*tblvendedores8[[#This Row],[Valor Unitario]]</f>
        <v>11184.599999999999</v>
      </c>
    </row>
    <row r="519" spans="1:7" x14ac:dyDescent="0.25">
      <c r="A519" t="s">
        <v>59</v>
      </c>
      <c r="B519" t="s">
        <v>64</v>
      </c>
      <c r="C519" s="20">
        <v>40972</v>
      </c>
      <c r="D519" s="22">
        <v>10910</v>
      </c>
      <c r="E519">
        <v>13</v>
      </c>
      <c r="F519" s="21">
        <v>452.9</v>
      </c>
      <c r="G519" s="21">
        <f>tblvendedores8[[#This Row],[Unidades]]*tblvendedores8[[#This Row],[Valor Unitario]]</f>
        <v>5887.7</v>
      </c>
    </row>
    <row r="520" spans="1:7" x14ac:dyDescent="0.25">
      <c r="A520" t="s">
        <v>59</v>
      </c>
      <c r="B520" t="s">
        <v>67</v>
      </c>
      <c r="C520" s="20">
        <v>40972</v>
      </c>
      <c r="D520" s="22">
        <v>10913</v>
      </c>
      <c r="E520">
        <v>8</v>
      </c>
      <c r="F520" s="21">
        <v>768.75</v>
      </c>
      <c r="G520" s="21">
        <f>tblvendedores8[[#This Row],[Unidades]]*tblvendedores8[[#This Row],[Valor Unitario]]</f>
        <v>6150</v>
      </c>
    </row>
    <row r="521" spans="1:7" x14ac:dyDescent="0.25">
      <c r="A521" t="s">
        <v>59</v>
      </c>
      <c r="B521" t="s">
        <v>60</v>
      </c>
      <c r="C521" s="20">
        <v>40972</v>
      </c>
      <c r="D521" s="22">
        <v>10919</v>
      </c>
      <c r="E521">
        <v>14</v>
      </c>
      <c r="F521" s="21">
        <v>1122.8</v>
      </c>
      <c r="G521" s="21">
        <f>tblvendedores8[[#This Row],[Unidades]]*tblvendedores8[[#This Row],[Valor Unitario]]</f>
        <v>15719.199999999999</v>
      </c>
    </row>
    <row r="522" spans="1:7" x14ac:dyDescent="0.25">
      <c r="A522" t="s">
        <v>59</v>
      </c>
      <c r="B522" t="s">
        <v>69</v>
      </c>
      <c r="C522" s="20">
        <v>40973</v>
      </c>
      <c r="D522" s="22">
        <v>10911</v>
      </c>
      <c r="E522">
        <v>18</v>
      </c>
      <c r="F522" s="21">
        <v>858</v>
      </c>
      <c r="G522" s="21">
        <f>tblvendedores8[[#This Row],[Unidades]]*tblvendedores8[[#This Row],[Valor Unitario]]</f>
        <v>15444</v>
      </c>
    </row>
    <row r="523" spans="1:7" x14ac:dyDescent="0.25">
      <c r="A523" t="s">
        <v>61</v>
      </c>
      <c r="B523" t="s">
        <v>62</v>
      </c>
      <c r="C523" s="20">
        <v>40973</v>
      </c>
      <c r="D523" s="22">
        <v>10922</v>
      </c>
      <c r="E523">
        <v>18</v>
      </c>
      <c r="F523" s="21">
        <v>742.5</v>
      </c>
      <c r="G523" s="21">
        <f>tblvendedores8[[#This Row],[Unidades]]*tblvendedores8[[#This Row],[Valor Unitario]]</f>
        <v>13365</v>
      </c>
    </row>
    <row r="524" spans="1:7" x14ac:dyDescent="0.25">
      <c r="A524" t="s">
        <v>59</v>
      </c>
      <c r="B524" t="s">
        <v>67</v>
      </c>
      <c r="C524" s="20">
        <v>40974</v>
      </c>
      <c r="D524" s="22">
        <v>10898</v>
      </c>
      <c r="E524">
        <v>15</v>
      </c>
      <c r="F524" s="21">
        <v>30</v>
      </c>
      <c r="G524" s="21">
        <f>tblvendedores8[[#This Row],[Unidades]]*tblvendedores8[[#This Row],[Valor Unitario]]</f>
        <v>450</v>
      </c>
    </row>
    <row r="525" spans="1:7" x14ac:dyDescent="0.25">
      <c r="A525" t="s">
        <v>61</v>
      </c>
      <c r="B525" t="s">
        <v>63</v>
      </c>
      <c r="C525" s="20">
        <v>40974</v>
      </c>
      <c r="D525" s="22">
        <v>10905</v>
      </c>
      <c r="E525">
        <v>19</v>
      </c>
      <c r="F525" s="21">
        <v>342</v>
      </c>
      <c r="G525" s="21">
        <f>tblvendedores8[[#This Row],[Unidades]]*tblvendedores8[[#This Row],[Valor Unitario]]</f>
        <v>6498</v>
      </c>
    </row>
    <row r="526" spans="1:7" x14ac:dyDescent="0.25">
      <c r="A526" t="s">
        <v>59</v>
      </c>
      <c r="B526" t="s">
        <v>67</v>
      </c>
      <c r="C526" s="20">
        <v>40974</v>
      </c>
      <c r="D526" s="22">
        <v>10908</v>
      </c>
      <c r="E526">
        <v>11</v>
      </c>
      <c r="F526" s="21">
        <v>663.1</v>
      </c>
      <c r="G526" s="21">
        <f>tblvendedores8[[#This Row],[Unidades]]*tblvendedores8[[#This Row],[Valor Unitario]]</f>
        <v>7294.1</v>
      </c>
    </row>
    <row r="527" spans="1:7" x14ac:dyDescent="0.25">
      <c r="A527" t="s">
        <v>59</v>
      </c>
      <c r="B527" t="s">
        <v>64</v>
      </c>
      <c r="C527" s="20">
        <v>40977</v>
      </c>
      <c r="D527" s="22">
        <v>10916</v>
      </c>
      <c r="E527">
        <v>15</v>
      </c>
      <c r="F527" s="21">
        <v>686.7</v>
      </c>
      <c r="G527" s="21">
        <f>tblvendedores8[[#This Row],[Unidades]]*tblvendedores8[[#This Row],[Valor Unitario]]</f>
        <v>10300.5</v>
      </c>
    </row>
    <row r="528" spans="1:7" x14ac:dyDescent="0.25">
      <c r="A528" t="s">
        <v>59</v>
      </c>
      <c r="B528" t="s">
        <v>67</v>
      </c>
      <c r="C528" s="20">
        <v>40977</v>
      </c>
      <c r="D528" s="22">
        <v>10920</v>
      </c>
      <c r="E528">
        <v>15</v>
      </c>
      <c r="F528" s="21">
        <v>390</v>
      </c>
      <c r="G528" s="21">
        <f>tblvendedores8[[#This Row],[Unidades]]*tblvendedores8[[#This Row],[Valor Unitario]]</f>
        <v>5850</v>
      </c>
    </row>
    <row r="529" spans="1:7" x14ac:dyDescent="0.25">
      <c r="A529" t="s">
        <v>59</v>
      </c>
      <c r="B529" t="s">
        <v>64</v>
      </c>
      <c r="C529" s="20">
        <v>40977</v>
      </c>
      <c r="D529" s="22">
        <v>10921</v>
      </c>
      <c r="E529">
        <v>19</v>
      </c>
      <c r="F529" s="21">
        <v>1936</v>
      </c>
      <c r="G529" s="21">
        <f>tblvendedores8[[#This Row],[Unidades]]*tblvendedores8[[#This Row],[Valor Unitario]]</f>
        <v>36784</v>
      </c>
    </row>
    <row r="530" spans="1:7" x14ac:dyDescent="0.25">
      <c r="A530" t="s">
        <v>59</v>
      </c>
      <c r="B530" t="s">
        <v>64</v>
      </c>
      <c r="C530" s="20">
        <v>40978</v>
      </c>
      <c r="D530" s="22">
        <v>10909</v>
      </c>
      <c r="E530">
        <v>9</v>
      </c>
      <c r="F530" s="21">
        <v>670</v>
      </c>
      <c r="G530" s="21">
        <f>tblvendedores8[[#This Row],[Unidades]]*tblvendedores8[[#This Row],[Valor Unitario]]</f>
        <v>6030</v>
      </c>
    </row>
    <row r="531" spans="1:7" x14ac:dyDescent="0.25">
      <c r="A531" t="s">
        <v>59</v>
      </c>
      <c r="B531" t="s">
        <v>67</v>
      </c>
      <c r="C531" s="20">
        <v>40979</v>
      </c>
      <c r="D531" s="22">
        <v>10917</v>
      </c>
      <c r="E531">
        <v>11</v>
      </c>
      <c r="F531" s="21">
        <v>365.89</v>
      </c>
      <c r="G531" s="21">
        <f>tblvendedores8[[#This Row],[Unidades]]*tblvendedores8[[#This Row],[Valor Unitario]]</f>
        <v>4024.79</v>
      </c>
    </row>
    <row r="532" spans="1:7" x14ac:dyDescent="0.25">
      <c r="A532" t="s">
        <v>59</v>
      </c>
      <c r="B532" t="s">
        <v>69</v>
      </c>
      <c r="C532" s="20">
        <v>40979</v>
      </c>
      <c r="D532" s="22">
        <v>10918</v>
      </c>
      <c r="E532">
        <v>16</v>
      </c>
      <c r="F532" s="21">
        <v>1447.5</v>
      </c>
      <c r="G532" s="21">
        <f>tblvendedores8[[#This Row],[Unidades]]*tblvendedores8[[#This Row],[Valor Unitario]]</f>
        <v>23160</v>
      </c>
    </row>
    <row r="533" spans="1:7" x14ac:dyDescent="0.25">
      <c r="A533" t="s">
        <v>59</v>
      </c>
      <c r="B533" t="s">
        <v>67</v>
      </c>
      <c r="C533" s="20">
        <v>40979</v>
      </c>
      <c r="D533" s="22">
        <v>10926</v>
      </c>
      <c r="E533">
        <v>14</v>
      </c>
      <c r="F533" s="21">
        <v>514.4</v>
      </c>
      <c r="G533" s="21">
        <f>tblvendedores8[[#This Row],[Unidades]]*tblvendedores8[[#This Row],[Valor Unitario]]</f>
        <v>7201.5999999999995</v>
      </c>
    </row>
    <row r="534" spans="1:7" x14ac:dyDescent="0.25">
      <c r="A534" t="s">
        <v>61</v>
      </c>
      <c r="B534" t="s">
        <v>65</v>
      </c>
      <c r="C534" s="20">
        <v>40980</v>
      </c>
      <c r="D534" s="22">
        <v>10929</v>
      </c>
      <c r="E534">
        <v>7</v>
      </c>
      <c r="F534" s="21">
        <v>1174.75</v>
      </c>
      <c r="G534" s="21">
        <f>tblvendedores8[[#This Row],[Unidades]]*tblvendedores8[[#This Row],[Valor Unitario]]</f>
        <v>8223.25</v>
      </c>
    </row>
    <row r="535" spans="1:7" x14ac:dyDescent="0.25">
      <c r="A535" t="s">
        <v>59</v>
      </c>
      <c r="B535" t="s">
        <v>69</v>
      </c>
      <c r="C535" s="20">
        <v>40980</v>
      </c>
      <c r="D535" s="22">
        <v>10934</v>
      </c>
      <c r="E535">
        <v>16</v>
      </c>
      <c r="F535" s="21">
        <v>500</v>
      </c>
      <c r="G535" s="21">
        <f>tblvendedores8[[#This Row],[Unidades]]*tblvendedores8[[#This Row],[Valor Unitario]]</f>
        <v>8000</v>
      </c>
    </row>
    <row r="536" spans="1:7" x14ac:dyDescent="0.25">
      <c r="A536" t="s">
        <v>61</v>
      </c>
      <c r="B536" t="s">
        <v>68</v>
      </c>
      <c r="C536" s="20">
        <v>40981</v>
      </c>
      <c r="D536" s="22">
        <v>10923</v>
      </c>
      <c r="E536">
        <v>11</v>
      </c>
      <c r="F536" s="21">
        <v>748.8</v>
      </c>
      <c r="G536" s="21">
        <f>tblvendedores8[[#This Row],[Unidades]]*tblvendedores8[[#This Row],[Valor Unitario]]</f>
        <v>8236.7999999999993</v>
      </c>
    </row>
    <row r="537" spans="1:7" x14ac:dyDescent="0.25">
      <c r="A537" t="s">
        <v>59</v>
      </c>
      <c r="B537" t="s">
        <v>69</v>
      </c>
      <c r="C537" s="20">
        <v>40981</v>
      </c>
      <c r="D537" s="22">
        <v>10925</v>
      </c>
      <c r="E537">
        <v>18</v>
      </c>
      <c r="F537" s="21">
        <v>475.15</v>
      </c>
      <c r="G537" s="21">
        <f>tblvendedores8[[#This Row],[Unidades]]*tblvendedores8[[#This Row],[Valor Unitario]]</f>
        <v>8552.6999999999989</v>
      </c>
    </row>
    <row r="538" spans="1:7" x14ac:dyDescent="0.25">
      <c r="A538" t="s">
        <v>61</v>
      </c>
      <c r="B538" t="s">
        <v>68</v>
      </c>
      <c r="C538" s="20">
        <v>40981</v>
      </c>
      <c r="D538" s="22">
        <v>10937</v>
      </c>
      <c r="E538">
        <v>15</v>
      </c>
      <c r="F538" s="21">
        <v>644.79999999999995</v>
      </c>
      <c r="G538" s="21">
        <f>tblvendedores8[[#This Row],[Unidades]]*tblvendedores8[[#This Row],[Valor Unitario]]</f>
        <v>9672</v>
      </c>
    </row>
    <row r="539" spans="1:7" x14ac:dyDescent="0.25">
      <c r="A539" t="s">
        <v>59</v>
      </c>
      <c r="B539" t="s">
        <v>60</v>
      </c>
      <c r="C539" s="20">
        <v>40981</v>
      </c>
      <c r="D539" s="22">
        <v>10939</v>
      </c>
      <c r="E539">
        <v>7</v>
      </c>
      <c r="F539" s="21">
        <v>637.5</v>
      </c>
      <c r="G539" s="21">
        <f>tblvendedores8[[#This Row],[Unidades]]*tblvendedores8[[#This Row],[Valor Unitario]]</f>
        <v>4462.5</v>
      </c>
    </row>
    <row r="540" spans="1:7" x14ac:dyDescent="0.25">
      <c r="A540" t="s">
        <v>61</v>
      </c>
      <c r="B540" t="s">
        <v>65</v>
      </c>
      <c r="C540" s="20">
        <v>40981</v>
      </c>
      <c r="D540" s="22">
        <v>10944</v>
      </c>
      <c r="E540">
        <v>15</v>
      </c>
      <c r="F540" s="21">
        <v>1025.33</v>
      </c>
      <c r="G540" s="21">
        <f>tblvendedores8[[#This Row],[Unidades]]*tblvendedores8[[#This Row],[Valor Unitario]]</f>
        <v>15379.949999999999</v>
      </c>
    </row>
    <row r="541" spans="1:7" x14ac:dyDescent="0.25">
      <c r="A541" t="s">
        <v>61</v>
      </c>
      <c r="B541" t="s">
        <v>65</v>
      </c>
      <c r="C541" s="20">
        <v>40984</v>
      </c>
      <c r="D541" s="22">
        <v>10933</v>
      </c>
      <c r="E541">
        <v>15</v>
      </c>
      <c r="F541" s="21">
        <v>920.6</v>
      </c>
      <c r="G541" s="21">
        <f>tblvendedores8[[#This Row],[Unidades]]*tblvendedores8[[#This Row],[Valor Unitario]]</f>
        <v>13809</v>
      </c>
    </row>
    <row r="542" spans="1:7" x14ac:dyDescent="0.25">
      <c r="A542" t="s">
        <v>59</v>
      </c>
      <c r="B542" t="s">
        <v>69</v>
      </c>
      <c r="C542" s="20">
        <v>40984</v>
      </c>
      <c r="D542" s="22">
        <v>10938</v>
      </c>
      <c r="E542">
        <v>16</v>
      </c>
      <c r="F542" s="21">
        <v>2731.87</v>
      </c>
      <c r="G542" s="21">
        <f>tblvendedores8[[#This Row],[Unidades]]*tblvendedores8[[#This Row],[Valor Unitario]]</f>
        <v>43709.919999999998</v>
      </c>
    </row>
    <row r="543" spans="1:7" x14ac:dyDescent="0.25">
      <c r="A543" t="s">
        <v>59</v>
      </c>
      <c r="B543" t="s">
        <v>69</v>
      </c>
      <c r="C543" s="20">
        <v>40984</v>
      </c>
      <c r="D543" s="22">
        <v>10947</v>
      </c>
      <c r="E543">
        <v>15</v>
      </c>
      <c r="F543" s="21">
        <v>220</v>
      </c>
      <c r="G543" s="21">
        <f>tblvendedores8[[#This Row],[Unidades]]*tblvendedores8[[#This Row],[Valor Unitario]]</f>
        <v>3300</v>
      </c>
    </row>
    <row r="544" spans="1:7" x14ac:dyDescent="0.25">
      <c r="A544" t="s">
        <v>59</v>
      </c>
      <c r="B544" t="s">
        <v>60</v>
      </c>
      <c r="C544" s="20">
        <v>40985</v>
      </c>
      <c r="D544" s="22">
        <v>10949</v>
      </c>
      <c r="E544">
        <v>15</v>
      </c>
      <c r="F544" s="21">
        <v>4422</v>
      </c>
      <c r="G544" s="21">
        <f>tblvendedores8[[#This Row],[Unidades]]*tblvendedores8[[#This Row],[Valor Unitario]]</f>
        <v>66330</v>
      </c>
    </row>
    <row r="545" spans="1:7" x14ac:dyDescent="0.25">
      <c r="A545" t="s">
        <v>59</v>
      </c>
      <c r="B545" t="s">
        <v>60</v>
      </c>
      <c r="C545" s="20">
        <v>40986</v>
      </c>
      <c r="D545" s="22">
        <v>10912</v>
      </c>
      <c r="E545">
        <v>11</v>
      </c>
      <c r="F545" s="21">
        <v>6200.55</v>
      </c>
      <c r="G545" s="21">
        <f>tblvendedores8[[#This Row],[Unidades]]*tblvendedores8[[#This Row],[Valor Unitario]]</f>
        <v>68206.05</v>
      </c>
    </row>
    <row r="546" spans="1:7" x14ac:dyDescent="0.25">
      <c r="A546" t="s">
        <v>59</v>
      </c>
      <c r="B546" t="s">
        <v>64</v>
      </c>
      <c r="C546" s="20">
        <v>40986</v>
      </c>
      <c r="D546" s="22">
        <v>10928</v>
      </c>
      <c r="E546">
        <v>13</v>
      </c>
      <c r="F546" s="21">
        <v>137.5</v>
      </c>
      <c r="G546" s="21">
        <f>tblvendedores8[[#This Row],[Unidades]]*tblvendedores8[[#This Row],[Valor Unitario]]</f>
        <v>1787.5</v>
      </c>
    </row>
    <row r="547" spans="1:7" x14ac:dyDescent="0.25">
      <c r="A547" t="s">
        <v>59</v>
      </c>
      <c r="B547" t="s">
        <v>67</v>
      </c>
      <c r="C547" s="20">
        <v>40986</v>
      </c>
      <c r="D547" s="22">
        <v>10930</v>
      </c>
      <c r="E547">
        <v>19</v>
      </c>
      <c r="F547" s="21">
        <v>2255.5</v>
      </c>
      <c r="G547" s="21">
        <f>tblvendedores8[[#This Row],[Unidades]]*tblvendedores8[[#This Row],[Valor Unitario]]</f>
        <v>42854.5</v>
      </c>
    </row>
    <row r="548" spans="1:7" x14ac:dyDescent="0.25">
      <c r="A548" t="s">
        <v>59</v>
      </c>
      <c r="B548" t="s">
        <v>67</v>
      </c>
      <c r="C548" s="20">
        <v>40986</v>
      </c>
      <c r="D548" s="22">
        <v>10935</v>
      </c>
      <c r="E548">
        <v>13</v>
      </c>
      <c r="F548" s="21">
        <v>619.5</v>
      </c>
      <c r="G548" s="21">
        <f>tblvendedores8[[#This Row],[Unidades]]*tblvendedores8[[#This Row],[Valor Unitario]]</f>
        <v>8053.5</v>
      </c>
    </row>
    <row r="549" spans="1:7" x14ac:dyDescent="0.25">
      <c r="A549" t="s">
        <v>59</v>
      </c>
      <c r="B549" t="s">
        <v>69</v>
      </c>
      <c r="C549" s="20">
        <v>40986</v>
      </c>
      <c r="D549" s="22">
        <v>10936</v>
      </c>
      <c r="E549">
        <v>17</v>
      </c>
      <c r="F549" s="21">
        <v>456</v>
      </c>
      <c r="G549" s="21">
        <f>tblvendedores8[[#This Row],[Unidades]]*tblvendedores8[[#This Row],[Valor Unitario]]</f>
        <v>7752</v>
      </c>
    </row>
    <row r="550" spans="1:7" x14ac:dyDescent="0.25">
      <c r="A550" t="s">
        <v>61</v>
      </c>
      <c r="B550" t="s">
        <v>63</v>
      </c>
      <c r="C550" s="20">
        <v>40986</v>
      </c>
      <c r="D550" s="22">
        <v>10942</v>
      </c>
      <c r="E550">
        <v>11</v>
      </c>
      <c r="F550" s="21">
        <v>560</v>
      </c>
      <c r="G550" s="21">
        <f>tblvendedores8[[#This Row],[Unidades]]*tblvendedores8[[#This Row],[Valor Unitario]]</f>
        <v>6160</v>
      </c>
    </row>
    <row r="551" spans="1:7" x14ac:dyDescent="0.25">
      <c r="A551" t="s">
        <v>59</v>
      </c>
      <c r="B551" t="s">
        <v>67</v>
      </c>
      <c r="C551" s="20">
        <v>40986</v>
      </c>
      <c r="D551" s="22">
        <v>10945</v>
      </c>
      <c r="E551">
        <v>12</v>
      </c>
      <c r="F551" s="21">
        <v>245</v>
      </c>
      <c r="G551" s="21">
        <f>tblvendedores8[[#This Row],[Unidades]]*tblvendedores8[[#This Row],[Valor Unitario]]</f>
        <v>2940</v>
      </c>
    </row>
    <row r="552" spans="1:7" x14ac:dyDescent="0.25">
      <c r="A552" t="s">
        <v>59</v>
      </c>
      <c r="B552" t="s">
        <v>67</v>
      </c>
      <c r="C552" s="20">
        <v>40987</v>
      </c>
      <c r="D552" s="22">
        <v>10931</v>
      </c>
      <c r="E552">
        <v>19</v>
      </c>
      <c r="F552" s="21">
        <v>799.2</v>
      </c>
      <c r="G552" s="21">
        <f>tblvendedores8[[#This Row],[Unidades]]*tblvendedores8[[#This Row],[Valor Unitario]]</f>
        <v>15184.800000000001</v>
      </c>
    </row>
    <row r="553" spans="1:7" x14ac:dyDescent="0.25">
      <c r="A553" t="s">
        <v>59</v>
      </c>
      <c r="B553" t="s">
        <v>67</v>
      </c>
      <c r="C553" s="20">
        <v>40987</v>
      </c>
      <c r="D553" s="22">
        <v>10943</v>
      </c>
      <c r="E553">
        <v>8</v>
      </c>
      <c r="F553" s="21">
        <v>711</v>
      </c>
      <c r="G553" s="21">
        <f>tblvendedores8[[#This Row],[Unidades]]*tblvendedores8[[#This Row],[Valor Unitario]]</f>
        <v>5688</v>
      </c>
    </row>
    <row r="554" spans="1:7" x14ac:dyDescent="0.25">
      <c r="A554" t="s">
        <v>59</v>
      </c>
      <c r="B554" t="s">
        <v>64</v>
      </c>
      <c r="C554" s="20">
        <v>40987</v>
      </c>
      <c r="D554" s="22">
        <v>10946</v>
      </c>
      <c r="E554">
        <v>8</v>
      </c>
      <c r="F554" s="21">
        <v>1407.5</v>
      </c>
      <c r="G554" s="21">
        <f>tblvendedores8[[#This Row],[Unidades]]*tblvendedores8[[#This Row],[Valor Unitario]]</f>
        <v>11260</v>
      </c>
    </row>
    <row r="555" spans="1:7" x14ac:dyDescent="0.25">
      <c r="A555" t="s">
        <v>59</v>
      </c>
      <c r="B555" t="s">
        <v>69</v>
      </c>
      <c r="C555" s="20">
        <v>40987</v>
      </c>
      <c r="D555" s="22">
        <v>10948</v>
      </c>
      <c r="E555">
        <v>14</v>
      </c>
      <c r="F555" s="21">
        <v>2362.25</v>
      </c>
      <c r="G555" s="21">
        <f>tblvendedores8[[#This Row],[Unidades]]*tblvendedores8[[#This Row],[Valor Unitario]]</f>
        <v>33071.5</v>
      </c>
    </row>
    <row r="556" spans="1:7" x14ac:dyDescent="0.25">
      <c r="A556" t="s">
        <v>61</v>
      </c>
      <c r="B556" t="s">
        <v>68</v>
      </c>
      <c r="C556" s="20">
        <v>40988</v>
      </c>
      <c r="D556" s="22">
        <v>10941</v>
      </c>
      <c r="E556">
        <v>12</v>
      </c>
      <c r="F556" s="21">
        <v>4011.75</v>
      </c>
      <c r="G556" s="21">
        <f>tblvendedores8[[#This Row],[Unidades]]*tblvendedores8[[#This Row],[Valor Unitario]]</f>
        <v>48141</v>
      </c>
    </row>
    <row r="557" spans="1:7" x14ac:dyDescent="0.25">
      <c r="A557" t="s">
        <v>61</v>
      </c>
      <c r="B557" t="s">
        <v>62</v>
      </c>
      <c r="C557" s="20">
        <v>40988</v>
      </c>
      <c r="D557" s="22">
        <v>10954</v>
      </c>
      <c r="E557">
        <v>16</v>
      </c>
      <c r="F557" s="21">
        <v>1659.53</v>
      </c>
      <c r="G557" s="21">
        <f>tblvendedores8[[#This Row],[Unidades]]*tblvendedores8[[#This Row],[Valor Unitario]]</f>
        <v>26552.48</v>
      </c>
    </row>
    <row r="558" spans="1:7" x14ac:dyDescent="0.25">
      <c r="A558" t="s">
        <v>59</v>
      </c>
      <c r="B558" t="s">
        <v>66</v>
      </c>
      <c r="C558" s="20">
        <v>40988</v>
      </c>
      <c r="D558" s="22">
        <v>10955</v>
      </c>
      <c r="E558">
        <v>15</v>
      </c>
      <c r="F558" s="21">
        <v>74.400000000000006</v>
      </c>
      <c r="G558" s="21">
        <f>tblvendedores8[[#This Row],[Unidades]]*tblvendedores8[[#This Row],[Valor Unitario]]</f>
        <v>1116</v>
      </c>
    </row>
    <row r="559" spans="1:7" x14ac:dyDescent="0.25">
      <c r="A559" t="s">
        <v>61</v>
      </c>
      <c r="B559" t="s">
        <v>65</v>
      </c>
      <c r="C559" s="20">
        <v>40988</v>
      </c>
      <c r="D559" s="22">
        <v>10956</v>
      </c>
      <c r="E559">
        <v>15</v>
      </c>
      <c r="F559" s="21">
        <v>677</v>
      </c>
      <c r="G559" s="21">
        <f>tblvendedores8[[#This Row],[Unidades]]*tblvendedores8[[#This Row],[Valor Unitario]]</f>
        <v>10155</v>
      </c>
    </row>
    <row r="560" spans="1:7" x14ac:dyDescent="0.25">
      <c r="A560" t="s">
        <v>59</v>
      </c>
      <c r="B560" t="s">
        <v>66</v>
      </c>
      <c r="C560" s="20">
        <v>40991</v>
      </c>
      <c r="D560" s="22">
        <v>10940</v>
      </c>
      <c r="E560">
        <v>16</v>
      </c>
      <c r="F560" s="21">
        <v>360</v>
      </c>
      <c r="G560" s="21">
        <f>tblvendedores8[[#This Row],[Unidades]]*tblvendedores8[[#This Row],[Valor Unitario]]</f>
        <v>5760</v>
      </c>
    </row>
    <row r="561" spans="1:7" x14ac:dyDescent="0.25">
      <c r="A561" t="s">
        <v>59</v>
      </c>
      <c r="B561" t="s">
        <v>64</v>
      </c>
      <c r="C561" s="20">
        <v>40991</v>
      </c>
      <c r="D561" s="22">
        <v>10950</v>
      </c>
      <c r="E561">
        <v>19</v>
      </c>
      <c r="F561" s="21">
        <v>110</v>
      </c>
      <c r="G561" s="21">
        <f>tblvendedores8[[#This Row],[Unidades]]*tblvendedores8[[#This Row],[Valor Unitario]]</f>
        <v>2090</v>
      </c>
    </row>
    <row r="562" spans="1:7" x14ac:dyDescent="0.25">
      <c r="A562" t="s">
        <v>61</v>
      </c>
      <c r="B562" t="s">
        <v>65</v>
      </c>
      <c r="C562" s="20">
        <v>40991</v>
      </c>
      <c r="D562" s="22">
        <v>10959</v>
      </c>
      <c r="E562">
        <v>15</v>
      </c>
      <c r="F562" s="21">
        <v>131.75</v>
      </c>
      <c r="G562" s="21">
        <f>tblvendedores8[[#This Row],[Unidades]]*tblvendedores8[[#This Row],[Valor Unitario]]</f>
        <v>1976.25</v>
      </c>
    </row>
    <row r="563" spans="1:7" x14ac:dyDescent="0.25">
      <c r="A563" t="s">
        <v>59</v>
      </c>
      <c r="B563" t="s">
        <v>63</v>
      </c>
      <c r="C563" s="20">
        <v>40991</v>
      </c>
      <c r="D563" s="22">
        <v>10962</v>
      </c>
      <c r="E563">
        <v>12</v>
      </c>
      <c r="F563" s="21">
        <v>3584</v>
      </c>
      <c r="G563" s="21">
        <f>tblvendedores8[[#This Row],[Unidades]]*tblvendedores8[[#This Row],[Valor Unitario]]</f>
        <v>43008</v>
      </c>
    </row>
    <row r="564" spans="1:7" x14ac:dyDescent="0.25">
      <c r="A564" t="s">
        <v>59</v>
      </c>
      <c r="B564" t="s">
        <v>66</v>
      </c>
      <c r="C564" s="20">
        <v>40992</v>
      </c>
      <c r="D564" s="22">
        <v>10932</v>
      </c>
      <c r="E564">
        <v>7</v>
      </c>
      <c r="F564" s="21">
        <v>1788.63</v>
      </c>
      <c r="G564" s="21">
        <f>tblvendedores8[[#This Row],[Unidades]]*tblvendedores8[[#This Row],[Valor Unitario]]</f>
        <v>12520.41</v>
      </c>
    </row>
    <row r="565" spans="1:7" x14ac:dyDescent="0.25">
      <c r="A565" t="s">
        <v>59</v>
      </c>
      <c r="B565" t="s">
        <v>64</v>
      </c>
      <c r="C565" s="20">
        <v>40992</v>
      </c>
      <c r="D565" s="22">
        <v>10952</v>
      </c>
      <c r="E565">
        <v>8</v>
      </c>
      <c r="F565" s="21">
        <v>471.2</v>
      </c>
      <c r="G565" s="21">
        <f>tblvendedores8[[#This Row],[Unidades]]*tblvendedores8[[#This Row],[Valor Unitario]]</f>
        <v>3769.6</v>
      </c>
    </row>
    <row r="566" spans="1:7" x14ac:dyDescent="0.25">
      <c r="A566" t="s">
        <v>61</v>
      </c>
      <c r="B566" t="s">
        <v>69</v>
      </c>
      <c r="C566" s="20">
        <v>40992</v>
      </c>
      <c r="D566" s="22">
        <v>10964</v>
      </c>
      <c r="E566">
        <v>18</v>
      </c>
      <c r="F566" s="21">
        <v>2052.5</v>
      </c>
      <c r="G566" s="21">
        <f>tblvendedores8[[#This Row],[Unidades]]*tblvendedores8[[#This Row],[Valor Unitario]]</f>
        <v>36945</v>
      </c>
    </row>
    <row r="567" spans="1:7" x14ac:dyDescent="0.25">
      <c r="A567" t="s">
        <v>61</v>
      </c>
      <c r="B567" t="s">
        <v>63</v>
      </c>
      <c r="C567" s="20">
        <v>40993</v>
      </c>
      <c r="D567" s="22">
        <v>10953</v>
      </c>
      <c r="E567">
        <v>9</v>
      </c>
      <c r="F567" s="21">
        <v>4441.25</v>
      </c>
      <c r="G567" s="21">
        <f>tblvendedores8[[#This Row],[Unidades]]*tblvendedores8[[#This Row],[Valor Unitario]]</f>
        <v>39971.25</v>
      </c>
    </row>
    <row r="568" spans="1:7" x14ac:dyDescent="0.25">
      <c r="A568" t="s">
        <v>61</v>
      </c>
      <c r="B568" t="s">
        <v>63</v>
      </c>
      <c r="C568" s="20">
        <v>40994</v>
      </c>
      <c r="D568" s="22">
        <v>10963</v>
      </c>
      <c r="E568">
        <v>15</v>
      </c>
      <c r="F568" s="21">
        <v>57.8</v>
      </c>
      <c r="G568" s="21">
        <f>tblvendedores8[[#This Row],[Unidades]]*tblvendedores8[[#This Row],[Valor Unitario]]</f>
        <v>867</v>
      </c>
    </row>
    <row r="569" spans="1:7" x14ac:dyDescent="0.25">
      <c r="A569" t="s">
        <v>59</v>
      </c>
      <c r="B569" t="s">
        <v>67</v>
      </c>
      <c r="C569" s="20">
        <v>40994</v>
      </c>
      <c r="D569" s="22">
        <v>10972</v>
      </c>
      <c r="E569">
        <v>8</v>
      </c>
      <c r="F569" s="21">
        <v>251.5</v>
      </c>
      <c r="G569" s="21">
        <f>tblvendedores8[[#This Row],[Unidades]]*tblvendedores8[[#This Row],[Valor Unitario]]</f>
        <v>2012</v>
      </c>
    </row>
    <row r="570" spans="1:7" x14ac:dyDescent="0.25">
      <c r="A570" t="s">
        <v>59</v>
      </c>
      <c r="B570" t="s">
        <v>66</v>
      </c>
      <c r="C570" s="20">
        <v>40995</v>
      </c>
      <c r="D570" s="22">
        <v>10957</v>
      </c>
      <c r="E570">
        <v>16</v>
      </c>
      <c r="F570" s="21">
        <v>1762.7</v>
      </c>
      <c r="G570" s="21">
        <f>tblvendedores8[[#This Row],[Unidades]]*tblvendedores8[[#This Row],[Valor Unitario]]</f>
        <v>28203.200000000001</v>
      </c>
    </row>
    <row r="571" spans="1:7" x14ac:dyDescent="0.25">
      <c r="A571" t="s">
        <v>61</v>
      </c>
      <c r="B571" t="s">
        <v>68</v>
      </c>
      <c r="C571" s="20">
        <v>40995</v>
      </c>
      <c r="D571" s="22">
        <v>10958</v>
      </c>
      <c r="E571">
        <v>15</v>
      </c>
      <c r="F571" s="21">
        <v>781</v>
      </c>
      <c r="G571" s="21">
        <f>tblvendedores8[[#This Row],[Unidades]]*tblvendedores8[[#This Row],[Valor Unitario]]</f>
        <v>11715</v>
      </c>
    </row>
    <row r="572" spans="1:7" x14ac:dyDescent="0.25">
      <c r="A572" t="s">
        <v>61</v>
      </c>
      <c r="B572" t="s">
        <v>65</v>
      </c>
      <c r="C572" s="20">
        <v>40995</v>
      </c>
      <c r="D572" s="22">
        <v>10973</v>
      </c>
      <c r="E572">
        <v>19</v>
      </c>
      <c r="F572" s="21">
        <v>291.55</v>
      </c>
      <c r="G572" s="21">
        <f>tblvendedores8[[#This Row],[Unidades]]*tblvendedores8[[#This Row],[Valor Unitario]]</f>
        <v>5539.45</v>
      </c>
    </row>
    <row r="573" spans="1:7" x14ac:dyDescent="0.25">
      <c r="A573" t="s">
        <v>59</v>
      </c>
      <c r="B573" t="s">
        <v>64</v>
      </c>
      <c r="C573" s="20">
        <v>40995</v>
      </c>
      <c r="D573" s="22">
        <v>10975</v>
      </c>
      <c r="E573">
        <v>7</v>
      </c>
      <c r="F573" s="21">
        <v>717.5</v>
      </c>
      <c r="G573" s="21">
        <f>tblvendedores8[[#This Row],[Unidades]]*tblvendedores8[[#This Row],[Valor Unitario]]</f>
        <v>5022.5</v>
      </c>
    </row>
    <row r="574" spans="1:7" x14ac:dyDescent="0.25">
      <c r="A574" t="s">
        <v>59</v>
      </c>
      <c r="B574" t="s">
        <v>66</v>
      </c>
      <c r="C574" s="20">
        <v>40998</v>
      </c>
      <c r="D574" s="22">
        <v>10961</v>
      </c>
      <c r="E574">
        <v>16</v>
      </c>
      <c r="F574" s="21">
        <v>1119.9000000000001</v>
      </c>
      <c r="G574" s="21">
        <f>tblvendedores8[[#This Row],[Unidades]]*tblvendedores8[[#This Row],[Valor Unitario]]</f>
        <v>17918.400000000001</v>
      </c>
    </row>
    <row r="575" spans="1:7" x14ac:dyDescent="0.25">
      <c r="A575" t="s">
        <v>61</v>
      </c>
      <c r="B575" t="s">
        <v>65</v>
      </c>
      <c r="C575" s="20">
        <v>40998</v>
      </c>
      <c r="D575" s="22">
        <v>10965</v>
      </c>
      <c r="E575">
        <v>10</v>
      </c>
      <c r="F575" s="21">
        <v>848</v>
      </c>
      <c r="G575" s="21">
        <f>tblvendedores8[[#This Row],[Unidades]]*tblvendedores8[[#This Row],[Valor Unitario]]</f>
        <v>8480</v>
      </c>
    </row>
    <row r="576" spans="1:7" x14ac:dyDescent="0.25">
      <c r="A576" t="s">
        <v>59</v>
      </c>
      <c r="B576" t="s">
        <v>64</v>
      </c>
      <c r="C576" s="20">
        <v>40998</v>
      </c>
      <c r="D576" s="22">
        <v>10969</v>
      </c>
      <c r="E576">
        <v>7</v>
      </c>
      <c r="F576" s="21">
        <v>108</v>
      </c>
      <c r="G576" s="21">
        <f>tblvendedores8[[#This Row],[Unidades]]*tblvendedores8[[#This Row],[Valor Unitario]]</f>
        <v>756</v>
      </c>
    </row>
    <row r="577" spans="1:7" x14ac:dyDescent="0.25">
      <c r="A577" t="s">
        <v>59</v>
      </c>
      <c r="B577" t="s">
        <v>66</v>
      </c>
      <c r="C577" s="20">
        <v>40999</v>
      </c>
      <c r="D577" s="22">
        <v>10979</v>
      </c>
      <c r="E577">
        <v>14</v>
      </c>
      <c r="F577" s="21">
        <v>4813.5</v>
      </c>
      <c r="G577" s="21">
        <f>tblvendedores8[[#This Row],[Unidades]]*tblvendedores8[[#This Row],[Valor Unitario]]</f>
        <v>67389</v>
      </c>
    </row>
    <row r="578" spans="1:7" x14ac:dyDescent="0.25">
      <c r="A578" t="s">
        <v>59</v>
      </c>
      <c r="B578" t="s">
        <v>64</v>
      </c>
      <c r="C578" s="20">
        <v>41000</v>
      </c>
      <c r="D578" s="22">
        <v>10968</v>
      </c>
      <c r="E578">
        <v>15</v>
      </c>
      <c r="F578" s="21">
        <v>1408</v>
      </c>
      <c r="G578" s="21">
        <f>tblvendedores8[[#This Row],[Unidades]]*tblvendedores8[[#This Row],[Valor Unitario]]</f>
        <v>21120</v>
      </c>
    </row>
    <row r="579" spans="1:7" x14ac:dyDescent="0.25">
      <c r="A579" t="s">
        <v>59</v>
      </c>
      <c r="B579" t="s">
        <v>60</v>
      </c>
      <c r="C579" s="20">
        <v>41001</v>
      </c>
      <c r="D579" s="22">
        <v>10967</v>
      </c>
      <c r="E579">
        <v>16</v>
      </c>
      <c r="F579" s="21">
        <v>910.4</v>
      </c>
      <c r="G579" s="21">
        <f>tblvendedores8[[#This Row],[Unidades]]*tblvendedores8[[#This Row],[Valor Unitario]]</f>
        <v>14566.4</v>
      </c>
    </row>
    <row r="580" spans="1:7" x14ac:dyDescent="0.25">
      <c r="A580" t="s">
        <v>59</v>
      </c>
      <c r="B580" t="s">
        <v>60</v>
      </c>
      <c r="C580" s="20">
        <v>41001</v>
      </c>
      <c r="D580" s="22">
        <v>10971</v>
      </c>
      <c r="E580">
        <v>7</v>
      </c>
      <c r="F580" s="21">
        <v>1733.06</v>
      </c>
      <c r="G580" s="21">
        <f>tblvendedores8[[#This Row],[Unidades]]*tblvendedores8[[#This Row],[Valor Unitario]]</f>
        <v>12131.42</v>
      </c>
    </row>
    <row r="581" spans="1:7" x14ac:dyDescent="0.25">
      <c r="A581" t="s">
        <v>59</v>
      </c>
      <c r="B581" t="s">
        <v>64</v>
      </c>
      <c r="C581" s="20">
        <v>41001</v>
      </c>
      <c r="D581" s="22">
        <v>10981</v>
      </c>
      <c r="E581">
        <v>10</v>
      </c>
      <c r="F581" s="21">
        <v>15810</v>
      </c>
      <c r="G581" s="21">
        <f>tblvendedores8[[#This Row],[Unidades]]*tblvendedores8[[#This Row],[Valor Unitario]]</f>
        <v>158100</v>
      </c>
    </row>
    <row r="582" spans="1:7" x14ac:dyDescent="0.25">
      <c r="A582" t="s">
        <v>59</v>
      </c>
      <c r="B582" t="s">
        <v>60</v>
      </c>
      <c r="C582" s="20">
        <v>41001</v>
      </c>
      <c r="D582" s="22">
        <v>10985</v>
      </c>
      <c r="E582">
        <v>15</v>
      </c>
      <c r="F582" s="21">
        <v>2023.38</v>
      </c>
      <c r="G582" s="21">
        <f>tblvendedores8[[#This Row],[Unidades]]*tblvendedores8[[#This Row],[Valor Unitario]]</f>
        <v>30350.7</v>
      </c>
    </row>
    <row r="583" spans="1:7" x14ac:dyDescent="0.25">
      <c r="A583" t="s">
        <v>59</v>
      </c>
      <c r="B583" t="s">
        <v>60</v>
      </c>
      <c r="C583" s="20">
        <v>41001</v>
      </c>
      <c r="D583" s="22">
        <v>10989</v>
      </c>
      <c r="E583">
        <v>7</v>
      </c>
      <c r="F583" s="21">
        <v>1353.6</v>
      </c>
      <c r="G583" s="21">
        <f>tblvendedores8[[#This Row],[Unidades]]*tblvendedores8[[#This Row],[Valor Unitario]]</f>
        <v>9475.1999999999989</v>
      </c>
    </row>
    <row r="584" spans="1:7" x14ac:dyDescent="0.25">
      <c r="A584" t="s">
        <v>59</v>
      </c>
      <c r="B584" t="s">
        <v>69</v>
      </c>
      <c r="C584" s="20">
        <v>41002</v>
      </c>
      <c r="D584" s="22">
        <v>10974</v>
      </c>
      <c r="E584">
        <v>11</v>
      </c>
      <c r="F584" s="21">
        <v>439</v>
      </c>
      <c r="G584" s="21">
        <f>tblvendedores8[[#This Row],[Unidades]]*tblvendedores8[[#This Row],[Valor Unitario]]</f>
        <v>4829</v>
      </c>
    </row>
    <row r="585" spans="1:7" x14ac:dyDescent="0.25">
      <c r="A585" t="s">
        <v>59</v>
      </c>
      <c r="B585" t="s">
        <v>64</v>
      </c>
      <c r="C585" s="20">
        <v>41002</v>
      </c>
      <c r="D585" s="22">
        <v>10976</v>
      </c>
      <c r="E585">
        <v>17</v>
      </c>
      <c r="F585" s="21">
        <v>912</v>
      </c>
      <c r="G585" s="21">
        <f>tblvendedores8[[#This Row],[Unidades]]*tblvendedores8[[#This Row],[Valor Unitario]]</f>
        <v>15504</v>
      </c>
    </row>
    <row r="586" spans="1:7" x14ac:dyDescent="0.25">
      <c r="A586" t="s">
        <v>59</v>
      </c>
      <c r="B586" t="s">
        <v>64</v>
      </c>
      <c r="C586" s="20">
        <v>41002</v>
      </c>
      <c r="D586" s="22">
        <v>10984</v>
      </c>
      <c r="E586">
        <v>17</v>
      </c>
      <c r="F586" s="21">
        <v>1809.75</v>
      </c>
      <c r="G586" s="21">
        <f>tblvendedores8[[#This Row],[Unidades]]*tblvendedores8[[#This Row],[Valor Unitario]]</f>
        <v>30765.75</v>
      </c>
    </row>
    <row r="587" spans="1:7" x14ac:dyDescent="0.25">
      <c r="A587" t="s">
        <v>59</v>
      </c>
      <c r="B587" t="s">
        <v>64</v>
      </c>
      <c r="C587" s="20">
        <v>41002</v>
      </c>
      <c r="D587" s="22">
        <v>10992</v>
      </c>
      <c r="E587">
        <v>8</v>
      </c>
      <c r="F587" s="21">
        <v>69.599999999999994</v>
      </c>
      <c r="G587" s="21">
        <f>tblvendedores8[[#This Row],[Unidades]]*tblvendedores8[[#This Row],[Valor Unitario]]</f>
        <v>556.79999999999995</v>
      </c>
    </row>
    <row r="588" spans="1:7" x14ac:dyDescent="0.25">
      <c r="A588" t="s">
        <v>59</v>
      </c>
      <c r="B588" t="s">
        <v>60</v>
      </c>
      <c r="C588" s="20">
        <v>41005</v>
      </c>
      <c r="D588" s="22">
        <v>10983</v>
      </c>
      <c r="E588">
        <v>15</v>
      </c>
      <c r="F588" s="21">
        <v>720.9</v>
      </c>
      <c r="G588" s="21">
        <f>tblvendedores8[[#This Row],[Unidades]]*tblvendedores8[[#This Row],[Valor Unitario]]</f>
        <v>10813.5</v>
      </c>
    </row>
    <row r="589" spans="1:7" x14ac:dyDescent="0.25">
      <c r="A589" t="s">
        <v>59</v>
      </c>
      <c r="B589" t="s">
        <v>66</v>
      </c>
      <c r="C589" s="20">
        <v>41005</v>
      </c>
      <c r="D589" s="22">
        <v>10987</v>
      </c>
      <c r="E589">
        <v>8</v>
      </c>
      <c r="F589" s="21">
        <v>2772</v>
      </c>
      <c r="G589" s="21">
        <f>tblvendedores8[[#This Row],[Unidades]]*tblvendedores8[[#This Row],[Valor Unitario]]</f>
        <v>22176</v>
      </c>
    </row>
    <row r="590" spans="1:7" x14ac:dyDescent="0.25">
      <c r="A590" t="s">
        <v>59</v>
      </c>
      <c r="B590" t="s">
        <v>64</v>
      </c>
      <c r="C590" s="20">
        <v>41005</v>
      </c>
      <c r="D590" s="22">
        <v>10995</v>
      </c>
      <c r="E590">
        <v>16</v>
      </c>
      <c r="F590" s="21">
        <v>1196</v>
      </c>
      <c r="G590" s="21">
        <f>tblvendedores8[[#This Row],[Unidades]]*tblvendedores8[[#This Row],[Valor Unitario]]</f>
        <v>19136</v>
      </c>
    </row>
    <row r="591" spans="1:7" x14ac:dyDescent="0.25">
      <c r="A591" t="s">
        <v>61</v>
      </c>
      <c r="B591" t="s">
        <v>63</v>
      </c>
      <c r="C591" s="20">
        <v>41006</v>
      </c>
      <c r="D591" s="22">
        <v>10951</v>
      </c>
      <c r="E591">
        <v>9</v>
      </c>
      <c r="F591" s="21">
        <v>458.74</v>
      </c>
      <c r="G591" s="21">
        <f>tblvendedores8[[#This Row],[Unidades]]*tblvendedores8[[#This Row],[Valor Unitario]]</f>
        <v>4128.66</v>
      </c>
    </row>
    <row r="592" spans="1:7" x14ac:dyDescent="0.25">
      <c r="A592" t="s">
        <v>59</v>
      </c>
      <c r="B592" t="s">
        <v>60</v>
      </c>
      <c r="C592" s="20">
        <v>41006</v>
      </c>
      <c r="D592" s="22">
        <v>10990</v>
      </c>
      <c r="E592">
        <v>18</v>
      </c>
      <c r="F592" s="21">
        <v>4288.8500000000004</v>
      </c>
      <c r="G592" s="21">
        <f>tblvendedores8[[#This Row],[Unidades]]*tblvendedores8[[#This Row],[Valor Unitario]]</f>
        <v>77199.3</v>
      </c>
    </row>
    <row r="593" spans="1:7" x14ac:dyDescent="0.25">
      <c r="A593" t="s">
        <v>59</v>
      </c>
      <c r="B593" t="s">
        <v>64</v>
      </c>
      <c r="C593" s="20">
        <v>41006</v>
      </c>
      <c r="D593" s="22">
        <v>10991</v>
      </c>
      <c r="E593">
        <v>9</v>
      </c>
      <c r="F593" s="21">
        <v>2296</v>
      </c>
      <c r="G593" s="21">
        <f>tblvendedores8[[#This Row],[Unidades]]*tblvendedores8[[#This Row],[Valor Unitario]]</f>
        <v>20664</v>
      </c>
    </row>
    <row r="594" spans="1:7" x14ac:dyDescent="0.25">
      <c r="A594" t="s">
        <v>59</v>
      </c>
      <c r="B594" t="s">
        <v>69</v>
      </c>
      <c r="C594" s="20">
        <v>41007</v>
      </c>
      <c r="D594" s="22">
        <v>10924</v>
      </c>
      <c r="E594">
        <v>9</v>
      </c>
      <c r="F594" s="21">
        <v>1835.7</v>
      </c>
      <c r="G594" s="21">
        <f>tblvendedores8[[#This Row],[Unidades]]*tblvendedores8[[#This Row],[Valor Unitario]]</f>
        <v>16521.3</v>
      </c>
    </row>
    <row r="595" spans="1:7" x14ac:dyDescent="0.25">
      <c r="A595" t="s">
        <v>59</v>
      </c>
      <c r="B595" t="s">
        <v>67</v>
      </c>
      <c r="C595" s="20">
        <v>41007</v>
      </c>
      <c r="D595" s="22">
        <v>10927</v>
      </c>
      <c r="E595">
        <v>8</v>
      </c>
      <c r="F595" s="21">
        <v>800</v>
      </c>
      <c r="G595" s="21">
        <f>tblvendedores8[[#This Row],[Unidades]]*tblvendedores8[[#This Row],[Valor Unitario]]</f>
        <v>6400</v>
      </c>
    </row>
    <row r="596" spans="1:7" x14ac:dyDescent="0.25">
      <c r="A596" t="s">
        <v>61</v>
      </c>
      <c r="B596" t="s">
        <v>69</v>
      </c>
      <c r="C596" s="20">
        <v>41007</v>
      </c>
      <c r="D596" s="22">
        <v>10960</v>
      </c>
      <c r="E596">
        <v>12</v>
      </c>
      <c r="F596" s="21">
        <v>265.35000000000002</v>
      </c>
      <c r="G596" s="21">
        <f>tblvendedores8[[#This Row],[Unidades]]*tblvendedores8[[#This Row],[Valor Unitario]]</f>
        <v>3184.2000000000003</v>
      </c>
    </row>
    <row r="597" spans="1:7" x14ac:dyDescent="0.25">
      <c r="A597" t="s">
        <v>59</v>
      </c>
      <c r="B597" t="s">
        <v>67</v>
      </c>
      <c r="C597" s="20">
        <v>41007</v>
      </c>
      <c r="D597" s="22">
        <v>10966</v>
      </c>
      <c r="E597">
        <v>7</v>
      </c>
      <c r="F597" s="21">
        <v>1098.46</v>
      </c>
      <c r="G597" s="21">
        <f>tblvendedores8[[#This Row],[Unidades]]*tblvendedores8[[#This Row],[Valor Unitario]]</f>
        <v>7689.22</v>
      </c>
    </row>
    <row r="598" spans="1:7" x14ac:dyDescent="0.25">
      <c r="A598" t="s">
        <v>59</v>
      </c>
      <c r="B598" t="s">
        <v>60</v>
      </c>
      <c r="C598" s="20">
        <v>41007</v>
      </c>
      <c r="D598" s="22">
        <v>10982</v>
      </c>
      <c r="E598">
        <v>9</v>
      </c>
      <c r="F598" s="21">
        <v>1014</v>
      </c>
      <c r="G598" s="21">
        <f>tblvendedores8[[#This Row],[Unidades]]*tblvendedores8[[#This Row],[Valor Unitario]]</f>
        <v>9126</v>
      </c>
    </row>
    <row r="599" spans="1:7" x14ac:dyDescent="0.25">
      <c r="A599" t="s">
        <v>59</v>
      </c>
      <c r="B599" t="s">
        <v>69</v>
      </c>
      <c r="C599" s="20">
        <v>41007</v>
      </c>
      <c r="D599" s="22">
        <v>11003</v>
      </c>
      <c r="E599">
        <v>18</v>
      </c>
      <c r="F599" s="21">
        <v>326</v>
      </c>
      <c r="G599" s="21">
        <f>tblvendedores8[[#This Row],[Unidades]]*tblvendedores8[[#This Row],[Valor Unitario]]</f>
        <v>5868</v>
      </c>
    </row>
    <row r="600" spans="1:7" x14ac:dyDescent="0.25">
      <c r="A600" t="s">
        <v>59</v>
      </c>
      <c r="B600" t="s">
        <v>60</v>
      </c>
      <c r="C600" s="20">
        <v>41008</v>
      </c>
      <c r="D600" s="22">
        <v>10994</v>
      </c>
      <c r="E600">
        <v>14</v>
      </c>
      <c r="F600" s="21">
        <v>940.5</v>
      </c>
      <c r="G600" s="21">
        <f>tblvendedores8[[#This Row],[Unidades]]*tblvendedores8[[#This Row],[Valor Unitario]]</f>
        <v>13167</v>
      </c>
    </row>
    <row r="601" spans="1:7" x14ac:dyDescent="0.25">
      <c r="A601" t="s">
        <v>59</v>
      </c>
      <c r="B601" t="s">
        <v>66</v>
      </c>
      <c r="C601" s="20">
        <v>41009</v>
      </c>
      <c r="D601" s="22">
        <v>10977</v>
      </c>
      <c r="E601">
        <v>12</v>
      </c>
      <c r="F601" s="21">
        <v>2233</v>
      </c>
      <c r="G601" s="21">
        <f>tblvendedores8[[#This Row],[Unidades]]*tblvendedores8[[#This Row],[Valor Unitario]]</f>
        <v>26796</v>
      </c>
    </row>
    <row r="602" spans="1:7" x14ac:dyDescent="0.25">
      <c r="A602" t="s">
        <v>61</v>
      </c>
      <c r="B602" t="s">
        <v>69</v>
      </c>
      <c r="C602" s="20">
        <v>41009</v>
      </c>
      <c r="D602" s="22">
        <v>10988</v>
      </c>
      <c r="E602">
        <v>14</v>
      </c>
      <c r="F602" s="21">
        <v>3574.8</v>
      </c>
      <c r="G602" s="21">
        <f>tblvendedores8[[#This Row],[Unidades]]*tblvendedores8[[#This Row],[Valor Unitario]]</f>
        <v>50047.200000000004</v>
      </c>
    </row>
    <row r="603" spans="1:7" x14ac:dyDescent="0.25">
      <c r="A603" t="s">
        <v>61</v>
      </c>
      <c r="B603" t="s">
        <v>68</v>
      </c>
      <c r="C603" s="20">
        <v>41009</v>
      </c>
      <c r="D603" s="22">
        <v>10993</v>
      </c>
      <c r="E603">
        <v>15</v>
      </c>
      <c r="F603" s="21">
        <v>4895.4399999999996</v>
      </c>
      <c r="G603" s="21">
        <f>tblvendedores8[[#This Row],[Unidades]]*tblvendedores8[[#This Row],[Valor Unitario]]</f>
        <v>73431.599999999991</v>
      </c>
    </row>
    <row r="604" spans="1:7" x14ac:dyDescent="0.25">
      <c r="A604" t="s">
        <v>59</v>
      </c>
      <c r="B604" t="s">
        <v>67</v>
      </c>
      <c r="C604" s="20">
        <v>41009</v>
      </c>
      <c r="D604" s="22">
        <v>10996</v>
      </c>
      <c r="E604">
        <v>17</v>
      </c>
      <c r="F604" s="21">
        <v>560</v>
      </c>
      <c r="G604" s="21">
        <f>tblvendedores8[[#This Row],[Unidades]]*tblvendedores8[[#This Row],[Valor Unitario]]</f>
        <v>9520</v>
      </c>
    </row>
    <row r="605" spans="1:7" x14ac:dyDescent="0.25">
      <c r="A605" t="s">
        <v>61</v>
      </c>
      <c r="B605" t="s">
        <v>65</v>
      </c>
      <c r="C605" s="20">
        <v>41009</v>
      </c>
      <c r="D605" s="22">
        <v>10999</v>
      </c>
      <c r="E605">
        <v>11</v>
      </c>
      <c r="F605" s="21">
        <v>1197.95</v>
      </c>
      <c r="G605" s="21">
        <f>tblvendedores8[[#This Row],[Unidades]]*tblvendedores8[[#This Row],[Valor Unitario]]</f>
        <v>13177.45</v>
      </c>
    </row>
    <row r="606" spans="1:7" x14ac:dyDescent="0.25">
      <c r="A606" t="s">
        <v>59</v>
      </c>
      <c r="B606" t="s">
        <v>60</v>
      </c>
      <c r="C606" s="20">
        <v>41009</v>
      </c>
      <c r="D606" s="22">
        <v>11005</v>
      </c>
      <c r="E606">
        <v>14</v>
      </c>
      <c r="F606" s="21">
        <v>586</v>
      </c>
      <c r="G606" s="21">
        <f>tblvendedores8[[#This Row],[Unidades]]*tblvendedores8[[#This Row],[Valor Unitario]]</f>
        <v>8204</v>
      </c>
    </row>
    <row r="607" spans="1:7" x14ac:dyDescent="0.25">
      <c r="A607" t="s">
        <v>59</v>
      </c>
      <c r="B607" t="s">
        <v>60</v>
      </c>
      <c r="C607" s="20">
        <v>41009</v>
      </c>
      <c r="D607" s="22">
        <v>11009</v>
      </c>
      <c r="E607">
        <v>17</v>
      </c>
      <c r="F607" s="21">
        <v>616.5</v>
      </c>
      <c r="G607" s="21">
        <f>tblvendedores8[[#This Row],[Unidades]]*tblvendedores8[[#This Row],[Valor Unitario]]</f>
        <v>10480.5</v>
      </c>
    </row>
    <row r="608" spans="1:7" x14ac:dyDescent="0.25">
      <c r="A608" t="s">
        <v>59</v>
      </c>
      <c r="B608" t="s">
        <v>60</v>
      </c>
      <c r="C608" s="20">
        <v>41009</v>
      </c>
      <c r="D608" s="22">
        <v>11013</v>
      </c>
      <c r="E608">
        <v>19</v>
      </c>
      <c r="F608" s="21">
        <v>361</v>
      </c>
      <c r="G608" s="21">
        <f>tblvendedores8[[#This Row],[Unidades]]*tblvendedores8[[#This Row],[Valor Unitario]]</f>
        <v>6859</v>
      </c>
    </row>
    <row r="609" spans="1:7" x14ac:dyDescent="0.25">
      <c r="A609" t="s">
        <v>59</v>
      </c>
      <c r="B609" t="s">
        <v>66</v>
      </c>
      <c r="C609" s="20">
        <v>41012</v>
      </c>
      <c r="D609" s="22">
        <v>10997</v>
      </c>
      <c r="E609">
        <v>15</v>
      </c>
      <c r="F609" s="21">
        <v>1885</v>
      </c>
      <c r="G609" s="21">
        <f>tblvendedores8[[#This Row],[Unidades]]*tblvendedores8[[#This Row],[Valor Unitario]]</f>
        <v>28275</v>
      </c>
    </row>
    <row r="610" spans="1:7" x14ac:dyDescent="0.25">
      <c r="A610" t="s">
        <v>59</v>
      </c>
      <c r="B610" t="s">
        <v>66</v>
      </c>
      <c r="C610" s="20">
        <v>41012</v>
      </c>
      <c r="D610" s="22">
        <v>11007</v>
      </c>
      <c r="E610">
        <v>11</v>
      </c>
      <c r="F610" s="21">
        <v>2633.9</v>
      </c>
      <c r="G610" s="21">
        <f>tblvendedores8[[#This Row],[Unidades]]*tblvendedores8[[#This Row],[Valor Unitario]]</f>
        <v>28972.9</v>
      </c>
    </row>
    <row r="611" spans="1:7" x14ac:dyDescent="0.25">
      <c r="A611" t="s">
        <v>59</v>
      </c>
      <c r="B611" t="s">
        <v>69</v>
      </c>
      <c r="C611" s="20">
        <v>41012</v>
      </c>
      <c r="D611" s="22">
        <v>11011</v>
      </c>
      <c r="E611">
        <v>15</v>
      </c>
      <c r="F611" s="21">
        <v>933.5</v>
      </c>
      <c r="G611" s="21">
        <f>tblvendedores8[[#This Row],[Unidades]]*tblvendedores8[[#This Row],[Valor Unitario]]</f>
        <v>14002.5</v>
      </c>
    </row>
    <row r="612" spans="1:7" x14ac:dyDescent="0.25">
      <c r="A612" t="s">
        <v>61</v>
      </c>
      <c r="B612" t="s">
        <v>63</v>
      </c>
      <c r="C612" s="20">
        <v>41012</v>
      </c>
      <c r="D612" s="22">
        <v>11016</v>
      </c>
      <c r="E612">
        <v>19</v>
      </c>
      <c r="F612" s="21">
        <v>491.5</v>
      </c>
      <c r="G612" s="21">
        <f>tblvendedores8[[#This Row],[Unidades]]*tblvendedores8[[#This Row],[Valor Unitario]]</f>
        <v>9338.5</v>
      </c>
    </row>
    <row r="613" spans="1:7" x14ac:dyDescent="0.25">
      <c r="A613" t="s">
        <v>59</v>
      </c>
      <c r="B613" t="s">
        <v>60</v>
      </c>
      <c r="C613" s="20">
        <v>41013</v>
      </c>
      <c r="D613" s="22">
        <v>11000</v>
      </c>
      <c r="E613">
        <v>13</v>
      </c>
      <c r="F613" s="21">
        <v>903.75</v>
      </c>
      <c r="G613" s="21">
        <f>tblvendedores8[[#This Row],[Unidades]]*tblvendedores8[[#This Row],[Valor Unitario]]</f>
        <v>11748.75</v>
      </c>
    </row>
    <row r="614" spans="1:7" x14ac:dyDescent="0.25">
      <c r="A614" t="s">
        <v>59</v>
      </c>
      <c r="B614" t="s">
        <v>60</v>
      </c>
      <c r="C614" s="20">
        <v>41013</v>
      </c>
      <c r="D614" s="22">
        <v>11001</v>
      </c>
      <c r="E614">
        <v>14</v>
      </c>
      <c r="F614" s="21">
        <v>2769</v>
      </c>
      <c r="G614" s="21">
        <f>tblvendedores8[[#This Row],[Unidades]]*tblvendedores8[[#This Row],[Valor Unitario]]</f>
        <v>38766</v>
      </c>
    </row>
    <row r="615" spans="1:7" x14ac:dyDescent="0.25">
      <c r="A615" t="s">
        <v>59</v>
      </c>
      <c r="B615" t="s">
        <v>69</v>
      </c>
      <c r="C615" s="20">
        <v>41014</v>
      </c>
      <c r="D615" s="22">
        <v>11006</v>
      </c>
      <c r="E615">
        <v>18</v>
      </c>
      <c r="F615" s="21">
        <v>329.69</v>
      </c>
      <c r="G615" s="21">
        <f>tblvendedores8[[#This Row],[Unidades]]*tblvendedores8[[#This Row],[Valor Unitario]]</f>
        <v>5934.42</v>
      </c>
    </row>
    <row r="616" spans="1:7" x14ac:dyDescent="0.25">
      <c r="A616" t="s">
        <v>59</v>
      </c>
      <c r="B616" t="s">
        <v>60</v>
      </c>
      <c r="C616" s="20">
        <v>41014</v>
      </c>
      <c r="D616" s="22">
        <v>11014</v>
      </c>
      <c r="E616">
        <v>9</v>
      </c>
      <c r="F616" s="21">
        <v>243.18</v>
      </c>
      <c r="G616" s="21">
        <f>tblvendedores8[[#This Row],[Unidades]]*tblvendedores8[[#This Row],[Valor Unitario]]</f>
        <v>2188.62</v>
      </c>
    </row>
    <row r="617" spans="1:7" x14ac:dyDescent="0.25">
      <c r="A617" t="s">
        <v>59</v>
      </c>
      <c r="B617" t="s">
        <v>67</v>
      </c>
      <c r="C617" s="20">
        <v>41015</v>
      </c>
      <c r="D617" s="22">
        <v>11002</v>
      </c>
      <c r="E617">
        <v>14</v>
      </c>
      <c r="F617" s="21">
        <v>1811.1</v>
      </c>
      <c r="G617" s="21">
        <f>tblvendedores8[[#This Row],[Unidades]]*tblvendedores8[[#This Row],[Valor Unitario]]</f>
        <v>25355.399999999998</v>
      </c>
    </row>
    <row r="618" spans="1:7" x14ac:dyDescent="0.25">
      <c r="A618" t="s">
        <v>59</v>
      </c>
      <c r="B618" t="s">
        <v>67</v>
      </c>
      <c r="C618" s="20">
        <v>41015</v>
      </c>
      <c r="D618" s="22">
        <v>11018</v>
      </c>
      <c r="E618">
        <v>19</v>
      </c>
      <c r="F618" s="21">
        <v>1575</v>
      </c>
      <c r="G618" s="21">
        <f>tblvendedores8[[#This Row],[Unidades]]*tblvendedores8[[#This Row],[Valor Unitario]]</f>
        <v>29925</v>
      </c>
    </row>
    <row r="619" spans="1:7" x14ac:dyDescent="0.25">
      <c r="A619" t="s">
        <v>59</v>
      </c>
      <c r="B619" t="s">
        <v>60</v>
      </c>
      <c r="C619" s="20">
        <v>41015</v>
      </c>
      <c r="D619" s="22">
        <v>11020</v>
      </c>
      <c r="E619">
        <v>16</v>
      </c>
      <c r="F619" s="21">
        <v>632.4</v>
      </c>
      <c r="G619" s="21">
        <f>tblvendedores8[[#This Row],[Unidades]]*tblvendedores8[[#This Row],[Valor Unitario]]</f>
        <v>10118.4</v>
      </c>
    </row>
    <row r="620" spans="1:7" x14ac:dyDescent="0.25">
      <c r="A620" t="s">
        <v>59</v>
      </c>
      <c r="B620" t="s">
        <v>67</v>
      </c>
      <c r="C620" s="20">
        <v>41016</v>
      </c>
      <c r="D620" s="22">
        <v>10980</v>
      </c>
      <c r="E620">
        <v>19</v>
      </c>
      <c r="F620" s="21">
        <v>248</v>
      </c>
      <c r="G620" s="21">
        <f>tblvendedores8[[#This Row],[Unidades]]*tblvendedores8[[#This Row],[Valor Unitario]]</f>
        <v>4712</v>
      </c>
    </row>
    <row r="621" spans="1:7" x14ac:dyDescent="0.25">
      <c r="A621" t="s">
        <v>59</v>
      </c>
      <c r="B621" t="s">
        <v>66</v>
      </c>
      <c r="C621" s="20">
        <v>41016</v>
      </c>
      <c r="D621" s="22">
        <v>10998</v>
      </c>
      <c r="E621">
        <v>14</v>
      </c>
      <c r="F621" s="21">
        <v>686</v>
      </c>
      <c r="G621" s="21">
        <f>tblvendedores8[[#This Row],[Unidades]]*tblvendedores8[[#This Row],[Valor Unitario]]</f>
        <v>9604</v>
      </c>
    </row>
    <row r="622" spans="1:7" x14ac:dyDescent="0.25">
      <c r="A622" t="s">
        <v>59</v>
      </c>
      <c r="B622" t="s">
        <v>64</v>
      </c>
      <c r="C622" s="20">
        <v>41016</v>
      </c>
      <c r="D622" s="22">
        <v>11012</v>
      </c>
      <c r="E622">
        <v>17</v>
      </c>
      <c r="F622" s="21">
        <v>2825.3</v>
      </c>
      <c r="G622" s="21">
        <f>tblvendedores8[[#This Row],[Unidades]]*tblvendedores8[[#This Row],[Valor Unitario]]</f>
        <v>48030.100000000006</v>
      </c>
    </row>
    <row r="623" spans="1:7" x14ac:dyDescent="0.25">
      <c r="A623" t="s">
        <v>59</v>
      </c>
      <c r="B623" t="s">
        <v>69</v>
      </c>
      <c r="C623" s="20">
        <v>41019</v>
      </c>
      <c r="D623" s="22">
        <v>11004</v>
      </c>
      <c r="E623">
        <v>14</v>
      </c>
      <c r="F623" s="21">
        <v>295.38</v>
      </c>
      <c r="G623" s="21">
        <f>tblvendedores8[[#This Row],[Unidades]]*tblvendedores8[[#This Row],[Valor Unitario]]</f>
        <v>4135.32</v>
      </c>
    </row>
    <row r="624" spans="1:7" x14ac:dyDescent="0.25">
      <c r="A624" t="s">
        <v>59</v>
      </c>
      <c r="B624" t="s">
        <v>60</v>
      </c>
      <c r="C624" s="20">
        <v>41019</v>
      </c>
      <c r="D624" s="22">
        <v>11015</v>
      </c>
      <c r="E624">
        <v>12</v>
      </c>
      <c r="F624" s="21">
        <v>622.35</v>
      </c>
      <c r="G624" s="21">
        <f>tblvendedores8[[#This Row],[Unidades]]*tblvendedores8[[#This Row],[Valor Unitario]]</f>
        <v>7468.2000000000007</v>
      </c>
    </row>
    <row r="625" spans="1:7" x14ac:dyDescent="0.25">
      <c r="A625" t="s">
        <v>61</v>
      </c>
      <c r="B625" t="s">
        <v>63</v>
      </c>
      <c r="C625" s="20">
        <v>41019</v>
      </c>
      <c r="D625" s="22">
        <v>11017</v>
      </c>
      <c r="E625">
        <v>7</v>
      </c>
      <c r="F625" s="21">
        <v>6750</v>
      </c>
      <c r="G625" s="21">
        <f>tblvendedores8[[#This Row],[Unidades]]*tblvendedores8[[#This Row],[Valor Unitario]]</f>
        <v>47250</v>
      </c>
    </row>
    <row r="626" spans="1:7" x14ac:dyDescent="0.25">
      <c r="A626" t="s">
        <v>59</v>
      </c>
      <c r="B626" t="s">
        <v>67</v>
      </c>
      <c r="C626" s="20">
        <v>41019</v>
      </c>
      <c r="D626" s="22">
        <v>11024</v>
      </c>
      <c r="E626">
        <v>18</v>
      </c>
      <c r="F626" s="21">
        <v>1966.81</v>
      </c>
      <c r="G626" s="21">
        <f>tblvendedores8[[#This Row],[Unidades]]*tblvendedores8[[#This Row],[Valor Unitario]]</f>
        <v>35402.58</v>
      </c>
    </row>
    <row r="627" spans="1:7" x14ac:dyDescent="0.25">
      <c r="A627" t="s">
        <v>59</v>
      </c>
      <c r="B627" t="s">
        <v>64</v>
      </c>
      <c r="C627" s="20">
        <v>41019</v>
      </c>
      <c r="D627" s="22">
        <v>11027</v>
      </c>
      <c r="E627">
        <v>10</v>
      </c>
      <c r="F627" s="21">
        <v>877.72</v>
      </c>
      <c r="G627" s="21">
        <f>tblvendedores8[[#This Row],[Unidades]]*tblvendedores8[[#This Row],[Valor Unitario]]</f>
        <v>8777.2000000000007</v>
      </c>
    </row>
    <row r="628" spans="1:7" x14ac:dyDescent="0.25">
      <c r="A628" t="s">
        <v>59</v>
      </c>
      <c r="B628" t="s">
        <v>66</v>
      </c>
      <c r="C628" s="20">
        <v>41020</v>
      </c>
      <c r="D628" s="22">
        <v>10986</v>
      </c>
      <c r="E628">
        <v>17</v>
      </c>
      <c r="F628" s="21">
        <v>2220</v>
      </c>
      <c r="G628" s="21">
        <f>tblvendedores8[[#This Row],[Unidades]]*tblvendedores8[[#This Row],[Valor Unitario]]</f>
        <v>37740</v>
      </c>
    </row>
    <row r="629" spans="1:7" x14ac:dyDescent="0.25">
      <c r="A629" t="s">
        <v>59</v>
      </c>
      <c r="B629" t="s">
        <v>60</v>
      </c>
      <c r="C629" s="20">
        <v>41020</v>
      </c>
      <c r="D629" s="22">
        <v>11010</v>
      </c>
      <c r="E629">
        <v>19</v>
      </c>
      <c r="F629" s="21">
        <v>645</v>
      </c>
      <c r="G629" s="21">
        <f>tblvendedores8[[#This Row],[Unidades]]*tblvendedores8[[#This Row],[Valor Unitario]]</f>
        <v>12255</v>
      </c>
    </row>
    <row r="630" spans="1:7" x14ac:dyDescent="0.25">
      <c r="A630" t="s">
        <v>59</v>
      </c>
      <c r="B630" t="s">
        <v>69</v>
      </c>
      <c r="C630" s="20">
        <v>41020</v>
      </c>
      <c r="D630" s="22">
        <v>11021</v>
      </c>
      <c r="E630">
        <v>17</v>
      </c>
      <c r="F630" s="21">
        <v>6306.24</v>
      </c>
      <c r="G630" s="21">
        <f>tblvendedores8[[#This Row],[Unidades]]*tblvendedores8[[#This Row],[Valor Unitario]]</f>
        <v>107206.08</v>
      </c>
    </row>
    <row r="631" spans="1:7" x14ac:dyDescent="0.25">
      <c r="A631" t="s">
        <v>59</v>
      </c>
      <c r="B631" t="s">
        <v>60</v>
      </c>
      <c r="C631" s="20">
        <v>41021</v>
      </c>
      <c r="D631" s="22">
        <v>11028</v>
      </c>
      <c r="E631">
        <v>9</v>
      </c>
      <c r="F631" s="21">
        <v>2160</v>
      </c>
      <c r="G631" s="21">
        <f>tblvendedores8[[#This Row],[Unidades]]*tblvendedores8[[#This Row],[Valor Unitario]]</f>
        <v>19440</v>
      </c>
    </row>
    <row r="632" spans="1:7" x14ac:dyDescent="0.25">
      <c r="A632" t="s">
        <v>59</v>
      </c>
      <c r="B632" t="s">
        <v>66</v>
      </c>
      <c r="C632" s="20">
        <v>41021</v>
      </c>
      <c r="D632" s="22">
        <v>11036</v>
      </c>
      <c r="E632">
        <v>13</v>
      </c>
      <c r="F632" s="21">
        <v>1692</v>
      </c>
      <c r="G632" s="21">
        <f>tblvendedores8[[#This Row],[Unidades]]*tblvendedores8[[#This Row],[Valor Unitario]]</f>
        <v>21996</v>
      </c>
    </row>
    <row r="633" spans="1:7" x14ac:dyDescent="0.25">
      <c r="A633" t="s">
        <v>61</v>
      </c>
      <c r="B633" t="s">
        <v>63</v>
      </c>
      <c r="C633" s="20">
        <v>41022</v>
      </c>
      <c r="D633" s="22">
        <v>10978</v>
      </c>
      <c r="E633">
        <v>18</v>
      </c>
      <c r="F633" s="21">
        <v>1303.19</v>
      </c>
      <c r="G633" s="21">
        <f>tblvendedores8[[#This Row],[Unidades]]*tblvendedores8[[#This Row],[Valor Unitario]]</f>
        <v>23457.420000000002</v>
      </c>
    </row>
    <row r="634" spans="1:7" x14ac:dyDescent="0.25">
      <c r="A634" t="s">
        <v>59</v>
      </c>
      <c r="B634" t="s">
        <v>60</v>
      </c>
      <c r="C634" s="20">
        <v>41022</v>
      </c>
      <c r="D634" s="22">
        <v>11032</v>
      </c>
      <c r="E634">
        <v>7</v>
      </c>
      <c r="F634" s="21">
        <v>8902.5</v>
      </c>
      <c r="G634" s="21">
        <f>tblvendedores8[[#This Row],[Unidades]]*tblvendedores8[[#This Row],[Valor Unitario]]</f>
        <v>62317.5</v>
      </c>
    </row>
    <row r="635" spans="1:7" x14ac:dyDescent="0.25">
      <c r="A635" t="s">
        <v>61</v>
      </c>
      <c r="B635" t="s">
        <v>68</v>
      </c>
      <c r="C635" s="20">
        <v>41022</v>
      </c>
      <c r="D635" s="22">
        <v>11033</v>
      </c>
      <c r="E635">
        <v>18</v>
      </c>
      <c r="F635" s="21">
        <v>3232.8</v>
      </c>
      <c r="G635" s="21">
        <f>tblvendedores8[[#This Row],[Unidades]]*tblvendedores8[[#This Row],[Valor Unitario]]</f>
        <v>58190.400000000001</v>
      </c>
    </row>
    <row r="636" spans="1:7" x14ac:dyDescent="0.25">
      <c r="A636" t="s">
        <v>61</v>
      </c>
      <c r="B636" t="s">
        <v>63</v>
      </c>
      <c r="C636" s="20">
        <v>41023</v>
      </c>
      <c r="D636" s="22">
        <v>10970</v>
      </c>
      <c r="E636">
        <v>9</v>
      </c>
      <c r="F636" s="21">
        <v>224</v>
      </c>
      <c r="G636" s="21">
        <f>tblvendedores8[[#This Row],[Unidades]]*tblvendedores8[[#This Row],[Valor Unitario]]</f>
        <v>2016</v>
      </c>
    </row>
    <row r="637" spans="1:7" x14ac:dyDescent="0.25">
      <c r="A637" t="s">
        <v>59</v>
      </c>
      <c r="B637" t="s">
        <v>64</v>
      </c>
      <c r="C637" s="20">
        <v>41023</v>
      </c>
      <c r="D637" s="22">
        <v>11023</v>
      </c>
      <c r="E637">
        <v>7</v>
      </c>
      <c r="F637" s="21">
        <v>1500</v>
      </c>
      <c r="G637" s="21">
        <f>tblvendedores8[[#This Row],[Unidades]]*tblvendedores8[[#This Row],[Valor Unitario]]</f>
        <v>10500</v>
      </c>
    </row>
    <row r="638" spans="1:7" x14ac:dyDescent="0.25">
      <c r="A638" t="s">
        <v>61</v>
      </c>
      <c r="B638" t="s">
        <v>65</v>
      </c>
      <c r="C638" s="20">
        <v>41023</v>
      </c>
      <c r="D638" s="22">
        <v>11025</v>
      </c>
      <c r="E638">
        <v>7</v>
      </c>
      <c r="F638" s="21">
        <v>270</v>
      </c>
      <c r="G638" s="21">
        <f>tblvendedores8[[#This Row],[Unidades]]*tblvendedores8[[#This Row],[Valor Unitario]]</f>
        <v>1890</v>
      </c>
    </row>
    <row r="639" spans="1:7" x14ac:dyDescent="0.25">
      <c r="A639" t="s">
        <v>61</v>
      </c>
      <c r="B639" t="s">
        <v>65</v>
      </c>
      <c r="C639" s="20">
        <v>41023</v>
      </c>
      <c r="D639" s="22">
        <v>11031</v>
      </c>
      <c r="E639">
        <v>13</v>
      </c>
      <c r="F639" s="21">
        <v>2393.5</v>
      </c>
      <c r="G639" s="21">
        <f>tblvendedores8[[#This Row],[Unidades]]*tblvendedores8[[#This Row],[Valor Unitario]]</f>
        <v>31115.5</v>
      </c>
    </row>
    <row r="640" spans="1:7" x14ac:dyDescent="0.25">
      <c r="A640" t="s">
        <v>59</v>
      </c>
      <c r="B640" t="s">
        <v>60</v>
      </c>
      <c r="C640" s="20">
        <v>41023</v>
      </c>
      <c r="D640" s="22">
        <v>11035</v>
      </c>
      <c r="E640">
        <v>16</v>
      </c>
      <c r="F640" s="21">
        <v>1754.5</v>
      </c>
      <c r="G640" s="21">
        <f>tblvendedores8[[#This Row],[Unidades]]*tblvendedores8[[#This Row],[Valor Unitario]]</f>
        <v>28072</v>
      </c>
    </row>
    <row r="641" spans="1:7" x14ac:dyDescent="0.25">
      <c r="A641" t="s">
        <v>59</v>
      </c>
      <c r="B641" t="s">
        <v>66</v>
      </c>
      <c r="C641" s="20">
        <v>41023</v>
      </c>
      <c r="D641" s="22">
        <v>11046</v>
      </c>
      <c r="E641">
        <v>14</v>
      </c>
      <c r="F641" s="21">
        <v>1485.8</v>
      </c>
      <c r="G641" s="21">
        <f>tblvendedores8[[#This Row],[Unidades]]*tblvendedores8[[#This Row],[Valor Unitario]]</f>
        <v>20801.2</v>
      </c>
    </row>
    <row r="642" spans="1:7" x14ac:dyDescent="0.25">
      <c r="A642" t="s">
        <v>61</v>
      </c>
      <c r="B642" t="s">
        <v>67</v>
      </c>
      <c r="C642" s="20">
        <v>41026</v>
      </c>
      <c r="D642" s="22">
        <v>11029</v>
      </c>
      <c r="E642">
        <v>15</v>
      </c>
      <c r="F642" s="21">
        <v>1286.8</v>
      </c>
      <c r="G642" s="21">
        <f>tblvendedores8[[#This Row],[Unidades]]*tblvendedores8[[#This Row],[Valor Unitario]]</f>
        <v>19302</v>
      </c>
    </row>
    <row r="643" spans="1:7" x14ac:dyDescent="0.25">
      <c r="A643" t="s">
        <v>61</v>
      </c>
      <c r="B643" t="s">
        <v>68</v>
      </c>
      <c r="C643" s="20">
        <v>41026</v>
      </c>
      <c r="D643" s="22">
        <v>11030</v>
      </c>
      <c r="E643">
        <v>13</v>
      </c>
      <c r="F643" s="21">
        <v>12615.05</v>
      </c>
      <c r="G643" s="21">
        <f>tblvendedores8[[#This Row],[Unidades]]*tblvendedores8[[#This Row],[Valor Unitario]]</f>
        <v>163995.65</v>
      </c>
    </row>
    <row r="644" spans="1:7" x14ac:dyDescent="0.25">
      <c r="A644" t="s">
        <v>59</v>
      </c>
      <c r="B644" t="s">
        <v>66</v>
      </c>
      <c r="C644" s="20">
        <v>41026</v>
      </c>
      <c r="D644" s="22">
        <v>11034</v>
      </c>
      <c r="E644">
        <v>12</v>
      </c>
      <c r="F644" s="21">
        <v>539.4</v>
      </c>
      <c r="G644" s="21">
        <f>tblvendedores8[[#This Row],[Unidades]]*tblvendedores8[[#This Row],[Valor Unitario]]</f>
        <v>6472.7999999999993</v>
      </c>
    </row>
    <row r="645" spans="1:7" x14ac:dyDescent="0.25">
      <c r="A645" t="s">
        <v>61</v>
      </c>
      <c r="B645" t="s">
        <v>68</v>
      </c>
      <c r="C645" s="20">
        <v>41026</v>
      </c>
      <c r="D645" s="22">
        <v>11037</v>
      </c>
      <c r="E645">
        <v>12</v>
      </c>
      <c r="F645" s="21">
        <v>60</v>
      </c>
      <c r="G645" s="21">
        <f>tblvendedores8[[#This Row],[Unidades]]*tblvendedores8[[#This Row],[Valor Unitario]]</f>
        <v>720</v>
      </c>
    </row>
    <row r="646" spans="1:7" x14ac:dyDescent="0.25">
      <c r="A646" t="s">
        <v>59</v>
      </c>
      <c r="B646" t="s">
        <v>67</v>
      </c>
      <c r="C646" s="20">
        <v>41027</v>
      </c>
      <c r="D646" s="22">
        <v>11026</v>
      </c>
      <c r="E646">
        <v>7</v>
      </c>
      <c r="F646" s="21">
        <v>1030</v>
      </c>
      <c r="G646" s="21">
        <f>tblvendedores8[[#This Row],[Unidades]]*tblvendedores8[[#This Row],[Valor Unitario]]</f>
        <v>7210</v>
      </c>
    </row>
    <row r="647" spans="1:7" x14ac:dyDescent="0.25">
      <c r="A647" t="s">
        <v>59</v>
      </c>
      <c r="B647" t="s">
        <v>69</v>
      </c>
      <c r="C647" s="20">
        <v>41027</v>
      </c>
      <c r="D647" s="22">
        <v>11041</v>
      </c>
      <c r="E647">
        <v>15</v>
      </c>
      <c r="F647" s="21">
        <v>1773</v>
      </c>
      <c r="G647" s="21">
        <f>tblvendedores8[[#This Row],[Unidades]]*tblvendedores8[[#This Row],[Valor Unitario]]</f>
        <v>26595</v>
      </c>
    </row>
    <row r="648" spans="1:7" x14ac:dyDescent="0.25">
      <c r="A648" t="s">
        <v>61</v>
      </c>
      <c r="B648" t="s">
        <v>62</v>
      </c>
      <c r="C648" s="20">
        <v>41028</v>
      </c>
      <c r="D648" s="22">
        <v>11043</v>
      </c>
      <c r="E648">
        <v>7</v>
      </c>
      <c r="F648" s="21">
        <v>210</v>
      </c>
      <c r="G648" s="21">
        <f>tblvendedores8[[#This Row],[Unidades]]*tblvendedores8[[#This Row],[Valor Unitario]]</f>
        <v>1470</v>
      </c>
    </row>
    <row r="649" spans="1:7" x14ac:dyDescent="0.25">
      <c r="A649" t="s">
        <v>59</v>
      </c>
      <c r="B649" t="s">
        <v>60</v>
      </c>
      <c r="C649" s="20">
        <v>41028</v>
      </c>
      <c r="D649" s="22">
        <v>11053</v>
      </c>
      <c r="E649">
        <v>13</v>
      </c>
      <c r="F649" s="21">
        <v>3055</v>
      </c>
      <c r="G649" s="21">
        <f>tblvendedores8[[#This Row],[Unidades]]*tblvendedores8[[#This Row],[Valor Unitario]]</f>
        <v>39715</v>
      </c>
    </row>
    <row r="650" spans="1:7" x14ac:dyDescent="0.25">
      <c r="A650" t="s">
        <v>59</v>
      </c>
      <c r="B650" t="s">
        <v>64</v>
      </c>
      <c r="C650" s="20">
        <v>41029</v>
      </c>
      <c r="D650" s="22">
        <v>11038</v>
      </c>
      <c r="E650">
        <v>9</v>
      </c>
      <c r="F650" s="21">
        <v>732.6</v>
      </c>
      <c r="G650" s="21">
        <f>tblvendedores8[[#This Row],[Unidades]]*tblvendedores8[[#This Row],[Valor Unitario]]</f>
        <v>6593.4000000000005</v>
      </c>
    </row>
    <row r="651" spans="1:7" x14ac:dyDescent="0.25">
      <c r="A651" t="s">
        <v>61</v>
      </c>
      <c r="B651" t="s">
        <v>68</v>
      </c>
      <c r="C651" s="20">
        <v>41029</v>
      </c>
      <c r="D651" s="22">
        <v>11048</v>
      </c>
      <c r="E651">
        <v>12</v>
      </c>
      <c r="F651" s="21">
        <v>525</v>
      </c>
      <c r="G651" s="21">
        <f>tblvendedores8[[#This Row],[Unidades]]*tblvendedores8[[#This Row],[Valor Unitario]]</f>
        <v>6300</v>
      </c>
    </row>
    <row r="652" spans="1:7" x14ac:dyDescent="0.25">
      <c r="A652" t="s">
        <v>59</v>
      </c>
      <c r="B652" t="s">
        <v>60</v>
      </c>
      <c r="C652" s="20">
        <v>41030</v>
      </c>
      <c r="D652" s="22">
        <v>11042</v>
      </c>
      <c r="E652">
        <v>16</v>
      </c>
      <c r="F652" s="21">
        <v>405.75</v>
      </c>
      <c r="G652" s="21">
        <f>tblvendedores8[[#This Row],[Unidades]]*tblvendedores8[[#This Row],[Valor Unitario]]</f>
        <v>6492</v>
      </c>
    </row>
    <row r="653" spans="1:7" x14ac:dyDescent="0.25">
      <c r="A653" t="s">
        <v>59</v>
      </c>
      <c r="B653" t="s">
        <v>67</v>
      </c>
      <c r="C653" s="20">
        <v>41030</v>
      </c>
      <c r="D653" s="22">
        <v>11044</v>
      </c>
      <c r="E653">
        <v>17</v>
      </c>
      <c r="F653" s="21">
        <v>591.6</v>
      </c>
      <c r="G653" s="21">
        <f>tblvendedores8[[#This Row],[Unidades]]*tblvendedores8[[#This Row],[Valor Unitario]]</f>
        <v>10057.200000000001</v>
      </c>
    </row>
    <row r="654" spans="1:7" x14ac:dyDescent="0.25">
      <c r="A654" t="s">
        <v>61</v>
      </c>
      <c r="B654" t="s">
        <v>68</v>
      </c>
      <c r="C654" s="20">
        <v>41030</v>
      </c>
      <c r="D654" s="22">
        <v>11047</v>
      </c>
      <c r="E654">
        <v>9</v>
      </c>
      <c r="F654" s="21">
        <v>817.87</v>
      </c>
      <c r="G654" s="21">
        <f>tblvendedores8[[#This Row],[Unidades]]*tblvendedores8[[#This Row],[Valor Unitario]]</f>
        <v>7360.83</v>
      </c>
    </row>
    <row r="655" spans="1:7" x14ac:dyDescent="0.25">
      <c r="A655" t="s">
        <v>59</v>
      </c>
      <c r="B655" t="s">
        <v>69</v>
      </c>
      <c r="C655" s="20">
        <v>41030</v>
      </c>
      <c r="D655" s="22">
        <v>11052</v>
      </c>
      <c r="E655">
        <v>9</v>
      </c>
      <c r="F655" s="21">
        <v>1332</v>
      </c>
      <c r="G655" s="21">
        <f>tblvendedores8[[#This Row],[Unidades]]*tblvendedores8[[#This Row],[Valor Unitario]]</f>
        <v>11988</v>
      </c>
    </row>
    <row r="656" spans="1:7" x14ac:dyDescent="0.25">
      <c r="A656" t="s">
        <v>59</v>
      </c>
      <c r="B656" t="s">
        <v>66</v>
      </c>
      <c r="C656" s="20">
        <v>41030</v>
      </c>
      <c r="D656" s="22">
        <v>11056</v>
      </c>
      <c r="E656">
        <v>18</v>
      </c>
      <c r="F656" s="21">
        <v>3740</v>
      </c>
      <c r="G656" s="21">
        <f>tblvendedores8[[#This Row],[Unidades]]*tblvendedores8[[#This Row],[Valor Unitario]]</f>
        <v>67320</v>
      </c>
    </row>
    <row r="657" spans="1:7" x14ac:dyDescent="0.25">
      <c r="A657" t="s">
        <v>59</v>
      </c>
      <c r="B657" t="s">
        <v>69</v>
      </c>
      <c r="C657" s="20">
        <v>41030</v>
      </c>
      <c r="D657" s="22">
        <v>11057</v>
      </c>
      <c r="E657">
        <v>19</v>
      </c>
      <c r="F657" s="21">
        <v>45</v>
      </c>
      <c r="G657" s="21">
        <f>tblvendedores8[[#This Row],[Unidades]]*tblvendedores8[[#This Row],[Valor Unitario]]</f>
        <v>855</v>
      </c>
    </row>
    <row r="658" spans="1:7" x14ac:dyDescent="0.25">
      <c r="A658" t="s">
        <v>61</v>
      </c>
      <c r="B658" t="s">
        <v>65</v>
      </c>
      <c r="C658" s="20">
        <v>41465</v>
      </c>
      <c r="D658" s="22">
        <v>10249</v>
      </c>
      <c r="E658">
        <v>7</v>
      </c>
      <c r="F658" s="21">
        <v>1863.4</v>
      </c>
      <c r="G658" s="21">
        <f>tblvendedores8[[#This Row],[Unidades]]*tblvendedores8[[#This Row],[Valor Unitario]]</f>
        <v>13043.800000000001</v>
      </c>
    </row>
    <row r="659" spans="1:7" x14ac:dyDescent="0.25">
      <c r="A659" t="s">
        <v>59</v>
      </c>
      <c r="B659" t="s">
        <v>67</v>
      </c>
      <c r="C659" s="20">
        <v>41466</v>
      </c>
      <c r="D659" s="22">
        <v>10252</v>
      </c>
      <c r="E659">
        <v>8</v>
      </c>
      <c r="F659" s="21">
        <v>3597.9</v>
      </c>
      <c r="G659" s="21">
        <f>tblvendedores8[[#This Row],[Unidades]]*tblvendedores8[[#This Row],[Valor Unitario]]</f>
        <v>28783.200000000001</v>
      </c>
    </row>
    <row r="660" spans="1:7" x14ac:dyDescent="0.25">
      <c r="A660" t="s">
        <v>59</v>
      </c>
      <c r="B660" t="s">
        <v>67</v>
      </c>
      <c r="C660" s="20">
        <v>41467</v>
      </c>
      <c r="D660" s="22">
        <v>10250</v>
      </c>
      <c r="E660">
        <v>13</v>
      </c>
      <c r="F660" s="21">
        <v>1552.6</v>
      </c>
      <c r="G660" s="21">
        <f>tblvendedores8[[#This Row],[Unidades]]*tblvendedores8[[#This Row],[Valor Unitario]]</f>
        <v>20183.8</v>
      </c>
    </row>
    <row r="661" spans="1:7" x14ac:dyDescent="0.25">
      <c r="A661" t="s">
        <v>59</v>
      </c>
      <c r="B661" t="s">
        <v>69</v>
      </c>
      <c r="C661" s="20">
        <v>41470</v>
      </c>
      <c r="D661" s="22">
        <v>10251</v>
      </c>
      <c r="E661">
        <v>10</v>
      </c>
      <c r="F661" s="21">
        <v>654.05999999999995</v>
      </c>
      <c r="G661" s="21">
        <f>tblvendedores8[[#This Row],[Unidades]]*tblvendedores8[[#This Row],[Valor Unitario]]</f>
        <v>6540.5999999999995</v>
      </c>
    </row>
    <row r="662" spans="1:7" x14ac:dyDescent="0.25">
      <c r="A662" t="s">
        <v>61</v>
      </c>
      <c r="B662" t="s">
        <v>63</v>
      </c>
      <c r="C662" s="20">
        <v>41470</v>
      </c>
      <c r="D662" s="22">
        <v>10255</v>
      </c>
      <c r="E662">
        <v>14</v>
      </c>
      <c r="F662" s="21">
        <v>2490.5</v>
      </c>
      <c r="G662" s="21">
        <f>tblvendedores8[[#This Row],[Unidades]]*tblvendedores8[[#This Row],[Valor Unitario]]</f>
        <v>34867</v>
      </c>
    </row>
    <row r="663" spans="1:7" x14ac:dyDescent="0.25">
      <c r="A663" t="s">
        <v>61</v>
      </c>
      <c r="B663" t="s">
        <v>62</v>
      </c>
      <c r="C663" s="20">
        <v>41471</v>
      </c>
      <c r="D663" s="22">
        <v>10248</v>
      </c>
      <c r="E663">
        <v>13</v>
      </c>
      <c r="F663" s="21">
        <v>440</v>
      </c>
      <c r="G663" s="21">
        <f>tblvendedores8[[#This Row],[Unidades]]*tblvendedores8[[#This Row],[Valor Unitario]]</f>
        <v>5720</v>
      </c>
    </row>
    <row r="664" spans="1:7" x14ac:dyDescent="0.25">
      <c r="A664" t="s">
        <v>59</v>
      </c>
      <c r="B664" t="s">
        <v>69</v>
      </c>
      <c r="C664" s="20">
        <v>41471</v>
      </c>
      <c r="D664" s="22">
        <v>10253</v>
      </c>
      <c r="E664">
        <v>11</v>
      </c>
      <c r="F664" s="21">
        <v>1444.8</v>
      </c>
      <c r="G664" s="21">
        <f>tblvendedores8[[#This Row],[Unidades]]*tblvendedores8[[#This Row],[Valor Unitario]]</f>
        <v>15892.8</v>
      </c>
    </row>
    <row r="665" spans="1:7" x14ac:dyDescent="0.25">
      <c r="A665" t="s">
        <v>59</v>
      </c>
      <c r="B665" t="s">
        <v>69</v>
      </c>
      <c r="C665" s="20">
        <v>41472</v>
      </c>
      <c r="D665" s="22">
        <v>10256</v>
      </c>
      <c r="E665">
        <v>17</v>
      </c>
      <c r="F665" s="21">
        <v>517.79999999999995</v>
      </c>
      <c r="G665" s="21">
        <f>tblvendedores8[[#This Row],[Unidades]]*tblvendedores8[[#This Row],[Valor Unitario]]</f>
        <v>8802.5999999999985</v>
      </c>
    </row>
    <row r="666" spans="1:7" x14ac:dyDescent="0.25">
      <c r="A666" t="s">
        <v>59</v>
      </c>
      <c r="B666" t="s">
        <v>67</v>
      </c>
      <c r="C666" s="20">
        <v>41477</v>
      </c>
      <c r="D666" s="22">
        <v>10257</v>
      </c>
      <c r="E666">
        <v>19</v>
      </c>
      <c r="F666" s="21">
        <v>1119.9000000000001</v>
      </c>
      <c r="G666" s="21">
        <f>tblvendedores8[[#This Row],[Unidades]]*tblvendedores8[[#This Row],[Valor Unitario]]</f>
        <v>21278.100000000002</v>
      </c>
    </row>
    <row r="667" spans="1:7" x14ac:dyDescent="0.25">
      <c r="A667" t="s">
        <v>61</v>
      </c>
      <c r="B667" t="s">
        <v>62</v>
      </c>
      <c r="C667" s="20">
        <v>41478</v>
      </c>
      <c r="D667" s="22">
        <v>10254</v>
      </c>
      <c r="E667">
        <v>14</v>
      </c>
      <c r="F667" s="21">
        <v>556.62</v>
      </c>
      <c r="G667" s="21">
        <f>tblvendedores8[[#This Row],[Unidades]]*tblvendedores8[[#This Row],[Valor Unitario]]</f>
        <v>7792.68</v>
      </c>
    </row>
    <row r="668" spans="1:7" x14ac:dyDescent="0.25">
      <c r="A668" t="s">
        <v>59</v>
      </c>
      <c r="B668" t="s">
        <v>64</v>
      </c>
      <c r="C668" s="20">
        <v>41478</v>
      </c>
      <c r="D668" s="22">
        <v>10258</v>
      </c>
      <c r="E668">
        <v>8</v>
      </c>
      <c r="F668" s="21">
        <v>1614.88</v>
      </c>
      <c r="G668" s="21">
        <f>tblvendedores8[[#This Row],[Unidades]]*tblvendedores8[[#This Row],[Valor Unitario]]</f>
        <v>12919.04</v>
      </c>
    </row>
    <row r="669" spans="1:7" x14ac:dyDescent="0.25">
      <c r="A669" t="s">
        <v>59</v>
      </c>
      <c r="B669" t="s">
        <v>67</v>
      </c>
      <c r="C669" s="20">
        <v>41480</v>
      </c>
      <c r="D669" s="22">
        <v>10259</v>
      </c>
      <c r="E669">
        <v>19</v>
      </c>
      <c r="F669" s="21">
        <v>100.8</v>
      </c>
      <c r="G669" s="21">
        <f>tblvendedores8[[#This Row],[Unidades]]*tblvendedores8[[#This Row],[Valor Unitario]]</f>
        <v>1915.2</v>
      </c>
    </row>
    <row r="670" spans="1:7" x14ac:dyDescent="0.25">
      <c r="A670" t="s">
        <v>59</v>
      </c>
      <c r="B670" t="s">
        <v>66</v>
      </c>
      <c r="C670" s="20">
        <v>41480</v>
      </c>
      <c r="D670" s="22">
        <v>10262</v>
      </c>
      <c r="E670">
        <v>14</v>
      </c>
      <c r="F670" s="21">
        <v>584</v>
      </c>
      <c r="G670" s="21">
        <f>tblvendedores8[[#This Row],[Unidades]]*tblvendedores8[[#This Row],[Valor Unitario]]</f>
        <v>8176</v>
      </c>
    </row>
    <row r="671" spans="1:7" x14ac:dyDescent="0.25">
      <c r="A671" t="s">
        <v>59</v>
      </c>
      <c r="B671" t="s">
        <v>67</v>
      </c>
      <c r="C671" s="20">
        <v>41484</v>
      </c>
      <c r="D671" s="22">
        <v>10260</v>
      </c>
      <c r="E671">
        <v>11</v>
      </c>
      <c r="F671" s="21">
        <v>1504.65</v>
      </c>
      <c r="G671" s="21">
        <f>tblvendedores8[[#This Row],[Unidades]]*tblvendedores8[[#This Row],[Valor Unitario]]</f>
        <v>16551.150000000001</v>
      </c>
    </row>
    <row r="672" spans="1:7" x14ac:dyDescent="0.25">
      <c r="A672" t="s">
        <v>59</v>
      </c>
      <c r="B672" t="s">
        <v>67</v>
      </c>
      <c r="C672" s="20">
        <v>41485</v>
      </c>
      <c r="D672" s="22">
        <v>10261</v>
      </c>
      <c r="E672">
        <v>14</v>
      </c>
      <c r="F672" s="21">
        <v>448</v>
      </c>
      <c r="G672" s="21">
        <f>tblvendedores8[[#This Row],[Unidades]]*tblvendedores8[[#This Row],[Valor Unitario]]</f>
        <v>6272</v>
      </c>
    </row>
    <row r="673" spans="1:7" x14ac:dyDescent="0.25">
      <c r="A673" t="s">
        <v>61</v>
      </c>
      <c r="B673" t="s">
        <v>63</v>
      </c>
      <c r="C673" s="20">
        <v>41486</v>
      </c>
      <c r="D673" s="22">
        <v>10263</v>
      </c>
      <c r="E673">
        <v>14</v>
      </c>
      <c r="F673" s="21">
        <v>1873.8</v>
      </c>
      <c r="G673" s="21">
        <f>tblvendedores8[[#This Row],[Unidades]]*tblvendedores8[[#This Row],[Valor Unitario]]</f>
        <v>26233.200000000001</v>
      </c>
    </row>
    <row r="674" spans="1:7" x14ac:dyDescent="0.25">
      <c r="A674" t="s">
        <v>59</v>
      </c>
      <c r="B674" t="s">
        <v>69</v>
      </c>
      <c r="C674" s="20">
        <v>41486</v>
      </c>
      <c r="D674" s="22">
        <v>10266</v>
      </c>
      <c r="E674">
        <v>16</v>
      </c>
      <c r="F674" s="21">
        <v>346.56</v>
      </c>
      <c r="G674" s="21">
        <f>tblvendedores8[[#This Row],[Unidades]]*tblvendedores8[[#This Row],[Valor Unitario]]</f>
        <v>5544.96</v>
      </c>
    </row>
    <row r="675" spans="1:7" x14ac:dyDescent="0.25">
      <c r="A675" t="s">
        <v>59</v>
      </c>
      <c r="B675" t="s">
        <v>63</v>
      </c>
      <c r="C675" s="20">
        <v>41488</v>
      </c>
      <c r="D675" s="22">
        <v>10268</v>
      </c>
      <c r="E675">
        <v>7</v>
      </c>
      <c r="F675" s="21">
        <v>1101.2</v>
      </c>
      <c r="G675" s="21">
        <f>tblvendedores8[[#This Row],[Unidades]]*tblvendedores8[[#This Row],[Valor Unitario]]</f>
        <v>7708.4000000000005</v>
      </c>
    </row>
    <row r="676" spans="1:7" x14ac:dyDescent="0.25">
      <c r="A676" t="s">
        <v>59</v>
      </c>
      <c r="B676" t="s">
        <v>64</v>
      </c>
      <c r="C676" s="20">
        <v>41488</v>
      </c>
      <c r="D676" s="22">
        <v>10270</v>
      </c>
      <c r="E676">
        <v>18</v>
      </c>
      <c r="F676" s="21">
        <v>1376</v>
      </c>
      <c r="G676" s="21">
        <f>tblvendedores8[[#This Row],[Unidades]]*tblvendedores8[[#This Row],[Valor Unitario]]</f>
        <v>24768</v>
      </c>
    </row>
    <row r="677" spans="1:7" x14ac:dyDescent="0.25">
      <c r="A677" t="s">
        <v>59</v>
      </c>
      <c r="B677" t="s">
        <v>67</v>
      </c>
      <c r="C677" s="20">
        <v>41492</v>
      </c>
      <c r="D677" s="22">
        <v>10267</v>
      </c>
      <c r="E677">
        <v>19</v>
      </c>
      <c r="F677" s="21">
        <v>3536.6</v>
      </c>
      <c r="G677" s="21">
        <f>tblvendedores8[[#This Row],[Unidades]]*tblvendedores8[[#This Row],[Valor Unitario]]</f>
        <v>67195.399999999994</v>
      </c>
    </row>
    <row r="678" spans="1:7" x14ac:dyDescent="0.25">
      <c r="A678" t="s">
        <v>61</v>
      </c>
      <c r="B678" t="s">
        <v>65</v>
      </c>
      <c r="C678" s="20">
        <v>41492</v>
      </c>
      <c r="D678" s="22">
        <v>10272</v>
      </c>
      <c r="E678">
        <v>16</v>
      </c>
      <c r="F678" s="21">
        <v>1456</v>
      </c>
      <c r="G678" s="21">
        <f>tblvendedores8[[#This Row],[Unidades]]*tblvendedores8[[#This Row],[Valor Unitario]]</f>
        <v>23296</v>
      </c>
    </row>
    <row r="679" spans="1:7" x14ac:dyDescent="0.25">
      <c r="A679" t="s">
        <v>61</v>
      </c>
      <c r="B679" t="s">
        <v>62</v>
      </c>
      <c r="C679" s="20">
        <v>41495</v>
      </c>
      <c r="D679" s="22">
        <v>10269</v>
      </c>
      <c r="E679">
        <v>16</v>
      </c>
      <c r="F679" s="21">
        <v>642.20000000000005</v>
      </c>
      <c r="G679" s="21">
        <f>tblvendedores8[[#This Row],[Unidades]]*tblvendedores8[[#This Row],[Valor Unitario]]</f>
        <v>10275.200000000001</v>
      </c>
    </row>
    <row r="680" spans="1:7" x14ac:dyDescent="0.25">
      <c r="A680" t="s">
        <v>59</v>
      </c>
      <c r="B680" t="s">
        <v>64</v>
      </c>
      <c r="C680" s="20">
        <v>41495</v>
      </c>
      <c r="D680" s="22">
        <v>10275</v>
      </c>
      <c r="E680">
        <v>9</v>
      </c>
      <c r="F680" s="21">
        <v>291.83999999999997</v>
      </c>
      <c r="G680" s="21">
        <f>tblvendedores8[[#This Row],[Unidades]]*tblvendedores8[[#This Row],[Valor Unitario]]</f>
        <v>2626.56</v>
      </c>
    </row>
    <row r="681" spans="1:7" x14ac:dyDescent="0.25">
      <c r="A681" t="s">
        <v>59</v>
      </c>
      <c r="B681" t="s">
        <v>60</v>
      </c>
      <c r="C681" s="20">
        <v>41498</v>
      </c>
      <c r="D681" s="22">
        <v>10265</v>
      </c>
      <c r="E681">
        <v>16</v>
      </c>
      <c r="F681" s="21">
        <v>1176</v>
      </c>
      <c r="G681" s="21">
        <f>tblvendedores8[[#This Row],[Unidades]]*tblvendedores8[[#This Row],[Valor Unitario]]</f>
        <v>18816</v>
      </c>
    </row>
    <row r="682" spans="1:7" x14ac:dyDescent="0.25">
      <c r="A682" t="s">
        <v>59</v>
      </c>
      <c r="B682" t="s">
        <v>69</v>
      </c>
      <c r="C682" s="20">
        <v>41498</v>
      </c>
      <c r="D682" s="22">
        <v>10273</v>
      </c>
      <c r="E682">
        <v>16</v>
      </c>
      <c r="F682" s="21">
        <v>2037.28</v>
      </c>
      <c r="G682" s="21">
        <f>tblvendedores8[[#This Row],[Unidades]]*tblvendedores8[[#This Row],[Valor Unitario]]</f>
        <v>32596.48</v>
      </c>
    </row>
    <row r="683" spans="1:7" x14ac:dyDescent="0.25">
      <c r="A683" t="s">
        <v>59</v>
      </c>
      <c r="B683" t="s">
        <v>60</v>
      </c>
      <c r="C683" s="20">
        <v>41499</v>
      </c>
      <c r="D683" s="22">
        <v>10277</v>
      </c>
      <c r="E683">
        <v>7</v>
      </c>
      <c r="F683" s="21">
        <v>1200.8</v>
      </c>
      <c r="G683" s="21">
        <f>tblvendedores8[[#This Row],[Unidades]]*tblvendedores8[[#This Row],[Valor Unitario]]</f>
        <v>8405.6</v>
      </c>
    </row>
    <row r="684" spans="1:7" x14ac:dyDescent="0.25">
      <c r="A684" t="s">
        <v>59</v>
      </c>
      <c r="B684" t="s">
        <v>66</v>
      </c>
      <c r="C684" s="20">
        <v>41500</v>
      </c>
      <c r="D684" s="22">
        <v>10276</v>
      </c>
      <c r="E684">
        <v>13</v>
      </c>
      <c r="F684" s="21">
        <v>420</v>
      </c>
      <c r="G684" s="21">
        <f>tblvendedores8[[#This Row],[Unidades]]*tblvendedores8[[#This Row],[Valor Unitario]]</f>
        <v>5460</v>
      </c>
    </row>
    <row r="685" spans="1:7" x14ac:dyDescent="0.25">
      <c r="A685" t="s">
        <v>61</v>
      </c>
      <c r="B685" t="s">
        <v>65</v>
      </c>
      <c r="C685" s="20">
        <v>41502</v>
      </c>
      <c r="D685" s="22">
        <v>10274</v>
      </c>
      <c r="E685">
        <v>18</v>
      </c>
      <c r="F685" s="21">
        <v>538.6</v>
      </c>
      <c r="G685" s="21">
        <f>tblvendedores8[[#This Row],[Unidades]]*tblvendedores8[[#This Row],[Valor Unitario]]</f>
        <v>9694.8000000000011</v>
      </c>
    </row>
    <row r="686" spans="1:7" x14ac:dyDescent="0.25">
      <c r="A686" t="s">
        <v>59</v>
      </c>
      <c r="B686" t="s">
        <v>66</v>
      </c>
      <c r="C686" s="20">
        <v>41502</v>
      </c>
      <c r="D686" s="22">
        <v>10278</v>
      </c>
      <c r="E686">
        <v>8</v>
      </c>
      <c r="F686" s="21">
        <v>1488.8</v>
      </c>
      <c r="G686" s="21">
        <f>tblvendedores8[[#This Row],[Unidades]]*tblvendedores8[[#This Row],[Valor Unitario]]</f>
        <v>11910.4</v>
      </c>
    </row>
    <row r="687" spans="1:7" x14ac:dyDescent="0.25">
      <c r="A687" t="s">
        <v>59</v>
      </c>
      <c r="B687" t="s">
        <v>66</v>
      </c>
      <c r="C687" s="20">
        <v>41502</v>
      </c>
      <c r="D687" s="22">
        <v>10279</v>
      </c>
      <c r="E687">
        <v>14</v>
      </c>
      <c r="F687" s="21">
        <v>351</v>
      </c>
      <c r="G687" s="21">
        <f>tblvendedores8[[#This Row],[Unidades]]*tblvendedores8[[#This Row],[Valor Unitario]]</f>
        <v>4914</v>
      </c>
    </row>
    <row r="688" spans="1:7" x14ac:dyDescent="0.25">
      <c r="A688" t="s">
        <v>59</v>
      </c>
      <c r="B688" t="s">
        <v>67</v>
      </c>
      <c r="C688" s="20">
        <v>41507</v>
      </c>
      <c r="D688" s="22">
        <v>10281</v>
      </c>
      <c r="E688">
        <v>16</v>
      </c>
      <c r="F688" s="21">
        <v>86.5</v>
      </c>
      <c r="G688" s="21">
        <f>tblvendedores8[[#This Row],[Unidades]]*tblvendedores8[[#This Row],[Valor Unitario]]</f>
        <v>1384</v>
      </c>
    </row>
    <row r="689" spans="1:7" x14ac:dyDescent="0.25">
      <c r="A689" t="s">
        <v>59</v>
      </c>
      <c r="B689" t="s">
        <v>67</v>
      </c>
      <c r="C689" s="20">
        <v>41507</v>
      </c>
      <c r="D689" s="22">
        <v>10282</v>
      </c>
      <c r="E689">
        <v>9</v>
      </c>
      <c r="F689" s="21">
        <v>155.4</v>
      </c>
      <c r="G689" s="21">
        <f>tblvendedores8[[#This Row],[Unidades]]*tblvendedores8[[#This Row],[Valor Unitario]]</f>
        <v>1398.6000000000001</v>
      </c>
    </row>
    <row r="690" spans="1:7" x14ac:dyDescent="0.25">
      <c r="A690" t="s">
        <v>61</v>
      </c>
      <c r="B690" t="s">
        <v>65</v>
      </c>
      <c r="C690" s="20">
        <v>41509</v>
      </c>
      <c r="D690" s="22">
        <v>10264</v>
      </c>
      <c r="E690">
        <v>15</v>
      </c>
      <c r="F690" s="21">
        <v>695.62</v>
      </c>
      <c r="G690" s="21">
        <f>tblvendedores8[[#This Row],[Unidades]]*tblvendedores8[[#This Row],[Valor Unitario]]</f>
        <v>10434.299999999999</v>
      </c>
    </row>
    <row r="691" spans="1:7" x14ac:dyDescent="0.25">
      <c r="A691" t="s">
        <v>59</v>
      </c>
      <c r="B691" t="s">
        <v>69</v>
      </c>
      <c r="C691" s="20">
        <v>41509</v>
      </c>
      <c r="D691" s="22">
        <v>10283</v>
      </c>
      <c r="E691">
        <v>13</v>
      </c>
      <c r="F691" s="21">
        <v>1414.8</v>
      </c>
      <c r="G691" s="21">
        <f>tblvendedores8[[#This Row],[Unidades]]*tblvendedores8[[#This Row],[Valor Unitario]]</f>
        <v>18392.399999999998</v>
      </c>
    </row>
    <row r="692" spans="1:7" x14ac:dyDescent="0.25">
      <c r="A692" t="s">
        <v>59</v>
      </c>
      <c r="B692" t="s">
        <v>64</v>
      </c>
      <c r="C692" s="20">
        <v>41512</v>
      </c>
      <c r="D692" s="22">
        <v>10285</v>
      </c>
      <c r="E692">
        <v>8</v>
      </c>
      <c r="F692" s="21">
        <v>1743.36</v>
      </c>
      <c r="G692" s="21">
        <f>tblvendedores8[[#This Row],[Unidades]]*tblvendedores8[[#This Row],[Valor Unitario]]</f>
        <v>13946.88</v>
      </c>
    </row>
    <row r="693" spans="1:7" x14ac:dyDescent="0.25">
      <c r="A693" t="s">
        <v>59</v>
      </c>
      <c r="B693" t="s">
        <v>67</v>
      </c>
      <c r="C693" s="20">
        <v>41513</v>
      </c>
      <c r="D693" s="22">
        <v>10284</v>
      </c>
      <c r="E693">
        <v>18</v>
      </c>
      <c r="F693" s="21">
        <v>1170.3699999999999</v>
      </c>
      <c r="G693" s="21">
        <f>tblvendedores8[[#This Row],[Unidades]]*tblvendedores8[[#This Row],[Valor Unitario]]</f>
        <v>21066.659999999996</v>
      </c>
    </row>
    <row r="694" spans="1:7" x14ac:dyDescent="0.25">
      <c r="A694" t="s">
        <v>59</v>
      </c>
      <c r="B694" t="s">
        <v>66</v>
      </c>
      <c r="C694" s="20">
        <v>41514</v>
      </c>
      <c r="D694" s="22">
        <v>10287</v>
      </c>
      <c r="E694">
        <v>7</v>
      </c>
      <c r="F694" s="21">
        <v>819</v>
      </c>
      <c r="G694" s="21">
        <f>tblvendedores8[[#This Row],[Unidades]]*tblvendedores8[[#This Row],[Valor Unitario]]</f>
        <v>5733</v>
      </c>
    </row>
    <row r="695" spans="1:7" x14ac:dyDescent="0.25">
      <c r="A695" t="s">
        <v>61</v>
      </c>
      <c r="B695" t="s">
        <v>68</v>
      </c>
      <c r="C695" s="20">
        <v>41514</v>
      </c>
      <c r="D695" s="22">
        <v>10289</v>
      </c>
      <c r="E695">
        <v>13</v>
      </c>
      <c r="F695" s="21">
        <v>479.4</v>
      </c>
      <c r="G695" s="21">
        <f>tblvendedores8[[#This Row],[Unidades]]*tblvendedores8[[#This Row],[Valor Unitario]]</f>
        <v>6232.2</v>
      </c>
    </row>
    <row r="696" spans="1:7" x14ac:dyDescent="0.25">
      <c r="A696" t="s">
        <v>61</v>
      </c>
      <c r="B696" t="s">
        <v>65</v>
      </c>
      <c r="C696" s="20">
        <v>41516</v>
      </c>
      <c r="D696" s="22">
        <v>10271</v>
      </c>
      <c r="E696">
        <v>17</v>
      </c>
      <c r="F696" s="21">
        <v>48</v>
      </c>
      <c r="G696" s="21">
        <f>tblvendedores8[[#This Row],[Unidades]]*tblvendedores8[[#This Row],[Valor Unitario]]</f>
        <v>816</v>
      </c>
    </row>
    <row r="697" spans="1:7" x14ac:dyDescent="0.25">
      <c r="A697" t="s">
        <v>59</v>
      </c>
      <c r="B697" t="s">
        <v>66</v>
      </c>
      <c r="C697" s="20">
        <v>41516</v>
      </c>
      <c r="D697" s="22">
        <v>10286</v>
      </c>
      <c r="E697">
        <v>12</v>
      </c>
      <c r="F697" s="21">
        <v>3016</v>
      </c>
      <c r="G697" s="21">
        <f>tblvendedores8[[#This Row],[Unidades]]*tblvendedores8[[#This Row],[Valor Unitario]]</f>
        <v>36192</v>
      </c>
    </row>
    <row r="698" spans="1:7" x14ac:dyDescent="0.25">
      <c r="A698" t="s">
        <v>59</v>
      </c>
      <c r="B698" t="s">
        <v>64</v>
      </c>
      <c r="C698" s="20">
        <v>41519</v>
      </c>
      <c r="D698" s="22">
        <v>10292</v>
      </c>
      <c r="E698">
        <v>14</v>
      </c>
      <c r="F698" s="21">
        <v>1296</v>
      </c>
      <c r="G698" s="21">
        <f>tblvendedores8[[#This Row],[Unidades]]*tblvendedores8[[#This Row],[Valor Unitario]]</f>
        <v>18144</v>
      </c>
    </row>
    <row r="699" spans="1:7" x14ac:dyDescent="0.25">
      <c r="A699" t="s">
        <v>59</v>
      </c>
      <c r="B699" t="s">
        <v>67</v>
      </c>
      <c r="C699" s="20">
        <v>41520</v>
      </c>
      <c r="D699" s="22">
        <v>10288</v>
      </c>
      <c r="E699">
        <v>19</v>
      </c>
      <c r="F699" s="21">
        <v>80.099999999999994</v>
      </c>
      <c r="G699" s="21">
        <f>tblvendedores8[[#This Row],[Unidades]]*tblvendedores8[[#This Row],[Valor Unitario]]</f>
        <v>1521.8999999999999</v>
      </c>
    </row>
    <row r="700" spans="1:7" x14ac:dyDescent="0.25">
      <c r="A700" t="s">
        <v>59</v>
      </c>
      <c r="B700" t="s">
        <v>66</v>
      </c>
      <c r="C700" s="20">
        <v>41520</v>
      </c>
      <c r="D700" s="22">
        <v>10290</v>
      </c>
      <c r="E700">
        <v>13</v>
      </c>
      <c r="F700" s="21">
        <v>2169</v>
      </c>
      <c r="G700" s="21">
        <f>tblvendedores8[[#This Row],[Unidades]]*tblvendedores8[[#This Row],[Valor Unitario]]</f>
        <v>28197</v>
      </c>
    </row>
    <row r="701" spans="1:7" x14ac:dyDescent="0.25">
      <c r="A701" t="s">
        <v>61</v>
      </c>
      <c r="B701" t="s">
        <v>65</v>
      </c>
      <c r="C701" s="20">
        <v>41521</v>
      </c>
      <c r="D701" s="22">
        <v>10291</v>
      </c>
      <c r="E701">
        <v>17</v>
      </c>
      <c r="F701" s="21">
        <v>497.52</v>
      </c>
      <c r="G701" s="21">
        <f>tblvendedores8[[#This Row],[Unidades]]*tblvendedores8[[#This Row],[Valor Unitario]]</f>
        <v>8457.84</v>
      </c>
    </row>
    <row r="702" spans="1:7" x14ac:dyDescent="0.25">
      <c r="A702" t="s">
        <v>59</v>
      </c>
      <c r="B702" t="s">
        <v>67</v>
      </c>
      <c r="C702" s="20">
        <v>41522</v>
      </c>
      <c r="D702" s="22">
        <v>10294</v>
      </c>
      <c r="E702">
        <v>12</v>
      </c>
      <c r="F702" s="21">
        <v>1887.6</v>
      </c>
      <c r="G702" s="21">
        <f>tblvendedores8[[#This Row],[Unidades]]*tblvendedores8[[#This Row],[Valor Unitario]]</f>
        <v>22651.199999999997</v>
      </c>
    </row>
    <row r="703" spans="1:7" x14ac:dyDescent="0.25">
      <c r="A703" t="s">
        <v>59</v>
      </c>
      <c r="B703" t="s">
        <v>60</v>
      </c>
      <c r="C703" s="20">
        <v>41527</v>
      </c>
      <c r="D703" s="22">
        <v>10295</v>
      </c>
      <c r="E703">
        <v>17</v>
      </c>
      <c r="F703" s="21">
        <v>121.6</v>
      </c>
      <c r="G703" s="21">
        <f>tblvendedores8[[#This Row],[Unidades]]*tblvendedores8[[#This Row],[Valor Unitario]]</f>
        <v>2067.1999999999998</v>
      </c>
    </row>
    <row r="704" spans="1:7" x14ac:dyDescent="0.25">
      <c r="A704" t="s">
        <v>61</v>
      </c>
      <c r="B704" t="s">
        <v>62</v>
      </c>
      <c r="C704" s="20">
        <v>41527</v>
      </c>
      <c r="D704" s="22">
        <v>10297</v>
      </c>
      <c r="E704">
        <v>14</v>
      </c>
      <c r="F704" s="21">
        <v>1420</v>
      </c>
      <c r="G704" s="21">
        <f>tblvendedores8[[#This Row],[Unidades]]*tblvendedores8[[#This Row],[Valor Unitario]]</f>
        <v>19880</v>
      </c>
    </row>
    <row r="705" spans="1:7" x14ac:dyDescent="0.25">
      <c r="A705" t="s">
        <v>59</v>
      </c>
      <c r="B705" t="s">
        <v>64</v>
      </c>
      <c r="C705" s="20">
        <v>41528</v>
      </c>
      <c r="D705" s="22">
        <v>10293</v>
      </c>
      <c r="E705">
        <v>14</v>
      </c>
      <c r="F705" s="21">
        <v>848.7</v>
      </c>
      <c r="G705" s="21">
        <f>tblvendedores8[[#This Row],[Unidades]]*tblvendedores8[[#This Row],[Valor Unitario]]</f>
        <v>11881.800000000001</v>
      </c>
    </row>
    <row r="706" spans="1:7" x14ac:dyDescent="0.25">
      <c r="A706" t="s">
        <v>61</v>
      </c>
      <c r="B706" t="s">
        <v>65</v>
      </c>
      <c r="C706" s="20">
        <v>41528</v>
      </c>
      <c r="D706" s="22">
        <v>10296</v>
      </c>
      <c r="E706">
        <v>12</v>
      </c>
      <c r="F706" s="21">
        <v>1050.5999999999999</v>
      </c>
      <c r="G706" s="21">
        <f>tblvendedores8[[#This Row],[Unidades]]*tblvendedores8[[#This Row],[Valor Unitario]]</f>
        <v>12607.199999999999</v>
      </c>
    </row>
    <row r="707" spans="1:7" x14ac:dyDescent="0.25">
      <c r="A707" t="s">
        <v>61</v>
      </c>
      <c r="B707" t="s">
        <v>65</v>
      </c>
      <c r="C707" s="20">
        <v>41528</v>
      </c>
      <c r="D707" s="22">
        <v>10298</v>
      </c>
      <c r="E707">
        <v>17</v>
      </c>
      <c r="F707" s="21">
        <v>2645</v>
      </c>
      <c r="G707" s="21">
        <f>tblvendedores8[[#This Row],[Unidades]]*tblvendedores8[[#This Row],[Valor Unitario]]</f>
        <v>44965</v>
      </c>
    </row>
    <row r="708" spans="1:7" x14ac:dyDescent="0.25">
      <c r="A708" t="s">
        <v>59</v>
      </c>
      <c r="B708" t="s">
        <v>60</v>
      </c>
      <c r="C708" s="20">
        <v>41529</v>
      </c>
      <c r="D708" s="22">
        <v>10280</v>
      </c>
      <c r="E708">
        <v>11</v>
      </c>
      <c r="F708" s="21">
        <v>613.20000000000005</v>
      </c>
      <c r="G708" s="21">
        <f>tblvendedores8[[#This Row],[Unidades]]*tblvendedores8[[#This Row],[Valor Unitario]]</f>
        <v>6745.2000000000007</v>
      </c>
    </row>
    <row r="709" spans="1:7" x14ac:dyDescent="0.25">
      <c r="A709" t="s">
        <v>59</v>
      </c>
      <c r="B709" t="s">
        <v>67</v>
      </c>
      <c r="C709" s="20">
        <v>41530</v>
      </c>
      <c r="D709" s="22">
        <v>10299</v>
      </c>
      <c r="E709">
        <v>13</v>
      </c>
      <c r="F709" s="21">
        <v>349.5</v>
      </c>
      <c r="G709" s="21">
        <f>tblvendedores8[[#This Row],[Unidades]]*tblvendedores8[[#This Row],[Valor Unitario]]</f>
        <v>4543.5</v>
      </c>
    </row>
    <row r="710" spans="1:7" x14ac:dyDescent="0.25">
      <c r="A710" t="s">
        <v>59</v>
      </c>
      <c r="B710" t="s">
        <v>66</v>
      </c>
      <c r="C710" s="20">
        <v>41534</v>
      </c>
      <c r="D710" s="22">
        <v>10301</v>
      </c>
      <c r="E710">
        <v>11</v>
      </c>
      <c r="F710" s="21">
        <v>755</v>
      </c>
      <c r="G710" s="21">
        <f>tblvendedores8[[#This Row],[Unidades]]*tblvendedores8[[#This Row],[Valor Unitario]]</f>
        <v>8305</v>
      </c>
    </row>
    <row r="711" spans="1:7" x14ac:dyDescent="0.25">
      <c r="A711" t="s">
        <v>59</v>
      </c>
      <c r="B711" t="s">
        <v>64</v>
      </c>
      <c r="C711" s="20">
        <v>41534</v>
      </c>
      <c r="D711" s="22">
        <v>10304</v>
      </c>
      <c r="E711">
        <v>16</v>
      </c>
      <c r="F711" s="21">
        <v>954.4</v>
      </c>
      <c r="G711" s="21">
        <f>tblvendedores8[[#This Row],[Unidades]]*tblvendedores8[[#This Row],[Valor Unitario]]</f>
        <v>15270.4</v>
      </c>
    </row>
    <row r="712" spans="1:7" x14ac:dyDescent="0.25">
      <c r="A712" t="s">
        <v>59</v>
      </c>
      <c r="B712" t="s">
        <v>60</v>
      </c>
      <c r="C712" s="20">
        <v>41535</v>
      </c>
      <c r="D712" s="22">
        <v>10300</v>
      </c>
      <c r="E712">
        <v>15</v>
      </c>
      <c r="F712" s="21">
        <v>608</v>
      </c>
      <c r="G712" s="21">
        <f>tblvendedores8[[#This Row],[Unidades]]*tblvendedores8[[#This Row],[Valor Unitario]]</f>
        <v>9120</v>
      </c>
    </row>
    <row r="713" spans="1:7" x14ac:dyDescent="0.25">
      <c r="A713" t="s">
        <v>61</v>
      </c>
      <c r="B713" t="s">
        <v>68</v>
      </c>
      <c r="C713" s="20">
        <v>41535</v>
      </c>
      <c r="D713" s="22">
        <v>10303</v>
      </c>
      <c r="E713">
        <v>11</v>
      </c>
      <c r="F713" s="21">
        <v>1117.8</v>
      </c>
      <c r="G713" s="21">
        <f>tblvendedores8[[#This Row],[Unidades]]*tblvendedores8[[#This Row],[Valor Unitario]]</f>
        <v>12295.8</v>
      </c>
    </row>
    <row r="714" spans="1:7" x14ac:dyDescent="0.25">
      <c r="A714" t="s">
        <v>59</v>
      </c>
      <c r="B714" t="s">
        <v>64</v>
      </c>
      <c r="C714" s="20">
        <v>41540</v>
      </c>
      <c r="D714" s="22">
        <v>10306</v>
      </c>
      <c r="E714">
        <v>10</v>
      </c>
      <c r="F714" s="21">
        <v>498.5</v>
      </c>
      <c r="G714" s="21">
        <f>tblvendedores8[[#This Row],[Unidades]]*tblvendedores8[[#This Row],[Valor Unitario]]</f>
        <v>4985</v>
      </c>
    </row>
    <row r="715" spans="1:7" x14ac:dyDescent="0.25">
      <c r="A715" t="s">
        <v>61</v>
      </c>
      <c r="B715" t="s">
        <v>68</v>
      </c>
      <c r="C715" s="20">
        <v>41541</v>
      </c>
      <c r="D715" s="22">
        <v>10308</v>
      </c>
      <c r="E715">
        <v>14</v>
      </c>
      <c r="F715" s="21">
        <v>88.8</v>
      </c>
      <c r="G715" s="21">
        <f>tblvendedores8[[#This Row],[Unidades]]*tblvendedores8[[#This Row],[Valor Unitario]]</f>
        <v>1243.2</v>
      </c>
    </row>
    <row r="716" spans="1:7" x14ac:dyDescent="0.25">
      <c r="A716" t="s">
        <v>59</v>
      </c>
      <c r="B716" t="s">
        <v>60</v>
      </c>
      <c r="C716" s="20">
        <v>41542</v>
      </c>
      <c r="D716" s="22">
        <v>10307</v>
      </c>
      <c r="E716">
        <v>11</v>
      </c>
      <c r="F716" s="21">
        <v>424</v>
      </c>
      <c r="G716" s="21">
        <f>tblvendedores8[[#This Row],[Unidades]]*tblvendedores8[[#This Row],[Valor Unitario]]</f>
        <v>4664</v>
      </c>
    </row>
    <row r="717" spans="1:7" x14ac:dyDescent="0.25">
      <c r="A717" t="s">
        <v>59</v>
      </c>
      <c r="B717" t="s">
        <v>64</v>
      </c>
      <c r="C717" s="20">
        <v>41543</v>
      </c>
      <c r="D717" s="22">
        <v>10311</v>
      </c>
      <c r="E717">
        <v>16</v>
      </c>
      <c r="F717" s="21">
        <v>268.8</v>
      </c>
      <c r="G717" s="21">
        <f>tblvendedores8[[#This Row],[Unidades]]*tblvendedores8[[#This Row],[Valor Unitario]]</f>
        <v>4300.8</v>
      </c>
    </row>
    <row r="718" spans="1:7" x14ac:dyDescent="0.25">
      <c r="A718" t="s">
        <v>59</v>
      </c>
      <c r="B718" t="s">
        <v>66</v>
      </c>
      <c r="C718" s="20">
        <v>41544</v>
      </c>
      <c r="D718" s="22">
        <v>10310</v>
      </c>
      <c r="E718">
        <v>17</v>
      </c>
      <c r="F718" s="21">
        <v>336</v>
      </c>
      <c r="G718" s="21">
        <f>tblvendedores8[[#This Row],[Unidades]]*tblvendedores8[[#This Row],[Valor Unitario]]</f>
        <v>5712</v>
      </c>
    </row>
    <row r="719" spans="1:7" x14ac:dyDescent="0.25">
      <c r="A719" t="s">
        <v>59</v>
      </c>
      <c r="B719" t="s">
        <v>60</v>
      </c>
      <c r="C719" s="20">
        <v>41550</v>
      </c>
      <c r="D719" s="22">
        <v>10312</v>
      </c>
      <c r="E719">
        <v>7</v>
      </c>
      <c r="F719" s="21">
        <v>1614.8</v>
      </c>
      <c r="G719" s="21">
        <f>tblvendedores8[[#This Row],[Unidades]]*tblvendedores8[[#This Row],[Valor Unitario]]</f>
        <v>11303.6</v>
      </c>
    </row>
    <row r="720" spans="1:7" x14ac:dyDescent="0.25">
      <c r="A720" t="s">
        <v>59</v>
      </c>
      <c r="B720" t="s">
        <v>67</v>
      </c>
      <c r="C720" s="20">
        <v>41550</v>
      </c>
      <c r="D720" s="22">
        <v>10315</v>
      </c>
      <c r="E720">
        <v>17</v>
      </c>
      <c r="F720" s="21">
        <v>516.79999999999995</v>
      </c>
      <c r="G720" s="21">
        <f>tblvendedores8[[#This Row],[Unidades]]*tblvendedores8[[#This Row],[Valor Unitario]]</f>
        <v>8785.5999999999985</v>
      </c>
    </row>
    <row r="721" spans="1:7" x14ac:dyDescent="0.25">
      <c r="A721" t="s">
        <v>59</v>
      </c>
      <c r="B721" t="s">
        <v>60</v>
      </c>
      <c r="C721" s="20">
        <v>41551</v>
      </c>
      <c r="D721" s="22">
        <v>10313</v>
      </c>
      <c r="E721">
        <v>11</v>
      </c>
      <c r="F721" s="21">
        <v>182.4</v>
      </c>
      <c r="G721" s="21">
        <f>tblvendedores8[[#This Row],[Unidades]]*tblvendedores8[[#This Row],[Valor Unitario]]</f>
        <v>2006.4</v>
      </c>
    </row>
    <row r="722" spans="1:7" x14ac:dyDescent="0.25">
      <c r="A722" t="s">
        <v>59</v>
      </c>
      <c r="B722" t="s">
        <v>64</v>
      </c>
      <c r="C722" s="20">
        <v>41551</v>
      </c>
      <c r="D722" s="22">
        <v>10314</v>
      </c>
      <c r="E722">
        <v>18</v>
      </c>
      <c r="F722" s="21">
        <v>2094.3000000000002</v>
      </c>
      <c r="G722" s="21">
        <f>tblvendedores8[[#This Row],[Unidades]]*tblvendedores8[[#This Row],[Valor Unitario]]</f>
        <v>37697.4</v>
      </c>
    </row>
    <row r="723" spans="1:7" x14ac:dyDescent="0.25">
      <c r="A723" t="s">
        <v>59</v>
      </c>
      <c r="B723" t="s">
        <v>66</v>
      </c>
      <c r="C723" s="20">
        <v>41551</v>
      </c>
      <c r="D723" s="22">
        <v>10318</v>
      </c>
      <c r="E723">
        <v>13</v>
      </c>
      <c r="F723" s="21">
        <v>240.4</v>
      </c>
      <c r="G723" s="21">
        <f>tblvendedores8[[#This Row],[Unidades]]*tblvendedores8[[#This Row],[Valor Unitario]]</f>
        <v>3125.2000000000003</v>
      </c>
    </row>
    <row r="724" spans="1:7" x14ac:dyDescent="0.25">
      <c r="A724" t="s">
        <v>59</v>
      </c>
      <c r="B724" t="s">
        <v>64</v>
      </c>
      <c r="C724" s="20">
        <v>41555</v>
      </c>
      <c r="D724" s="22">
        <v>10316</v>
      </c>
      <c r="E724">
        <v>19</v>
      </c>
      <c r="F724" s="21">
        <v>2835</v>
      </c>
      <c r="G724" s="21">
        <f>tblvendedores8[[#This Row],[Unidades]]*tblvendedores8[[#This Row],[Valor Unitario]]</f>
        <v>53865</v>
      </c>
    </row>
    <row r="725" spans="1:7" x14ac:dyDescent="0.25">
      <c r="A725" t="s">
        <v>59</v>
      </c>
      <c r="B725" t="s">
        <v>67</v>
      </c>
      <c r="C725" s="20">
        <v>41556</v>
      </c>
      <c r="D725" s="22">
        <v>10302</v>
      </c>
      <c r="E725">
        <v>9</v>
      </c>
      <c r="F725" s="21">
        <v>2708.8</v>
      </c>
      <c r="G725" s="21">
        <f>tblvendedores8[[#This Row],[Unidades]]*tblvendedores8[[#This Row],[Valor Unitario]]</f>
        <v>24379.200000000001</v>
      </c>
    </row>
    <row r="726" spans="1:7" x14ac:dyDescent="0.25">
      <c r="A726" t="s">
        <v>59</v>
      </c>
      <c r="B726" t="s">
        <v>66</v>
      </c>
      <c r="C726" s="20">
        <v>41556</v>
      </c>
      <c r="D726" s="22">
        <v>10305</v>
      </c>
      <c r="E726">
        <v>15</v>
      </c>
      <c r="F726" s="21">
        <v>3741.3</v>
      </c>
      <c r="G726" s="21">
        <f>tblvendedores8[[#This Row],[Unidades]]*tblvendedores8[[#This Row],[Valor Unitario]]</f>
        <v>56119.5</v>
      </c>
    </row>
    <row r="727" spans="1:7" x14ac:dyDescent="0.25">
      <c r="A727" t="s">
        <v>61</v>
      </c>
      <c r="B727" t="s">
        <v>65</v>
      </c>
      <c r="C727" s="20">
        <v>41557</v>
      </c>
      <c r="D727" s="22">
        <v>10317</v>
      </c>
      <c r="E727">
        <v>8</v>
      </c>
      <c r="F727" s="21">
        <v>288</v>
      </c>
      <c r="G727" s="21">
        <f>tblvendedores8[[#This Row],[Unidades]]*tblvendedores8[[#This Row],[Valor Unitario]]</f>
        <v>2304</v>
      </c>
    </row>
    <row r="728" spans="1:7" x14ac:dyDescent="0.25">
      <c r="A728" t="s">
        <v>61</v>
      </c>
      <c r="B728" t="s">
        <v>63</v>
      </c>
      <c r="C728" s="20">
        <v>41557</v>
      </c>
      <c r="D728" s="22">
        <v>10324</v>
      </c>
      <c r="E728">
        <v>19</v>
      </c>
      <c r="F728" s="21">
        <v>5275.71</v>
      </c>
      <c r="G728" s="21">
        <f>tblvendedores8[[#This Row],[Unidades]]*tblvendedores8[[#This Row],[Valor Unitario]]</f>
        <v>100238.49</v>
      </c>
    </row>
    <row r="729" spans="1:7" x14ac:dyDescent="0.25">
      <c r="A729" t="s">
        <v>61</v>
      </c>
      <c r="B729" t="s">
        <v>68</v>
      </c>
      <c r="C729" s="20">
        <v>41558</v>
      </c>
      <c r="D729" s="22">
        <v>10319</v>
      </c>
      <c r="E729">
        <v>11</v>
      </c>
      <c r="F729" s="21">
        <v>1191.2</v>
      </c>
      <c r="G729" s="21">
        <f>tblvendedores8[[#This Row],[Unidades]]*tblvendedores8[[#This Row],[Valor Unitario]]</f>
        <v>13103.2</v>
      </c>
    </row>
    <row r="730" spans="1:7" x14ac:dyDescent="0.25">
      <c r="A730" t="s">
        <v>59</v>
      </c>
      <c r="B730" t="s">
        <v>69</v>
      </c>
      <c r="C730" s="20">
        <v>41558</v>
      </c>
      <c r="D730" s="22">
        <v>10321</v>
      </c>
      <c r="E730">
        <v>9</v>
      </c>
      <c r="F730" s="21">
        <v>144</v>
      </c>
      <c r="G730" s="21">
        <f>tblvendedores8[[#This Row],[Unidades]]*tblvendedores8[[#This Row],[Valor Unitario]]</f>
        <v>1296</v>
      </c>
    </row>
    <row r="731" spans="1:7" x14ac:dyDescent="0.25">
      <c r="A731" t="s">
        <v>59</v>
      </c>
      <c r="B731" t="s">
        <v>67</v>
      </c>
      <c r="C731" s="20">
        <v>41561</v>
      </c>
      <c r="D731" s="22">
        <v>10323</v>
      </c>
      <c r="E731">
        <v>8</v>
      </c>
      <c r="F731" s="21">
        <v>164.4</v>
      </c>
      <c r="G731" s="21">
        <f>tblvendedores8[[#This Row],[Unidades]]*tblvendedores8[[#This Row],[Valor Unitario]]</f>
        <v>1315.2</v>
      </c>
    </row>
    <row r="732" spans="1:7" x14ac:dyDescent="0.25">
      <c r="A732" t="s">
        <v>59</v>
      </c>
      <c r="B732" t="s">
        <v>64</v>
      </c>
      <c r="C732" s="20">
        <v>41561</v>
      </c>
      <c r="D732" s="22">
        <v>10325</v>
      </c>
      <c r="E732">
        <v>9</v>
      </c>
      <c r="F732" s="21">
        <v>1497</v>
      </c>
      <c r="G732" s="21">
        <f>tblvendedores8[[#This Row],[Unidades]]*tblvendedores8[[#This Row],[Valor Unitario]]</f>
        <v>13473</v>
      </c>
    </row>
    <row r="733" spans="1:7" x14ac:dyDescent="0.25">
      <c r="A733" t="s">
        <v>59</v>
      </c>
      <c r="B733" t="s">
        <v>67</v>
      </c>
      <c r="C733" s="20">
        <v>41561</v>
      </c>
      <c r="D733" s="22">
        <v>10326</v>
      </c>
      <c r="E733">
        <v>8</v>
      </c>
      <c r="F733" s="21">
        <v>982</v>
      </c>
      <c r="G733" s="21">
        <f>tblvendedores8[[#This Row],[Unidades]]*tblvendedores8[[#This Row],[Valor Unitario]]</f>
        <v>7856</v>
      </c>
    </row>
    <row r="734" spans="1:7" x14ac:dyDescent="0.25">
      <c r="A734" t="s">
        <v>59</v>
      </c>
      <c r="B734" t="s">
        <v>60</v>
      </c>
      <c r="C734" s="20">
        <v>41561</v>
      </c>
      <c r="D734" s="22">
        <v>10327</v>
      </c>
      <c r="E734">
        <v>7</v>
      </c>
      <c r="F734" s="21">
        <v>1810</v>
      </c>
      <c r="G734" s="21">
        <f>tblvendedores8[[#This Row],[Unidades]]*tblvendedores8[[#This Row],[Valor Unitario]]</f>
        <v>12670</v>
      </c>
    </row>
    <row r="735" spans="1:7" x14ac:dyDescent="0.25">
      <c r="A735" t="s">
        <v>59</v>
      </c>
      <c r="B735" t="s">
        <v>67</v>
      </c>
      <c r="C735" s="20">
        <v>41564</v>
      </c>
      <c r="D735" s="22">
        <v>10328</v>
      </c>
      <c r="E735">
        <v>8</v>
      </c>
      <c r="F735" s="21">
        <v>1168</v>
      </c>
      <c r="G735" s="21">
        <f>tblvendedores8[[#This Row],[Unidades]]*tblvendedores8[[#This Row],[Valor Unitario]]</f>
        <v>9344</v>
      </c>
    </row>
    <row r="736" spans="1:7" x14ac:dyDescent="0.25">
      <c r="A736" t="s">
        <v>61</v>
      </c>
      <c r="B736" t="s">
        <v>62</v>
      </c>
      <c r="C736" s="20">
        <v>41565</v>
      </c>
      <c r="D736" s="22">
        <v>10320</v>
      </c>
      <c r="E736">
        <v>17</v>
      </c>
      <c r="F736" s="21">
        <v>516</v>
      </c>
      <c r="G736" s="21">
        <f>tblvendedores8[[#This Row],[Unidades]]*tblvendedores8[[#This Row],[Valor Unitario]]</f>
        <v>8772</v>
      </c>
    </row>
    <row r="737" spans="1:7" x14ac:dyDescent="0.25">
      <c r="A737" t="s">
        <v>61</v>
      </c>
      <c r="B737" t="s">
        <v>63</v>
      </c>
      <c r="C737" s="20">
        <v>41568</v>
      </c>
      <c r="D737" s="22">
        <v>10331</v>
      </c>
      <c r="E737">
        <v>16</v>
      </c>
      <c r="F737" s="21">
        <v>88.5</v>
      </c>
      <c r="G737" s="21">
        <f>tblvendedores8[[#This Row],[Unidades]]*tblvendedores8[[#This Row],[Valor Unitario]]</f>
        <v>1416</v>
      </c>
    </row>
    <row r="738" spans="1:7" x14ac:dyDescent="0.25">
      <c r="A738" t="s">
        <v>59</v>
      </c>
      <c r="B738" t="s">
        <v>69</v>
      </c>
      <c r="C738" s="20">
        <v>41568</v>
      </c>
      <c r="D738" s="22">
        <v>10332</v>
      </c>
      <c r="E738">
        <v>18</v>
      </c>
      <c r="F738" s="21">
        <v>1786.88</v>
      </c>
      <c r="G738" s="21">
        <f>tblvendedores8[[#This Row],[Unidades]]*tblvendedores8[[#This Row],[Valor Unitario]]</f>
        <v>32163.840000000004</v>
      </c>
    </row>
    <row r="739" spans="1:7" x14ac:dyDescent="0.25">
      <c r="A739" t="s">
        <v>59</v>
      </c>
      <c r="B739" t="s">
        <v>69</v>
      </c>
      <c r="C739" s="20">
        <v>41570</v>
      </c>
      <c r="D739" s="22">
        <v>10309</v>
      </c>
      <c r="E739">
        <v>19</v>
      </c>
      <c r="F739" s="21">
        <v>1762</v>
      </c>
      <c r="G739" s="21">
        <f>tblvendedores8[[#This Row],[Unidades]]*tblvendedores8[[#This Row],[Valor Unitario]]</f>
        <v>33478</v>
      </c>
    </row>
    <row r="740" spans="1:7" x14ac:dyDescent="0.25">
      <c r="A740" t="s">
        <v>61</v>
      </c>
      <c r="B740" t="s">
        <v>68</v>
      </c>
      <c r="C740" s="20">
        <v>41570</v>
      </c>
      <c r="D740" s="22">
        <v>10322</v>
      </c>
      <c r="E740">
        <v>8</v>
      </c>
      <c r="F740" s="21">
        <v>112</v>
      </c>
      <c r="G740" s="21">
        <f>tblvendedores8[[#This Row],[Unidades]]*tblvendedores8[[#This Row],[Valor Unitario]]</f>
        <v>896</v>
      </c>
    </row>
    <row r="741" spans="1:7" x14ac:dyDescent="0.25">
      <c r="A741" t="s">
        <v>59</v>
      </c>
      <c r="B741" t="s">
        <v>67</v>
      </c>
      <c r="C741" s="20">
        <v>41570</v>
      </c>
      <c r="D741" s="22">
        <v>10329</v>
      </c>
      <c r="E741">
        <v>9</v>
      </c>
      <c r="F741" s="21">
        <v>4578.43</v>
      </c>
      <c r="G741" s="21">
        <f>tblvendedores8[[#This Row],[Unidades]]*tblvendedores8[[#This Row],[Valor Unitario]]</f>
        <v>41205.870000000003</v>
      </c>
    </row>
    <row r="742" spans="1:7" x14ac:dyDescent="0.25">
      <c r="A742" t="s">
        <v>61</v>
      </c>
      <c r="B742" t="s">
        <v>68</v>
      </c>
      <c r="C742" s="20">
        <v>41571</v>
      </c>
      <c r="D742" s="22">
        <v>10335</v>
      </c>
      <c r="E742">
        <v>8</v>
      </c>
      <c r="F742" s="21">
        <v>2036.16</v>
      </c>
      <c r="G742" s="21">
        <f>tblvendedores8[[#This Row],[Unidades]]*tblvendedores8[[#This Row],[Valor Unitario]]</f>
        <v>16289.28</v>
      </c>
    </row>
    <row r="743" spans="1:7" x14ac:dyDescent="0.25">
      <c r="A743" t="s">
        <v>61</v>
      </c>
      <c r="B743" t="s">
        <v>62</v>
      </c>
      <c r="C743" s="20">
        <v>41572</v>
      </c>
      <c r="D743" s="22">
        <v>10333</v>
      </c>
      <c r="E743">
        <v>11</v>
      </c>
      <c r="F743" s="21">
        <v>877.2</v>
      </c>
      <c r="G743" s="21">
        <f>tblvendedores8[[#This Row],[Unidades]]*tblvendedores8[[#This Row],[Valor Unitario]]</f>
        <v>9649.2000000000007</v>
      </c>
    </row>
    <row r="744" spans="1:7" x14ac:dyDescent="0.25">
      <c r="A744" t="s">
        <v>61</v>
      </c>
      <c r="B744" t="s">
        <v>68</v>
      </c>
      <c r="C744" s="20">
        <v>41572</v>
      </c>
      <c r="D744" s="22">
        <v>10336</v>
      </c>
      <c r="E744">
        <v>16</v>
      </c>
      <c r="F744" s="21">
        <v>285.12</v>
      </c>
      <c r="G744" s="21">
        <f>tblvendedores8[[#This Row],[Unidades]]*tblvendedores8[[#This Row],[Valor Unitario]]</f>
        <v>4561.92</v>
      </c>
    </row>
    <row r="745" spans="1:7" x14ac:dyDescent="0.25">
      <c r="A745" t="s">
        <v>59</v>
      </c>
      <c r="B745" t="s">
        <v>69</v>
      </c>
      <c r="C745" s="20">
        <v>41575</v>
      </c>
      <c r="D745" s="22">
        <v>10330</v>
      </c>
      <c r="E745">
        <v>7</v>
      </c>
      <c r="F745" s="21">
        <v>1649</v>
      </c>
      <c r="G745" s="21">
        <f>tblvendedores8[[#This Row],[Unidades]]*tblvendedores8[[#This Row],[Valor Unitario]]</f>
        <v>11543</v>
      </c>
    </row>
    <row r="746" spans="1:7" x14ac:dyDescent="0.25">
      <c r="A746" t="s">
        <v>59</v>
      </c>
      <c r="B746" t="s">
        <v>66</v>
      </c>
      <c r="C746" s="20">
        <v>41575</v>
      </c>
      <c r="D746" s="22">
        <v>10334</v>
      </c>
      <c r="E746">
        <v>15</v>
      </c>
      <c r="F746" s="21">
        <v>144.80000000000001</v>
      </c>
      <c r="G746" s="21">
        <f>tblvendedores8[[#This Row],[Unidades]]*tblvendedores8[[#This Row],[Valor Unitario]]</f>
        <v>2172</v>
      </c>
    </row>
    <row r="747" spans="1:7" x14ac:dyDescent="0.25">
      <c r="A747" t="s">
        <v>59</v>
      </c>
      <c r="B747" t="s">
        <v>67</v>
      </c>
      <c r="C747" s="20">
        <v>41576</v>
      </c>
      <c r="D747" s="22">
        <v>10337</v>
      </c>
      <c r="E747">
        <v>9</v>
      </c>
      <c r="F747" s="21">
        <v>2467</v>
      </c>
      <c r="G747" s="21">
        <f>tblvendedores8[[#This Row],[Unidades]]*tblvendedores8[[#This Row],[Valor Unitario]]</f>
        <v>22203</v>
      </c>
    </row>
    <row r="748" spans="1:7" x14ac:dyDescent="0.25">
      <c r="A748" t="s">
        <v>59</v>
      </c>
      <c r="B748" t="s">
        <v>67</v>
      </c>
      <c r="C748" s="20">
        <v>41576</v>
      </c>
      <c r="D748" s="22">
        <v>10338</v>
      </c>
      <c r="E748">
        <v>8</v>
      </c>
      <c r="F748" s="21">
        <v>934.5</v>
      </c>
      <c r="G748" s="21">
        <f>tblvendedores8[[#This Row],[Unidades]]*tblvendedores8[[#This Row],[Valor Unitario]]</f>
        <v>7476</v>
      </c>
    </row>
    <row r="749" spans="1:7" x14ac:dyDescent="0.25">
      <c r="A749" t="s">
        <v>59</v>
      </c>
      <c r="B749" t="s">
        <v>60</v>
      </c>
      <c r="C749" s="20">
        <v>41582</v>
      </c>
      <c r="D749" s="22">
        <v>10339</v>
      </c>
      <c r="E749">
        <v>7</v>
      </c>
      <c r="F749" s="21">
        <v>3354</v>
      </c>
      <c r="G749" s="21">
        <f>tblvendedores8[[#This Row],[Unidades]]*tblvendedores8[[#This Row],[Valor Unitario]]</f>
        <v>23478</v>
      </c>
    </row>
    <row r="750" spans="1:7" x14ac:dyDescent="0.25">
      <c r="A750" t="s">
        <v>59</v>
      </c>
      <c r="B750" t="s">
        <v>67</v>
      </c>
      <c r="C750" s="20">
        <v>41582</v>
      </c>
      <c r="D750" s="22">
        <v>10342</v>
      </c>
      <c r="E750">
        <v>9</v>
      </c>
      <c r="F750" s="21">
        <v>1840.64</v>
      </c>
      <c r="G750" s="21">
        <f>tblvendedores8[[#This Row],[Unidades]]*tblvendedores8[[#This Row],[Valor Unitario]]</f>
        <v>16565.760000000002</v>
      </c>
    </row>
    <row r="751" spans="1:7" x14ac:dyDescent="0.25">
      <c r="A751" t="s">
        <v>61</v>
      </c>
      <c r="B751" t="s">
        <v>68</v>
      </c>
      <c r="C751" s="20">
        <v>41583</v>
      </c>
      <c r="D751" s="22">
        <v>10341</v>
      </c>
      <c r="E751">
        <v>11</v>
      </c>
      <c r="F751" s="21">
        <v>352.6</v>
      </c>
      <c r="G751" s="21">
        <f>tblvendedores8[[#This Row],[Unidades]]*tblvendedores8[[#This Row],[Valor Unitario]]</f>
        <v>3878.6000000000004</v>
      </c>
    </row>
    <row r="752" spans="1:7" x14ac:dyDescent="0.25">
      <c r="A752" t="s">
        <v>59</v>
      </c>
      <c r="B752" t="s">
        <v>67</v>
      </c>
      <c r="C752" s="20">
        <v>41583</v>
      </c>
      <c r="D752" s="22">
        <v>10344</v>
      </c>
      <c r="E752">
        <v>17</v>
      </c>
      <c r="F752" s="21">
        <v>2296</v>
      </c>
      <c r="G752" s="21">
        <f>tblvendedores8[[#This Row],[Unidades]]*tblvendedores8[[#This Row],[Valor Unitario]]</f>
        <v>39032</v>
      </c>
    </row>
    <row r="753" spans="1:7" x14ac:dyDescent="0.25">
      <c r="A753" t="s">
        <v>59</v>
      </c>
      <c r="B753" t="s">
        <v>67</v>
      </c>
      <c r="C753" s="20">
        <v>41584</v>
      </c>
      <c r="D753" s="22">
        <v>10343</v>
      </c>
      <c r="E753">
        <v>16</v>
      </c>
      <c r="F753" s="21">
        <v>1584</v>
      </c>
      <c r="G753" s="21">
        <f>tblvendedores8[[#This Row],[Unidades]]*tblvendedores8[[#This Row],[Valor Unitario]]</f>
        <v>25344</v>
      </c>
    </row>
    <row r="754" spans="1:7" x14ac:dyDescent="0.25">
      <c r="A754" t="s">
        <v>59</v>
      </c>
      <c r="B754" t="s">
        <v>64</v>
      </c>
      <c r="C754" s="20">
        <v>41586</v>
      </c>
      <c r="D754" s="22">
        <v>10340</v>
      </c>
      <c r="E754">
        <v>11</v>
      </c>
      <c r="F754" s="21">
        <v>2436.1799999999998</v>
      </c>
      <c r="G754" s="21">
        <f>tblvendedores8[[#This Row],[Unidades]]*tblvendedores8[[#This Row],[Valor Unitario]]</f>
        <v>26797.98</v>
      </c>
    </row>
    <row r="755" spans="1:7" x14ac:dyDescent="0.25">
      <c r="A755" t="s">
        <v>59</v>
      </c>
      <c r="B755" t="s">
        <v>69</v>
      </c>
      <c r="C755" s="20">
        <v>41586</v>
      </c>
      <c r="D755" s="22">
        <v>10346</v>
      </c>
      <c r="E755">
        <v>13</v>
      </c>
      <c r="F755" s="21">
        <v>1618.88</v>
      </c>
      <c r="G755" s="21">
        <f>tblvendedores8[[#This Row],[Unidades]]*tblvendedores8[[#This Row],[Valor Unitario]]</f>
        <v>21045.440000000002</v>
      </c>
    </row>
    <row r="756" spans="1:7" x14ac:dyDescent="0.25">
      <c r="A756" t="s">
        <v>59</v>
      </c>
      <c r="B756" t="s">
        <v>67</v>
      </c>
      <c r="C756" s="20">
        <v>41586</v>
      </c>
      <c r="D756" s="22">
        <v>10347</v>
      </c>
      <c r="E756">
        <v>16</v>
      </c>
      <c r="F756" s="21">
        <v>814.42</v>
      </c>
      <c r="G756" s="21">
        <f>tblvendedores8[[#This Row],[Unidades]]*tblvendedores8[[#This Row],[Valor Unitario]]</f>
        <v>13030.72</v>
      </c>
    </row>
    <row r="757" spans="1:7" x14ac:dyDescent="0.25">
      <c r="A757" t="s">
        <v>59</v>
      </c>
      <c r="B757" t="s">
        <v>60</v>
      </c>
      <c r="C757" s="20">
        <v>41589</v>
      </c>
      <c r="D757" s="22">
        <v>10345</v>
      </c>
      <c r="E757">
        <v>18</v>
      </c>
      <c r="F757" s="21">
        <v>2924.8</v>
      </c>
      <c r="G757" s="21">
        <f>tblvendedores8[[#This Row],[Unidades]]*tblvendedores8[[#This Row],[Valor Unitario]]</f>
        <v>52646.400000000001</v>
      </c>
    </row>
    <row r="758" spans="1:7" x14ac:dyDescent="0.25">
      <c r="A758" t="s">
        <v>59</v>
      </c>
      <c r="B758" t="s">
        <v>67</v>
      </c>
      <c r="C758" s="20">
        <v>41593</v>
      </c>
      <c r="D758" s="22">
        <v>10348</v>
      </c>
      <c r="E758">
        <v>19</v>
      </c>
      <c r="F758" s="21">
        <v>363.6</v>
      </c>
      <c r="G758" s="21">
        <f>tblvendedores8[[#This Row],[Unidades]]*tblvendedores8[[#This Row],[Valor Unitario]]</f>
        <v>6908.4000000000005</v>
      </c>
    </row>
    <row r="759" spans="1:7" x14ac:dyDescent="0.25">
      <c r="A759" t="s">
        <v>61</v>
      </c>
      <c r="B759" t="s">
        <v>68</v>
      </c>
      <c r="C759" s="20">
        <v>41593</v>
      </c>
      <c r="D759" s="22">
        <v>10349</v>
      </c>
      <c r="E759">
        <v>19</v>
      </c>
      <c r="F759" s="21">
        <v>141.6</v>
      </c>
      <c r="G759" s="21">
        <f>tblvendedores8[[#This Row],[Unidades]]*tblvendedores8[[#This Row],[Valor Unitario]]</f>
        <v>2690.4</v>
      </c>
    </row>
    <row r="760" spans="1:7" x14ac:dyDescent="0.25">
      <c r="A760" t="s">
        <v>59</v>
      </c>
      <c r="B760" t="s">
        <v>69</v>
      </c>
      <c r="C760" s="20">
        <v>41596</v>
      </c>
      <c r="D760" s="22">
        <v>10352</v>
      </c>
      <c r="E760">
        <v>13</v>
      </c>
      <c r="F760" s="21">
        <v>136.30000000000001</v>
      </c>
      <c r="G760" s="21">
        <f>tblvendedores8[[#This Row],[Unidades]]*tblvendedores8[[#This Row],[Valor Unitario]]</f>
        <v>1771.9</v>
      </c>
    </row>
    <row r="761" spans="1:7" x14ac:dyDescent="0.25">
      <c r="A761" t="s">
        <v>59</v>
      </c>
      <c r="B761" t="s">
        <v>64</v>
      </c>
      <c r="C761" s="20">
        <v>41598</v>
      </c>
      <c r="D761" s="22">
        <v>10351</v>
      </c>
      <c r="E761">
        <v>9</v>
      </c>
      <c r="F761" s="21">
        <v>5398.72</v>
      </c>
      <c r="G761" s="21">
        <f>tblvendedores8[[#This Row],[Unidades]]*tblvendedores8[[#This Row],[Valor Unitario]]</f>
        <v>48588.480000000003</v>
      </c>
    </row>
    <row r="762" spans="1:7" x14ac:dyDescent="0.25">
      <c r="A762" t="s">
        <v>59</v>
      </c>
      <c r="B762" t="s">
        <v>66</v>
      </c>
      <c r="C762" s="20">
        <v>41598</v>
      </c>
      <c r="D762" s="22">
        <v>10354</v>
      </c>
      <c r="E762">
        <v>9</v>
      </c>
      <c r="F762" s="21">
        <v>568.79999999999995</v>
      </c>
      <c r="G762" s="21">
        <f>tblvendedores8[[#This Row],[Unidades]]*tblvendedores8[[#This Row],[Valor Unitario]]</f>
        <v>5119.2</v>
      </c>
    </row>
    <row r="763" spans="1:7" x14ac:dyDescent="0.25">
      <c r="A763" t="s">
        <v>61</v>
      </c>
      <c r="B763" t="s">
        <v>65</v>
      </c>
      <c r="C763" s="20">
        <v>41598</v>
      </c>
      <c r="D763" s="22">
        <v>10355</v>
      </c>
      <c r="E763">
        <v>18</v>
      </c>
      <c r="F763" s="21">
        <v>480</v>
      </c>
      <c r="G763" s="21">
        <f>tblvendedores8[[#This Row],[Unidades]]*tblvendedores8[[#This Row],[Valor Unitario]]</f>
        <v>8640</v>
      </c>
    </row>
    <row r="764" spans="1:7" x14ac:dyDescent="0.25">
      <c r="A764" t="s">
        <v>61</v>
      </c>
      <c r="B764" t="s">
        <v>68</v>
      </c>
      <c r="C764" s="20">
        <v>41603</v>
      </c>
      <c r="D764" s="22">
        <v>10353</v>
      </c>
      <c r="E764">
        <v>8</v>
      </c>
      <c r="F764" s="21">
        <v>8593.2800000000007</v>
      </c>
      <c r="G764" s="21">
        <f>tblvendedores8[[#This Row],[Unidades]]*tblvendedores8[[#This Row],[Valor Unitario]]</f>
        <v>68746.240000000005</v>
      </c>
    </row>
    <row r="765" spans="1:7" x14ac:dyDescent="0.25">
      <c r="A765" t="s">
        <v>61</v>
      </c>
      <c r="B765" t="s">
        <v>62</v>
      </c>
      <c r="C765" s="20">
        <v>41604</v>
      </c>
      <c r="D765" s="22">
        <v>10359</v>
      </c>
      <c r="E765">
        <v>11</v>
      </c>
      <c r="F765" s="21">
        <v>3471.68</v>
      </c>
      <c r="G765" s="21">
        <f>tblvendedores8[[#This Row],[Unidades]]*tblvendedores8[[#This Row],[Valor Unitario]]</f>
        <v>38188.479999999996</v>
      </c>
    </row>
    <row r="766" spans="1:7" x14ac:dyDescent="0.25">
      <c r="A766" t="s">
        <v>61</v>
      </c>
      <c r="B766" t="s">
        <v>65</v>
      </c>
      <c r="C766" s="20">
        <v>41605</v>
      </c>
      <c r="D766" s="22">
        <v>10356</v>
      </c>
      <c r="E766">
        <v>16</v>
      </c>
      <c r="F766" s="21">
        <v>1106.4000000000001</v>
      </c>
      <c r="G766" s="21">
        <f>tblvendedores8[[#This Row],[Unidades]]*tblvendedores8[[#This Row],[Valor Unitario]]</f>
        <v>17702.400000000001</v>
      </c>
    </row>
    <row r="767" spans="1:7" x14ac:dyDescent="0.25">
      <c r="A767" t="s">
        <v>61</v>
      </c>
      <c r="B767" t="s">
        <v>62</v>
      </c>
      <c r="C767" s="20">
        <v>41605</v>
      </c>
      <c r="D767" s="22">
        <v>10358</v>
      </c>
      <c r="E767">
        <v>15</v>
      </c>
      <c r="F767" s="21">
        <v>429.4</v>
      </c>
      <c r="G767" s="21">
        <f>tblvendedores8[[#This Row],[Unidades]]*tblvendedores8[[#This Row],[Valor Unitario]]</f>
        <v>6441</v>
      </c>
    </row>
    <row r="768" spans="1:7" x14ac:dyDescent="0.25">
      <c r="A768" t="s">
        <v>59</v>
      </c>
      <c r="B768" t="s">
        <v>69</v>
      </c>
      <c r="C768" s="20">
        <v>41606</v>
      </c>
      <c r="D768" s="22">
        <v>10362</v>
      </c>
      <c r="E768">
        <v>19</v>
      </c>
      <c r="F768" s="21">
        <v>1549.6</v>
      </c>
      <c r="G768" s="21">
        <f>tblvendedores8[[#This Row],[Unidades]]*tblvendedores8[[#This Row],[Valor Unitario]]</f>
        <v>29442.399999999998</v>
      </c>
    </row>
    <row r="769" spans="1:7" x14ac:dyDescent="0.25">
      <c r="A769" t="s">
        <v>59</v>
      </c>
      <c r="B769" t="s">
        <v>64</v>
      </c>
      <c r="C769" s="20">
        <v>41610</v>
      </c>
      <c r="D769" s="22">
        <v>10357</v>
      </c>
      <c r="E769">
        <v>16</v>
      </c>
      <c r="F769" s="21">
        <v>1167.68</v>
      </c>
      <c r="G769" s="21">
        <f>tblvendedores8[[#This Row],[Unidades]]*tblvendedores8[[#This Row],[Valor Unitario]]</f>
        <v>18682.88</v>
      </c>
    </row>
    <row r="770" spans="1:7" x14ac:dyDescent="0.25">
      <c r="A770" t="s">
        <v>59</v>
      </c>
      <c r="B770" t="s">
        <v>67</v>
      </c>
      <c r="C770" s="20">
        <v>41610</v>
      </c>
      <c r="D770" s="22">
        <v>10360</v>
      </c>
      <c r="E770">
        <v>10</v>
      </c>
      <c r="F770" s="21">
        <v>7390.2</v>
      </c>
      <c r="G770" s="21">
        <f>tblvendedores8[[#This Row],[Unidades]]*tblvendedores8[[#This Row],[Valor Unitario]]</f>
        <v>73902</v>
      </c>
    </row>
    <row r="771" spans="1:7" x14ac:dyDescent="0.25">
      <c r="A771" t="s">
        <v>59</v>
      </c>
      <c r="B771" t="s">
        <v>69</v>
      </c>
      <c r="C771" s="20">
        <v>41610</v>
      </c>
      <c r="D771" s="22">
        <v>10365</v>
      </c>
      <c r="E771">
        <v>10</v>
      </c>
      <c r="F771" s="21">
        <v>403.2</v>
      </c>
      <c r="G771" s="21">
        <f>tblvendedores8[[#This Row],[Unidades]]*tblvendedores8[[#This Row],[Valor Unitario]]</f>
        <v>4032</v>
      </c>
    </row>
    <row r="772" spans="1:7" x14ac:dyDescent="0.25">
      <c r="A772" t="s">
        <v>61</v>
      </c>
      <c r="B772" t="s">
        <v>68</v>
      </c>
      <c r="C772" s="20">
        <v>41610</v>
      </c>
      <c r="D772" s="22">
        <v>10367</v>
      </c>
      <c r="E772">
        <v>12</v>
      </c>
      <c r="F772" s="21">
        <v>834.2</v>
      </c>
      <c r="G772" s="21">
        <f>tblvendedores8[[#This Row],[Unidades]]*tblvendedores8[[#This Row],[Valor Unitario]]</f>
        <v>10010.400000000001</v>
      </c>
    </row>
    <row r="773" spans="1:7" x14ac:dyDescent="0.25">
      <c r="A773" t="s">
        <v>59</v>
      </c>
      <c r="B773" t="s">
        <v>60</v>
      </c>
      <c r="C773" s="20">
        <v>41610</v>
      </c>
      <c r="D773" s="22">
        <v>10368</v>
      </c>
      <c r="E773">
        <v>17</v>
      </c>
      <c r="F773" s="21">
        <v>1689.78</v>
      </c>
      <c r="G773" s="21">
        <f>tblvendedores8[[#This Row],[Unidades]]*tblvendedores8[[#This Row],[Valor Unitario]]</f>
        <v>28726.26</v>
      </c>
    </row>
    <row r="774" spans="1:7" x14ac:dyDescent="0.25">
      <c r="A774" t="s">
        <v>61</v>
      </c>
      <c r="B774" t="s">
        <v>65</v>
      </c>
      <c r="C774" s="20">
        <v>41611</v>
      </c>
      <c r="D774" s="22">
        <v>10350</v>
      </c>
      <c r="E774">
        <v>19</v>
      </c>
      <c r="F774" s="21">
        <v>642.05999999999995</v>
      </c>
      <c r="G774" s="21">
        <f>tblvendedores8[[#This Row],[Unidades]]*tblvendedores8[[#This Row],[Valor Unitario]]</f>
        <v>12199.14</v>
      </c>
    </row>
    <row r="775" spans="1:7" x14ac:dyDescent="0.25">
      <c r="A775" t="s">
        <v>59</v>
      </c>
      <c r="B775" t="s">
        <v>64</v>
      </c>
      <c r="C775" s="20">
        <v>41611</v>
      </c>
      <c r="D775" s="22">
        <v>10361</v>
      </c>
      <c r="E775">
        <v>13</v>
      </c>
      <c r="F775" s="21">
        <v>2046.24</v>
      </c>
      <c r="G775" s="21">
        <f>tblvendedores8[[#This Row],[Unidades]]*tblvendedores8[[#This Row],[Valor Unitario]]</f>
        <v>26601.119999999999</v>
      </c>
    </row>
    <row r="776" spans="1:7" x14ac:dyDescent="0.25">
      <c r="A776" t="s">
        <v>59</v>
      </c>
      <c r="B776" t="s">
        <v>67</v>
      </c>
      <c r="C776" s="20">
        <v>41612</v>
      </c>
      <c r="D776" s="22">
        <v>10363</v>
      </c>
      <c r="E776">
        <v>7</v>
      </c>
      <c r="F776" s="21">
        <v>447.2</v>
      </c>
      <c r="G776" s="21">
        <f>tblvendedores8[[#This Row],[Unidades]]*tblvendedores8[[#This Row],[Valor Unitario]]</f>
        <v>3130.4</v>
      </c>
    </row>
    <row r="777" spans="1:7" x14ac:dyDescent="0.25">
      <c r="A777" t="s">
        <v>59</v>
      </c>
      <c r="B777" t="s">
        <v>64</v>
      </c>
      <c r="C777" s="20">
        <v>41612</v>
      </c>
      <c r="D777" s="22">
        <v>10364</v>
      </c>
      <c r="E777">
        <v>14</v>
      </c>
      <c r="F777" s="21">
        <v>950</v>
      </c>
      <c r="G777" s="21">
        <f>tblvendedores8[[#This Row],[Unidades]]*tblvendedores8[[#This Row],[Valor Unitario]]</f>
        <v>13300</v>
      </c>
    </row>
    <row r="778" spans="1:7" x14ac:dyDescent="0.25">
      <c r="A778" t="s">
        <v>59</v>
      </c>
      <c r="B778" t="s">
        <v>66</v>
      </c>
      <c r="C778" s="20">
        <v>41617</v>
      </c>
      <c r="D778" s="22">
        <v>10369</v>
      </c>
      <c r="E778">
        <v>14</v>
      </c>
      <c r="F778" s="21">
        <v>2390.4</v>
      </c>
      <c r="G778" s="21">
        <f>tblvendedores8[[#This Row],[Unidades]]*tblvendedores8[[#This Row],[Valor Unitario]]</f>
        <v>33465.599999999999</v>
      </c>
    </row>
    <row r="779" spans="1:7" x14ac:dyDescent="0.25">
      <c r="A779" t="s">
        <v>61</v>
      </c>
      <c r="B779" t="s">
        <v>62</v>
      </c>
      <c r="C779" s="20">
        <v>41617</v>
      </c>
      <c r="D779" s="22">
        <v>10372</v>
      </c>
      <c r="E779">
        <v>7</v>
      </c>
      <c r="F779" s="21">
        <v>9210.9</v>
      </c>
      <c r="G779" s="21">
        <f>tblvendedores8[[#This Row],[Unidades]]*tblvendedores8[[#This Row],[Valor Unitario]]</f>
        <v>64476.299999999996</v>
      </c>
    </row>
    <row r="780" spans="1:7" x14ac:dyDescent="0.25">
      <c r="A780" t="s">
        <v>59</v>
      </c>
      <c r="B780" t="s">
        <v>64</v>
      </c>
      <c r="C780" s="20">
        <v>41617</v>
      </c>
      <c r="D780" s="22">
        <v>10374</v>
      </c>
      <c r="E780">
        <v>8</v>
      </c>
      <c r="F780" s="21">
        <v>459</v>
      </c>
      <c r="G780" s="21">
        <f>tblvendedores8[[#This Row],[Unidades]]*tblvendedores8[[#This Row],[Valor Unitario]]</f>
        <v>3672</v>
      </c>
    </row>
    <row r="781" spans="1:7" x14ac:dyDescent="0.25">
      <c r="A781" t="s">
        <v>61</v>
      </c>
      <c r="B781" t="s">
        <v>69</v>
      </c>
      <c r="C781" s="20">
        <v>41617</v>
      </c>
      <c r="D781" s="22">
        <v>10375</v>
      </c>
      <c r="E781">
        <v>8</v>
      </c>
      <c r="F781" s="21">
        <v>338</v>
      </c>
      <c r="G781" s="21">
        <f>tblvendedores8[[#This Row],[Unidades]]*tblvendedores8[[#This Row],[Valor Unitario]]</f>
        <v>2704</v>
      </c>
    </row>
    <row r="782" spans="1:7" x14ac:dyDescent="0.25">
      <c r="A782" t="s">
        <v>59</v>
      </c>
      <c r="B782" t="s">
        <v>67</v>
      </c>
      <c r="C782" s="20">
        <v>41619</v>
      </c>
      <c r="D782" s="22">
        <v>10373</v>
      </c>
      <c r="E782">
        <v>15</v>
      </c>
      <c r="F782" s="21">
        <v>1366.4</v>
      </c>
      <c r="G782" s="21">
        <f>tblvendedores8[[#This Row],[Unidades]]*tblvendedores8[[#This Row],[Valor Unitario]]</f>
        <v>20496</v>
      </c>
    </row>
    <row r="783" spans="1:7" x14ac:dyDescent="0.25">
      <c r="A783" t="s">
        <v>59</v>
      </c>
      <c r="B783" t="s">
        <v>64</v>
      </c>
      <c r="C783" s="20">
        <v>41621</v>
      </c>
      <c r="D783" s="22">
        <v>10376</v>
      </c>
      <c r="E783">
        <v>17</v>
      </c>
      <c r="F783" s="21">
        <v>399</v>
      </c>
      <c r="G783" s="21">
        <f>tblvendedores8[[#This Row],[Unidades]]*tblvendedores8[[#This Row],[Valor Unitario]]</f>
        <v>6783</v>
      </c>
    </row>
    <row r="784" spans="1:7" x14ac:dyDescent="0.25">
      <c r="A784" t="s">
        <v>59</v>
      </c>
      <c r="B784" t="s">
        <v>64</v>
      </c>
      <c r="C784" s="20">
        <v>41621</v>
      </c>
      <c r="D784" s="22">
        <v>10377</v>
      </c>
      <c r="E784">
        <v>16</v>
      </c>
      <c r="F784" s="21">
        <v>863.6</v>
      </c>
      <c r="G784" s="21">
        <f>tblvendedores8[[#This Row],[Unidades]]*tblvendedores8[[#This Row],[Valor Unitario]]</f>
        <v>13817.6</v>
      </c>
    </row>
    <row r="785" spans="1:7" x14ac:dyDescent="0.25">
      <c r="A785" t="s">
        <v>59</v>
      </c>
      <c r="B785" t="s">
        <v>60</v>
      </c>
      <c r="C785" s="20">
        <v>41621</v>
      </c>
      <c r="D785" s="22">
        <v>10379</v>
      </c>
      <c r="E785">
        <v>7</v>
      </c>
      <c r="F785" s="21">
        <v>863.28</v>
      </c>
      <c r="G785" s="21">
        <f>tblvendedores8[[#This Row],[Unidades]]*tblvendedores8[[#This Row],[Valor Unitario]]</f>
        <v>6042.96</v>
      </c>
    </row>
    <row r="786" spans="1:7" x14ac:dyDescent="0.25">
      <c r="A786" t="s">
        <v>59</v>
      </c>
      <c r="B786" t="s">
        <v>69</v>
      </c>
      <c r="C786" s="20">
        <v>41621</v>
      </c>
      <c r="D786" s="22">
        <v>10381</v>
      </c>
      <c r="E786">
        <v>15</v>
      </c>
      <c r="F786" s="21">
        <v>112</v>
      </c>
      <c r="G786" s="21">
        <f>tblvendedores8[[#This Row],[Unidades]]*tblvendedores8[[#This Row],[Valor Unitario]]</f>
        <v>1680</v>
      </c>
    </row>
    <row r="787" spans="1:7" x14ac:dyDescent="0.25">
      <c r="A787" t="s">
        <v>59</v>
      </c>
      <c r="B787" t="s">
        <v>67</v>
      </c>
      <c r="C787" s="20">
        <v>41624</v>
      </c>
      <c r="D787" s="22">
        <v>10382</v>
      </c>
      <c r="E787">
        <v>19</v>
      </c>
      <c r="F787" s="21">
        <v>2900</v>
      </c>
      <c r="G787" s="21">
        <f>tblvendedores8[[#This Row],[Unidades]]*tblvendedores8[[#This Row],[Valor Unitario]]</f>
        <v>55100</v>
      </c>
    </row>
    <row r="788" spans="1:7" x14ac:dyDescent="0.25">
      <c r="A788" t="s">
        <v>59</v>
      </c>
      <c r="B788" t="s">
        <v>66</v>
      </c>
      <c r="C788" s="20">
        <v>41626</v>
      </c>
      <c r="D788" s="22">
        <v>10383</v>
      </c>
      <c r="E788">
        <v>12</v>
      </c>
      <c r="F788" s="21">
        <v>899</v>
      </c>
      <c r="G788" s="21">
        <f>tblvendedores8[[#This Row],[Unidades]]*tblvendedores8[[#This Row],[Valor Unitario]]</f>
        <v>10788</v>
      </c>
    </row>
    <row r="789" spans="1:7" x14ac:dyDescent="0.25">
      <c r="A789" t="s">
        <v>61</v>
      </c>
      <c r="B789" t="s">
        <v>62</v>
      </c>
      <c r="C789" s="20">
        <v>41627</v>
      </c>
      <c r="D789" s="22">
        <v>10378</v>
      </c>
      <c r="E789">
        <v>17</v>
      </c>
      <c r="F789" s="21">
        <v>103.2</v>
      </c>
      <c r="G789" s="21">
        <f>tblvendedores8[[#This Row],[Unidades]]*tblvendedores8[[#This Row],[Valor Unitario]]</f>
        <v>1754.4</v>
      </c>
    </row>
    <row r="790" spans="1:7" x14ac:dyDescent="0.25">
      <c r="A790" t="s">
        <v>61</v>
      </c>
      <c r="B790" t="s">
        <v>69</v>
      </c>
      <c r="C790" s="20">
        <v>41628</v>
      </c>
      <c r="D790" s="22">
        <v>10384</v>
      </c>
      <c r="E790">
        <v>9</v>
      </c>
      <c r="F790" s="21">
        <v>2222.4</v>
      </c>
      <c r="G790" s="21">
        <f>tblvendedores8[[#This Row],[Unidades]]*tblvendedores8[[#This Row],[Valor Unitario]]</f>
        <v>20001.600000000002</v>
      </c>
    </row>
    <row r="791" spans="1:7" x14ac:dyDescent="0.25">
      <c r="A791" t="s">
        <v>59</v>
      </c>
      <c r="B791" t="s">
        <v>64</v>
      </c>
      <c r="C791" s="20">
        <v>41628</v>
      </c>
      <c r="D791" s="22">
        <v>10387</v>
      </c>
      <c r="E791">
        <v>9</v>
      </c>
      <c r="F791" s="21">
        <v>1058.4000000000001</v>
      </c>
      <c r="G791" s="21">
        <f>tblvendedores8[[#This Row],[Unidades]]*tblvendedores8[[#This Row],[Valor Unitario]]</f>
        <v>9525.6</v>
      </c>
    </row>
    <row r="792" spans="1:7" x14ac:dyDescent="0.25">
      <c r="A792" t="s">
        <v>59</v>
      </c>
      <c r="B792" t="s">
        <v>60</v>
      </c>
      <c r="C792" s="20">
        <v>41628</v>
      </c>
      <c r="D792" s="22">
        <v>10388</v>
      </c>
      <c r="E792">
        <v>19</v>
      </c>
      <c r="F792" s="21">
        <v>1228.8</v>
      </c>
      <c r="G792" s="21">
        <f>tblvendedores8[[#This Row],[Unidades]]*tblvendedores8[[#This Row],[Valor Unitario]]</f>
        <v>23347.200000000001</v>
      </c>
    </row>
    <row r="793" spans="1:7" x14ac:dyDescent="0.25">
      <c r="A793" t="s">
        <v>59</v>
      </c>
      <c r="B793" t="s">
        <v>64</v>
      </c>
      <c r="C793" s="20">
        <v>41631</v>
      </c>
      <c r="D793" s="22">
        <v>10385</v>
      </c>
      <c r="E793">
        <v>17</v>
      </c>
      <c r="F793" s="21">
        <v>691.2</v>
      </c>
      <c r="G793" s="21">
        <f>tblvendedores8[[#This Row],[Unidades]]*tblvendedores8[[#This Row],[Valor Unitario]]</f>
        <v>11750.400000000001</v>
      </c>
    </row>
    <row r="794" spans="1:7" x14ac:dyDescent="0.25">
      <c r="A794" t="s">
        <v>59</v>
      </c>
      <c r="B794" t="s">
        <v>64</v>
      </c>
      <c r="C794" s="20">
        <v>41632</v>
      </c>
      <c r="D794" s="22">
        <v>10371</v>
      </c>
      <c r="E794">
        <v>13</v>
      </c>
      <c r="F794" s="21">
        <v>72.959999999999994</v>
      </c>
      <c r="G794" s="21">
        <f>tblvendedores8[[#This Row],[Unidades]]*tblvendedores8[[#This Row],[Valor Unitario]]</f>
        <v>948.4799999999999</v>
      </c>
    </row>
    <row r="795" spans="1:7" x14ac:dyDescent="0.25">
      <c r="A795" t="s">
        <v>59</v>
      </c>
      <c r="B795" t="s">
        <v>67</v>
      </c>
      <c r="C795" s="20">
        <v>41632</v>
      </c>
      <c r="D795" s="22">
        <v>10389</v>
      </c>
      <c r="E795">
        <v>11</v>
      </c>
      <c r="F795" s="21">
        <v>1832.8</v>
      </c>
      <c r="G795" s="21">
        <f>tblvendedores8[[#This Row],[Unidades]]*tblvendedores8[[#This Row],[Valor Unitario]]</f>
        <v>20160.8</v>
      </c>
    </row>
    <row r="796" spans="1:7" x14ac:dyDescent="0.25">
      <c r="A796" t="s">
        <v>61</v>
      </c>
      <c r="B796" t="s">
        <v>63</v>
      </c>
      <c r="C796" s="20">
        <v>41633</v>
      </c>
      <c r="D796" s="22">
        <v>10386</v>
      </c>
      <c r="E796">
        <v>10</v>
      </c>
      <c r="F796" s="21">
        <v>166</v>
      </c>
      <c r="G796" s="21">
        <f>tblvendedores8[[#This Row],[Unidades]]*tblvendedores8[[#This Row],[Valor Unitario]]</f>
        <v>1660</v>
      </c>
    </row>
    <row r="797" spans="1:7" x14ac:dyDescent="0.25">
      <c r="A797" t="s">
        <v>61</v>
      </c>
      <c r="B797" t="s">
        <v>65</v>
      </c>
      <c r="C797" s="20">
        <v>41634</v>
      </c>
      <c r="D797" s="22">
        <v>10390</v>
      </c>
      <c r="E797">
        <v>12</v>
      </c>
      <c r="F797" s="21">
        <v>2090.88</v>
      </c>
      <c r="G797" s="21">
        <f>tblvendedores8[[#This Row],[Unidades]]*tblvendedores8[[#This Row],[Valor Unitario]]</f>
        <v>25090.560000000001</v>
      </c>
    </row>
    <row r="798" spans="1:7" x14ac:dyDescent="0.25">
      <c r="A798" t="s">
        <v>61</v>
      </c>
      <c r="B798" t="s">
        <v>65</v>
      </c>
      <c r="C798" s="20">
        <v>41635</v>
      </c>
      <c r="D798" s="22">
        <v>10370</v>
      </c>
      <c r="E798">
        <v>10</v>
      </c>
      <c r="F798" s="21">
        <v>1117.5999999999999</v>
      </c>
      <c r="G798" s="21">
        <f>tblvendedores8[[#This Row],[Unidades]]*tblvendedores8[[#This Row],[Valor Unitario]]</f>
        <v>11176</v>
      </c>
    </row>
    <row r="799" spans="1:7" x14ac:dyDescent="0.25">
      <c r="A799" t="s">
        <v>59</v>
      </c>
      <c r="B799" t="s">
        <v>66</v>
      </c>
      <c r="C799" s="20">
        <v>41638</v>
      </c>
      <c r="D799" s="22">
        <v>10366</v>
      </c>
      <c r="E799">
        <v>13</v>
      </c>
      <c r="F799" s="21">
        <v>136</v>
      </c>
      <c r="G799" s="21">
        <f>tblvendedores8[[#This Row],[Unidades]]*tblvendedores8[[#This Row],[Valor Unitario]]</f>
        <v>1768</v>
      </c>
    </row>
    <row r="800" spans="1:7" x14ac:dyDescent="0.25">
      <c r="A800" t="s">
        <v>59</v>
      </c>
      <c r="B800" t="s">
        <v>69</v>
      </c>
      <c r="C800" s="20">
        <v>41639</v>
      </c>
      <c r="D800" s="22">
        <v>10391</v>
      </c>
      <c r="E800">
        <v>11</v>
      </c>
      <c r="F800" s="21">
        <v>86.4</v>
      </c>
      <c r="G800" s="21">
        <f>tblvendedores8[[#This Row],[Unidades]]*tblvendedores8[[#This Row],[Valor Unitario]]</f>
        <v>950.40000000000009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M18"/>
  <sheetViews>
    <sheetView zoomScale="70" zoomScaleNormal="70" workbookViewId="0">
      <selection activeCell="M16" sqref="M16"/>
    </sheetView>
  </sheetViews>
  <sheetFormatPr defaultColWidth="30.7109375" defaultRowHeight="15" x14ac:dyDescent="0.25"/>
  <cols>
    <col min="1" max="1" width="29.7109375" style="6" customWidth="1"/>
    <col min="2" max="10" width="9.140625" style="6" customWidth="1"/>
    <col min="11" max="11" width="11.7109375" customWidth="1"/>
    <col min="12" max="12" width="7.140625" style="6" customWidth="1"/>
    <col min="13" max="16384" width="30.7109375" style="6"/>
  </cols>
  <sheetData>
    <row r="1" spans="1:13" ht="45" x14ac:dyDescent="0.25">
      <c r="A1" s="40" t="s">
        <v>50</v>
      </c>
      <c r="B1" s="40"/>
      <c r="C1" s="40"/>
      <c r="D1" s="40"/>
      <c r="E1" s="40"/>
      <c r="F1" s="40"/>
      <c r="G1" s="40"/>
      <c r="H1" s="40"/>
      <c r="I1" s="40"/>
      <c r="J1" s="40"/>
    </row>
    <row r="2" spans="1:13" ht="46.5" customHeight="1" x14ac:dyDescent="0.25">
      <c r="A2" s="18" t="s">
        <v>25</v>
      </c>
      <c r="B2" s="19" t="s">
        <v>26</v>
      </c>
      <c r="C2" s="19" t="s">
        <v>27</v>
      </c>
      <c r="D2" s="19" t="s">
        <v>29</v>
      </c>
      <c r="E2" s="19" t="s">
        <v>28</v>
      </c>
      <c r="F2" s="19" t="s">
        <v>30</v>
      </c>
      <c r="G2" s="19" t="s">
        <v>32</v>
      </c>
      <c r="H2" s="19" t="s">
        <v>33</v>
      </c>
      <c r="I2" s="19" t="s">
        <v>34</v>
      </c>
      <c r="J2" s="19" t="s">
        <v>31</v>
      </c>
      <c r="K2" s="19" t="s">
        <v>120</v>
      </c>
    </row>
    <row r="3" spans="1:13" ht="18.75" x14ac:dyDescent="0.25">
      <c r="A3" s="14" t="s">
        <v>35</v>
      </c>
      <c r="B3" s="7">
        <v>70</v>
      </c>
      <c r="C3" s="7">
        <v>75</v>
      </c>
      <c r="D3" s="7">
        <v>80</v>
      </c>
      <c r="E3" s="7">
        <v>50</v>
      </c>
      <c r="F3" s="7">
        <v>72</v>
      </c>
      <c r="G3" s="7">
        <v>69</v>
      </c>
      <c r="H3" s="7">
        <v>75</v>
      </c>
      <c r="I3" s="7">
        <v>50</v>
      </c>
      <c r="J3" s="7">
        <v>85</v>
      </c>
      <c r="K3" s="23">
        <f>AVERAGE(B3:J3)</f>
        <v>69.555555555555557</v>
      </c>
      <c r="M3" s="15" t="s">
        <v>81</v>
      </c>
    </row>
    <row r="4" spans="1:13" ht="18.75" x14ac:dyDescent="0.25">
      <c r="A4" s="14" t="s">
        <v>36</v>
      </c>
      <c r="B4" s="7">
        <v>97</v>
      </c>
      <c r="C4" s="7">
        <v>100</v>
      </c>
      <c r="D4" s="7">
        <v>92</v>
      </c>
      <c r="E4" s="7">
        <v>95</v>
      </c>
      <c r="F4" s="7">
        <v>96</v>
      </c>
      <c r="G4" s="7">
        <v>68</v>
      </c>
      <c r="H4" s="7">
        <v>95</v>
      </c>
      <c r="I4" s="7">
        <v>92</v>
      </c>
      <c r="J4" s="7">
        <v>93</v>
      </c>
      <c r="K4" s="23">
        <f t="shared" ref="K4:K17" si="0">AVERAGE(B4:J4)</f>
        <v>92</v>
      </c>
      <c r="M4" s="15" t="s">
        <v>83</v>
      </c>
    </row>
    <row r="5" spans="1:13" ht="18.75" x14ac:dyDescent="0.25">
      <c r="A5" s="14" t="s">
        <v>37</v>
      </c>
      <c r="B5" s="7">
        <v>95</v>
      </c>
      <c r="C5" s="7">
        <v>97</v>
      </c>
      <c r="D5" s="7">
        <v>45</v>
      </c>
      <c r="E5" s="7">
        <v>79</v>
      </c>
      <c r="F5" s="7">
        <v>83</v>
      </c>
      <c r="G5" s="7">
        <v>95</v>
      </c>
      <c r="H5" s="7">
        <v>94</v>
      </c>
      <c r="I5" s="7">
        <v>100</v>
      </c>
      <c r="J5" s="7">
        <v>92</v>
      </c>
      <c r="K5" s="23">
        <f t="shared" si="0"/>
        <v>86.666666666666671</v>
      </c>
      <c r="M5" s="15" t="s">
        <v>82</v>
      </c>
    </row>
    <row r="6" spans="1:13" ht="18.75" x14ac:dyDescent="0.25">
      <c r="A6" s="14" t="s">
        <v>38</v>
      </c>
      <c r="B6" s="7">
        <v>91</v>
      </c>
      <c r="C6" s="7">
        <v>93</v>
      </c>
      <c r="D6" s="7">
        <v>89</v>
      </c>
      <c r="E6" s="7">
        <v>95</v>
      </c>
      <c r="F6" s="7">
        <v>97</v>
      </c>
      <c r="G6" s="7">
        <v>84</v>
      </c>
      <c r="H6" s="7">
        <v>85</v>
      </c>
      <c r="I6" s="7">
        <v>88</v>
      </c>
      <c r="J6" s="7">
        <v>99</v>
      </c>
      <c r="K6" s="23">
        <f t="shared" si="0"/>
        <v>91.222222222222229</v>
      </c>
      <c r="M6" s="15" t="s">
        <v>113</v>
      </c>
    </row>
    <row r="7" spans="1:13" ht="18" x14ac:dyDescent="0.25">
      <c r="A7" s="14" t="s">
        <v>39</v>
      </c>
      <c r="B7" s="7">
        <v>86</v>
      </c>
      <c r="C7" s="7">
        <v>84</v>
      </c>
      <c r="D7" s="7">
        <v>93</v>
      </c>
      <c r="E7" s="7">
        <v>89</v>
      </c>
      <c r="F7" s="7">
        <v>94</v>
      </c>
      <c r="G7" s="7">
        <v>77</v>
      </c>
      <c r="H7" s="7">
        <v>88</v>
      </c>
      <c r="I7" s="7">
        <v>87</v>
      </c>
      <c r="J7" s="7">
        <v>86</v>
      </c>
      <c r="K7" s="23">
        <f t="shared" si="0"/>
        <v>87.111111111111114</v>
      </c>
    </row>
    <row r="8" spans="1:13" ht="18" x14ac:dyDescent="0.25">
      <c r="A8" s="14" t="s">
        <v>40</v>
      </c>
      <c r="B8" s="7">
        <v>54</v>
      </c>
      <c r="C8" s="7">
        <v>70</v>
      </c>
      <c r="D8" s="7">
        <v>80</v>
      </c>
      <c r="E8" s="7">
        <v>72</v>
      </c>
      <c r="F8" s="7">
        <v>85</v>
      </c>
      <c r="G8" s="7">
        <v>65</v>
      </c>
      <c r="H8" s="7">
        <v>60</v>
      </c>
      <c r="I8" s="7">
        <v>70</v>
      </c>
      <c r="J8" s="7">
        <v>70</v>
      </c>
      <c r="K8" s="23">
        <f t="shared" si="0"/>
        <v>69.555555555555557</v>
      </c>
    </row>
    <row r="9" spans="1:13" ht="18" x14ac:dyDescent="0.25">
      <c r="A9" s="14" t="s">
        <v>41</v>
      </c>
      <c r="B9" s="7">
        <v>77</v>
      </c>
      <c r="C9" s="7">
        <v>85</v>
      </c>
      <c r="D9" s="7">
        <v>76</v>
      </c>
      <c r="E9" s="7">
        <v>90</v>
      </c>
      <c r="F9" s="7">
        <v>68</v>
      </c>
      <c r="G9" s="7">
        <v>72</v>
      </c>
      <c r="H9" s="7">
        <v>78</v>
      </c>
      <c r="I9" s="7">
        <v>94</v>
      </c>
      <c r="J9" s="7">
        <v>87</v>
      </c>
      <c r="K9" s="23">
        <f t="shared" si="0"/>
        <v>80.777777777777771</v>
      </c>
    </row>
    <row r="10" spans="1:13" ht="18" x14ac:dyDescent="0.25">
      <c r="A10" s="14" t="s">
        <v>42</v>
      </c>
      <c r="B10" s="7">
        <v>100</v>
      </c>
      <c r="C10" s="7">
        <v>96</v>
      </c>
      <c r="D10" s="7">
        <v>93</v>
      </c>
      <c r="E10" s="7">
        <v>87</v>
      </c>
      <c r="F10" s="7">
        <v>88</v>
      </c>
      <c r="G10" s="7">
        <v>87</v>
      </c>
      <c r="H10" s="7">
        <v>92</v>
      </c>
      <c r="I10" s="7">
        <v>95</v>
      </c>
      <c r="J10" s="7">
        <v>95</v>
      </c>
      <c r="K10" s="23">
        <f t="shared" si="0"/>
        <v>92.555555555555557</v>
      </c>
    </row>
    <row r="11" spans="1:13" ht="18" x14ac:dyDescent="0.25">
      <c r="A11" s="14" t="s">
        <v>43</v>
      </c>
      <c r="B11" s="7">
        <v>90</v>
      </c>
      <c r="C11" s="7">
        <v>89</v>
      </c>
      <c r="D11" s="7">
        <v>91</v>
      </c>
      <c r="E11" s="7">
        <v>93</v>
      </c>
      <c r="F11" s="7">
        <v>94</v>
      </c>
      <c r="G11" s="7">
        <v>88</v>
      </c>
      <c r="H11" s="7">
        <v>95</v>
      </c>
      <c r="I11" s="7">
        <v>88</v>
      </c>
      <c r="J11" s="7">
        <v>95</v>
      </c>
      <c r="K11" s="23">
        <f t="shared" si="0"/>
        <v>91.444444444444443</v>
      </c>
    </row>
    <row r="12" spans="1:13" ht="18" x14ac:dyDescent="0.25">
      <c r="A12" s="14" t="s">
        <v>44</v>
      </c>
      <c r="B12" s="7">
        <v>89</v>
      </c>
      <c r="C12" s="7">
        <v>67</v>
      </c>
      <c r="D12" s="7">
        <v>84</v>
      </c>
      <c r="E12" s="7">
        <v>87</v>
      </c>
      <c r="F12" s="7">
        <v>85</v>
      </c>
      <c r="G12" s="7">
        <v>80</v>
      </c>
      <c r="H12" s="7">
        <v>90</v>
      </c>
      <c r="I12" s="7">
        <v>93</v>
      </c>
      <c r="J12" s="7">
        <v>95</v>
      </c>
      <c r="K12" s="23">
        <f t="shared" si="0"/>
        <v>85.555555555555557</v>
      </c>
    </row>
    <row r="13" spans="1:13" ht="18" x14ac:dyDescent="0.25">
      <c r="A13" s="14" t="s">
        <v>45</v>
      </c>
      <c r="B13" s="7">
        <v>75</v>
      </c>
      <c r="C13" s="7">
        <v>68</v>
      </c>
      <c r="D13" s="7">
        <v>63</v>
      </c>
      <c r="E13" s="7">
        <v>77</v>
      </c>
      <c r="F13" s="7">
        <v>77</v>
      </c>
      <c r="G13" s="7">
        <v>77</v>
      </c>
      <c r="H13" s="7">
        <v>66</v>
      </c>
      <c r="I13" s="7">
        <v>50</v>
      </c>
      <c r="J13" s="7">
        <v>68</v>
      </c>
      <c r="K13" s="23">
        <f t="shared" si="0"/>
        <v>69</v>
      </c>
    </row>
    <row r="14" spans="1:13" ht="18" x14ac:dyDescent="0.25">
      <c r="A14" s="14" t="s">
        <v>46</v>
      </c>
      <c r="B14" s="7">
        <v>93</v>
      </c>
      <c r="C14" s="7">
        <v>87</v>
      </c>
      <c r="D14" s="7">
        <v>86</v>
      </c>
      <c r="E14" s="7">
        <v>91</v>
      </c>
      <c r="F14" s="7">
        <v>93</v>
      </c>
      <c r="G14" s="7">
        <v>95</v>
      </c>
      <c r="H14" s="7">
        <v>82</v>
      </c>
      <c r="I14" s="7">
        <v>99</v>
      </c>
      <c r="J14" s="7">
        <v>85</v>
      </c>
      <c r="K14" s="23">
        <f t="shared" si="0"/>
        <v>90.111111111111114</v>
      </c>
    </row>
    <row r="15" spans="1:13" ht="18" x14ac:dyDescent="0.25">
      <c r="A15" s="14" t="s">
        <v>47</v>
      </c>
      <c r="B15" s="7">
        <v>90</v>
      </c>
      <c r="C15" s="7">
        <v>95</v>
      </c>
      <c r="D15" s="7">
        <v>80</v>
      </c>
      <c r="E15" s="7">
        <v>73</v>
      </c>
      <c r="F15" s="7">
        <v>76</v>
      </c>
      <c r="G15" s="7">
        <v>71</v>
      </c>
      <c r="H15" s="7">
        <v>88</v>
      </c>
      <c r="I15" s="7">
        <v>85</v>
      </c>
      <c r="J15" s="7">
        <v>77</v>
      </c>
      <c r="K15" s="23">
        <f t="shared" si="0"/>
        <v>81.666666666666671</v>
      </c>
    </row>
    <row r="16" spans="1:13" ht="18" x14ac:dyDescent="0.25">
      <c r="A16" s="14" t="s">
        <v>48</v>
      </c>
      <c r="B16" s="7">
        <v>62</v>
      </c>
      <c r="C16" s="7">
        <v>71</v>
      </c>
      <c r="D16" s="7">
        <v>76</v>
      </c>
      <c r="E16" s="7">
        <v>80</v>
      </c>
      <c r="F16" s="7">
        <v>56</v>
      </c>
      <c r="G16" s="7">
        <v>56</v>
      </c>
      <c r="H16" s="7">
        <v>68</v>
      </c>
      <c r="I16" s="7">
        <v>92</v>
      </c>
      <c r="J16" s="7">
        <v>68</v>
      </c>
      <c r="K16" s="23">
        <f t="shared" si="0"/>
        <v>69.888888888888886</v>
      </c>
    </row>
    <row r="17" spans="1:11" ht="18" x14ac:dyDescent="0.25">
      <c r="A17" s="14" t="s">
        <v>49</v>
      </c>
      <c r="B17" s="7">
        <v>100</v>
      </c>
      <c r="C17" s="7">
        <v>98</v>
      </c>
      <c r="D17" s="7">
        <v>86</v>
      </c>
      <c r="E17" s="7">
        <v>89</v>
      </c>
      <c r="F17" s="7">
        <v>93</v>
      </c>
      <c r="G17" s="7">
        <v>95</v>
      </c>
      <c r="H17" s="7">
        <v>96</v>
      </c>
      <c r="I17" s="7">
        <v>97</v>
      </c>
      <c r="J17" s="7">
        <v>92</v>
      </c>
      <c r="K17" s="23">
        <f t="shared" si="0"/>
        <v>94</v>
      </c>
    </row>
    <row r="18" spans="1:11" x14ac:dyDescent="0.25">
      <c r="A18" s="6" t="s">
        <v>127</v>
      </c>
      <c r="B18" s="24">
        <f>AVERAGE(B3:B17)</f>
        <v>84.6</v>
      </c>
      <c r="C18" s="24">
        <f t="shared" ref="C18:J18" si="1">AVERAGE(C3:C17)</f>
        <v>85</v>
      </c>
      <c r="D18" s="24">
        <f t="shared" si="1"/>
        <v>80.933333333333337</v>
      </c>
      <c r="E18" s="24">
        <f t="shared" si="1"/>
        <v>83.13333333333334</v>
      </c>
      <c r="F18" s="24">
        <f t="shared" si="1"/>
        <v>83.8</v>
      </c>
      <c r="G18" s="24">
        <f t="shared" si="1"/>
        <v>78.599999999999994</v>
      </c>
      <c r="H18" s="24">
        <f t="shared" si="1"/>
        <v>83.466666666666669</v>
      </c>
      <c r="I18" s="24">
        <f t="shared" si="1"/>
        <v>85.333333333333329</v>
      </c>
      <c r="J18" s="24">
        <f t="shared" si="1"/>
        <v>85.8</v>
      </c>
    </row>
  </sheetData>
  <mergeCells count="1">
    <mergeCell ref="A1:J1"/>
  </mergeCells>
  <conditionalFormatting sqref="A3:A17 K3:K17">
    <cfRule type="expression" dxfId="1" priority="1">
      <formula>$K3&lt;70</formula>
    </cfRule>
    <cfRule type="expression" dxfId="0" priority="2">
      <formula>$K3&gt;=70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FD12-0566-47D9-9B9F-F0FC09F5E1D3}">
  <sheetPr>
    <tabColor theme="4"/>
  </sheetPr>
  <dimension ref="A1:I13"/>
  <sheetViews>
    <sheetView workbookViewId="0">
      <selection activeCell="C3" sqref="C3"/>
    </sheetView>
  </sheetViews>
  <sheetFormatPr defaultRowHeight="15" x14ac:dyDescent="0.25"/>
  <cols>
    <col min="1" max="1" width="12.140625" customWidth="1"/>
    <col min="2" max="2" width="31.5703125" customWidth="1"/>
    <col min="3" max="3" width="23.7109375" customWidth="1"/>
    <col min="6" max="6" width="31.42578125" bestFit="1" customWidth="1"/>
    <col min="8" max="8" width="10.7109375" bestFit="1" customWidth="1"/>
  </cols>
  <sheetData>
    <row r="1" spans="1:9" x14ac:dyDescent="0.25">
      <c r="A1" s="29" t="s">
        <v>95</v>
      </c>
      <c r="B1" s="30" t="s">
        <v>99</v>
      </c>
      <c r="C1" s="31" t="s">
        <v>96</v>
      </c>
      <c r="F1" t="s">
        <v>97</v>
      </c>
    </row>
    <row r="2" spans="1:9" ht="15.75" thickBot="1" x14ac:dyDescent="0.3">
      <c r="A2" s="26" t="s">
        <v>84</v>
      </c>
      <c r="B2" s="16">
        <v>1200</v>
      </c>
      <c r="C2" s="27">
        <v>29</v>
      </c>
      <c r="F2" t="s">
        <v>98</v>
      </c>
    </row>
    <row r="3" spans="1:9" x14ac:dyDescent="0.25">
      <c r="A3" s="26" t="s">
        <v>85</v>
      </c>
      <c r="B3" s="16">
        <v>1985</v>
      </c>
      <c r="C3" s="27">
        <v>25</v>
      </c>
      <c r="F3" s="8" t="s">
        <v>100</v>
      </c>
      <c r="G3" s="9"/>
      <c r="H3" t="s">
        <v>121</v>
      </c>
      <c r="I3">
        <f>MAX(Unidades_de_camperas_vendidas)</f>
        <v>4431</v>
      </c>
    </row>
    <row r="4" spans="1:9" x14ac:dyDescent="0.25">
      <c r="A4" s="26" t="s">
        <v>86</v>
      </c>
      <c r="B4" s="16">
        <v>1789</v>
      </c>
      <c r="C4" s="27">
        <v>27</v>
      </c>
      <c r="F4" s="10" t="s">
        <v>102</v>
      </c>
      <c r="G4" s="11"/>
      <c r="H4" t="s">
        <v>122</v>
      </c>
      <c r="I4">
        <f>MIN(Unidades_de_camperas_vendidas)</f>
        <v>1200</v>
      </c>
    </row>
    <row r="5" spans="1:9" x14ac:dyDescent="0.25">
      <c r="A5" s="26" t="s">
        <v>87</v>
      </c>
      <c r="B5" s="16">
        <v>2564</v>
      </c>
      <c r="C5" s="27">
        <v>28</v>
      </c>
      <c r="F5" s="10" t="s">
        <v>101</v>
      </c>
      <c r="G5" s="11"/>
      <c r="H5" t="s">
        <v>123</v>
      </c>
      <c r="I5">
        <f>AVERAGE(Unidades_de_camperas_vendidas)</f>
        <v>2518.3333333333335</v>
      </c>
    </row>
    <row r="6" spans="1:9" ht="15.75" thickBot="1" x14ac:dyDescent="0.3">
      <c r="A6" s="26" t="s">
        <v>19</v>
      </c>
      <c r="B6" s="16">
        <v>2311</v>
      </c>
      <c r="C6" s="27">
        <v>22</v>
      </c>
      <c r="F6" s="17" t="s">
        <v>103</v>
      </c>
      <c r="G6" s="13"/>
      <c r="H6" t="s">
        <v>124</v>
      </c>
      <c r="I6">
        <f>SUM(Unidades_de_camperas_vendidas)</f>
        <v>30220</v>
      </c>
    </row>
    <row r="7" spans="1:9" x14ac:dyDescent="0.25">
      <c r="A7" s="26" t="s">
        <v>88</v>
      </c>
      <c r="B7" s="16">
        <v>1773</v>
      </c>
      <c r="C7" s="27">
        <v>21</v>
      </c>
    </row>
    <row r="8" spans="1:9" x14ac:dyDescent="0.25">
      <c r="A8" s="26" t="s">
        <v>89</v>
      </c>
      <c r="B8" s="16">
        <v>4346</v>
      </c>
      <c r="C8" s="28">
        <v>16</v>
      </c>
      <c r="F8" t="s">
        <v>114</v>
      </c>
    </row>
    <row r="9" spans="1:9" x14ac:dyDescent="0.25">
      <c r="A9" s="26" t="s">
        <v>90</v>
      </c>
      <c r="B9" s="16">
        <v>4356</v>
      </c>
      <c r="C9" s="28">
        <v>14</v>
      </c>
      <c r="F9" t="s">
        <v>104</v>
      </c>
    </row>
    <row r="10" spans="1:9" x14ac:dyDescent="0.25">
      <c r="A10" s="26" t="s">
        <v>91</v>
      </c>
      <c r="B10" s="16">
        <v>4431</v>
      </c>
      <c r="C10" s="28">
        <v>15</v>
      </c>
    </row>
    <row r="11" spans="1:9" x14ac:dyDescent="0.25">
      <c r="A11" s="26" t="s">
        <v>92</v>
      </c>
      <c r="B11" s="16">
        <v>2689</v>
      </c>
      <c r="C11" s="27">
        <v>12</v>
      </c>
    </row>
    <row r="12" spans="1:9" x14ac:dyDescent="0.25">
      <c r="A12" s="26" t="s">
        <v>93</v>
      </c>
      <c r="B12" s="16">
        <v>1526</v>
      </c>
      <c r="C12" s="27">
        <v>30</v>
      </c>
    </row>
    <row r="13" spans="1:9" x14ac:dyDescent="0.25">
      <c r="A13" s="32" t="s">
        <v>94</v>
      </c>
      <c r="B13" s="33">
        <v>1250</v>
      </c>
      <c r="C13" s="34">
        <v>32</v>
      </c>
    </row>
  </sheetData>
  <phoneticPr fontId="1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51</vt:i4>
      </vt:variant>
    </vt:vector>
  </HeadingPairs>
  <TitlesOfParts>
    <vt:vector size="59" baseType="lpstr">
      <vt:lpstr>Ejercicio1</vt:lpstr>
      <vt:lpstr>Ejercicio2</vt:lpstr>
      <vt:lpstr>Resultados</vt:lpstr>
      <vt:lpstr>Resultados (2)</vt:lpstr>
      <vt:lpstr>Resultados (3)</vt:lpstr>
      <vt:lpstr>resultados(4)</vt:lpstr>
      <vt:lpstr>Ejercicio3</vt:lpstr>
      <vt:lpstr>Ejercicio4</vt:lpstr>
      <vt:lpstr>Albertson__Kathy</vt:lpstr>
      <vt:lpstr>Allenson__Carol</vt:lpstr>
      <vt:lpstr>Altman__Zoey</vt:lpstr>
      <vt:lpstr>August</vt:lpstr>
      <vt:lpstr>Bittiman__William</vt:lpstr>
      <vt:lpstr>Brennan__Michael</vt:lpstr>
      <vt:lpstr>Carlson__David</vt:lpstr>
      <vt:lpstr>Collman__Harry</vt:lpstr>
      <vt:lpstr>Counts__Elizabeth</vt:lpstr>
      <vt:lpstr>'resultados(4)'!Criteria</vt:lpstr>
      <vt:lpstr>David__Chloe</vt:lpstr>
      <vt:lpstr>Davis__William</vt:lpstr>
      <vt:lpstr>Dumlao__Richard</vt:lpstr>
      <vt:lpstr>'resultados(4)'!Extract</vt:lpstr>
      <vt:lpstr>Farmer__Kim</vt:lpstr>
      <vt:lpstr>'resultados(4)'!Fecha</vt:lpstr>
      <vt:lpstr>Fecha</vt:lpstr>
      <vt:lpstr>Ferguson__Elizabeth</vt:lpstr>
      <vt:lpstr>Flores__Tia</vt:lpstr>
      <vt:lpstr>Ford__Victor</vt:lpstr>
      <vt:lpstr>Hodges__Melissa</vt:lpstr>
      <vt:lpstr>Jameson__Robinson</vt:lpstr>
      <vt:lpstr>July</vt:lpstr>
      <vt:lpstr>June</vt:lpstr>
      <vt:lpstr>Kellerman__Frances</vt:lpstr>
      <vt:lpstr>May</vt:lpstr>
      <vt:lpstr>Mes</vt:lpstr>
      <vt:lpstr>'resultados(4)'!Nro_Orden</vt:lpstr>
      <vt:lpstr>Nro_Orden</vt:lpstr>
      <vt:lpstr>October</vt:lpstr>
      <vt:lpstr>'resultados(4)'!País</vt:lpstr>
      <vt:lpstr>País</vt:lpstr>
      <vt:lpstr>Salesperson</vt:lpstr>
      <vt:lpstr>September</vt:lpstr>
      <vt:lpstr>'Resultados (2)'!tabla</vt:lpstr>
      <vt:lpstr>'Resultados (3)'!tabla</vt:lpstr>
      <vt:lpstr>'resultados(4)'!tabla</vt:lpstr>
      <vt:lpstr>tabla</vt:lpstr>
      <vt:lpstr>tabla2</vt:lpstr>
      <vt:lpstr>Temperatura_Promedio</vt:lpstr>
      <vt:lpstr>'resultados(4)'!UK</vt:lpstr>
      <vt:lpstr>UK</vt:lpstr>
      <vt:lpstr>'resultados(4)'!Unidades</vt:lpstr>
      <vt:lpstr>Unidades</vt:lpstr>
      <vt:lpstr>Unidades_de_camperas_vendidas</vt:lpstr>
      <vt:lpstr>'resultados(4)'!USA</vt:lpstr>
      <vt:lpstr>USA</vt:lpstr>
      <vt:lpstr>'resultados(4)'!Valor_Unitario</vt:lpstr>
      <vt:lpstr>Valor_Unitario</vt:lpstr>
      <vt:lpstr>'resultados(4)'!Vendedor</vt:lpstr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2015-10-20T15:50:02Z</dcterms:created>
  <dcterms:modified xsi:type="dcterms:W3CDTF">2022-04-29T21:16:50Z</dcterms:modified>
</cp:coreProperties>
</file>