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hidePivotFieldList="1" defaultThemeVersion="124226"/>
  <xr:revisionPtr revIDLastSave="0" documentId="13_ncr:1_{F90983D1-1DC9-420E-9FD9-12EF896C543C}" xr6:coauthVersionLast="47" xr6:coauthVersionMax="47" xr10:uidLastSave="{00000000-0000-0000-0000-000000000000}"/>
  <bookViews>
    <workbookView xWindow="-120" yWindow="-120" windowWidth="20730" windowHeight="11760" tabRatio="852" firstSheet="1" activeTab="12" xr2:uid="{00000000-000D-0000-FFFF-FFFF00000000}"/>
  </bookViews>
  <sheets>
    <sheet name="MATEMÁTICAS" sheetId="8" r:id="rId1"/>
    <sheet name="ESTADÍSTICAS" sheetId="7" r:id="rId2"/>
    <sheet name="ESTADÍSTICAS 2" sheetId="14" r:id="rId3"/>
    <sheet name="LÓGICAS" sheetId="4" r:id="rId4"/>
    <sheet name="LÓGICAS 3" sheetId="16" r:id="rId5"/>
    <sheet name="RELACION" sheetId="15" r:id="rId6"/>
    <sheet name="LÓGICAS 2" sheetId="9" r:id="rId7"/>
    <sheet name="TEXTO" sheetId="3" r:id="rId8"/>
    <sheet name="Datos" sheetId="19" r:id="rId9"/>
    <sheet name="datos2" sheetId="22" r:id="rId10"/>
    <sheet name="datos3" sheetId="23" r:id="rId11"/>
    <sheet name="datos4" sheetId="24" r:id="rId12"/>
    <sheet name="FECHA" sheetId="11" r:id="rId13"/>
  </sheets>
  <definedNames>
    <definedName name="_xlnm._FilterDatabase" localSheetId="8" hidden="1">Datos!$A$2:$G$800</definedName>
    <definedName name="_xlnm._FilterDatabase" localSheetId="9" hidden="1">datos2!$A$1:$G$800</definedName>
    <definedName name="_xlnm._FilterDatabase" localSheetId="10" hidden="1">datos3!$A$1:$G$800</definedName>
    <definedName name="_xlnm._FilterDatabase" localSheetId="11" hidden="1">datos4!$A$1:$G$800</definedName>
    <definedName name="BASE" localSheetId="2">#REF!</definedName>
    <definedName name="BASE" localSheetId="4">#REF!</definedName>
    <definedName name="BASE" localSheetId="5">#REF!</definedName>
    <definedName name="BASE">#REF!</definedName>
    <definedName name="_xlnm.Criteria" localSheetId="8">Datos!$I$37:$O$38</definedName>
    <definedName name="_xlnm.Criteria" localSheetId="9">datos2!$I$1:$O$2</definedName>
    <definedName name="_xlnm.Criteria" localSheetId="10">datos3!$I$1:$O$2</definedName>
    <definedName name="_xlnm.Criteria" localSheetId="11">datos4!$I$1:$O$2</definedName>
    <definedName name="criterio" localSheetId="2">#REF!</definedName>
    <definedName name="criterio" localSheetId="4">#REF!</definedName>
    <definedName name="criterio" localSheetId="5">#REF!</definedName>
    <definedName name="criterio">#REF!</definedName>
    <definedName name="_xlnm.Extract" localSheetId="9">datos2!$I$4:$K$4</definedName>
    <definedName name="_xlnm.Extract" localSheetId="10">datos3!$I$5:$K$5</definedName>
    <definedName name="_xlnm.Extract" localSheetId="11">datos4!$I$4:$K$4</definedName>
    <definedName name="practicas" localSheetId="2">#REF!</definedName>
    <definedName name="practicas" localSheetId="4">#REF!</definedName>
    <definedName name="practicas" localSheetId="5">#REF!</definedName>
    <definedName name="practicas">#REF!</definedName>
    <definedName name="PROM_FINAL" localSheetId="2">#REF!</definedName>
    <definedName name="PROM_FINAL" localSheetId="4">#REF!</definedName>
    <definedName name="PROM_FINAL" localSheetId="5">#REF!</definedName>
    <definedName name="PROM_FINAL">#REF!</definedName>
    <definedName name="PROM_PRACT" localSheetId="2">#REF!</definedName>
    <definedName name="PROM_PRACT" localSheetId="4">#REF!</definedName>
    <definedName name="PROM_PRACT" localSheetId="5">#REF!</definedName>
    <definedName name="PROM_PRACT">#REF!</definedName>
    <definedName name="SITUACION" localSheetId="2">#REF!</definedName>
    <definedName name="SITUACION" localSheetId="4">#REF!</definedName>
    <definedName name="SITUACION" localSheetId="5">#REF!</definedName>
    <definedName name="SITUACION">#REF!</definedName>
    <definedName name="ventas">ESTADÍSTICAS!$B$6:$G$10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1" l="1"/>
  <c r="D7" i="11"/>
  <c r="L16" i="14"/>
  <c r="L8" i="14"/>
  <c r="L9" i="14"/>
  <c r="L10" i="14"/>
  <c r="L11" i="14"/>
  <c r="L12" i="14"/>
  <c r="L13" i="14"/>
  <c r="L14" i="14"/>
  <c r="L15" i="14"/>
  <c r="L7" i="14"/>
  <c r="G6" i="11"/>
  <c r="E19" i="11" s="1"/>
  <c r="E17" i="11"/>
  <c r="E6" i="11"/>
  <c r="E7" i="11"/>
  <c r="E8" i="11"/>
  <c r="E9" i="11"/>
  <c r="E10" i="11"/>
  <c r="E5" i="11"/>
  <c r="D6" i="11"/>
  <c r="D8" i="11"/>
  <c r="D9" i="11"/>
  <c r="D10" i="11"/>
  <c r="K12" i="3"/>
  <c r="K13" i="3"/>
  <c r="K14" i="3"/>
  <c r="K15" i="3"/>
  <c r="K16" i="3"/>
  <c r="K17" i="3"/>
  <c r="K18" i="3"/>
  <c r="K19" i="3"/>
  <c r="K11" i="3"/>
  <c r="J12" i="3"/>
  <c r="J13" i="3"/>
  <c r="J14" i="3"/>
  <c r="J15" i="3"/>
  <c r="J16" i="3"/>
  <c r="J17" i="3"/>
  <c r="J18" i="3"/>
  <c r="J19" i="3"/>
  <c r="J11" i="3"/>
  <c r="I12" i="3"/>
  <c r="I13" i="3"/>
  <c r="I14" i="3"/>
  <c r="I15" i="3"/>
  <c r="I16" i="3"/>
  <c r="I17" i="3"/>
  <c r="I18" i="3"/>
  <c r="I19" i="3"/>
  <c r="I11" i="3"/>
  <c r="H12" i="3"/>
  <c r="H13" i="3"/>
  <c r="H14" i="3"/>
  <c r="H15" i="3"/>
  <c r="H16" i="3"/>
  <c r="H17" i="3"/>
  <c r="H18" i="3"/>
  <c r="H19" i="3"/>
  <c r="H11" i="3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G178" i="24"/>
  <c r="G179" i="24"/>
  <c r="G180" i="24"/>
  <c r="G181" i="24"/>
  <c r="G182" i="24"/>
  <c r="G183" i="24"/>
  <c r="G184" i="24"/>
  <c r="G185" i="24"/>
  <c r="G186" i="24"/>
  <c r="G187" i="24"/>
  <c r="G188" i="24"/>
  <c r="G189" i="24"/>
  <c r="G190" i="24"/>
  <c r="G191" i="24"/>
  <c r="G192" i="24"/>
  <c r="G193" i="24"/>
  <c r="G194" i="24"/>
  <c r="G195" i="24"/>
  <c r="G196" i="24"/>
  <c r="G197" i="24"/>
  <c r="G198" i="24"/>
  <c r="G199" i="24"/>
  <c r="G200" i="24"/>
  <c r="G201" i="24"/>
  <c r="G202" i="24"/>
  <c r="G203" i="24"/>
  <c r="G204" i="24"/>
  <c r="G205" i="24"/>
  <c r="G206" i="24"/>
  <c r="G207" i="24"/>
  <c r="G208" i="24"/>
  <c r="G209" i="24"/>
  <c r="G210" i="24"/>
  <c r="G211" i="24"/>
  <c r="G212" i="24"/>
  <c r="G213" i="24"/>
  <c r="G214" i="24"/>
  <c r="G215" i="24"/>
  <c r="G216" i="24"/>
  <c r="G217" i="24"/>
  <c r="G218" i="24"/>
  <c r="G219" i="24"/>
  <c r="G220" i="24"/>
  <c r="G221" i="24"/>
  <c r="G222" i="24"/>
  <c r="G223" i="24"/>
  <c r="G224" i="24"/>
  <c r="G225" i="24"/>
  <c r="G226" i="24"/>
  <c r="G227" i="24"/>
  <c r="G228" i="24"/>
  <c r="G229" i="24"/>
  <c r="G230" i="24"/>
  <c r="G231" i="24"/>
  <c r="G232" i="24"/>
  <c r="G233" i="24"/>
  <c r="G234" i="24"/>
  <c r="G235" i="24"/>
  <c r="G236" i="24"/>
  <c r="G237" i="24"/>
  <c r="G238" i="24"/>
  <c r="G239" i="24"/>
  <c r="G240" i="24"/>
  <c r="G241" i="24"/>
  <c r="G242" i="24"/>
  <c r="G243" i="24"/>
  <c r="G244" i="24"/>
  <c r="G245" i="24"/>
  <c r="G246" i="24"/>
  <c r="G247" i="24"/>
  <c r="G248" i="24"/>
  <c r="G249" i="24"/>
  <c r="G250" i="24"/>
  <c r="G251" i="24"/>
  <c r="G252" i="24"/>
  <c r="G253" i="24"/>
  <c r="G254" i="24"/>
  <c r="G255" i="24"/>
  <c r="G256" i="24"/>
  <c r="G257" i="24"/>
  <c r="G258" i="24"/>
  <c r="G259" i="24"/>
  <c r="G260" i="24"/>
  <c r="G261" i="24"/>
  <c r="G262" i="24"/>
  <c r="G263" i="24"/>
  <c r="G264" i="24"/>
  <c r="G265" i="24"/>
  <c r="G266" i="24"/>
  <c r="G267" i="24"/>
  <c r="G268" i="24"/>
  <c r="G269" i="24"/>
  <c r="G270" i="24"/>
  <c r="G271" i="24"/>
  <c r="G272" i="24"/>
  <c r="G273" i="24"/>
  <c r="G274" i="24"/>
  <c r="G275" i="24"/>
  <c r="G276" i="24"/>
  <c r="G277" i="24"/>
  <c r="G278" i="24"/>
  <c r="G279" i="24"/>
  <c r="G280" i="24"/>
  <c r="G281" i="24"/>
  <c r="G282" i="24"/>
  <c r="G283" i="24"/>
  <c r="G284" i="24"/>
  <c r="G285" i="24"/>
  <c r="G286" i="24"/>
  <c r="G287" i="24"/>
  <c r="G288" i="24"/>
  <c r="G289" i="24"/>
  <c r="G290" i="24"/>
  <c r="G291" i="24"/>
  <c r="G292" i="24"/>
  <c r="G293" i="24"/>
  <c r="G294" i="24"/>
  <c r="G295" i="24"/>
  <c r="G296" i="24"/>
  <c r="G297" i="24"/>
  <c r="G298" i="24"/>
  <c r="G299" i="24"/>
  <c r="G300" i="24"/>
  <c r="G301" i="24"/>
  <c r="G302" i="24"/>
  <c r="G303" i="24"/>
  <c r="G304" i="24"/>
  <c r="G305" i="24"/>
  <c r="G306" i="24"/>
  <c r="G307" i="24"/>
  <c r="G308" i="24"/>
  <c r="G309" i="24"/>
  <c r="G310" i="24"/>
  <c r="G311" i="24"/>
  <c r="G312" i="24"/>
  <c r="G313" i="24"/>
  <c r="G314" i="24"/>
  <c r="G315" i="24"/>
  <c r="G316" i="24"/>
  <c r="G317" i="24"/>
  <c r="G318" i="24"/>
  <c r="G319" i="24"/>
  <c r="G320" i="24"/>
  <c r="G321" i="24"/>
  <c r="G322" i="24"/>
  <c r="G323" i="24"/>
  <c r="G324" i="24"/>
  <c r="G325" i="24"/>
  <c r="G326" i="24"/>
  <c r="G327" i="24"/>
  <c r="G328" i="24"/>
  <c r="G329" i="24"/>
  <c r="G330" i="24"/>
  <c r="G331" i="24"/>
  <c r="G332" i="24"/>
  <c r="G333" i="24"/>
  <c r="G334" i="24"/>
  <c r="G335" i="24"/>
  <c r="G336" i="24"/>
  <c r="G337" i="24"/>
  <c r="G338" i="24"/>
  <c r="G339" i="24"/>
  <c r="G340" i="24"/>
  <c r="G341" i="24"/>
  <c r="G342" i="24"/>
  <c r="G343" i="24"/>
  <c r="G344" i="24"/>
  <c r="G345" i="24"/>
  <c r="G346" i="24"/>
  <c r="G347" i="24"/>
  <c r="G348" i="24"/>
  <c r="G349" i="24"/>
  <c r="G350" i="24"/>
  <c r="G351" i="24"/>
  <c r="G352" i="24"/>
  <c r="G353" i="24"/>
  <c r="G354" i="24"/>
  <c r="G355" i="24"/>
  <c r="G356" i="24"/>
  <c r="G357" i="24"/>
  <c r="G358" i="24"/>
  <c r="G359" i="24"/>
  <c r="G360" i="24"/>
  <c r="G361" i="24"/>
  <c r="G362" i="24"/>
  <c r="G363" i="24"/>
  <c r="G364" i="24"/>
  <c r="G365" i="24"/>
  <c r="G366" i="24"/>
  <c r="G367" i="24"/>
  <c r="G368" i="24"/>
  <c r="G369" i="24"/>
  <c r="G370" i="24"/>
  <c r="G371" i="24"/>
  <c r="G372" i="24"/>
  <c r="G373" i="24"/>
  <c r="G374" i="24"/>
  <c r="G375" i="24"/>
  <c r="G376" i="24"/>
  <c r="G377" i="24"/>
  <c r="G378" i="24"/>
  <c r="G379" i="24"/>
  <c r="G380" i="24"/>
  <c r="G381" i="24"/>
  <c r="G382" i="24"/>
  <c r="G383" i="24"/>
  <c r="G384" i="24"/>
  <c r="G385" i="24"/>
  <c r="G386" i="24"/>
  <c r="G387" i="24"/>
  <c r="G388" i="24"/>
  <c r="G389" i="24"/>
  <c r="G390" i="24"/>
  <c r="G391" i="24"/>
  <c r="G392" i="24"/>
  <c r="G393" i="24"/>
  <c r="G394" i="24"/>
  <c r="G395" i="24"/>
  <c r="G396" i="24"/>
  <c r="G397" i="24"/>
  <c r="G398" i="24"/>
  <c r="G399" i="24"/>
  <c r="G400" i="24"/>
  <c r="G401" i="24"/>
  <c r="G402" i="24"/>
  <c r="G403" i="24"/>
  <c r="G404" i="24"/>
  <c r="G405" i="24"/>
  <c r="G406" i="24"/>
  <c r="G407" i="24"/>
  <c r="G408" i="24"/>
  <c r="G409" i="24"/>
  <c r="G410" i="24"/>
  <c r="G411" i="24"/>
  <c r="G412" i="24"/>
  <c r="G413" i="24"/>
  <c r="G414" i="24"/>
  <c r="G415" i="24"/>
  <c r="G416" i="24"/>
  <c r="G417" i="24"/>
  <c r="G418" i="24"/>
  <c r="G419" i="24"/>
  <c r="G420" i="24"/>
  <c r="G421" i="24"/>
  <c r="G422" i="24"/>
  <c r="G423" i="24"/>
  <c r="G424" i="24"/>
  <c r="G425" i="24"/>
  <c r="G426" i="24"/>
  <c r="G427" i="24"/>
  <c r="G428" i="24"/>
  <c r="G429" i="24"/>
  <c r="G430" i="24"/>
  <c r="G431" i="24"/>
  <c r="G432" i="24"/>
  <c r="G433" i="24"/>
  <c r="G434" i="24"/>
  <c r="G435" i="24"/>
  <c r="G436" i="24"/>
  <c r="G437" i="24"/>
  <c r="G438" i="24"/>
  <c r="G439" i="24"/>
  <c r="G440" i="24"/>
  <c r="G441" i="24"/>
  <c r="G442" i="24"/>
  <c r="G443" i="24"/>
  <c r="G444" i="24"/>
  <c r="G445" i="24"/>
  <c r="G446" i="24"/>
  <c r="G447" i="24"/>
  <c r="G448" i="24"/>
  <c r="G449" i="24"/>
  <c r="G450" i="24"/>
  <c r="G451" i="24"/>
  <c r="G452" i="24"/>
  <c r="G453" i="24"/>
  <c r="G454" i="24"/>
  <c r="G455" i="24"/>
  <c r="G456" i="24"/>
  <c r="G457" i="24"/>
  <c r="G458" i="24"/>
  <c r="G459" i="24"/>
  <c r="G460" i="24"/>
  <c r="G461" i="24"/>
  <c r="G462" i="24"/>
  <c r="G463" i="24"/>
  <c r="G464" i="24"/>
  <c r="G465" i="24"/>
  <c r="G466" i="24"/>
  <c r="G467" i="24"/>
  <c r="G468" i="24"/>
  <c r="G469" i="24"/>
  <c r="G470" i="24"/>
  <c r="G471" i="24"/>
  <c r="G472" i="24"/>
  <c r="G473" i="24"/>
  <c r="G474" i="24"/>
  <c r="G475" i="24"/>
  <c r="G476" i="24"/>
  <c r="G477" i="24"/>
  <c r="G478" i="24"/>
  <c r="G479" i="24"/>
  <c r="G480" i="24"/>
  <c r="G481" i="24"/>
  <c r="G482" i="24"/>
  <c r="G483" i="24"/>
  <c r="G484" i="24"/>
  <c r="G485" i="24"/>
  <c r="G486" i="24"/>
  <c r="G487" i="24"/>
  <c r="G488" i="24"/>
  <c r="G489" i="24"/>
  <c r="G490" i="24"/>
  <c r="G491" i="24"/>
  <c r="G492" i="24"/>
  <c r="G493" i="24"/>
  <c r="G494" i="24"/>
  <c r="G495" i="24"/>
  <c r="G496" i="24"/>
  <c r="G497" i="24"/>
  <c r="G498" i="24"/>
  <c r="G499" i="24"/>
  <c r="G500" i="24"/>
  <c r="G501" i="24"/>
  <c r="G502" i="24"/>
  <c r="G503" i="24"/>
  <c r="G504" i="24"/>
  <c r="G505" i="24"/>
  <c r="G506" i="24"/>
  <c r="G507" i="24"/>
  <c r="G508" i="24"/>
  <c r="G509" i="24"/>
  <c r="G510" i="24"/>
  <c r="G511" i="24"/>
  <c r="G512" i="24"/>
  <c r="G513" i="24"/>
  <c r="G514" i="24"/>
  <c r="G515" i="24"/>
  <c r="G516" i="24"/>
  <c r="G517" i="24"/>
  <c r="G518" i="24"/>
  <c r="G519" i="24"/>
  <c r="G520" i="24"/>
  <c r="G521" i="24"/>
  <c r="G522" i="24"/>
  <c r="G523" i="24"/>
  <c r="G524" i="24"/>
  <c r="G525" i="24"/>
  <c r="G526" i="24"/>
  <c r="G527" i="24"/>
  <c r="G528" i="24"/>
  <c r="G529" i="24"/>
  <c r="G530" i="24"/>
  <c r="G531" i="24"/>
  <c r="G532" i="24"/>
  <c r="G533" i="24"/>
  <c r="G534" i="24"/>
  <c r="G535" i="24"/>
  <c r="G536" i="24"/>
  <c r="G537" i="24"/>
  <c r="G538" i="24"/>
  <c r="G539" i="24"/>
  <c r="G540" i="24"/>
  <c r="G541" i="24"/>
  <c r="G542" i="24"/>
  <c r="G543" i="24"/>
  <c r="G544" i="24"/>
  <c r="G545" i="24"/>
  <c r="G546" i="24"/>
  <c r="G547" i="24"/>
  <c r="G548" i="24"/>
  <c r="G549" i="24"/>
  <c r="G550" i="24"/>
  <c r="G551" i="24"/>
  <c r="G552" i="24"/>
  <c r="G553" i="24"/>
  <c r="G554" i="24"/>
  <c r="G555" i="24"/>
  <c r="G556" i="24"/>
  <c r="G557" i="24"/>
  <c r="G558" i="24"/>
  <c r="G559" i="24"/>
  <c r="G560" i="24"/>
  <c r="G561" i="24"/>
  <c r="G562" i="24"/>
  <c r="G563" i="24"/>
  <c r="G564" i="24"/>
  <c r="G565" i="24"/>
  <c r="G566" i="24"/>
  <c r="G567" i="24"/>
  <c r="G568" i="24"/>
  <c r="G569" i="24"/>
  <c r="G570" i="24"/>
  <c r="G571" i="24"/>
  <c r="G572" i="24"/>
  <c r="G573" i="24"/>
  <c r="G574" i="24"/>
  <c r="G575" i="24"/>
  <c r="G576" i="24"/>
  <c r="G577" i="24"/>
  <c r="G578" i="24"/>
  <c r="G579" i="24"/>
  <c r="G580" i="24"/>
  <c r="G581" i="24"/>
  <c r="G582" i="24"/>
  <c r="G583" i="24"/>
  <c r="G584" i="24"/>
  <c r="G585" i="24"/>
  <c r="G586" i="24"/>
  <c r="G587" i="24"/>
  <c r="G588" i="24"/>
  <c r="G589" i="24"/>
  <c r="G590" i="24"/>
  <c r="G591" i="24"/>
  <c r="G592" i="24"/>
  <c r="G593" i="24"/>
  <c r="G594" i="24"/>
  <c r="G595" i="24"/>
  <c r="G596" i="24"/>
  <c r="G597" i="24"/>
  <c r="G598" i="24"/>
  <c r="G599" i="24"/>
  <c r="G600" i="24"/>
  <c r="G601" i="24"/>
  <c r="G602" i="24"/>
  <c r="G603" i="24"/>
  <c r="G604" i="24"/>
  <c r="G605" i="24"/>
  <c r="G606" i="24"/>
  <c r="G607" i="24"/>
  <c r="G608" i="24"/>
  <c r="G609" i="24"/>
  <c r="G610" i="24"/>
  <c r="G611" i="24"/>
  <c r="G612" i="24"/>
  <c r="G613" i="24"/>
  <c r="G614" i="24"/>
  <c r="G615" i="24"/>
  <c r="G616" i="24"/>
  <c r="G617" i="24"/>
  <c r="G618" i="24"/>
  <c r="G619" i="24"/>
  <c r="G620" i="24"/>
  <c r="G621" i="24"/>
  <c r="G622" i="24"/>
  <c r="G623" i="24"/>
  <c r="G624" i="24"/>
  <c r="G625" i="24"/>
  <c r="G626" i="24"/>
  <c r="G627" i="24"/>
  <c r="G628" i="24"/>
  <c r="G629" i="24"/>
  <c r="G630" i="24"/>
  <c r="G631" i="24"/>
  <c r="G632" i="24"/>
  <c r="G633" i="24"/>
  <c r="G634" i="24"/>
  <c r="G635" i="24"/>
  <c r="G636" i="24"/>
  <c r="G637" i="24"/>
  <c r="G638" i="24"/>
  <c r="G639" i="24"/>
  <c r="G640" i="24"/>
  <c r="G641" i="24"/>
  <c r="G642" i="24"/>
  <c r="G643" i="24"/>
  <c r="G644" i="24"/>
  <c r="G645" i="24"/>
  <c r="G646" i="24"/>
  <c r="G647" i="24"/>
  <c r="G648" i="24"/>
  <c r="G649" i="24"/>
  <c r="G650" i="24"/>
  <c r="G651" i="24"/>
  <c r="G652" i="24"/>
  <c r="G653" i="24"/>
  <c r="G654" i="24"/>
  <c r="G655" i="24"/>
  <c r="G656" i="24"/>
  <c r="G657" i="24"/>
  <c r="G658" i="24"/>
  <c r="G659" i="24"/>
  <c r="G660" i="24"/>
  <c r="G661" i="24"/>
  <c r="G662" i="24"/>
  <c r="G663" i="24"/>
  <c r="G664" i="24"/>
  <c r="G665" i="24"/>
  <c r="G666" i="24"/>
  <c r="G667" i="24"/>
  <c r="G668" i="24"/>
  <c r="G669" i="24"/>
  <c r="G670" i="24"/>
  <c r="G671" i="24"/>
  <c r="G672" i="24"/>
  <c r="G673" i="24"/>
  <c r="G674" i="24"/>
  <c r="G675" i="24"/>
  <c r="G676" i="24"/>
  <c r="G677" i="24"/>
  <c r="G678" i="24"/>
  <c r="G679" i="24"/>
  <c r="G680" i="24"/>
  <c r="G681" i="24"/>
  <c r="G682" i="24"/>
  <c r="G683" i="24"/>
  <c r="G684" i="24"/>
  <c r="G685" i="24"/>
  <c r="G686" i="24"/>
  <c r="G687" i="24"/>
  <c r="G688" i="24"/>
  <c r="G689" i="24"/>
  <c r="G690" i="24"/>
  <c r="G691" i="24"/>
  <c r="G692" i="24"/>
  <c r="G693" i="24"/>
  <c r="G694" i="24"/>
  <c r="G695" i="24"/>
  <c r="G696" i="24"/>
  <c r="G697" i="24"/>
  <c r="G698" i="24"/>
  <c r="G699" i="24"/>
  <c r="G700" i="24"/>
  <c r="G701" i="24"/>
  <c r="G702" i="24"/>
  <c r="G703" i="24"/>
  <c r="G704" i="24"/>
  <c r="G705" i="24"/>
  <c r="G706" i="24"/>
  <c r="G707" i="24"/>
  <c r="G708" i="24"/>
  <c r="G709" i="24"/>
  <c r="G710" i="24"/>
  <c r="G711" i="24"/>
  <c r="G712" i="24"/>
  <c r="G713" i="24"/>
  <c r="G714" i="24"/>
  <c r="G715" i="24"/>
  <c r="G716" i="24"/>
  <c r="G717" i="24"/>
  <c r="G718" i="24"/>
  <c r="G719" i="24"/>
  <c r="G720" i="24"/>
  <c r="G721" i="24"/>
  <c r="G722" i="24"/>
  <c r="G723" i="24"/>
  <c r="G724" i="24"/>
  <c r="G725" i="24"/>
  <c r="G726" i="24"/>
  <c r="G727" i="24"/>
  <c r="G728" i="24"/>
  <c r="G729" i="24"/>
  <c r="G730" i="24"/>
  <c r="G731" i="24"/>
  <c r="G732" i="24"/>
  <c r="G733" i="24"/>
  <c r="G734" i="24"/>
  <c r="G735" i="24"/>
  <c r="G736" i="24"/>
  <c r="G737" i="24"/>
  <c r="G738" i="24"/>
  <c r="G739" i="24"/>
  <c r="G740" i="24"/>
  <c r="G741" i="24"/>
  <c r="G742" i="24"/>
  <c r="G743" i="24"/>
  <c r="G744" i="24"/>
  <c r="G745" i="24"/>
  <c r="G746" i="24"/>
  <c r="G747" i="24"/>
  <c r="G748" i="24"/>
  <c r="G749" i="24"/>
  <c r="G750" i="24"/>
  <c r="G751" i="24"/>
  <c r="G752" i="24"/>
  <c r="G753" i="24"/>
  <c r="G754" i="24"/>
  <c r="G755" i="24"/>
  <c r="G756" i="24"/>
  <c r="G757" i="24"/>
  <c r="G758" i="24"/>
  <c r="G759" i="24"/>
  <c r="G760" i="24"/>
  <c r="G761" i="24"/>
  <c r="G762" i="24"/>
  <c r="G763" i="24"/>
  <c r="G764" i="24"/>
  <c r="G765" i="24"/>
  <c r="G766" i="24"/>
  <c r="G767" i="24"/>
  <c r="G768" i="24"/>
  <c r="G769" i="24"/>
  <c r="G770" i="24"/>
  <c r="G771" i="24"/>
  <c r="G772" i="24"/>
  <c r="G773" i="24"/>
  <c r="G774" i="24"/>
  <c r="G775" i="24"/>
  <c r="G776" i="24"/>
  <c r="G777" i="24"/>
  <c r="G778" i="24"/>
  <c r="G779" i="24"/>
  <c r="G780" i="24"/>
  <c r="G781" i="24"/>
  <c r="G782" i="24"/>
  <c r="G783" i="24"/>
  <c r="G784" i="24"/>
  <c r="G785" i="24"/>
  <c r="G786" i="24"/>
  <c r="G787" i="24"/>
  <c r="G788" i="24"/>
  <c r="G789" i="24"/>
  <c r="G790" i="24"/>
  <c r="G791" i="24"/>
  <c r="G792" i="24"/>
  <c r="G793" i="24"/>
  <c r="G794" i="24"/>
  <c r="G795" i="24"/>
  <c r="G796" i="24"/>
  <c r="G797" i="24"/>
  <c r="G798" i="24"/>
  <c r="G799" i="24"/>
  <c r="G800" i="24"/>
  <c r="G2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G198" i="23"/>
  <c r="G199" i="23"/>
  <c r="G200" i="23"/>
  <c r="G201" i="23"/>
  <c r="G202" i="23"/>
  <c r="G203" i="23"/>
  <c r="G204" i="23"/>
  <c r="G205" i="23"/>
  <c r="G206" i="23"/>
  <c r="G207" i="23"/>
  <c r="G208" i="23"/>
  <c r="G209" i="23"/>
  <c r="G210" i="23"/>
  <c r="G211" i="23"/>
  <c r="G212" i="23"/>
  <c r="G213" i="23"/>
  <c r="G214" i="23"/>
  <c r="G215" i="23"/>
  <c r="G216" i="23"/>
  <c r="G217" i="23"/>
  <c r="G218" i="23"/>
  <c r="G219" i="23"/>
  <c r="G220" i="23"/>
  <c r="G221" i="23"/>
  <c r="G222" i="23"/>
  <c r="G223" i="23"/>
  <c r="G224" i="23"/>
  <c r="G225" i="23"/>
  <c r="G226" i="23"/>
  <c r="G227" i="23"/>
  <c r="G228" i="23"/>
  <c r="G229" i="23"/>
  <c r="G230" i="23"/>
  <c r="G231" i="23"/>
  <c r="G232" i="23"/>
  <c r="G233" i="23"/>
  <c r="G234" i="23"/>
  <c r="G235" i="23"/>
  <c r="G236" i="23"/>
  <c r="G237" i="23"/>
  <c r="G238" i="23"/>
  <c r="G239" i="23"/>
  <c r="G240" i="23"/>
  <c r="G241" i="23"/>
  <c r="G242" i="23"/>
  <c r="G243" i="23"/>
  <c r="G244" i="23"/>
  <c r="G245" i="23"/>
  <c r="G246" i="23"/>
  <c r="G247" i="23"/>
  <c r="G248" i="23"/>
  <c r="G249" i="23"/>
  <c r="G250" i="23"/>
  <c r="G251" i="23"/>
  <c r="G252" i="23"/>
  <c r="G253" i="23"/>
  <c r="G254" i="23"/>
  <c r="G255" i="23"/>
  <c r="G256" i="23"/>
  <c r="G257" i="23"/>
  <c r="G258" i="23"/>
  <c r="G259" i="23"/>
  <c r="G260" i="23"/>
  <c r="G261" i="23"/>
  <c r="G262" i="23"/>
  <c r="G263" i="23"/>
  <c r="G264" i="23"/>
  <c r="G265" i="23"/>
  <c r="G266" i="23"/>
  <c r="G267" i="23"/>
  <c r="G268" i="23"/>
  <c r="G269" i="23"/>
  <c r="G270" i="23"/>
  <c r="G271" i="23"/>
  <c r="G272" i="23"/>
  <c r="G273" i="23"/>
  <c r="G274" i="23"/>
  <c r="G275" i="23"/>
  <c r="G276" i="23"/>
  <c r="G277" i="23"/>
  <c r="G278" i="23"/>
  <c r="G279" i="23"/>
  <c r="G280" i="23"/>
  <c r="G281" i="23"/>
  <c r="G282" i="23"/>
  <c r="G283" i="23"/>
  <c r="G284" i="23"/>
  <c r="G285" i="23"/>
  <c r="G286" i="23"/>
  <c r="G287" i="23"/>
  <c r="G288" i="23"/>
  <c r="G289" i="23"/>
  <c r="G290" i="23"/>
  <c r="G291" i="23"/>
  <c r="G292" i="23"/>
  <c r="G293" i="23"/>
  <c r="G294" i="23"/>
  <c r="G295" i="23"/>
  <c r="G296" i="23"/>
  <c r="G297" i="23"/>
  <c r="G298" i="23"/>
  <c r="G299" i="23"/>
  <c r="G300" i="23"/>
  <c r="G301" i="23"/>
  <c r="G302" i="23"/>
  <c r="G303" i="23"/>
  <c r="G304" i="23"/>
  <c r="G305" i="23"/>
  <c r="G306" i="23"/>
  <c r="G307" i="23"/>
  <c r="G308" i="23"/>
  <c r="G309" i="23"/>
  <c r="G310" i="23"/>
  <c r="G311" i="23"/>
  <c r="G312" i="23"/>
  <c r="G313" i="23"/>
  <c r="G314" i="23"/>
  <c r="G315" i="23"/>
  <c r="G316" i="23"/>
  <c r="G317" i="23"/>
  <c r="G318" i="23"/>
  <c r="G319" i="23"/>
  <c r="G320" i="23"/>
  <c r="G321" i="23"/>
  <c r="G322" i="23"/>
  <c r="G323" i="23"/>
  <c r="G324" i="23"/>
  <c r="G325" i="23"/>
  <c r="G326" i="23"/>
  <c r="G327" i="23"/>
  <c r="G328" i="23"/>
  <c r="G329" i="23"/>
  <c r="G330" i="23"/>
  <c r="G331" i="23"/>
  <c r="G332" i="23"/>
  <c r="G333" i="23"/>
  <c r="G334" i="23"/>
  <c r="G335" i="23"/>
  <c r="G336" i="23"/>
  <c r="G337" i="23"/>
  <c r="G338" i="23"/>
  <c r="G339" i="23"/>
  <c r="G340" i="23"/>
  <c r="G341" i="23"/>
  <c r="G342" i="23"/>
  <c r="G343" i="23"/>
  <c r="G344" i="23"/>
  <c r="G345" i="23"/>
  <c r="G346" i="23"/>
  <c r="G347" i="23"/>
  <c r="G348" i="23"/>
  <c r="G349" i="23"/>
  <c r="G350" i="23"/>
  <c r="G351" i="23"/>
  <c r="G352" i="23"/>
  <c r="G353" i="23"/>
  <c r="G354" i="23"/>
  <c r="G355" i="23"/>
  <c r="G356" i="23"/>
  <c r="G357" i="23"/>
  <c r="G358" i="23"/>
  <c r="G359" i="23"/>
  <c r="G360" i="23"/>
  <c r="G361" i="23"/>
  <c r="G362" i="23"/>
  <c r="G363" i="23"/>
  <c r="G364" i="23"/>
  <c r="G365" i="23"/>
  <c r="G366" i="23"/>
  <c r="G367" i="23"/>
  <c r="G368" i="23"/>
  <c r="G369" i="23"/>
  <c r="G370" i="23"/>
  <c r="G371" i="23"/>
  <c r="G372" i="23"/>
  <c r="G373" i="23"/>
  <c r="G374" i="23"/>
  <c r="G375" i="23"/>
  <c r="G376" i="23"/>
  <c r="G377" i="23"/>
  <c r="G378" i="23"/>
  <c r="G379" i="23"/>
  <c r="G380" i="23"/>
  <c r="G381" i="23"/>
  <c r="G382" i="23"/>
  <c r="G383" i="23"/>
  <c r="G384" i="23"/>
  <c r="G385" i="23"/>
  <c r="G386" i="23"/>
  <c r="G387" i="23"/>
  <c r="G388" i="23"/>
  <c r="G389" i="23"/>
  <c r="G390" i="23"/>
  <c r="G391" i="23"/>
  <c r="G392" i="23"/>
  <c r="G393" i="23"/>
  <c r="G394" i="23"/>
  <c r="G395" i="23"/>
  <c r="G396" i="23"/>
  <c r="G397" i="23"/>
  <c r="G398" i="23"/>
  <c r="G399" i="23"/>
  <c r="G400" i="23"/>
  <c r="G401" i="23"/>
  <c r="G402" i="23"/>
  <c r="G403" i="23"/>
  <c r="G404" i="23"/>
  <c r="G405" i="23"/>
  <c r="G406" i="23"/>
  <c r="G407" i="23"/>
  <c r="G408" i="23"/>
  <c r="G409" i="23"/>
  <c r="G410" i="23"/>
  <c r="G411" i="23"/>
  <c r="G412" i="23"/>
  <c r="G413" i="23"/>
  <c r="G414" i="23"/>
  <c r="G415" i="23"/>
  <c r="G416" i="23"/>
  <c r="G417" i="23"/>
  <c r="G418" i="23"/>
  <c r="G419" i="23"/>
  <c r="G420" i="23"/>
  <c r="G421" i="23"/>
  <c r="G422" i="23"/>
  <c r="G423" i="23"/>
  <c r="G424" i="23"/>
  <c r="G425" i="23"/>
  <c r="G426" i="23"/>
  <c r="G427" i="23"/>
  <c r="G428" i="23"/>
  <c r="G429" i="23"/>
  <c r="G430" i="23"/>
  <c r="G431" i="23"/>
  <c r="G432" i="23"/>
  <c r="G433" i="23"/>
  <c r="G434" i="23"/>
  <c r="G435" i="23"/>
  <c r="G436" i="23"/>
  <c r="G437" i="23"/>
  <c r="G438" i="23"/>
  <c r="G439" i="23"/>
  <c r="G440" i="23"/>
  <c r="G441" i="23"/>
  <c r="G442" i="23"/>
  <c r="G443" i="23"/>
  <c r="G444" i="23"/>
  <c r="G445" i="23"/>
  <c r="G446" i="23"/>
  <c r="G447" i="23"/>
  <c r="G448" i="23"/>
  <c r="G449" i="23"/>
  <c r="G450" i="23"/>
  <c r="G451" i="23"/>
  <c r="G452" i="23"/>
  <c r="G453" i="23"/>
  <c r="G454" i="23"/>
  <c r="G455" i="23"/>
  <c r="G456" i="23"/>
  <c r="G457" i="23"/>
  <c r="G458" i="23"/>
  <c r="G459" i="23"/>
  <c r="G460" i="23"/>
  <c r="G461" i="23"/>
  <c r="G462" i="23"/>
  <c r="G463" i="23"/>
  <c r="G464" i="23"/>
  <c r="G465" i="23"/>
  <c r="G466" i="23"/>
  <c r="G467" i="23"/>
  <c r="G468" i="23"/>
  <c r="G469" i="23"/>
  <c r="G470" i="23"/>
  <c r="G471" i="23"/>
  <c r="G472" i="23"/>
  <c r="G473" i="23"/>
  <c r="G474" i="23"/>
  <c r="G475" i="23"/>
  <c r="G476" i="23"/>
  <c r="G477" i="23"/>
  <c r="G478" i="23"/>
  <c r="G479" i="23"/>
  <c r="G480" i="23"/>
  <c r="G481" i="23"/>
  <c r="G482" i="23"/>
  <c r="G483" i="23"/>
  <c r="G484" i="23"/>
  <c r="G485" i="23"/>
  <c r="G486" i="23"/>
  <c r="G487" i="23"/>
  <c r="G488" i="23"/>
  <c r="G489" i="23"/>
  <c r="G490" i="23"/>
  <c r="G491" i="23"/>
  <c r="G492" i="23"/>
  <c r="G493" i="23"/>
  <c r="G494" i="23"/>
  <c r="G495" i="23"/>
  <c r="G496" i="23"/>
  <c r="G497" i="23"/>
  <c r="G498" i="23"/>
  <c r="G499" i="23"/>
  <c r="G500" i="23"/>
  <c r="G501" i="23"/>
  <c r="G502" i="23"/>
  <c r="G503" i="23"/>
  <c r="G504" i="23"/>
  <c r="G505" i="23"/>
  <c r="G506" i="23"/>
  <c r="G507" i="23"/>
  <c r="G508" i="23"/>
  <c r="G509" i="23"/>
  <c r="G510" i="23"/>
  <c r="G511" i="23"/>
  <c r="G512" i="23"/>
  <c r="G513" i="23"/>
  <c r="G514" i="23"/>
  <c r="G515" i="23"/>
  <c r="G516" i="23"/>
  <c r="G517" i="23"/>
  <c r="G518" i="23"/>
  <c r="G519" i="23"/>
  <c r="G520" i="23"/>
  <c r="G521" i="23"/>
  <c r="G522" i="23"/>
  <c r="G523" i="23"/>
  <c r="G524" i="23"/>
  <c r="G525" i="23"/>
  <c r="G526" i="23"/>
  <c r="G527" i="23"/>
  <c r="G528" i="23"/>
  <c r="G529" i="23"/>
  <c r="G530" i="23"/>
  <c r="G531" i="23"/>
  <c r="G532" i="23"/>
  <c r="G533" i="23"/>
  <c r="G534" i="23"/>
  <c r="G535" i="23"/>
  <c r="G536" i="23"/>
  <c r="G537" i="23"/>
  <c r="G538" i="23"/>
  <c r="G539" i="23"/>
  <c r="G540" i="23"/>
  <c r="G541" i="23"/>
  <c r="G542" i="23"/>
  <c r="G543" i="23"/>
  <c r="G544" i="23"/>
  <c r="G545" i="23"/>
  <c r="G546" i="23"/>
  <c r="G547" i="23"/>
  <c r="G548" i="23"/>
  <c r="G549" i="23"/>
  <c r="G550" i="23"/>
  <c r="G551" i="23"/>
  <c r="G552" i="23"/>
  <c r="G553" i="23"/>
  <c r="G554" i="23"/>
  <c r="G555" i="23"/>
  <c r="G556" i="23"/>
  <c r="G557" i="23"/>
  <c r="G558" i="23"/>
  <c r="G559" i="23"/>
  <c r="G560" i="23"/>
  <c r="G561" i="23"/>
  <c r="G562" i="23"/>
  <c r="G563" i="23"/>
  <c r="G564" i="23"/>
  <c r="G565" i="23"/>
  <c r="G566" i="23"/>
  <c r="G567" i="23"/>
  <c r="G568" i="23"/>
  <c r="G569" i="23"/>
  <c r="G570" i="23"/>
  <c r="G571" i="23"/>
  <c r="G572" i="23"/>
  <c r="G573" i="23"/>
  <c r="G574" i="23"/>
  <c r="G575" i="23"/>
  <c r="G576" i="23"/>
  <c r="G577" i="23"/>
  <c r="G578" i="23"/>
  <c r="G579" i="23"/>
  <c r="G580" i="23"/>
  <c r="G581" i="23"/>
  <c r="G582" i="23"/>
  <c r="G583" i="23"/>
  <c r="G584" i="23"/>
  <c r="G585" i="23"/>
  <c r="G586" i="23"/>
  <c r="G587" i="23"/>
  <c r="G588" i="23"/>
  <c r="G589" i="23"/>
  <c r="G590" i="23"/>
  <c r="G591" i="23"/>
  <c r="G592" i="23"/>
  <c r="G593" i="23"/>
  <c r="G594" i="23"/>
  <c r="G595" i="23"/>
  <c r="G596" i="23"/>
  <c r="G597" i="23"/>
  <c r="G598" i="23"/>
  <c r="G599" i="23"/>
  <c r="G600" i="23"/>
  <c r="G601" i="23"/>
  <c r="G602" i="23"/>
  <c r="G603" i="23"/>
  <c r="G604" i="23"/>
  <c r="G605" i="23"/>
  <c r="G606" i="23"/>
  <c r="G607" i="23"/>
  <c r="G608" i="23"/>
  <c r="G609" i="23"/>
  <c r="G610" i="23"/>
  <c r="G611" i="23"/>
  <c r="G612" i="23"/>
  <c r="G613" i="23"/>
  <c r="G614" i="23"/>
  <c r="G615" i="23"/>
  <c r="G616" i="23"/>
  <c r="G617" i="23"/>
  <c r="G618" i="23"/>
  <c r="G619" i="23"/>
  <c r="G620" i="23"/>
  <c r="G621" i="23"/>
  <c r="G622" i="23"/>
  <c r="G623" i="23"/>
  <c r="G624" i="23"/>
  <c r="G625" i="23"/>
  <c r="G626" i="23"/>
  <c r="G627" i="23"/>
  <c r="G628" i="23"/>
  <c r="G629" i="23"/>
  <c r="G630" i="23"/>
  <c r="G631" i="23"/>
  <c r="G632" i="23"/>
  <c r="G633" i="23"/>
  <c r="G634" i="23"/>
  <c r="G635" i="23"/>
  <c r="G636" i="23"/>
  <c r="G637" i="23"/>
  <c r="G638" i="23"/>
  <c r="G639" i="23"/>
  <c r="G640" i="23"/>
  <c r="G641" i="23"/>
  <c r="G642" i="23"/>
  <c r="G643" i="23"/>
  <c r="G644" i="23"/>
  <c r="G645" i="23"/>
  <c r="G646" i="23"/>
  <c r="G647" i="23"/>
  <c r="G648" i="23"/>
  <c r="G649" i="23"/>
  <c r="G650" i="23"/>
  <c r="G651" i="23"/>
  <c r="G652" i="23"/>
  <c r="G653" i="23"/>
  <c r="G654" i="23"/>
  <c r="G655" i="23"/>
  <c r="G656" i="23"/>
  <c r="G657" i="23"/>
  <c r="G658" i="23"/>
  <c r="G659" i="23"/>
  <c r="G660" i="23"/>
  <c r="G661" i="23"/>
  <c r="G662" i="23"/>
  <c r="G663" i="23"/>
  <c r="G664" i="23"/>
  <c r="G665" i="23"/>
  <c r="G666" i="23"/>
  <c r="G667" i="23"/>
  <c r="G668" i="23"/>
  <c r="G669" i="23"/>
  <c r="G670" i="23"/>
  <c r="G671" i="23"/>
  <c r="G672" i="23"/>
  <c r="G673" i="23"/>
  <c r="G674" i="23"/>
  <c r="G675" i="23"/>
  <c r="G676" i="23"/>
  <c r="G677" i="23"/>
  <c r="G678" i="23"/>
  <c r="G679" i="23"/>
  <c r="G680" i="23"/>
  <c r="G681" i="23"/>
  <c r="G682" i="23"/>
  <c r="G683" i="23"/>
  <c r="G684" i="23"/>
  <c r="G685" i="23"/>
  <c r="G686" i="23"/>
  <c r="G687" i="23"/>
  <c r="G688" i="23"/>
  <c r="G689" i="23"/>
  <c r="G690" i="23"/>
  <c r="G691" i="23"/>
  <c r="G692" i="23"/>
  <c r="G693" i="23"/>
  <c r="G694" i="23"/>
  <c r="G695" i="23"/>
  <c r="G696" i="23"/>
  <c r="G697" i="23"/>
  <c r="G698" i="23"/>
  <c r="G699" i="23"/>
  <c r="G700" i="23"/>
  <c r="G701" i="23"/>
  <c r="G702" i="23"/>
  <c r="G703" i="23"/>
  <c r="G704" i="23"/>
  <c r="G705" i="23"/>
  <c r="G706" i="23"/>
  <c r="G707" i="23"/>
  <c r="G708" i="23"/>
  <c r="G709" i="23"/>
  <c r="G710" i="23"/>
  <c r="G711" i="23"/>
  <c r="G712" i="23"/>
  <c r="G713" i="23"/>
  <c r="G714" i="23"/>
  <c r="G715" i="23"/>
  <c r="G716" i="23"/>
  <c r="G717" i="23"/>
  <c r="G718" i="23"/>
  <c r="G719" i="23"/>
  <c r="G720" i="23"/>
  <c r="G721" i="23"/>
  <c r="G722" i="23"/>
  <c r="G723" i="23"/>
  <c r="G724" i="23"/>
  <c r="G725" i="23"/>
  <c r="G726" i="23"/>
  <c r="G727" i="23"/>
  <c r="G728" i="23"/>
  <c r="G729" i="23"/>
  <c r="G730" i="23"/>
  <c r="G731" i="23"/>
  <c r="G732" i="23"/>
  <c r="G733" i="23"/>
  <c r="G734" i="23"/>
  <c r="G735" i="23"/>
  <c r="G736" i="23"/>
  <c r="G737" i="23"/>
  <c r="G738" i="23"/>
  <c r="G739" i="23"/>
  <c r="G740" i="23"/>
  <c r="G741" i="23"/>
  <c r="G742" i="23"/>
  <c r="G743" i="23"/>
  <c r="G744" i="23"/>
  <c r="G745" i="23"/>
  <c r="G746" i="23"/>
  <c r="G747" i="23"/>
  <c r="G748" i="23"/>
  <c r="G749" i="23"/>
  <c r="G750" i="23"/>
  <c r="G751" i="23"/>
  <c r="G752" i="23"/>
  <c r="G753" i="23"/>
  <c r="G754" i="23"/>
  <c r="G755" i="23"/>
  <c r="G756" i="23"/>
  <c r="G757" i="23"/>
  <c r="G758" i="23"/>
  <c r="G759" i="23"/>
  <c r="G760" i="23"/>
  <c r="G761" i="23"/>
  <c r="G762" i="23"/>
  <c r="G763" i="23"/>
  <c r="G764" i="23"/>
  <c r="G765" i="23"/>
  <c r="G766" i="23"/>
  <c r="G767" i="23"/>
  <c r="G768" i="23"/>
  <c r="G769" i="23"/>
  <c r="G770" i="23"/>
  <c r="G771" i="23"/>
  <c r="G772" i="23"/>
  <c r="G773" i="23"/>
  <c r="G774" i="23"/>
  <c r="G775" i="23"/>
  <c r="G776" i="23"/>
  <c r="G777" i="23"/>
  <c r="G778" i="23"/>
  <c r="G779" i="23"/>
  <c r="G780" i="23"/>
  <c r="G781" i="23"/>
  <c r="G782" i="23"/>
  <c r="G783" i="23"/>
  <c r="G784" i="23"/>
  <c r="G785" i="23"/>
  <c r="G786" i="23"/>
  <c r="G787" i="23"/>
  <c r="G788" i="23"/>
  <c r="G789" i="23"/>
  <c r="G790" i="23"/>
  <c r="G791" i="23"/>
  <c r="G792" i="23"/>
  <c r="G793" i="23"/>
  <c r="G794" i="23"/>
  <c r="G795" i="23"/>
  <c r="G796" i="23"/>
  <c r="G797" i="23"/>
  <c r="G798" i="23"/>
  <c r="G799" i="23"/>
  <c r="G800" i="23"/>
  <c r="G800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G201" i="22"/>
  <c r="G202" i="22"/>
  <c r="G203" i="22"/>
  <c r="G204" i="22"/>
  <c r="G205" i="22"/>
  <c r="G206" i="22"/>
  <c r="G207" i="22"/>
  <c r="G208" i="22"/>
  <c r="G209" i="22"/>
  <c r="G210" i="22"/>
  <c r="G211" i="22"/>
  <c r="G212" i="22"/>
  <c r="G213" i="22"/>
  <c r="G214" i="22"/>
  <c r="G215" i="22"/>
  <c r="G216" i="22"/>
  <c r="G217" i="22"/>
  <c r="G218" i="22"/>
  <c r="G219" i="22"/>
  <c r="G220" i="22"/>
  <c r="G221" i="22"/>
  <c r="G222" i="22"/>
  <c r="G223" i="22"/>
  <c r="G224" i="22"/>
  <c r="G225" i="22"/>
  <c r="G226" i="22"/>
  <c r="G227" i="22"/>
  <c r="G228" i="22"/>
  <c r="G229" i="22"/>
  <c r="G230" i="22"/>
  <c r="G231" i="22"/>
  <c r="G232" i="22"/>
  <c r="G233" i="22"/>
  <c r="G234" i="22"/>
  <c r="G235" i="22"/>
  <c r="G236" i="22"/>
  <c r="G237" i="22"/>
  <c r="G238" i="22"/>
  <c r="G239" i="22"/>
  <c r="G240" i="22"/>
  <c r="G241" i="22"/>
  <c r="G242" i="22"/>
  <c r="G243" i="22"/>
  <c r="G244" i="22"/>
  <c r="G245" i="22"/>
  <c r="G246" i="22"/>
  <c r="G247" i="22"/>
  <c r="G248" i="22"/>
  <c r="G249" i="22"/>
  <c r="G250" i="22"/>
  <c r="G251" i="22"/>
  <c r="G252" i="22"/>
  <c r="G253" i="22"/>
  <c r="G254" i="22"/>
  <c r="G255" i="22"/>
  <c r="G256" i="22"/>
  <c r="G257" i="22"/>
  <c r="G258" i="22"/>
  <c r="G259" i="22"/>
  <c r="G260" i="22"/>
  <c r="G261" i="22"/>
  <c r="G262" i="22"/>
  <c r="G263" i="22"/>
  <c r="G264" i="22"/>
  <c r="G265" i="22"/>
  <c r="G266" i="22"/>
  <c r="G267" i="22"/>
  <c r="G268" i="22"/>
  <c r="G269" i="22"/>
  <c r="G270" i="22"/>
  <c r="G271" i="22"/>
  <c r="G272" i="22"/>
  <c r="G273" i="22"/>
  <c r="G274" i="22"/>
  <c r="G275" i="22"/>
  <c r="G276" i="22"/>
  <c r="G277" i="22"/>
  <c r="G278" i="22"/>
  <c r="G279" i="22"/>
  <c r="G280" i="22"/>
  <c r="G281" i="22"/>
  <c r="G282" i="22"/>
  <c r="G283" i="22"/>
  <c r="G284" i="22"/>
  <c r="G285" i="22"/>
  <c r="G286" i="22"/>
  <c r="G287" i="22"/>
  <c r="G288" i="22"/>
  <c r="G289" i="22"/>
  <c r="G290" i="22"/>
  <c r="G291" i="22"/>
  <c r="G292" i="22"/>
  <c r="G293" i="22"/>
  <c r="G294" i="22"/>
  <c r="G295" i="22"/>
  <c r="G296" i="22"/>
  <c r="G297" i="22"/>
  <c r="G298" i="22"/>
  <c r="G299" i="22"/>
  <c r="G300" i="22"/>
  <c r="G301" i="22"/>
  <c r="G302" i="22"/>
  <c r="G303" i="22"/>
  <c r="G304" i="22"/>
  <c r="G305" i="22"/>
  <c r="G306" i="22"/>
  <c r="G307" i="22"/>
  <c r="G308" i="22"/>
  <c r="G309" i="22"/>
  <c r="G310" i="22"/>
  <c r="G311" i="22"/>
  <c r="G312" i="22"/>
  <c r="G313" i="22"/>
  <c r="G314" i="22"/>
  <c r="G315" i="22"/>
  <c r="G316" i="22"/>
  <c r="G317" i="22"/>
  <c r="G318" i="22"/>
  <c r="G319" i="22"/>
  <c r="G320" i="22"/>
  <c r="G321" i="22"/>
  <c r="G322" i="22"/>
  <c r="G323" i="22"/>
  <c r="G324" i="22"/>
  <c r="G325" i="22"/>
  <c r="G326" i="22"/>
  <c r="G327" i="22"/>
  <c r="G328" i="22"/>
  <c r="G329" i="22"/>
  <c r="G330" i="22"/>
  <c r="G331" i="22"/>
  <c r="G332" i="22"/>
  <c r="G333" i="22"/>
  <c r="G334" i="22"/>
  <c r="G335" i="22"/>
  <c r="G336" i="22"/>
  <c r="G337" i="22"/>
  <c r="G338" i="22"/>
  <c r="G339" i="22"/>
  <c r="G340" i="22"/>
  <c r="G341" i="22"/>
  <c r="G342" i="22"/>
  <c r="G343" i="22"/>
  <c r="G344" i="22"/>
  <c r="G345" i="22"/>
  <c r="G346" i="22"/>
  <c r="G347" i="22"/>
  <c r="G348" i="22"/>
  <c r="G349" i="22"/>
  <c r="G350" i="22"/>
  <c r="G351" i="22"/>
  <c r="G352" i="22"/>
  <c r="G353" i="22"/>
  <c r="G354" i="22"/>
  <c r="G355" i="22"/>
  <c r="G356" i="22"/>
  <c r="G357" i="22"/>
  <c r="G358" i="22"/>
  <c r="G359" i="22"/>
  <c r="G360" i="22"/>
  <c r="G361" i="22"/>
  <c r="G362" i="22"/>
  <c r="G363" i="22"/>
  <c r="G364" i="22"/>
  <c r="G365" i="22"/>
  <c r="G366" i="22"/>
  <c r="G367" i="22"/>
  <c r="G368" i="22"/>
  <c r="G369" i="22"/>
  <c r="G370" i="22"/>
  <c r="G371" i="22"/>
  <c r="G372" i="22"/>
  <c r="G373" i="22"/>
  <c r="G374" i="22"/>
  <c r="G375" i="22"/>
  <c r="G376" i="22"/>
  <c r="G377" i="22"/>
  <c r="G378" i="22"/>
  <c r="G379" i="22"/>
  <c r="G380" i="22"/>
  <c r="G381" i="22"/>
  <c r="G382" i="22"/>
  <c r="G383" i="22"/>
  <c r="G384" i="22"/>
  <c r="G385" i="22"/>
  <c r="G386" i="22"/>
  <c r="G387" i="22"/>
  <c r="G388" i="22"/>
  <c r="G389" i="22"/>
  <c r="G390" i="22"/>
  <c r="G391" i="22"/>
  <c r="G392" i="22"/>
  <c r="G393" i="22"/>
  <c r="G394" i="22"/>
  <c r="G395" i="22"/>
  <c r="G396" i="22"/>
  <c r="G397" i="22"/>
  <c r="G398" i="22"/>
  <c r="G399" i="22"/>
  <c r="G400" i="22"/>
  <c r="G401" i="22"/>
  <c r="G402" i="22"/>
  <c r="G403" i="22"/>
  <c r="G404" i="22"/>
  <c r="G405" i="22"/>
  <c r="G406" i="22"/>
  <c r="G407" i="22"/>
  <c r="G408" i="22"/>
  <c r="G409" i="22"/>
  <c r="G410" i="22"/>
  <c r="G411" i="22"/>
  <c r="G412" i="22"/>
  <c r="G413" i="22"/>
  <c r="G414" i="22"/>
  <c r="G415" i="22"/>
  <c r="G416" i="22"/>
  <c r="G417" i="22"/>
  <c r="G418" i="22"/>
  <c r="G419" i="22"/>
  <c r="G420" i="22"/>
  <c r="G421" i="22"/>
  <c r="G422" i="22"/>
  <c r="G423" i="22"/>
  <c r="G424" i="22"/>
  <c r="G425" i="22"/>
  <c r="G426" i="22"/>
  <c r="G427" i="22"/>
  <c r="G428" i="22"/>
  <c r="G429" i="22"/>
  <c r="G430" i="22"/>
  <c r="G431" i="22"/>
  <c r="G432" i="22"/>
  <c r="G433" i="22"/>
  <c r="G434" i="22"/>
  <c r="G435" i="22"/>
  <c r="G436" i="22"/>
  <c r="G437" i="22"/>
  <c r="G438" i="22"/>
  <c r="G439" i="22"/>
  <c r="G440" i="22"/>
  <c r="G441" i="22"/>
  <c r="G442" i="22"/>
  <c r="G443" i="22"/>
  <c r="G444" i="22"/>
  <c r="G445" i="22"/>
  <c r="G446" i="22"/>
  <c r="G447" i="22"/>
  <c r="G448" i="22"/>
  <c r="G449" i="22"/>
  <c r="G450" i="22"/>
  <c r="G451" i="22"/>
  <c r="G452" i="22"/>
  <c r="G453" i="22"/>
  <c r="G454" i="22"/>
  <c r="G455" i="22"/>
  <c r="G456" i="22"/>
  <c r="G457" i="22"/>
  <c r="G458" i="22"/>
  <c r="G459" i="22"/>
  <c r="G460" i="22"/>
  <c r="G461" i="22"/>
  <c r="G462" i="22"/>
  <c r="G463" i="22"/>
  <c r="G464" i="22"/>
  <c r="G465" i="22"/>
  <c r="G466" i="22"/>
  <c r="G467" i="22"/>
  <c r="G468" i="22"/>
  <c r="G469" i="22"/>
  <c r="G470" i="22"/>
  <c r="G471" i="22"/>
  <c r="G472" i="22"/>
  <c r="G473" i="22"/>
  <c r="G474" i="22"/>
  <c r="G475" i="22"/>
  <c r="G476" i="22"/>
  <c r="G477" i="22"/>
  <c r="G478" i="22"/>
  <c r="G479" i="22"/>
  <c r="G480" i="22"/>
  <c r="G481" i="22"/>
  <c r="G482" i="22"/>
  <c r="G483" i="22"/>
  <c r="G484" i="22"/>
  <c r="G485" i="22"/>
  <c r="G486" i="22"/>
  <c r="G487" i="22"/>
  <c r="G488" i="22"/>
  <c r="G489" i="22"/>
  <c r="G490" i="22"/>
  <c r="G491" i="22"/>
  <c r="G492" i="22"/>
  <c r="G493" i="22"/>
  <c r="G494" i="22"/>
  <c r="G495" i="22"/>
  <c r="G496" i="22"/>
  <c r="G497" i="22"/>
  <c r="G498" i="22"/>
  <c r="G499" i="22"/>
  <c r="G500" i="22"/>
  <c r="G501" i="22"/>
  <c r="G502" i="22"/>
  <c r="G503" i="22"/>
  <c r="G504" i="22"/>
  <c r="G505" i="22"/>
  <c r="G506" i="22"/>
  <c r="G507" i="22"/>
  <c r="G508" i="22"/>
  <c r="G509" i="22"/>
  <c r="G510" i="22"/>
  <c r="G511" i="22"/>
  <c r="G512" i="22"/>
  <c r="G513" i="22"/>
  <c r="G514" i="22"/>
  <c r="G515" i="22"/>
  <c r="G516" i="22"/>
  <c r="G517" i="22"/>
  <c r="G518" i="22"/>
  <c r="G519" i="22"/>
  <c r="G520" i="22"/>
  <c r="G521" i="22"/>
  <c r="G522" i="22"/>
  <c r="G523" i="22"/>
  <c r="G524" i="22"/>
  <c r="G525" i="22"/>
  <c r="G526" i="22"/>
  <c r="G527" i="22"/>
  <c r="G528" i="22"/>
  <c r="G529" i="22"/>
  <c r="G530" i="22"/>
  <c r="G531" i="22"/>
  <c r="G532" i="22"/>
  <c r="G533" i="22"/>
  <c r="G534" i="22"/>
  <c r="G535" i="22"/>
  <c r="G536" i="22"/>
  <c r="G537" i="22"/>
  <c r="G538" i="22"/>
  <c r="G539" i="22"/>
  <c r="G540" i="22"/>
  <c r="G541" i="22"/>
  <c r="G542" i="22"/>
  <c r="G543" i="22"/>
  <c r="G544" i="22"/>
  <c r="G545" i="22"/>
  <c r="G546" i="22"/>
  <c r="G547" i="22"/>
  <c r="G548" i="22"/>
  <c r="G549" i="22"/>
  <c r="G550" i="22"/>
  <c r="G551" i="22"/>
  <c r="G552" i="22"/>
  <c r="G553" i="22"/>
  <c r="G554" i="22"/>
  <c r="G555" i="22"/>
  <c r="G556" i="22"/>
  <c r="G557" i="22"/>
  <c r="G558" i="22"/>
  <c r="G559" i="22"/>
  <c r="G560" i="22"/>
  <c r="G561" i="22"/>
  <c r="G562" i="22"/>
  <c r="G563" i="22"/>
  <c r="G564" i="22"/>
  <c r="G565" i="22"/>
  <c r="G566" i="22"/>
  <c r="G567" i="22"/>
  <c r="G568" i="22"/>
  <c r="G569" i="22"/>
  <c r="G570" i="22"/>
  <c r="G571" i="22"/>
  <c r="G572" i="22"/>
  <c r="G573" i="22"/>
  <c r="G574" i="22"/>
  <c r="G575" i="22"/>
  <c r="G576" i="22"/>
  <c r="G577" i="22"/>
  <c r="G578" i="22"/>
  <c r="G579" i="22"/>
  <c r="G580" i="22"/>
  <c r="G581" i="22"/>
  <c r="G582" i="22"/>
  <c r="G583" i="22"/>
  <c r="G584" i="22"/>
  <c r="G585" i="22"/>
  <c r="G586" i="22"/>
  <c r="G587" i="22"/>
  <c r="G588" i="22"/>
  <c r="G589" i="22"/>
  <c r="G590" i="22"/>
  <c r="G591" i="22"/>
  <c r="G592" i="22"/>
  <c r="G593" i="22"/>
  <c r="G594" i="22"/>
  <c r="G595" i="22"/>
  <c r="G596" i="22"/>
  <c r="G597" i="22"/>
  <c r="G598" i="22"/>
  <c r="G599" i="22"/>
  <c r="G600" i="22"/>
  <c r="G601" i="22"/>
  <c r="G602" i="22"/>
  <c r="G603" i="22"/>
  <c r="G604" i="22"/>
  <c r="G605" i="22"/>
  <c r="G606" i="22"/>
  <c r="G607" i="22"/>
  <c r="G608" i="22"/>
  <c r="G609" i="22"/>
  <c r="G610" i="22"/>
  <c r="G611" i="22"/>
  <c r="G612" i="22"/>
  <c r="G613" i="22"/>
  <c r="G614" i="22"/>
  <c r="G615" i="22"/>
  <c r="G616" i="22"/>
  <c r="G617" i="22"/>
  <c r="G618" i="22"/>
  <c r="G619" i="22"/>
  <c r="G620" i="22"/>
  <c r="G621" i="22"/>
  <c r="G622" i="22"/>
  <c r="G623" i="22"/>
  <c r="G624" i="22"/>
  <c r="G625" i="22"/>
  <c r="G626" i="22"/>
  <c r="G627" i="22"/>
  <c r="G628" i="22"/>
  <c r="G629" i="22"/>
  <c r="G630" i="22"/>
  <c r="G631" i="22"/>
  <c r="G632" i="22"/>
  <c r="G633" i="22"/>
  <c r="G634" i="22"/>
  <c r="G635" i="22"/>
  <c r="G636" i="22"/>
  <c r="G637" i="22"/>
  <c r="G638" i="22"/>
  <c r="G639" i="22"/>
  <c r="G640" i="22"/>
  <c r="G641" i="22"/>
  <c r="G642" i="22"/>
  <c r="G643" i="22"/>
  <c r="G644" i="22"/>
  <c r="G645" i="22"/>
  <c r="G646" i="22"/>
  <c r="G647" i="22"/>
  <c r="G648" i="22"/>
  <c r="G649" i="22"/>
  <c r="G650" i="22"/>
  <c r="G651" i="22"/>
  <c r="G652" i="22"/>
  <c r="G653" i="22"/>
  <c r="G654" i="22"/>
  <c r="G655" i="22"/>
  <c r="G656" i="22"/>
  <c r="G657" i="22"/>
  <c r="G658" i="22"/>
  <c r="G659" i="22"/>
  <c r="G660" i="22"/>
  <c r="G661" i="22"/>
  <c r="G662" i="22"/>
  <c r="G663" i="22"/>
  <c r="G664" i="22"/>
  <c r="G665" i="22"/>
  <c r="G666" i="22"/>
  <c r="G667" i="22"/>
  <c r="G668" i="22"/>
  <c r="G669" i="22"/>
  <c r="G670" i="22"/>
  <c r="G671" i="22"/>
  <c r="G672" i="22"/>
  <c r="G673" i="22"/>
  <c r="G674" i="22"/>
  <c r="G675" i="22"/>
  <c r="G676" i="22"/>
  <c r="G677" i="22"/>
  <c r="G678" i="22"/>
  <c r="G679" i="22"/>
  <c r="G680" i="22"/>
  <c r="G681" i="22"/>
  <c r="G682" i="22"/>
  <c r="G683" i="22"/>
  <c r="G684" i="22"/>
  <c r="G685" i="22"/>
  <c r="G686" i="22"/>
  <c r="G687" i="22"/>
  <c r="G688" i="22"/>
  <c r="G689" i="22"/>
  <c r="G690" i="22"/>
  <c r="G691" i="22"/>
  <c r="G692" i="22"/>
  <c r="G693" i="22"/>
  <c r="G694" i="22"/>
  <c r="G695" i="22"/>
  <c r="G696" i="22"/>
  <c r="G697" i="22"/>
  <c r="G698" i="22"/>
  <c r="G699" i="22"/>
  <c r="G700" i="22"/>
  <c r="G701" i="22"/>
  <c r="G702" i="22"/>
  <c r="G703" i="22"/>
  <c r="G704" i="22"/>
  <c r="G705" i="22"/>
  <c r="G706" i="22"/>
  <c r="G707" i="22"/>
  <c r="G708" i="22"/>
  <c r="G709" i="22"/>
  <c r="G710" i="22"/>
  <c r="G711" i="22"/>
  <c r="G712" i="22"/>
  <c r="G713" i="22"/>
  <c r="G714" i="22"/>
  <c r="G715" i="22"/>
  <c r="G716" i="22"/>
  <c r="G717" i="22"/>
  <c r="G718" i="22"/>
  <c r="G719" i="22"/>
  <c r="G720" i="22"/>
  <c r="G721" i="22"/>
  <c r="G722" i="22"/>
  <c r="G723" i="22"/>
  <c r="G724" i="22"/>
  <c r="G725" i="22"/>
  <c r="G726" i="22"/>
  <c r="G727" i="22"/>
  <c r="G728" i="22"/>
  <c r="G729" i="22"/>
  <c r="G730" i="22"/>
  <c r="G731" i="22"/>
  <c r="G732" i="22"/>
  <c r="G733" i="22"/>
  <c r="G734" i="22"/>
  <c r="G735" i="22"/>
  <c r="G736" i="22"/>
  <c r="G737" i="22"/>
  <c r="G738" i="22"/>
  <c r="G739" i="22"/>
  <c r="G740" i="22"/>
  <c r="G741" i="22"/>
  <c r="G742" i="22"/>
  <c r="G743" i="22"/>
  <c r="G744" i="22"/>
  <c r="G745" i="22"/>
  <c r="G746" i="22"/>
  <c r="G747" i="22"/>
  <c r="G748" i="22"/>
  <c r="G749" i="22"/>
  <c r="G750" i="22"/>
  <c r="G751" i="22"/>
  <c r="G752" i="22"/>
  <c r="G753" i="22"/>
  <c r="G754" i="22"/>
  <c r="G755" i="22"/>
  <c r="G756" i="22"/>
  <c r="G757" i="22"/>
  <c r="G758" i="22"/>
  <c r="G759" i="22"/>
  <c r="G760" i="22"/>
  <c r="G761" i="22"/>
  <c r="G762" i="22"/>
  <c r="G763" i="22"/>
  <c r="G764" i="22"/>
  <c r="G765" i="22"/>
  <c r="G766" i="22"/>
  <c r="G767" i="22"/>
  <c r="G768" i="22"/>
  <c r="G769" i="22"/>
  <c r="G770" i="22"/>
  <c r="G771" i="22"/>
  <c r="G772" i="22"/>
  <c r="G773" i="22"/>
  <c r="G774" i="22"/>
  <c r="G775" i="22"/>
  <c r="G776" i="22"/>
  <c r="G777" i="22"/>
  <c r="G778" i="22"/>
  <c r="G779" i="22"/>
  <c r="G780" i="22"/>
  <c r="G781" i="22"/>
  <c r="G782" i="22"/>
  <c r="G783" i="22"/>
  <c r="G784" i="22"/>
  <c r="G785" i="22"/>
  <c r="G786" i="22"/>
  <c r="G787" i="22"/>
  <c r="G788" i="22"/>
  <c r="G789" i="22"/>
  <c r="G790" i="22"/>
  <c r="G791" i="22"/>
  <c r="G792" i="22"/>
  <c r="G793" i="22"/>
  <c r="G794" i="22"/>
  <c r="G795" i="22"/>
  <c r="G796" i="22"/>
  <c r="G797" i="22"/>
  <c r="G798" i="22"/>
  <c r="G799" i="22"/>
  <c r="G2" i="22"/>
  <c r="J20" i="3"/>
  <c r="K20" i="3"/>
  <c r="Q6" i="14"/>
  <c r="I20" i="3"/>
  <c r="H20" i="3"/>
  <c r="E18" i="11" l="1"/>
  <c r="E20" i="11"/>
  <c r="E16" i="11"/>
  <c r="F8" i="9" l="1" a="1"/>
  <c r="F8" i="9"/>
  <c r="F7" i="9" a="1"/>
  <c r="F7" i="9"/>
  <c r="G7" i="9" s="1"/>
  <c r="F9" i="9" a="1"/>
  <c r="F9" i="9"/>
  <c r="G9" i="9" s="1"/>
  <c r="F10" i="9" a="1"/>
  <c r="F10" i="9"/>
  <c r="F11" i="9" a="1"/>
  <c r="F11" i="9"/>
  <c r="G11" i="9" s="1"/>
  <c r="F12" i="9" a="1"/>
  <c r="F12" i="9"/>
  <c r="F13" i="9" a="1"/>
  <c r="F13" i="9"/>
  <c r="G13" i="9" s="1"/>
  <c r="F14" i="9" a="1"/>
  <c r="F14" i="9"/>
  <c r="F15" i="9" a="1"/>
  <c r="F15" i="9"/>
  <c r="G15" i="9" s="1"/>
  <c r="F16" i="9" a="1"/>
  <c r="F16" i="9"/>
  <c r="F17" i="9" a="1"/>
  <c r="F17" i="9"/>
  <c r="G17" i="9" s="1"/>
  <c r="F18" i="9" a="1"/>
  <c r="F18" i="9"/>
  <c r="F19" i="9" a="1"/>
  <c r="F19" i="9"/>
  <c r="G19" i="9" s="1"/>
  <c r="F20" i="9" a="1"/>
  <c r="F20" i="9"/>
  <c r="F6" i="9" a="1"/>
  <c r="F6" i="9" s="1"/>
  <c r="G6" i="9" s="1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D35" i="16"/>
  <c r="D34" i="16"/>
  <c r="D33" i="16"/>
  <c r="D24" i="16"/>
  <c r="D28" i="16" s="1"/>
  <c r="C35" i="16"/>
  <c r="C34" i="16"/>
  <c r="C33" i="16"/>
  <c r="C24" i="16"/>
  <c r="D25" i="16"/>
  <c r="D26" i="16"/>
  <c r="D27" i="16"/>
  <c r="D15" i="16"/>
  <c r="C28" i="16"/>
  <c r="C25" i="16"/>
  <c r="C26" i="16"/>
  <c r="C27" i="16"/>
  <c r="C15" i="16"/>
  <c r="D16" i="16"/>
  <c r="D17" i="16"/>
  <c r="D18" i="16"/>
  <c r="D19" i="16"/>
  <c r="D7" i="16"/>
  <c r="C19" i="16"/>
  <c r="C18" i="16"/>
  <c r="C16" i="16"/>
  <c r="C17" i="16"/>
  <c r="C7" i="16"/>
  <c r="H53" i="15"/>
  <c r="D8" i="16"/>
  <c r="D9" i="16"/>
  <c r="D10" i="16"/>
  <c r="C9" i="16"/>
  <c r="C8" i="16"/>
  <c r="H7" i="4"/>
  <c r="H8" i="4"/>
  <c r="H9" i="4"/>
  <c r="H10" i="4"/>
  <c r="H11" i="4"/>
  <c r="H12" i="4"/>
  <c r="H13" i="4"/>
  <c r="H14" i="4"/>
  <c r="H6" i="4"/>
  <c r="G7" i="4"/>
  <c r="G8" i="4"/>
  <c r="G9" i="4"/>
  <c r="G10" i="4"/>
  <c r="G11" i="4"/>
  <c r="G12" i="4"/>
  <c r="G13" i="4"/>
  <c r="G14" i="4"/>
  <c r="G6" i="4"/>
  <c r="K9" i="9"/>
  <c r="L9" i="9"/>
  <c r="M9" i="9"/>
  <c r="J9" i="9"/>
  <c r="J24" i="14"/>
  <c r="J23" i="14"/>
  <c r="F21" i="7"/>
  <c r="I7" i="7"/>
  <c r="F20" i="7"/>
  <c r="E24" i="14"/>
  <c r="E23" i="14"/>
  <c r="D24" i="14"/>
  <c r="D23" i="14"/>
  <c r="M7" i="14"/>
  <c r="N14" i="14"/>
  <c r="M14" i="14"/>
  <c r="M8" i="14"/>
  <c r="N8" i="14"/>
  <c r="M9" i="14"/>
  <c r="N9" i="14"/>
  <c r="M10" i="14"/>
  <c r="N10" i="14"/>
  <c r="M11" i="14"/>
  <c r="N11" i="14"/>
  <c r="M12" i="14"/>
  <c r="N12" i="14"/>
  <c r="M13" i="14"/>
  <c r="N13" i="14"/>
  <c r="M15" i="14"/>
  <c r="N15" i="14"/>
  <c r="M16" i="14"/>
  <c r="N16" i="14"/>
  <c r="N7" i="14"/>
  <c r="F19" i="7"/>
  <c r="F18" i="7"/>
  <c r="F17" i="7"/>
  <c r="F16" i="7"/>
  <c r="F15" i="7"/>
  <c r="F14" i="7"/>
  <c r="I8" i="7"/>
  <c r="I9" i="7"/>
  <c r="I10" i="7"/>
  <c r="I6" i="7"/>
  <c r="G7" i="8"/>
  <c r="G8" i="8"/>
  <c r="G9" i="8"/>
  <c r="G10" i="8"/>
  <c r="G11" i="8"/>
  <c r="G12" i="8"/>
  <c r="G13" i="8"/>
  <c r="G6" i="8"/>
  <c r="G14" i="8" s="1"/>
  <c r="F7" i="8"/>
  <c r="F8" i="8"/>
  <c r="F9" i="8"/>
  <c r="F10" i="8"/>
  <c r="F11" i="8"/>
  <c r="F12" i="8"/>
  <c r="F13" i="8"/>
  <c r="F6" i="8"/>
  <c r="F14" i="8" s="1"/>
  <c r="E14" i="8"/>
  <c r="E7" i="8"/>
  <c r="E8" i="8"/>
  <c r="E9" i="8"/>
  <c r="E10" i="8"/>
  <c r="E11" i="8"/>
  <c r="E12" i="8"/>
  <c r="E13" i="8"/>
  <c r="E6" i="8"/>
  <c r="F30" i="3"/>
  <c r="G20" i="9"/>
  <c r="G18" i="9"/>
  <c r="G16" i="9"/>
  <c r="G14" i="9"/>
  <c r="G12" i="9"/>
  <c r="G10" i="9"/>
  <c r="L11" i="9" s="1"/>
  <c r="G8" i="9"/>
  <c r="F14" i="4"/>
  <c r="F13" i="4"/>
  <c r="F12" i="4"/>
  <c r="F11" i="4"/>
  <c r="F10" i="4"/>
  <c r="F9" i="4"/>
  <c r="F8" i="4"/>
  <c r="F7" i="4"/>
  <c r="F6" i="4"/>
  <c r="D6" i="8"/>
  <c r="D7" i="8"/>
  <c r="D8" i="8"/>
  <c r="D9" i="8"/>
  <c r="D10" i="8"/>
  <c r="D11" i="8"/>
  <c r="D12" i="8"/>
  <c r="D13" i="8"/>
  <c r="B11" i="7"/>
  <c r="C11" i="7"/>
  <c r="D11" i="7"/>
  <c r="E11" i="7"/>
  <c r="F11" i="7"/>
  <c r="G11" i="7"/>
  <c r="H6" i="7"/>
  <c r="H7" i="7"/>
  <c r="H8" i="7"/>
  <c r="H9" i="7"/>
  <c r="H10" i="7"/>
  <c r="G17" i="7"/>
  <c r="F15" i="8"/>
  <c r="G15" i="8"/>
  <c r="F21" i="9"/>
  <c r="G16" i="7"/>
  <c r="G15" i="7"/>
  <c r="N17" i="14"/>
  <c r="J13" i="9"/>
  <c r="G21" i="7"/>
  <c r="E15" i="8"/>
  <c r="G18" i="7"/>
  <c r="G14" i="7"/>
  <c r="G20" i="7"/>
  <c r="G19" i="7"/>
  <c r="M17" i="14"/>
  <c r="J12" i="9"/>
  <c r="J11" i="9" l="1"/>
  <c r="K11" i="9"/>
  <c r="M11" i="9"/>
  <c r="C10" i="16"/>
  <c r="D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<sst xmlns="http://schemas.openxmlformats.org/spreadsheetml/2006/main" count="7254" uniqueCount="364">
  <si>
    <t>1.-</t>
  </si>
  <si>
    <t>2.-</t>
  </si>
  <si>
    <t>3.-</t>
  </si>
  <si>
    <t>4.-</t>
  </si>
  <si>
    <t>5.-</t>
  </si>
  <si>
    <t>6.-</t>
  </si>
  <si>
    <t>7.-</t>
  </si>
  <si>
    <t>8.-</t>
  </si>
  <si>
    <t>PRACTICA DE FUNCIONES EXCEL</t>
  </si>
  <si>
    <t>PROMEDIO</t>
  </si>
  <si>
    <t>Luis</t>
  </si>
  <si>
    <t>Flores</t>
  </si>
  <si>
    <t>Jaime</t>
  </si>
  <si>
    <t>Luciano</t>
  </si>
  <si>
    <t>Luisa</t>
  </si>
  <si>
    <t>Carrasco</t>
  </si>
  <si>
    <t>Walter</t>
  </si>
  <si>
    <t>Cano</t>
  </si>
  <si>
    <t>Clever</t>
  </si>
  <si>
    <t>Zavala</t>
  </si>
  <si>
    <t>Patricia</t>
  </si>
  <si>
    <t>Vargas</t>
  </si>
  <si>
    <t>María</t>
  </si>
  <si>
    <t>Bohorquez</t>
  </si>
  <si>
    <t>Richard</t>
  </si>
  <si>
    <t>Zambrano</t>
  </si>
  <si>
    <t>Jessica</t>
  </si>
  <si>
    <t>Verástegui</t>
  </si>
  <si>
    <t>NOM</t>
  </si>
  <si>
    <t>APE1</t>
  </si>
  <si>
    <t>APE2</t>
  </si>
  <si>
    <t>EDAD</t>
  </si>
  <si>
    <t>Unir en la columna I las dos primeras letras de NOM, la EDAD, las tres ultimas letras de APE2</t>
  </si>
  <si>
    <t>EXT.</t>
  </si>
  <si>
    <t>En la columna C determinar el largo del nombre que se encuentra en la columna H.</t>
  </si>
  <si>
    <t>Flores García, Luis</t>
  </si>
  <si>
    <t>Luciano Torres, Jaime</t>
  </si>
  <si>
    <t>Carrasco Gomez, Luisa</t>
  </si>
  <si>
    <t>Cano Sarmiento, Walter</t>
  </si>
  <si>
    <t>Zavala Salinas, Clever</t>
  </si>
  <si>
    <t>Vargas Linares, Patricia</t>
  </si>
  <si>
    <t>Bohorquez Mamani, María</t>
  </si>
  <si>
    <t>Zambrano Velez, Richard</t>
  </si>
  <si>
    <t>Verástegui Liendo, Jessica</t>
  </si>
  <si>
    <t>NOTA1</t>
  </si>
  <si>
    <t>NOTA2</t>
  </si>
  <si>
    <t>NOTA3</t>
  </si>
  <si>
    <t>DATOS PERSONALES</t>
  </si>
  <si>
    <t>SITUACION</t>
  </si>
  <si>
    <t>No</t>
  </si>
  <si>
    <t>VENDEDOR</t>
  </si>
  <si>
    <t>ENERO</t>
  </si>
  <si>
    <t>FEBRERO</t>
  </si>
  <si>
    <t>MARZO</t>
  </si>
  <si>
    <t>ABRIL</t>
  </si>
  <si>
    <t>MAYO</t>
  </si>
  <si>
    <t>JUNIO</t>
  </si>
  <si>
    <t>TOTAL
 VENTAS</t>
  </si>
  <si>
    <t>TOTAL
PROMEDIO</t>
  </si>
  <si>
    <t>TOT. GENERALES :</t>
  </si>
  <si>
    <t>RESPONDER</t>
  </si>
  <si>
    <t>CUAL ES LA VENTA MAYOR =</t>
  </si>
  <si>
    <t xml:space="preserve"> CUAL ES LA VENTA MENOR =</t>
  </si>
  <si>
    <t>DEL TOTAL VENTAS, CUAL ES EL MAYOR =</t>
  </si>
  <si>
    <t>DEL TOTAL VENTAS, CUAL ES EL MENOR =</t>
  </si>
  <si>
    <t>DEL TOTAL PROMEDIO, CUAL ES EL MAYOR =</t>
  </si>
  <si>
    <t>DEL TOTAL PROMEDIO, CUAL ES EL MENOR =</t>
  </si>
  <si>
    <t>Nº</t>
  </si>
  <si>
    <t>País</t>
  </si>
  <si>
    <t>Singapur</t>
  </si>
  <si>
    <t>Taiwan</t>
  </si>
  <si>
    <t>Alemania</t>
  </si>
  <si>
    <t>Brasil</t>
  </si>
  <si>
    <t>Japón</t>
  </si>
  <si>
    <t>Mexico</t>
  </si>
  <si>
    <t>EE.UU.</t>
  </si>
  <si>
    <t>Otros Países</t>
  </si>
  <si>
    <t>Total =</t>
  </si>
  <si>
    <t>SIN DECIMALES</t>
  </si>
  <si>
    <t>AUMENTO DE SUELDOS</t>
  </si>
  <si>
    <t>APELLIDOS</t>
  </si>
  <si>
    <t>NOMBRES</t>
  </si>
  <si>
    <t>CLASE</t>
  </si>
  <si>
    <t>SUELDO</t>
  </si>
  <si>
    <t>AUMENTO</t>
  </si>
  <si>
    <t>SALAZAR</t>
  </si>
  <si>
    <t>ALBERTO</t>
  </si>
  <si>
    <t>D</t>
  </si>
  <si>
    <t>VERGARSY</t>
  </si>
  <si>
    <t>FERNANDO</t>
  </si>
  <si>
    <t>C</t>
  </si>
  <si>
    <t>NARVAEZ</t>
  </si>
  <si>
    <t>A</t>
  </si>
  <si>
    <t>COAQUIRA</t>
  </si>
  <si>
    <t>SIMEON</t>
  </si>
  <si>
    <t>JOAO</t>
  </si>
  <si>
    <t>ESCOBEDO</t>
  </si>
  <si>
    <t>LOYOLA</t>
  </si>
  <si>
    <t>INOCENCIO</t>
  </si>
  <si>
    <t>B</t>
  </si>
  <si>
    <t>ESPINOZA</t>
  </si>
  <si>
    <t>NEYRA</t>
  </si>
  <si>
    <t>SANTIAGO</t>
  </si>
  <si>
    <t>MOSQUERA</t>
  </si>
  <si>
    <t>IBARRA</t>
  </si>
  <si>
    <t>HUAMAN</t>
  </si>
  <si>
    <t>AMERICO</t>
  </si>
  <si>
    <t>DIAZ</t>
  </si>
  <si>
    <t>PERALTA</t>
  </si>
  <si>
    <t>DANIEL</t>
  </si>
  <si>
    <t>ORIHUELA</t>
  </si>
  <si>
    <t>ORLANDO</t>
  </si>
  <si>
    <t>TOTAL</t>
  </si>
  <si>
    <t>PRECIO EN US$</t>
  </si>
  <si>
    <t>RANKING DE VENDEDORES</t>
  </si>
  <si>
    <t>NATALY</t>
  </si>
  <si>
    <t>MIGUEL ANGEL</t>
  </si>
  <si>
    <t>STEPHANIE</t>
  </si>
  <si>
    <t>ALEXANDER</t>
  </si>
  <si>
    <t>XIMENA</t>
  </si>
  <si>
    <t>Si el Promedio es mayor o igual que 10.7 entonces es APROBADO</t>
  </si>
  <si>
    <t>caso contrario REPITE</t>
  </si>
  <si>
    <t>A)</t>
  </si>
  <si>
    <t>B)</t>
  </si>
  <si>
    <t>En la columna SITUACIÓN, debe evaluarse lo siguiente:</t>
  </si>
  <si>
    <t>ESTADO</t>
  </si>
  <si>
    <t>En la columna ESTADO, debe evaluarse lo siguiente:</t>
  </si>
  <si>
    <t>SEXO</t>
  </si>
  <si>
    <t>M</t>
  </si>
  <si>
    <t>F</t>
  </si>
  <si>
    <t>AUMENTO:</t>
  </si>
  <si>
    <t>Si es hombre el aumento será el 10% del sueldo.</t>
  </si>
  <si>
    <t>Si es mujer el aumento será el 11% del sueldo</t>
  </si>
  <si>
    <t>CARLA</t>
  </si>
  <si>
    <t>MARIA</t>
  </si>
  <si>
    <t>LUISA</t>
  </si>
  <si>
    <t>GLORIA</t>
  </si>
  <si>
    <t>LUCIA</t>
  </si>
  <si>
    <t>DANIELA</t>
  </si>
  <si>
    <t>DIANA</t>
  </si>
  <si>
    <t>¿Cuántos Hay?</t>
  </si>
  <si>
    <t>¿Cuánto suman?</t>
  </si>
  <si>
    <t>Responda lo siguiente:</t>
  </si>
  <si>
    <t>Nombres</t>
  </si>
  <si>
    <t>Fecha Nacimiento</t>
  </si>
  <si>
    <t>Edad</t>
  </si>
  <si>
    <t>Edad 2</t>
  </si>
  <si>
    <t>Calcular la edad actual de cada uno</t>
  </si>
  <si>
    <t>Calcular en Edad 2, la edad que tenian el 18/10/2001</t>
  </si>
  <si>
    <t>Cual es la diferencia de edad entre Walter y Clever</t>
  </si>
  <si>
    <t>En la columna J  cambiar a mayúsculas,  NOM</t>
  </si>
  <si>
    <t>En la columna K cambiar a minúsculas APE2</t>
  </si>
  <si>
    <t>GARCÍA</t>
  </si>
  <si>
    <t>TORRES</t>
  </si>
  <si>
    <t>GOMEZ</t>
  </si>
  <si>
    <t>SARMIENTO</t>
  </si>
  <si>
    <t>SALINAS</t>
  </si>
  <si>
    <t>LINARES</t>
  </si>
  <si>
    <t>MAMANI</t>
  </si>
  <si>
    <t>VELEZ</t>
  </si>
  <si>
    <t>LIENDO</t>
  </si>
  <si>
    <t>DE TODAS LAS VENTAS, QUE VALOR SE REPITE MAS =</t>
  </si>
  <si>
    <r>
      <t xml:space="preserve">Unir en la columna H:  </t>
    </r>
    <r>
      <rPr>
        <b/>
        <sz val="14"/>
        <rFont val="Arial"/>
        <family val="2"/>
      </rPr>
      <t>APE1 con espacio con APE2 con coma con NOM</t>
    </r>
  </si>
  <si>
    <t>caso contrario PAGA</t>
  </si>
  <si>
    <t>Si el Promedio es mayor que 16.5 entonces es BECA</t>
  </si>
  <si>
    <t>LLENE EL CUADRO SEGÚN LA CATEGORÍA</t>
  </si>
  <si>
    <t>MATHIAS</t>
  </si>
  <si>
    <t>CAROLAY</t>
  </si>
  <si>
    <t>RESULTADOS DE LOS ALUMNOS DEL PRIMER MODULO DE COMPUTACION</t>
  </si>
  <si>
    <t>CODIGO</t>
  </si>
  <si>
    <t>Examen
01</t>
  </si>
  <si>
    <t>Examen
02</t>
  </si>
  <si>
    <t>Practica
01</t>
  </si>
  <si>
    <t>Practica
02</t>
  </si>
  <si>
    <t>Examen
03</t>
  </si>
  <si>
    <t>Examen
04</t>
  </si>
  <si>
    <t>Practica
03</t>
  </si>
  <si>
    <t>Practica
04</t>
  </si>
  <si>
    <t>PROMEDIO
EXAMENES</t>
  </si>
  <si>
    <t>PROMEDIO
PRACTICAS</t>
  </si>
  <si>
    <t>PROMEDIO
GENERAL</t>
  </si>
  <si>
    <t>A-11</t>
  </si>
  <si>
    <t>RAMOS</t>
  </si>
  <si>
    <t>A-12</t>
  </si>
  <si>
    <t>REYES</t>
  </si>
  <si>
    <t>A-13</t>
  </si>
  <si>
    <t>GRAMEGNA</t>
  </si>
  <si>
    <t>BENITO</t>
  </si>
  <si>
    <t>A-14</t>
  </si>
  <si>
    <t>PEREZ</t>
  </si>
  <si>
    <t>FRANCISCO</t>
  </si>
  <si>
    <t>A-15</t>
  </si>
  <si>
    <t>RIOS</t>
  </si>
  <si>
    <t>JESSI</t>
  </si>
  <si>
    <t>A-16</t>
  </si>
  <si>
    <t>ROJAS</t>
  </si>
  <si>
    <t>LUIS</t>
  </si>
  <si>
    <t>A-17</t>
  </si>
  <si>
    <t>SANCHEZ</t>
  </si>
  <si>
    <t>TULIO</t>
  </si>
  <si>
    <t>A-18</t>
  </si>
  <si>
    <t>GAMBOA</t>
  </si>
  <si>
    <t>REYNA</t>
  </si>
  <si>
    <t>A-19</t>
  </si>
  <si>
    <t>TELLO</t>
  </si>
  <si>
    <t>JULIO</t>
  </si>
  <si>
    <t>A-20</t>
  </si>
  <si>
    <t>CACERES</t>
  </si>
  <si>
    <t>ANDRES</t>
  </si>
  <si>
    <t>NOTA MÁXIMA</t>
  </si>
  <si>
    <t>NOTA MÍNIMA</t>
  </si>
  <si>
    <t>PROMEDIO DE EXAMENES</t>
  </si>
  <si>
    <t>PROMEDIO DE PRACTICAS</t>
  </si>
  <si>
    <t>Nro</t>
  </si>
  <si>
    <t>Apellidos</t>
  </si>
  <si>
    <t>Ciudad</t>
  </si>
  <si>
    <t>Carrera Profesional</t>
  </si>
  <si>
    <t>Cáceres</t>
  </si>
  <si>
    <t>Percibal</t>
  </si>
  <si>
    <t>Ingeniería de Sistemas</t>
  </si>
  <si>
    <t>Alanoca</t>
  </si>
  <si>
    <t>Judith</t>
  </si>
  <si>
    <t>Derecho</t>
  </si>
  <si>
    <t>Paredes</t>
  </si>
  <si>
    <t>Carla</t>
  </si>
  <si>
    <t>Arquitectura</t>
  </si>
  <si>
    <t>Gutiérrez</t>
  </si>
  <si>
    <t>Fanny</t>
  </si>
  <si>
    <t>Ingeniería Civil</t>
  </si>
  <si>
    <t>Pinto</t>
  </si>
  <si>
    <t>Julio</t>
  </si>
  <si>
    <t>Lujerio</t>
  </si>
  <si>
    <t>Castillo</t>
  </si>
  <si>
    <t>Pumacachua</t>
  </si>
  <si>
    <t>Alexander</t>
  </si>
  <si>
    <t>Quispe</t>
  </si>
  <si>
    <t>Cutipa</t>
  </si>
  <si>
    <t>Lázaro</t>
  </si>
  <si>
    <t>Pablo</t>
  </si>
  <si>
    <t>Cesar</t>
  </si>
  <si>
    <t>Paula</t>
  </si>
  <si>
    <t>Carlos</t>
  </si>
  <si>
    <t>Vega</t>
  </si>
  <si>
    <t>Gerardo</t>
  </si>
  <si>
    <t>Ronaldo</t>
  </si>
  <si>
    <t>Elizabeth</t>
  </si>
  <si>
    <t>Daniel</t>
  </si>
  <si>
    <t>Carrillo</t>
  </si>
  <si>
    <t>Juana</t>
  </si>
  <si>
    <t>Juliana</t>
  </si>
  <si>
    <t>Sabrina</t>
  </si>
  <si>
    <t>Galo</t>
  </si>
  <si>
    <t>Túpala</t>
  </si>
  <si>
    <t>Carmen</t>
  </si>
  <si>
    <t>Luna</t>
  </si>
  <si>
    <t>Muriel</t>
  </si>
  <si>
    <t>Cueva</t>
  </si>
  <si>
    <t>Hilda</t>
  </si>
  <si>
    <t>Karina</t>
  </si>
  <si>
    <t>Corina</t>
  </si>
  <si>
    <t>Ramos</t>
  </si>
  <si>
    <t>Luz Marina</t>
  </si>
  <si>
    <t>Yánez</t>
  </si>
  <si>
    <t>Gómez</t>
  </si>
  <si>
    <t>Hilario</t>
  </si>
  <si>
    <t>Carolina</t>
  </si>
  <si>
    <t>Paola</t>
  </si>
  <si>
    <t>Sandra</t>
  </si>
  <si>
    <t>Maritza</t>
  </si>
  <si>
    <t>Maria</t>
  </si>
  <si>
    <t>Lucho</t>
  </si>
  <si>
    <t>Andres</t>
  </si>
  <si>
    <t>Vanessa</t>
  </si>
  <si>
    <t>Ivan</t>
  </si>
  <si>
    <t>Gustavo</t>
  </si>
  <si>
    <t>Alfredo</t>
  </si>
  <si>
    <t>Juan</t>
  </si>
  <si>
    <t>Renato</t>
  </si>
  <si>
    <t>Edson</t>
  </si>
  <si>
    <t>Eduardo</t>
  </si>
  <si>
    <t>Karen</t>
  </si>
  <si>
    <t>Danny</t>
  </si>
  <si>
    <t>Pedro</t>
  </si>
  <si>
    <t>Rocio</t>
  </si>
  <si>
    <t>Cantidad</t>
  </si>
  <si>
    <t>Total
Aportado</t>
  </si>
  <si>
    <t>Suma Total :</t>
  </si>
  <si>
    <t>2.- Cuantos afiliados existen por Ciudad</t>
  </si>
  <si>
    <t>3.- Cuantos afiliados existen por Carrera Profesional</t>
  </si>
  <si>
    <t>4.- Cuantos afiliados existen por Edades</t>
  </si>
  <si>
    <t>&lt;= 30</t>
  </si>
  <si>
    <t>Que nota se repite mas :</t>
  </si>
  <si>
    <t>Exámenes 1 y 2:</t>
  </si>
  <si>
    <t>Prácticas 3 y 4:</t>
  </si>
  <si>
    <t>De la Hoja Relación deberá basarse para llenar estos resumenes utilizando la función adecuada</t>
  </si>
  <si>
    <t>Por cuantos años Richard es mayor que María</t>
  </si>
  <si>
    <t>TRUNCAR A 4 DECIMALES</t>
  </si>
  <si>
    <t>REDONDEAR A 4 DECIMALES</t>
  </si>
  <si>
    <t>NOTAS DEL CURSO DE EXCEL</t>
  </si>
  <si>
    <t>Cuántos años tendrá Jessica el 25/12/2029</t>
  </si>
  <si>
    <t>Cuántos dias faltan para Navidad 2020</t>
  </si>
  <si>
    <t>Cuántos dias han pasado de Navidad 2019</t>
  </si>
  <si>
    <t>1.- Cuantos afiliados existen por PrePaga</t>
  </si>
  <si>
    <t>PrePaga</t>
  </si>
  <si>
    <t>Medicus</t>
  </si>
  <si>
    <t>OSDE</t>
  </si>
  <si>
    <t>Buenos Aires</t>
  </si>
  <si>
    <t>Mendoza</t>
  </si>
  <si>
    <t>Cordoba</t>
  </si>
  <si>
    <t>Santa Fe</t>
  </si>
  <si>
    <t>RELACION DE AFILIADOS DEL TRIMESTRE ENE-FEB-MAR DEL 2018</t>
  </si>
  <si>
    <t>Obra Social</t>
  </si>
  <si>
    <t>SwissMedical</t>
  </si>
  <si>
    <t>Aporte</t>
  </si>
  <si>
    <t>1. Recuerden aprovechar tablas</t>
  </si>
  <si>
    <t>2. Revisen funciones matemáticas que trunquen o redondeen</t>
  </si>
  <si>
    <t>1. tablas, tablas, tablas</t>
  </si>
  <si>
    <t>CUAL ES EL 2ndo MAYOR PROMEDIO</t>
  </si>
  <si>
    <t>2  Responder con funciones</t>
  </si>
  <si>
    <t>1. completar los casilleros vacios con las formulas que corresponda</t>
  </si>
  <si>
    <t>1. recordar Tabla, y poner formatos adecuados si hace falta</t>
  </si>
  <si>
    <t>Vendedor</t>
  </si>
  <si>
    <t>Fecha</t>
  </si>
  <si>
    <t>Nro Orden</t>
  </si>
  <si>
    <t>Unidades</t>
  </si>
  <si>
    <t>Valor Unitario</t>
  </si>
  <si>
    <t>UK</t>
  </si>
  <si>
    <t>Bromley</t>
  </si>
  <si>
    <t>USA</t>
  </si>
  <si>
    <t>Callahan</t>
  </si>
  <si>
    <t>Coghill</t>
  </si>
  <si>
    <t>Farnham</t>
  </si>
  <si>
    <t>Finchley</t>
  </si>
  <si>
    <t>Fuller</t>
  </si>
  <si>
    <t>Gillingham</t>
  </si>
  <si>
    <t>Gloucester</t>
  </si>
  <si>
    <t>Rayleigh</t>
  </si>
  <si>
    <t>1. Generar la tabla que tenga una columna con el valor total de cada orden (unidades x monto unitario)</t>
  </si>
  <si>
    <t>2. Asegurarse que los formatos de cada columna son los correctos (fechas, currency con 2 decimales, los numeros de orden tienen el formato ##-###)</t>
  </si>
  <si>
    <t>3. En una hoja aparte de Resultados obtener una copia de:</t>
  </si>
  <si>
    <t xml:space="preserve">  a.  Todas las órdenes de Fuller</t>
  </si>
  <si>
    <t xml:space="preserve">  b. Todas las órdenes de USA por valor total &gt;= $ 45000</t>
  </si>
  <si>
    <t xml:space="preserve">  c. Todas las órdenes de Finchley, de más de 10 unidades,  y posteriores a Julio 2013 (inclusive)</t>
  </si>
  <si>
    <t xml:space="preserve">  a.  Suma de unidades por vendedor</t>
  </si>
  <si>
    <t xml:space="preserve">  b. Cantidad de ordenes por vendedor</t>
  </si>
  <si>
    <t>INDICAR EL CRITERIO QUE HAN USADO en cada caso</t>
  </si>
  <si>
    <t>4. Realizar una tabla que tenga</t>
  </si>
  <si>
    <t xml:space="preserve">  c. El promedio de unidades de cada pais, cuyo valor unitario sea superior a 1,000</t>
  </si>
  <si>
    <t>&gt;30</t>
  </si>
  <si>
    <t>valor total</t>
  </si>
  <si>
    <t>Grand Total</t>
  </si>
  <si>
    <t>Cantidad de ordenes</t>
  </si>
  <si>
    <t>Suma de unidades</t>
  </si>
  <si>
    <t>Row Labels</t>
  </si>
  <si>
    <t>Average of Unidades</t>
  </si>
  <si>
    <t>Valor total</t>
  </si>
  <si>
    <t>&gt;=45000</t>
  </si>
  <si>
    <t>&gt;10</t>
  </si>
  <si>
    <t>&gt;=1/9/2013</t>
  </si>
  <si>
    <t>DATE2</t>
  </si>
  <si>
    <t>DATE3</t>
  </si>
  <si>
    <t>Navidad</t>
  </si>
  <si>
    <t>hoy</t>
  </si>
  <si>
    <t>navidad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</si>
</sst>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[Red]\(&quot;$&quot;#,##0.00\)"/>
    <numFmt numFmtId="165" formatCode="00"/>
    <numFmt numFmtId="166" formatCode="0.0000000000"/>
    <numFmt numFmtId="167" formatCode="_([$€-2]* #,##0.00_);_([$€-2]* \(#,##0.00\);_([$€-2]* &quot;-&quot;??_)"/>
    <numFmt numFmtId="168" formatCode="00.00"/>
    <numFmt numFmtId="169" formatCode="dd/mm/yy;@"/>
    <numFmt numFmtId="170" formatCode="0.0000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b/>
      <sz val="10"/>
      <color indexed="12"/>
      <name val="Arial"/>
      <family val="2"/>
    </font>
    <font>
      <b/>
      <i/>
      <sz val="10"/>
      <color indexed="12"/>
      <name val="Arial Narrow"/>
      <family val="2"/>
    </font>
    <font>
      <b/>
      <u/>
      <sz val="14"/>
      <name val="Arial"/>
      <family val="2"/>
    </font>
    <font>
      <b/>
      <sz val="10"/>
      <color indexed="9"/>
      <name val="Arial"/>
      <family val="2"/>
    </font>
    <font>
      <b/>
      <u/>
      <sz val="12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  <font>
      <b/>
      <u/>
      <sz val="16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52"/>
      <name val="Arial"/>
      <family val="2"/>
    </font>
    <font>
      <b/>
      <sz val="10"/>
      <color indexed="40"/>
      <name val="Arial"/>
      <family val="2"/>
    </font>
    <font>
      <sz val="10"/>
      <color indexed="6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2"/>
      <color indexed="60"/>
      <name val="Times New Roman"/>
      <family val="1"/>
    </font>
    <font>
      <sz val="11"/>
      <name val="Times New Roman"/>
      <family val="1"/>
    </font>
    <font>
      <sz val="10"/>
      <color theme="1" tint="0.249977111117893"/>
      <name val="Arial"/>
      <family val="2"/>
    </font>
    <font>
      <b/>
      <sz val="11"/>
      <color theme="0"/>
      <name val="Calibri"/>
      <family val="2"/>
      <scheme val="minor"/>
    </font>
    <font>
      <b/>
      <sz val="8.5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7"/>
        <bgColor indexed="64"/>
      </patternFill>
    </fill>
    <fill>
      <patternFill patternType="darkDown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2"/>
      </left>
      <right/>
      <top style="medium">
        <color indexed="52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1"/>
      </left>
      <right style="double">
        <color indexed="61"/>
      </right>
      <top style="double">
        <color indexed="61"/>
      </top>
      <bottom style="double">
        <color indexed="61"/>
      </bottom>
      <diagonal/>
    </border>
    <border>
      <left style="mediumDashDotDot">
        <color indexed="46"/>
      </left>
      <right style="mediumDashDotDot">
        <color indexed="46"/>
      </right>
      <top style="mediumDashDotDot">
        <color indexed="46"/>
      </top>
      <bottom style="mediumDashDotDot">
        <color indexed="46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52"/>
      </right>
      <top style="medium">
        <color indexed="52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44">
    <xf numFmtId="0" fontId="0" fillId="0" borderId="0" xfId="0"/>
    <xf numFmtId="0" fontId="3" fillId="0" borderId="0" xfId="0" applyFont="1"/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8" fillId="6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0" fontId="8" fillId="6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0" fontId="8" fillId="0" borderId="0" xfId="0" applyFont="1" applyFill="1"/>
    <xf numFmtId="0" fontId="3" fillId="2" borderId="7" xfId="0" applyFont="1" applyFill="1" applyBorder="1"/>
    <xf numFmtId="0" fontId="3" fillId="2" borderId="19" xfId="0" applyFont="1" applyFill="1" applyBorder="1"/>
    <xf numFmtId="0" fontId="3" fillId="2" borderId="11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166" fontId="3" fillId="3" borderId="7" xfId="0" applyNumberFormat="1" applyFont="1" applyFill="1" applyBorder="1" applyAlignment="1">
      <alignment horizontal="right" indent="1"/>
    </xf>
    <xf numFmtId="0" fontId="10" fillId="7" borderId="19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166" fontId="12" fillId="4" borderId="4" xfId="0" applyNumberFormat="1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19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49" fontId="3" fillId="3" borderId="25" xfId="0" applyNumberFormat="1" applyFont="1" applyFill="1" applyBorder="1" applyAlignment="1">
      <alignment horizontal="center"/>
    </xf>
    <xf numFmtId="0" fontId="0" fillId="3" borderId="27" xfId="0" applyFill="1" applyBorder="1"/>
    <xf numFmtId="0" fontId="0" fillId="3" borderId="1" xfId="0" applyFill="1" applyBorder="1"/>
    <xf numFmtId="49" fontId="3" fillId="3" borderId="28" xfId="0" applyNumberFormat="1" applyFont="1" applyFill="1" applyBorder="1" applyAlignment="1">
      <alignment horizontal="center"/>
    </xf>
    <xf numFmtId="0" fontId="0" fillId="3" borderId="30" xfId="0" applyFill="1" applyBorder="1"/>
    <xf numFmtId="0" fontId="0" fillId="3" borderId="31" xfId="0" applyFill="1" applyBorder="1"/>
    <xf numFmtId="49" fontId="3" fillId="3" borderId="32" xfId="0" applyNumberFormat="1" applyFont="1" applyFill="1" applyBorder="1" applyAlignment="1">
      <alignment horizontal="center"/>
    </xf>
    <xf numFmtId="0" fontId="0" fillId="0" borderId="0" xfId="0" applyBorder="1"/>
    <xf numFmtId="168" fontId="0" fillId="4" borderId="0" xfId="0" applyNumberFormat="1" applyFill="1" applyAlignment="1">
      <alignment horizontal="center"/>
    </xf>
    <xf numFmtId="0" fontId="0" fillId="0" borderId="0" xfId="0" applyAlignment="1">
      <alignment horizontal="right" indent="1"/>
    </xf>
    <xf numFmtId="0" fontId="3" fillId="3" borderId="0" xfId="0" applyFont="1" applyFill="1" applyAlignment="1">
      <alignment horizontal="center"/>
    </xf>
    <xf numFmtId="0" fontId="14" fillId="0" borderId="0" xfId="0" applyFont="1"/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3" fillId="3" borderId="0" xfId="0" applyFont="1" applyFill="1" applyBorder="1"/>
    <xf numFmtId="0" fontId="15" fillId="0" borderId="0" xfId="0" applyFont="1"/>
    <xf numFmtId="0" fontId="16" fillId="0" borderId="0" xfId="0" applyFont="1" applyAlignment="1">
      <alignment horizontal="right"/>
    </xf>
    <xf numFmtId="0" fontId="16" fillId="0" borderId="0" xfId="0" applyFont="1"/>
    <xf numFmtId="0" fontId="5" fillId="0" borderId="0" xfId="0" applyFont="1" applyAlignment="1">
      <alignment horizontal="center"/>
    </xf>
    <xf numFmtId="0" fontId="17" fillId="10" borderId="37" xfId="0" applyFont="1" applyFill="1" applyBorder="1"/>
    <xf numFmtId="0" fontId="19" fillId="0" borderId="0" xfId="0" applyFont="1" applyFill="1" applyBorder="1"/>
    <xf numFmtId="0" fontId="18" fillId="2" borderId="38" xfId="0" applyFont="1" applyFill="1" applyBorder="1"/>
    <xf numFmtId="0" fontId="18" fillId="2" borderId="38" xfId="0" applyFont="1" applyFill="1" applyBorder="1" applyAlignment="1">
      <alignment horizontal="center"/>
    </xf>
    <xf numFmtId="0" fontId="19" fillId="2" borderId="38" xfId="0" applyFont="1" applyFill="1" applyBorder="1"/>
    <xf numFmtId="169" fontId="19" fillId="2" borderId="38" xfId="0" applyNumberFormat="1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 wrapText="1"/>
    </xf>
    <xf numFmtId="0" fontId="21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/>
    <xf numFmtId="0" fontId="3" fillId="9" borderId="23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1" fontId="3" fillId="2" borderId="40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2" xfId="0" applyFont="1" applyFill="1" applyBorder="1"/>
    <xf numFmtId="0" fontId="3" fillId="9" borderId="30" xfId="0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0" fillId="12" borderId="0" xfId="0" applyFill="1"/>
    <xf numFmtId="0" fontId="22" fillId="12" borderId="0" xfId="0" applyFont="1" applyFill="1" applyAlignment="1">
      <alignment horizontal="right" vertical="center"/>
    </xf>
    <xf numFmtId="0" fontId="25" fillId="0" borderId="24" xfId="0" applyFont="1" applyBorder="1" applyAlignment="1">
      <alignment vertical="top" wrapText="1"/>
    </xf>
    <xf numFmtId="0" fontId="25" fillId="0" borderId="24" xfId="0" applyFont="1" applyBorder="1" applyAlignment="1">
      <alignment horizontal="center" vertical="top" wrapText="1"/>
    </xf>
    <xf numFmtId="0" fontId="25" fillId="0" borderId="1" xfId="0" applyFont="1" applyBorder="1" applyAlignment="1">
      <alignment vertical="top" wrapText="1"/>
    </xf>
    <xf numFmtId="0" fontId="25" fillId="0" borderId="1" xfId="0" applyFont="1" applyBorder="1" applyAlignment="1">
      <alignment horizontal="center" vertical="top" wrapText="1"/>
    </xf>
    <xf numFmtId="1" fontId="25" fillId="0" borderId="1" xfId="0" applyNumberFormat="1" applyFont="1" applyBorder="1" applyAlignment="1">
      <alignment horizontal="center" vertical="top" wrapText="1"/>
    </xf>
    <xf numFmtId="0" fontId="25" fillId="0" borderId="31" xfId="0" applyFont="1" applyBorder="1" applyAlignment="1">
      <alignment vertical="top" wrapText="1"/>
    </xf>
    <xf numFmtId="1" fontId="25" fillId="0" borderId="31" xfId="0" applyNumberFormat="1" applyFont="1" applyBorder="1" applyAlignment="1">
      <alignment horizontal="center" vertical="top" wrapText="1"/>
    </xf>
    <xf numFmtId="1" fontId="25" fillId="0" borderId="0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44" xfId="0" applyFont="1" applyFill="1" applyBorder="1" applyAlignment="1">
      <alignment horizontal="right"/>
    </xf>
    <xf numFmtId="0" fontId="0" fillId="0" borderId="9" xfId="0" applyBorder="1"/>
    <xf numFmtId="0" fontId="3" fillId="3" borderId="12" xfId="0" applyFont="1" applyFill="1" applyBorder="1" applyAlignment="1">
      <alignment horizontal="right"/>
    </xf>
    <xf numFmtId="0" fontId="3" fillId="3" borderId="45" xfId="0" applyFont="1" applyFill="1" applyBorder="1" applyAlignment="1">
      <alignment horizontal="right"/>
    </xf>
    <xf numFmtId="0" fontId="3" fillId="9" borderId="2" xfId="0" applyFont="1" applyFill="1" applyBorder="1" applyAlignment="1">
      <alignment horizontal="right"/>
    </xf>
    <xf numFmtId="0" fontId="0" fillId="9" borderId="5" xfId="0" applyFill="1" applyBorder="1"/>
    <xf numFmtId="0" fontId="3" fillId="3" borderId="40" xfId="0" applyFont="1" applyFill="1" applyBorder="1" applyAlignment="1">
      <alignment horizontal="right"/>
    </xf>
    <xf numFmtId="0" fontId="0" fillId="0" borderId="40" xfId="0" applyBorder="1"/>
    <xf numFmtId="0" fontId="0" fillId="0" borderId="9" xfId="0" applyFill="1" applyBorder="1"/>
    <xf numFmtId="0" fontId="3" fillId="3" borderId="41" xfId="0" applyFont="1" applyFill="1" applyBorder="1" applyAlignment="1">
      <alignment horizontal="right"/>
    </xf>
    <xf numFmtId="0" fontId="3" fillId="3" borderId="43" xfId="0" applyFont="1" applyFill="1" applyBorder="1" applyAlignment="1">
      <alignment horizontal="right"/>
    </xf>
    <xf numFmtId="0" fontId="3" fillId="9" borderId="13" xfId="0" applyFont="1" applyFill="1" applyBorder="1" applyAlignment="1">
      <alignment horizontal="right"/>
    </xf>
    <xf numFmtId="0" fontId="3" fillId="9" borderId="13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5" fillId="0" borderId="0" xfId="0" applyFont="1" applyAlignment="1">
      <alignment horizontal="right" inden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4" borderId="1" xfId="0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37" xfId="0" applyFont="1" applyBorder="1"/>
    <xf numFmtId="164" fontId="3" fillId="9" borderId="26" xfId="0" applyNumberFormat="1" applyFont="1" applyFill="1" applyBorder="1"/>
    <xf numFmtId="164" fontId="3" fillId="9" borderId="25" xfId="0" applyNumberFormat="1" applyFont="1" applyFill="1" applyBorder="1"/>
    <xf numFmtId="164" fontId="3" fillId="4" borderId="9" xfId="0" applyNumberFormat="1" applyFont="1" applyFill="1" applyBorder="1"/>
    <xf numFmtId="164" fontId="3" fillId="9" borderId="29" xfId="0" applyNumberFormat="1" applyFont="1" applyFill="1" applyBorder="1"/>
    <xf numFmtId="164" fontId="3" fillId="4" borderId="12" xfId="0" applyNumberFormat="1" applyFont="1" applyFill="1" applyBorder="1"/>
    <xf numFmtId="164" fontId="3" fillId="9" borderId="33" xfId="0" applyNumberFormat="1" applyFont="1" applyFill="1" applyBorder="1"/>
    <xf numFmtId="164" fontId="3" fillId="4" borderId="14" xfId="0" applyNumberFormat="1" applyFont="1" applyFill="1" applyBorder="1"/>
    <xf numFmtId="164" fontId="26" fillId="0" borderId="37" xfId="0" applyNumberFormat="1" applyFon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28" fillId="0" borderId="0" xfId="0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center"/>
    </xf>
    <xf numFmtId="0" fontId="1" fillId="0" borderId="39" xfId="0" applyFont="1" applyFill="1" applyBorder="1"/>
    <xf numFmtId="0" fontId="1" fillId="0" borderId="39" xfId="0" applyNumberFormat="1" applyFont="1" applyFill="1" applyBorder="1"/>
    <xf numFmtId="170" fontId="11" fillId="3" borderId="9" xfId="0" applyNumberFormat="1" applyFont="1" applyFill="1" applyBorder="1"/>
    <xf numFmtId="1" fontId="11" fillId="3" borderId="9" xfId="0" applyNumberFormat="1" applyFont="1" applyFill="1" applyBorder="1"/>
    <xf numFmtId="170" fontId="12" fillId="4" borderId="13" xfId="0" applyNumberFormat="1" applyFont="1" applyFill="1" applyBorder="1"/>
    <xf numFmtId="1" fontId="3" fillId="3" borderId="0" xfId="0" applyNumberFormat="1" applyFont="1" applyFill="1" applyBorder="1" applyAlignment="1">
      <alignment horizontal="center"/>
    </xf>
    <xf numFmtId="1" fontId="1" fillId="3" borderId="10" xfId="0" applyNumberFormat="1" applyFont="1" applyFill="1" applyBorder="1"/>
    <xf numFmtId="1" fontId="0" fillId="2" borderId="1" xfId="0" applyNumberFormat="1" applyFill="1" applyBorder="1"/>
    <xf numFmtId="1" fontId="3" fillId="2" borderId="11" xfId="0" applyNumberFormat="1" applyFont="1" applyFill="1" applyBorder="1" applyAlignment="1">
      <alignment horizontal="center"/>
    </xf>
    <xf numFmtId="0" fontId="0" fillId="14" borderId="0" xfId="0" applyFill="1"/>
    <xf numFmtId="1" fontId="3" fillId="0" borderId="0" xfId="0" applyNumberFormat="1" applyFont="1" applyFill="1" applyBorder="1" applyAlignment="1">
      <alignment horizontal="center"/>
    </xf>
    <xf numFmtId="0" fontId="25" fillId="0" borderId="26" xfId="0" applyFont="1" applyBorder="1" applyAlignment="1">
      <alignment vertical="top" wrapText="1"/>
    </xf>
    <xf numFmtId="0" fontId="25" fillId="0" borderId="29" xfId="0" applyFont="1" applyBorder="1" applyAlignment="1">
      <alignment vertical="top" wrapText="1"/>
    </xf>
    <xf numFmtId="0" fontId="25" fillId="0" borderId="33" xfId="0" applyFont="1" applyBorder="1" applyAlignment="1">
      <alignment vertical="top" wrapText="1"/>
    </xf>
    <xf numFmtId="0" fontId="25" fillId="0" borderId="34" xfId="0" applyFont="1" applyBorder="1" applyAlignment="1">
      <alignment vertical="top" wrapText="1"/>
    </xf>
    <xf numFmtId="0" fontId="25" fillId="0" borderId="35" xfId="0" applyFont="1" applyBorder="1" applyAlignment="1">
      <alignment vertical="top" wrapText="1"/>
    </xf>
    <xf numFmtId="0" fontId="25" fillId="0" borderId="36" xfId="0" applyFont="1" applyBorder="1" applyAlignment="1">
      <alignment vertical="top" wrapText="1"/>
    </xf>
    <xf numFmtId="0" fontId="24" fillId="9" borderId="47" xfId="0" applyFont="1" applyFill="1" applyBorder="1" applyAlignment="1">
      <alignment horizontal="center" vertical="top" wrapText="1"/>
    </xf>
    <xf numFmtId="0" fontId="24" fillId="9" borderId="42" xfId="0" applyFont="1" applyFill="1" applyBorder="1" applyAlignment="1">
      <alignment horizontal="center" vertical="top" wrapText="1"/>
    </xf>
    <xf numFmtId="0" fontId="24" fillId="9" borderId="0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31" xfId="0" applyBorder="1"/>
    <xf numFmtId="0" fontId="25" fillId="0" borderId="48" xfId="0" applyFont="1" applyBorder="1" applyAlignment="1">
      <alignment vertical="top" wrapText="1"/>
    </xf>
    <xf numFmtId="0" fontId="25" fillId="0" borderId="49" xfId="0" applyFont="1" applyBorder="1" applyAlignment="1">
      <alignment vertical="top" wrapText="1"/>
    </xf>
    <xf numFmtId="1" fontId="25" fillId="0" borderId="49" xfId="0" applyNumberFormat="1" applyFont="1" applyFill="1" applyBorder="1" applyAlignment="1">
      <alignment horizontal="center" vertical="top" wrapText="1"/>
    </xf>
    <xf numFmtId="0" fontId="0" fillId="0" borderId="49" xfId="0" applyBorder="1"/>
    <xf numFmtId="0" fontId="25" fillId="0" borderId="50" xfId="0" applyFont="1" applyBorder="1" applyAlignment="1">
      <alignment vertical="top" wrapText="1"/>
    </xf>
    <xf numFmtId="0" fontId="1" fillId="14" borderId="0" xfId="0" applyFont="1" applyFill="1"/>
    <xf numFmtId="0" fontId="27" fillId="13" borderId="51" xfId="0" applyFont="1" applyFill="1" applyBorder="1"/>
    <xf numFmtId="0" fontId="27" fillId="13" borderId="52" xfId="0" applyFont="1" applyFill="1" applyBorder="1"/>
    <xf numFmtId="14" fontId="27" fillId="13" borderId="52" xfId="0" applyNumberFormat="1" applyFont="1" applyFill="1" applyBorder="1"/>
    <xf numFmtId="0" fontId="27" fillId="13" borderId="53" xfId="0" applyFont="1" applyFill="1" applyBorder="1"/>
    <xf numFmtId="0" fontId="0" fillId="5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3" fillId="9" borderId="54" xfId="0" applyNumberFormat="1" applyFont="1" applyFill="1" applyBorder="1"/>
    <xf numFmtId="0" fontId="3" fillId="0" borderId="0" xfId="0" applyFont="1" applyFill="1" applyBorder="1"/>
    <xf numFmtId="0" fontId="0" fillId="0" borderId="0" xfId="0" applyFill="1" applyBorder="1"/>
    <xf numFmtId="2" fontId="0" fillId="0" borderId="0" xfId="0" applyNumberFormat="1"/>
    <xf numFmtId="0" fontId="27" fillId="13" borderId="58" xfId="0" applyFont="1" applyFill="1" applyBorder="1"/>
    <xf numFmtId="14" fontId="27" fillId="13" borderId="58" xfId="0" applyNumberFormat="1" applyFont="1" applyFill="1" applyBorder="1"/>
    <xf numFmtId="0" fontId="0" fillId="15" borderId="58" xfId="0" applyFill="1" applyBorder="1"/>
    <xf numFmtId="14" fontId="0" fillId="15" borderId="58" xfId="0" applyNumberFormat="1" applyFill="1" applyBorder="1"/>
    <xf numFmtId="0" fontId="0" fillId="0" borderId="58" xfId="0" applyBorder="1"/>
    <xf numFmtId="14" fontId="0" fillId="0" borderId="58" xfId="0" applyNumberFormat="1" applyBorder="1"/>
    <xf numFmtId="0" fontId="27" fillId="13" borderId="0" xfId="0" applyFont="1" applyFill="1" applyBorder="1"/>
    <xf numFmtId="2" fontId="27" fillId="13" borderId="59" xfId="0" applyNumberFormat="1" applyFont="1" applyFill="1" applyBorder="1"/>
    <xf numFmtId="2" fontId="0" fillId="15" borderId="59" xfId="0" applyNumberFormat="1" applyFill="1" applyBorder="1"/>
    <xf numFmtId="2" fontId="0" fillId="0" borderId="59" xfId="0" applyNumberFormat="1" applyBorder="1"/>
    <xf numFmtId="2" fontId="27" fillId="13" borderId="53" xfId="0" applyNumberFormat="1" applyFont="1" applyFill="1" applyBorder="1"/>
    <xf numFmtId="0" fontId="27" fillId="13" borderId="55" xfId="0" applyFont="1" applyFill="1" applyBorder="1"/>
    <xf numFmtId="0" fontId="27" fillId="13" borderId="56" xfId="0" applyFont="1" applyFill="1" applyBorder="1"/>
    <xf numFmtId="14" fontId="27" fillId="13" borderId="56" xfId="0" applyNumberFormat="1" applyFont="1" applyFill="1" applyBorder="1"/>
    <xf numFmtId="0" fontId="0" fillId="15" borderId="57" xfId="0" applyFill="1" applyBorder="1"/>
    <xf numFmtId="14" fontId="0" fillId="15" borderId="57" xfId="0" applyNumberFormat="1" applyFill="1" applyBorder="1"/>
    <xf numFmtId="2" fontId="0" fillId="15" borderId="58" xfId="0" applyNumberFormat="1" applyFill="1" applyBorder="1"/>
    <xf numFmtId="2" fontId="0" fillId="15" borderId="56" xfId="0" applyNumberFormat="1" applyFill="1" applyBorder="1"/>
    <xf numFmtId="2" fontId="0" fillId="0" borderId="58" xfId="0" applyNumberFormat="1" applyBorder="1"/>
    <xf numFmtId="2" fontId="0" fillId="15" borderId="57" xfId="0" applyNumberFormat="1" applyFill="1" applyBorder="1"/>
    <xf numFmtId="0" fontId="0" fillId="0" borderId="58" xfId="0" applyFill="1" applyBorder="1"/>
    <xf numFmtId="14" fontId="0" fillId="0" borderId="58" xfId="0" applyNumberFormat="1" applyFill="1" applyBorder="1"/>
    <xf numFmtId="2" fontId="0" fillId="0" borderId="58" xfId="0" applyNumberFormat="1" applyFill="1" applyBorder="1"/>
    <xf numFmtId="0" fontId="0" fillId="0" borderId="0" xfId="0" applyFill="1" applyAlignment="1">
      <alignment horizontal="center" vertical="center"/>
    </xf>
    <xf numFmtId="0" fontId="0" fillId="16" borderId="0" xfId="0" applyFill="1" applyAlignment="1">
      <alignment vertical="center"/>
    </xf>
    <xf numFmtId="14" fontId="0" fillId="0" borderId="0" xfId="0" applyNumberFormat="1"/>
    <xf numFmtId="0" fontId="0" fillId="17" borderId="0" xfId="0" applyFill="1"/>
    <xf numFmtId="1" fontId="3" fillId="17" borderId="1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7" borderId="3" xfId="0" applyFont="1" applyFill="1" applyBorder="1" applyAlignment="1">
      <alignment horizontal="right"/>
    </xf>
    <xf numFmtId="0" fontId="10" fillId="7" borderId="4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46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 textRotation="90" wrapText="1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55"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  <border outline="0">
        <left style="thin">
          <color theme="4" tint="0.39997558519241921"/>
        </left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0"/>
        <name val="Times New Roman"/>
        <family val="1"/>
        <scheme val="none"/>
      </font>
      <fill>
        <patternFill patternType="solid">
          <fgColor indexed="64"/>
          <bgColor indexed="47"/>
        </patternFill>
      </fill>
      <alignment horizontal="center" vertical="top" textRotation="0" wrapText="1" indent="0" justifyLastLine="0" shrinkToFit="0" readingOrder="0"/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75.020749537034" createdVersion="7" refreshedVersion="7" minRefreshableVersion="3" recordCount="799" xr:uid="{F7BFA863-BA6F-4E25-B86A-9D0D5B0ACABB}">
  <cacheSource type="worksheet">
    <worksheetSource name="Table2"/>
  </cacheSource>
  <cacheFields count="7">
    <cacheField name="País" numFmtId="0">
      <sharedItems count="2">
        <s v="UK"/>
        <s v="USA"/>
      </sharedItems>
    </cacheField>
    <cacheField name="Vendedor" numFmtId="0">
      <sharedItems count="9">
        <s v="Bromley"/>
        <s v="Callahan"/>
        <s v="Coghill"/>
        <s v="Farnham"/>
        <s v="Finchley"/>
        <s v="Fuller"/>
        <s v="Gillingham"/>
        <s v="Gloucester"/>
        <s v="Rayleigh"/>
      </sharedItems>
    </cacheField>
    <cacheField name="Fecha" numFmtId="0">
      <sharedItems containsSemiMixedTypes="0" containsString="0" containsNumber="1" containsInteger="1" minValue="40544" maxValue="41639"/>
    </cacheField>
    <cacheField name="Nro Orden" numFmtId="0">
      <sharedItems containsSemiMixedTypes="0" containsString="0" containsNumber="1" containsInteger="1" minValue="10248" maxValue="11057"/>
    </cacheField>
    <cacheField name="Unidades" numFmtId="0">
      <sharedItems containsSemiMixedTypes="0" containsString="0" containsNumber="1" containsInteger="1" minValue="7" maxValue="19"/>
    </cacheField>
    <cacheField name="Valor Unitario" numFmtId="0">
      <sharedItems containsSemiMixedTypes="0" containsString="0" containsNumber="1" minValue="12.5" maxValue="16387.5" count="768">
        <n v="344"/>
        <n v="2713.5"/>
        <n v="966.8"/>
        <n v="2018.5"/>
        <n v="1512"/>
        <n v="1505.18"/>
        <n v="149"/>
        <n v="415.8"/>
        <n v="465.7"/>
        <n v="139.80000000000001"/>
        <n v="1152.5"/>
        <n v="1761"/>
        <n v="569"/>
        <n v="23.8"/>
        <n v="1446"/>
        <n v="3815.25"/>
        <n v="4960.8999999999996"/>
        <n v="844.25"/>
        <n v="378"/>
        <n v="997"/>
        <n v="1590.56"/>
        <n v="4529.8"/>
        <n v="12.5"/>
        <n v="1553.5"/>
        <n v="1764"/>
        <n v="1064.5"/>
        <n v="967.82"/>
        <n v="625"/>
        <n v="932"/>
        <n v="1979.23"/>
        <n v="70"/>
        <n v="5502.11"/>
        <n v="11380"/>
        <n v="342"/>
        <n v="560"/>
        <n v="3584"/>
        <n v="4441.25"/>
        <n v="57.8"/>
        <n v="458.74"/>
        <n v="491.5"/>
        <n v="6750"/>
        <n v="1303.19"/>
        <n v="224"/>
        <n v="2490.5"/>
        <n v="1873.8"/>
        <n v="1101.2"/>
        <n v="5275.71"/>
        <n v="88.5"/>
        <n v="166"/>
        <n v="1765.6"/>
        <n v="1622.4"/>
        <n v="334.8"/>
        <n v="1313.82"/>
        <n v="720"/>
        <n v="1194.27"/>
        <n v="631.6"/>
        <n v="393"/>
        <n v="517.44000000000005"/>
        <n v="557.6"/>
        <n v="2684"/>
        <n v="176.1"/>
        <n v="425.12"/>
        <n v="235.2"/>
        <n v="1036.8"/>
        <n v="180.48"/>
        <n v="1472"/>
        <n v="259.5"/>
        <n v="575"/>
        <n v="225.5"/>
        <n v="2222.1999999999998"/>
        <n v="1504.5"/>
        <n v="1072.42"/>
        <n v="639.9"/>
        <n v="210"/>
        <n v="550.59"/>
        <n v="72"/>
        <n v="48.75"/>
        <n v="464"/>
        <n v="299.25"/>
        <n v="1483"/>
        <n v="1180.8800000000001"/>
        <n v="1336.95"/>
        <n v="55.8"/>
        <n v="589"/>
        <n v="1185.75"/>
        <n v="1326.22"/>
        <n v="397.8"/>
        <n v="660"/>
        <n v="4825"/>
        <n v="996"/>
        <n v="1701"/>
        <n v="1893"/>
        <n v="1570"/>
        <n v="550"/>
        <n v="638.5"/>
        <n v="1850"/>
        <n v="1990"/>
        <n v="236.25"/>
        <n v="1531.08"/>
        <n v="852"/>
        <n v="2158"/>
        <n v="735"/>
        <n v="250.8"/>
        <n v="3812.7"/>
        <n v="2984"/>
        <n v="581"/>
        <n v="2048.2199999999998"/>
        <n v="36"/>
        <n v="74.400000000000006"/>
        <n v="360"/>
        <n v="1788.63"/>
        <n v="1762.7"/>
        <n v="1119.9000000000001"/>
        <n v="4813.5"/>
        <n v="2772"/>
        <n v="2233"/>
        <n v="1885"/>
        <n v="2633.9"/>
        <n v="686"/>
        <n v="2220"/>
        <n v="1692"/>
        <n v="1485.8"/>
        <n v="539.4"/>
        <n v="3740"/>
        <n v="584"/>
        <n v="420"/>
        <n v="1488.8"/>
        <n v="351"/>
        <n v="819"/>
        <n v="3016"/>
        <n v="2169"/>
        <n v="755"/>
        <n v="336"/>
        <n v="240.4"/>
        <n v="3741.3"/>
        <n v="144.80000000000001"/>
        <n v="568.79999999999995"/>
        <n v="2390.4"/>
        <n v="899"/>
        <n v="136"/>
        <n v="855.01"/>
        <n v="1814.8"/>
        <n v="11188.4"/>
        <n v="2097.6"/>
        <n v="4899.2"/>
        <n v="338.2"/>
        <n v="1892.25"/>
        <n v="443.4"/>
        <n v="331.2"/>
        <n v="4924.13"/>
        <n v="1659.2"/>
        <n v="651"/>
        <n v="914.4"/>
        <n v="3849.66"/>
        <n v="216"/>
        <n v="1609.28"/>
        <n v="1820.8"/>
        <n v="1584"/>
        <n v="912"/>
        <n v="608.4"/>
        <n v="1412"/>
        <n v="1388.5"/>
        <n v="2550"/>
        <n v="136.80000000000001"/>
        <n v="4150.05"/>
        <n v="2318.2399999999998"/>
        <n v="1151.4000000000001"/>
        <n v="1940.85"/>
        <n v="417.2"/>
        <n v="1728.52"/>
        <n v="1677.3"/>
        <n v="1234.05"/>
        <n v="764.3"/>
        <n v="1013.74"/>
        <n v="593.75"/>
        <n v="1101"/>
        <n v="479.8"/>
        <n v="477"/>
        <n v="1130.4000000000001"/>
        <n v="1064"/>
        <n v="353.2"/>
        <n v="1402.5"/>
        <n v="758.5"/>
        <n v="1393.24"/>
        <n v="450"/>
        <n v="2775.05"/>
        <n v="4985.5"/>
        <n v="629.5"/>
        <n v="2054"/>
        <n v="708.75"/>
        <n v="1535"/>
        <n v="636"/>
        <n v="318.83999999999997"/>
        <n v="4464.6000000000004"/>
        <n v="2301.75"/>
        <n v="45"/>
        <n v="801.1"/>
        <n v="3160.6"/>
        <n v="878"/>
        <n v="3436.45"/>
        <n v="330"/>
        <n v="1641"/>
        <n v="706"/>
        <n v="287.8"/>
        <n v="1296.75"/>
        <n v="228"/>
        <n v="1416"/>
        <n v="1948.5"/>
        <n v="655"/>
        <n v="2310"/>
        <n v="2917"/>
        <n v="868.75"/>
        <n v="28"/>
        <n v="1080"/>
        <n v="1442.5"/>
        <n v="1488"/>
        <n v="3026.85"/>
        <n v="2942.81"/>
        <n v="1193.01"/>
        <n v="1974"/>
        <n v="159"/>
        <n v="18.399999999999999"/>
        <n v="8446.4500000000007"/>
        <n v="282"/>
        <n v="336.8"/>
        <n v="4931.92"/>
        <n v="1539"/>
        <n v="1378.07"/>
        <n v="211.2"/>
        <n v="3523.4"/>
        <n v="441.15"/>
        <n v="150"/>
        <n v="2090"/>
        <n v="892.64"/>
        <n v="934.5"/>
        <n v="709.55"/>
        <n v="427.5"/>
        <n v="768.75"/>
        <n v="30"/>
        <n v="663.1"/>
        <n v="390"/>
        <n v="365.89"/>
        <n v="514.4"/>
        <n v="2255.5"/>
        <n v="619.5"/>
        <n v="245"/>
        <n v="799.2"/>
        <n v="711"/>
        <n v="251.5"/>
        <n v="800"/>
        <n v="1098.46"/>
        <n v="1811.1"/>
        <n v="1575"/>
        <n v="248"/>
        <n v="1966.81"/>
        <n v="1286.8"/>
        <n v="1030"/>
        <n v="591.6"/>
        <n v="3597.9"/>
        <n v="1552.6"/>
        <n v="100.8"/>
        <n v="1504.65"/>
        <n v="448"/>
        <n v="3536.6"/>
        <n v="86.5"/>
        <n v="155.4"/>
        <n v="1170.3699999999999"/>
        <n v="80.099999999999994"/>
        <n v="1887.6"/>
        <n v="349.5"/>
        <n v="516.79999999999995"/>
        <n v="2708.8"/>
        <n v="164.4"/>
        <n v="982"/>
        <n v="1168"/>
        <n v="4578.43"/>
        <n v="2467"/>
        <n v="1840.64"/>
        <n v="2296"/>
        <n v="814.42"/>
        <n v="363.6"/>
        <n v="7390.2"/>
        <n v="447.2"/>
        <n v="1366.4"/>
        <n v="2900"/>
        <n v="1832.8"/>
        <n v="319.2"/>
        <n v="802"/>
        <n v="2123.1999999999998"/>
        <n v="102.4"/>
        <n v="1707.84"/>
        <n v="1441.37"/>
        <n v="485"/>
        <n v="1994.52"/>
        <n v="321.12"/>
        <n v="454"/>
        <n v="1792"/>
        <n v="174.9"/>
        <n v="1031.7"/>
        <n v="1838.2"/>
        <n v="851.2"/>
        <n v="717.6"/>
        <n v="1755"/>
        <n v="10495.6"/>
        <n v="386.2"/>
        <n v="278"/>
        <n v="147.9"/>
        <n v="352"/>
        <n v="4180"/>
        <n v="8623.4500000000007"/>
        <n v="1792.8"/>
        <n v="240.1"/>
        <n v="1645"/>
        <n v="10191.700000000001"/>
        <n v="2465.25"/>
        <n v="1501.08"/>
        <n v="838.45"/>
        <n v="310"/>
        <n v="155"/>
        <n v="516.46"/>
        <n v="565.5"/>
        <n v="1260"/>
        <n v="479.75"/>
        <n v="2720.05"/>
        <n v="1371.8"/>
        <n v="125"/>
        <n v="1287.4000000000001"/>
        <n v="1768"/>
        <n v="375.5"/>
        <n v="2071.1999999999998"/>
        <n v="114"/>
        <n v="805.43"/>
        <n v="1638.4"/>
        <n v="1296"/>
        <n v="1233.48"/>
        <n v="240"/>
        <n v="3118"/>
        <n v="468.45"/>
        <n v="88"/>
        <n v="2196"/>
        <n v="1631.48"/>
        <n v="1644.6"/>
        <n v="616"/>
        <n v="4337"/>
        <n v="1515.6"/>
        <n v="320"/>
        <n v="1684.27"/>
        <n v="1477"/>
        <n v="3603.22"/>
        <n v="96.5"/>
        <n v="439.6"/>
        <n v="191.1"/>
        <n v="10952.84"/>
        <n v="1140"/>
        <n v="1335"/>
        <n v="2341.36"/>
        <n v="1788.45"/>
        <n v="827.55"/>
        <n v="2684.4"/>
        <n v="1938.38"/>
        <n v="2227.89"/>
        <n v="519"/>
        <n v="2966.5"/>
        <n v="611.29999999999995"/>
        <n v="6379.4"/>
        <n v="10835.24"/>
        <n v="1924.25"/>
        <n v="932.05"/>
        <n v="858"/>
        <n v="1447.5"/>
        <n v="500"/>
        <n v="475.15"/>
        <n v="2731.87"/>
        <n v="220"/>
        <n v="456"/>
        <n v="2362.25"/>
        <n v="2052.5"/>
        <n v="439"/>
        <n v="1835.7"/>
        <n v="265.35000000000002"/>
        <n v="326"/>
        <n v="3574.8"/>
        <n v="933.5"/>
        <n v="329.69"/>
        <n v="295.38"/>
        <n v="6306.24"/>
        <n v="1773"/>
        <n v="1332"/>
        <n v="654.05999999999995"/>
        <n v="1444.8"/>
        <n v="517.79999999999995"/>
        <n v="346.56"/>
        <n v="2037.28"/>
        <n v="1414.8"/>
        <n v="144"/>
        <n v="1786.88"/>
        <n v="1762"/>
        <n v="1649"/>
        <n v="1618.88"/>
        <n v="136.30000000000001"/>
        <n v="1549.6"/>
        <n v="403.2"/>
        <n v="338"/>
        <n v="112"/>
        <n v="2222.4"/>
        <n v="86.4"/>
        <n v="2556.9499999999998"/>
        <n v="442"/>
        <n v="1903.8"/>
        <n v="3868.6"/>
        <n v="3063"/>
        <n v="400"/>
        <n v="407.7"/>
        <n v="1538.7"/>
        <n v="2518"/>
        <n v="956.67"/>
        <n v="230.4"/>
        <n v="1272"/>
        <n v="147"/>
        <n v="3192.65"/>
        <n v="1823.8"/>
        <n v="818.4"/>
        <n v="469.11"/>
        <n v="2812"/>
        <n v="2142.9"/>
        <n v="488.7"/>
        <n v="2519"/>
        <n v="317.75"/>
        <n v="807.38"/>
        <n v="812.5"/>
        <n v="2388.5"/>
        <n v="230.85"/>
        <n v="4109.6899999999996"/>
        <n v="6375"/>
        <n v="4806.99"/>
        <n v="2697.5"/>
        <n v="903.6"/>
        <n v="1503.6"/>
        <n v="154.4"/>
        <n v="1295"/>
        <n v="1083.1500000000001"/>
        <n v="1288.3900000000001"/>
        <n v="625.27"/>
        <n v="920.1"/>
        <n v="813.36"/>
        <n v="1261.8800000000001"/>
        <n v="862.5"/>
        <n v="472.5"/>
        <n v="93.5"/>
        <n v="2827.9"/>
        <n v="1270.75"/>
        <n v="3463"/>
        <n v="1459"/>
        <n v="3424"/>
        <n v="2311.6999999999998"/>
        <n v="2030.4"/>
        <n v="6635.27"/>
        <n v="387.5"/>
        <n v="3687"/>
        <n v="399.85"/>
        <n v="1468.93"/>
        <n v="602.4"/>
        <n v="1030.76"/>
        <n v="678"/>
        <n v="731.5"/>
        <n v="1432.71"/>
        <n v="845.8"/>
        <n v="975"/>
        <n v="629"/>
        <n v="1078.69"/>
        <n v="843"/>
        <n v="1955.13"/>
        <n v="2753.1"/>
        <n v="605"/>
        <n v="3127.5"/>
        <n v="863.43"/>
        <n v="33.75"/>
        <n v="452.9"/>
        <n v="686.7"/>
        <n v="1936"/>
        <n v="670"/>
        <n v="137.5"/>
        <n v="1407.5"/>
        <n v="110"/>
        <n v="471.2"/>
        <n v="717.5"/>
        <n v="108"/>
        <n v="1408"/>
        <n v="15810"/>
        <n v="1809.75"/>
        <n v="69.599999999999994"/>
        <n v="1196"/>
        <n v="2825.3"/>
        <n v="877.72"/>
        <n v="1500"/>
        <n v="732.6"/>
        <n v="1614.88"/>
        <n v="1376"/>
        <n v="291.83999999999997"/>
        <n v="1743.36"/>
        <n v="848.7"/>
        <n v="954.4"/>
        <n v="498.5"/>
        <n v="268.8"/>
        <n v="2094.3000000000002"/>
        <n v="2835"/>
        <n v="1497"/>
        <n v="2436.1799999999998"/>
        <n v="5398.72"/>
        <n v="1167.68"/>
        <n v="2046.24"/>
        <n v="950"/>
        <n v="459"/>
        <n v="399"/>
        <n v="863.6"/>
        <n v="1058.4000000000001"/>
        <n v="691.2"/>
        <n v="72.959999999999994"/>
        <n v="1440"/>
        <n v="1591.25"/>
        <n v="2505.6"/>
        <n v="224.83"/>
        <n v="1194"/>
        <n v="49.8"/>
        <n v="156"/>
        <n v="1328"/>
        <n v="889.7"/>
        <n v="816.3"/>
        <n v="2381.0500000000002"/>
        <n v="9921.2999999999993"/>
        <n v="1946.52"/>
        <n v="1546.3"/>
        <n v="880.5"/>
        <n v="2844.5"/>
        <n v="835.2"/>
        <n v="965"/>
        <n v="2237.5"/>
        <n v="3120"/>
        <n v="4725"/>
        <n v="120"/>
        <n v="57.5"/>
        <n v="4371.6000000000004"/>
        <n v="412.35"/>
        <n v="570"/>
        <n v="534.85"/>
        <n v="63"/>
        <n v="1930.4"/>
        <n v="1404.45"/>
        <n v="10164.799999999999"/>
        <n v="1498.35"/>
        <n v="52.35"/>
        <n v="252"/>
        <n v="1624.5"/>
        <n v="975.88"/>
        <n v="2622.76"/>
        <n v="446.6"/>
        <n v="187"/>
        <n v="2775"/>
        <n v="1411"/>
        <n v="40"/>
        <n v="475.11"/>
        <n v="1112"/>
        <n v="649"/>
        <n v="16387.5"/>
        <n v="539.5"/>
        <n v="1122.8"/>
        <n v="637.5"/>
        <n v="4422"/>
        <n v="6200.55"/>
        <n v="910.4"/>
        <n v="1733.06"/>
        <n v="2023.38"/>
        <n v="1353.6"/>
        <n v="720.9"/>
        <n v="4288.8500000000004"/>
        <n v="1014"/>
        <n v="940.5"/>
        <n v="586"/>
        <n v="616.5"/>
        <n v="361"/>
        <n v="903.75"/>
        <n v="2769"/>
        <n v="243.18"/>
        <n v="632.4"/>
        <n v="622.35"/>
        <n v="645"/>
        <n v="2160"/>
        <n v="8902.5"/>
        <n v="1754.5"/>
        <n v="3055"/>
        <n v="405.75"/>
        <n v="1176"/>
        <n v="1200.8"/>
        <n v="121.6"/>
        <n v="613.20000000000005"/>
        <n v="608"/>
        <n v="424"/>
        <n v="1614.8"/>
        <n v="182.4"/>
        <n v="1810"/>
        <n v="3354"/>
        <n v="2924.8"/>
        <n v="1689.78"/>
        <n v="863.28"/>
        <n v="1228.8"/>
        <n v="2122.92"/>
        <n v="1078"/>
        <n v="246.24"/>
        <n v="1020"/>
        <n v="756"/>
        <n v="439.2"/>
        <n v="2048.5"/>
        <n v="523.26"/>
        <n v="4707.54"/>
        <n v="2314.1999999999998"/>
        <n v="392.2"/>
        <n v="355.5"/>
        <n v="2944.4"/>
        <n v="520.41"/>
        <n v="493"/>
        <n v="808"/>
        <n v="2761.94"/>
        <n v="814.5"/>
        <n v="604.21"/>
        <n v="2864.5"/>
        <n v="2545"/>
        <n v="180.4"/>
        <n v="595.5"/>
        <n v="536.4"/>
        <n v="736"/>
        <n v="1912.85"/>
        <n v="55.2"/>
        <n v="2286"/>
        <n v="3082"/>
        <n v="722.5"/>
        <n v="1829.76"/>
        <n v="314.76"/>
        <n v="2278.4"/>
        <n v="237.9"/>
        <n v="906.93"/>
        <n v="730"/>
        <n v="98.4"/>
        <n v="1209"/>
        <n v="108.5"/>
        <n v="537.5"/>
        <n v="1174.75"/>
        <n v="1025.33"/>
        <n v="920.6"/>
        <n v="677"/>
        <n v="131.75"/>
        <n v="291.55"/>
        <n v="848"/>
        <n v="1197.95"/>
        <n v="270"/>
        <n v="2393.5"/>
        <n v="1863.4"/>
        <n v="1456"/>
        <n v="538.6"/>
        <n v="695.62"/>
        <n v="48"/>
        <n v="497.52"/>
        <n v="1050.5999999999999"/>
        <n v="2645"/>
        <n v="288"/>
        <n v="480"/>
        <n v="1106.4000000000001"/>
        <n v="642.05999999999995"/>
        <n v="2090.88"/>
        <n v="1117.5999999999999"/>
        <n v="716.72"/>
        <n v="713.3"/>
        <n v="1249.0999999999999"/>
        <n v="558"/>
        <n v="946"/>
        <n v="3554.27"/>
        <n v="2147.4"/>
        <n v="890"/>
        <n v="6475.4"/>
        <n v="1434"/>
        <n v="1779.2"/>
        <n v="372.37"/>
        <n v="601.83000000000004"/>
        <n v="1423"/>
        <n v="2205.75"/>
        <n v="4451.7"/>
        <n v="923.87"/>
        <n v="484.25"/>
        <n v="507"/>
        <n v="1692.8"/>
        <n v="2826"/>
        <n v="4581"/>
        <n v="2603"/>
        <n v="1630"/>
        <n v="2058.46"/>
        <n v="1096.2"/>
        <n v="160"/>
        <n v="122.4"/>
        <n v="742.5"/>
        <n v="1659.53"/>
        <n v="440"/>
        <n v="556.62"/>
        <n v="642.20000000000005"/>
        <n v="1420"/>
        <n v="516"/>
        <n v="877.2"/>
        <n v="3471.68"/>
        <n v="429.4"/>
        <n v="9210.9"/>
        <n v="103.2"/>
        <n v="1830.78"/>
        <n v="9194.56"/>
        <n v="192"/>
        <n v="3891"/>
        <n v="3163.2"/>
        <n v="190"/>
        <n v="1380.6"/>
        <n v="749.06"/>
        <n v="525.29999999999995"/>
        <n v="668.8"/>
        <n v="1942"/>
        <n v="200"/>
        <n v="1503"/>
        <n v="796.35"/>
        <n v="2444.31"/>
        <n v="683.3"/>
        <n v="2082"/>
        <n v="142.5"/>
        <n v="718.08"/>
        <n v="2285"/>
        <n v="1994.4"/>
        <n v="5510.59"/>
        <n v="696"/>
        <n v="1227.02"/>
        <n v="562.6"/>
        <n v="1536.8"/>
        <n v="4666.9399999999996"/>
        <n v="642"/>
        <n v="5256.5"/>
        <n v="1890.5"/>
        <n v="140"/>
        <n v="833"/>
        <n v="4705.5"/>
        <n v="931.5"/>
        <n v="917"/>
        <n v="860.1"/>
        <n v="368.93"/>
        <n v="1920.6"/>
        <n v="750.5"/>
        <n v="748.8"/>
        <n v="644.79999999999995"/>
        <n v="4011.75"/>
        <n v="781"/>
        <n v="4895.4399999999996"/>
        <n v="3232.8"/>
        <n v="12615.05"/>
        <n v="60"/>
        <n v="525"/>
        <n v="817.87"/>
        <n v="479.4"/>
        <n v="1117.8"/>
        <n v="88.8"/>
        <n v="1191.2"/>
        <n v="2036.16"/>
        <n v="285.12"/>
        <n v="352.6"/>
        <n v="141.6"/>
        <n v="8593.2800000000007"/>
        <n v="834.2"/>
      </sharedItems>
    </cacheField>
    <cacheField name="valor total" numFmtId="0">
      <sharedItems containsSemiMixedTypes="0" containsString="0" containsNumber="1" minValue="87.5" maxValue="216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">
  <r>
    <x v="0"/>
    <x v="0"/>
    <n v="40545"/>
    <n v="10771"/>
    <n v="18"/>
    <x v="0"/>
    <n v="6192"/>
  </r>
  <r>
    <x v="1"/>
    <x v="0"/>
    <n v="40553"/>
    <n v="10402"/>
    <n v="11"/>
    <x v="1"/>
    <n v="29848.5"/>
  </r>
  <r>
    <x v="0"/>
    <x v="0"/>
    <n v="40564"/>
    <n v="10411"/>
    <n v="14"/>
    <x v="2"/>
    <n v="13535.199999999999"/>
  </r>
  <r>
    <x v="1"/>
    <x v="0"/>
    <n v="40600"/>
    <n v="10452"/>
    <n v="16"/>
    <x v="3"/>
    <n v="32296"/>
  </r>
  <r>
    <x v="1"/>
    <x v="0"/>
    <n v="40635"/>
    <n v="10488"/>
    <n v="13"/>
    <x v="4"/>
    <n v="19656"/>
  </r>
  <r>
    <x v="0"/>
    <x v="0"/>
    <n v="40637"/>
    <n v="10475"/>
    <n v="13"/>
    <x v="5"/>
    <n v="19567.34"/>
  </r>
  <r>
    <x v="0"/>
    <x v="0"/>
    <n v="40649"/>
    <n v="10501"/>
    <n v="19"/>
    <x v="6"/>
    <n v="2831"/>
  </r>
  <r>
    <x v="0"/>
    <x v="0"/>
    <n v="40665"/>
    <n v="10506"/>
    <n v="15"/>
    <x v="7"/>
    <n v="6237"/>
  </r>
  <r>
    <x v="1"/>
    <x v="0"/>
    <n v="40677"/>
    <n v="10534"/>
    <n v="11"/>
    <x v="8"/>
    <n v="5122.7"/>
  </r>
  <r>
    <x v="0"/>
    <x v="0"/>
    <n v="40679"/>
    <n v="10538"/>
    <n v="17"/>
    <x v="9"/>
    <n v="2376.6000000000004"/>
  </r>
  <r>
    <x v="0"/>
    <x v="0"/>
    <n v="40700"/>
    <n v="10557"/>
    <n v="10"/>
    <x v="10"/>
    <n v="11525"/>
  </r>
  <r>
    <x v="0"/>
    <x v="0"/>
    <n v="40712"/>
    <n v="10566"/>
    <n v="8"/>
    <x v="11"/>
    <n v="14088"/>
  </r>
  <r>
    <x v="0"/>
    <x v="0"/>
    <n v="40724"/>
    <n v="10577"/>
    <n v="17"/>
    <x v="12"/>
    <n v="9673"/>
  </r>
  <r>
    <x v="0"/>
    <x v="0"/>
    <n v="40733"/>
    <n v="10586"/>
    <n v="11"/>
    <x v="13"/>
    <n v="261.8"/>
  </r>
  <r>
    <x v="0"/>
    <x v="0"/>
    <n v="40789"/>
    <n v="10646"/>
    <n v="8"/>
    <x v="14"/>
    <n v="11568"/>
  </r>
  <r>
    <x v="0"/>
    <x v="0"/>
    <n v="40812"/>
    <n v="10672"/>
    <n v="8"/>
    <x v="15"/>
    <n v="30522"/>
  </r>
  <r>
    <x v="0"/>
    <x v="0"/>
    <n v="40846"/>
    <n v="10687"/>
    <n v="14"/>
    <x v="16"/>
    <n v="69452.599999999991"/>
  </r>
  <r>
    <x v="1"/>
    <x v="0"/>
    <n v="40852"/>
    <n v="10719"/>
    <n v="7"/>
    <x v="17"/>
    <n v="5909.75"/>
  </r>
  <r>
    <x v="0"/>
    <x v="0"/>
    <n v="40865"/>
    <n v="10705"/>
    <n v="9"/>
    <x v="18"/>
    <n v="3402"/>
  </r>
  <r>
    <x v="0"/>
    <x v="0"/>
    <n v="40868"/>
    <n v="10736"/>
    <n v="13"/>
    <x v="19"/>
    <n v="12961"/>
  </r>
  <r>
    <x v="0"/>
    <x v="0"/>
    <n v="40871"/>
    <n v="10750"/>
    <n v="12"/>
    <x v="20"/>
    <n v="19086.72"/>
  </r>
  <r>
    <x v="0"/>
    <x v="0"/>
    <n v="40874"/>
    <n v="10745"/>
    <n v="19"/>
    <x v="21"/>
    <n v="86066.2"/>
  </r>
  <r>
    <x v="0"/>
    <x v="0"/>
    <n v="40899"/>
    <n v="10782"/>
    <n v="7"/>
    <x v="22"/>
    <n v="87.5"/>
  </r>
  <r>
    <x v="0"/>
    <x v="0"/>
    <n v="40913"/>
    <n v="10799"/>
    <n v="10"/>
    <x v="23"/>
    <n v="15535"/>
  </r>
  <r>
    <x v="0"/>
    <x v="0"/>
    <n v="40931"/>
    <n v="10829"/>
    <n v="15"/>
    <x v="24"/>
    <n v="26460"/>
  </r>
  <r>
    <x v="0"/>
    <x v="0"/>
    <n v="40931"/>
    <n v="10837"/>
    <n v="9"/>
    <x v="25"/>
    <n v="9580.5"/>
  </r>
  <r>
    <x v="0"/>
    <x v="0"/>
    <n v="40938"/>
    <n v="10849"/>
    <n v="9"/>
    <x v="26"/>
    <n v="8710.380000000001"/>
  </r>
  <r>
    <x v="0"/>
    <x v="0"/>
    <n v="40942"/>
    <n v="10853"/>
    <n v="7"/>
    <x v="27"/>
    <n v="4375"/>
  </r>
  <r>
    <x v="0"/>
    <x v="0"/>
    <n v="40943"/>
    <n v="10828"/>
    <n v="12"/>
    <x v="28"/>
    <n v="11184"/>
  </r>
  <r>
    <x v="0"/>
    <x v="0"/>
    <n v="40949"/>
    <n v="10871"/>
    <n v="18"/>
    <x v="29"/>
    <n v="35626.14"/>
  </r>
  <r>
    <x v="1"/>
    <x v="0"/>
    <n v="40955"/>
    <n v="10887"/>
    <n v="15"/>
    <x v="30"/>
    <n v="1050"/>
  </r>
  <r>
    <x v="0"/>
    <x v="0"/>
    <n v="40959"/>
    <n v="10893"/>
    <n v="13"/>
    <x v="31"/>
    <n v="71527.429999999993"/>
  </r>
  <r>
    <x v="0"/>
    <x v="0"/>
    <n v="40962"/>
    <n v="10889"/>
    <n v="19"/>
    <x v="32"/>
    <n v="216220"/>
  </r>
  <r>
    <x v="0"/>
    <x v="0"/>
    <n v="40974"/>
    <n v="10905"/>
    <n v="19"/>
    <x v="33"/>
    <n v="6498"/>
  </r>
  <r>
    <x v="0"/>
    <x v="0"/>
    <n v="40986"/>
    <n v="10942"/>
    <n v="11"/>
    <x v="34"/>
    <n v="6160"/>
  </r>
  <r>
    <x v="1"/>
    <x v="0"/>
    <n v="40991"/>
    <n v="10962"/>
    <n v="12"/>
    <x v="35"/>
    <n v="43008"/>
  </r>
  <r>
    <x v="0"/>
    <x v="0"/>
    <n v="40993"/>
    <n v="10953"/>
    <n v="9"/>
    <x v="36"/>
    <n v="39971.25"/>
  </r>
  <r>
    <x v="0"/>
    <x v="0"/>
    <n v="40994"/>
    <n v="10963"/>
    <n v="15"/>
    <x v="37"/>
    <n v="867"/>
  </r>
  <r>
    <x v="0"/>
    <x v="0"/>
    <n v="41006"/>
    <n v="10951"/>
    <n v="9"/>
    <x v="38"/>
    <n v="4128.66"/>
  </r>
  <r>
    <x v="0"/>
    <x v="0"/>
    <n v="41012"/>
    <n v="11016"/>
    <n v="19"/>
    <x v="39"/>
    <n v="9338.5"/>
  </r>
  <r>
    <x v="0"/>
    <x v="0"/>
    <n v="41019"/>
    <n v="11017"/>
    <n v="7"/>
    <x v="40"/>
    <n v="47250"/>
  </r>
  <r>
    <x v="0"/>
    <x v="0"/>
    <n v="41022"/>
    <n v="10978"/>
    <n v="18"/>
    <x v="41"/>
    <n v="23457.420000000002"/>
  </r>
  <r>
    <x v="0"/>
    <x v="0"/>
    <n v="41023"/>
    <n v="10970"/>
    <n v="9"/>
    <x v="42"/>
    <n v="2016"/>
  </r>
  <r>
    <x v="0"/>
    <x v="0"/>
    <n v="41470"/>
    <n v="10255"/>
    <n v="14"/>
    <x v="43"/>
    <n v="34867"/>
  </r>
  <r>
    <x v="0"/>
    <x v="0"/>
    <n v="41486"/>
    <n v="10263"/>
    <n v="14"/>
    <x v="44"/>
    <n v="26233.200000000001"/>
  </r>
  <r>
    <x v="1"/>
    <x v="0"/>
    <n v="41488"/>
    <n v="10268"/>
    <n v="7"/>
    <x v="45"/>
    <n v="7708.4000000000005"/>
  </r>
  <r>
    <x v="0"/>
    <x v="0"/>
    <n v="41557"/>
    <n v="10324"/>
    <n v="19"/>
    <x v="46"/>
    <n v="100238.49"/>
  </r>
  <r>
    <x v="0"/>
    <x v="0"/>
    <n v="41568"/>
    <n v="10331"/>
    <n v="16"/>
    <x v="47"/>
    <n v="1416"/>
  </r>
  <r>
    <x v="0"/>
    <x v="0"/>
    <n v="41633"/>
    <n v="10386"/>
    <n v="10"/>
    <x v="48"/>
    <n v="1660"/>
  </r>
  <r>
    <x v="1"/>
    <x v="1"/>
    <n v="40551"/>
    <n v="10399"/>
    <n v="17"/>
    <x v="49"/>
    <n v="30015.199999999997"/>
  </r>
  <r>
    <x v="1"/>
    <x v="1"/>
    <n v="40557"/>
    <n v="10408"/>
    <n v="10"/>
    <x v="50"/>
    <n v="16224"/>
  </r>
  <r>
    <x v="1"/>
    <x v="1"/>
    <n v="40558"/>
    <n v="10412"/>
    <n v="8"/>
    <x v="51"/>
    <n v="2678.4"/>
  </r>
  <r>
    <x v="1"/>
    <x v="1"/>
    <n v="40559"/>
    <n v="10380"/>
    <n v="8"/>
    <x v="52"/>
    <n v="10510.56"/>
  </r>
  <r>
    <x v="1"/>
    <x v="1"/>
    <n v="40570"/>
    <n v="10416"/>
    <n v="9"/>
    <x v="53"/>
    <n v="6480"/>
  </r>
  <r>
    <x v="1"/>
    <x v="1"/>
    <n v="40570"/>
    <n v="10421"/>
    <n v="17"/>
    <x v="54"/>
    <n v="20302.59"/>
  </r>
  <r>
    <x v="1"/>
    <x v="1"/>
    <n v="40581"/>
    <n v="10435"/>
    <n v="9"/>
    <x v="55"/>
    <n v="5684.4000000000005"/>
  </r>
  <r>
    <x v="1"/>
    <x v="1"/>
    <n v="40586"/>
    <n v="10437"/>
    <n v="8"/>
    <x v="56"/>
    <n v="3144"/>
  </r>
  <r>
    <x v="1"/>
    <x v="1"/>
    <n v="40588"/>
    <n v="10443"/>
    <n v="7"/>
    <x v="57"/>
    <n v="3622.0800000000004"/>
  </r>
  <r>
    <x v="1"/>
    <x v="1"/>
    <n v="40602"/>
    <n v="10456"/>
    <n v="14"/>
    <x v="58"/>
    <n v="7806.4000000000005"/>
  </r>
  <r>
    <x v="1"/>
    <x v="1"/>
    <n v="40605"/>
    <n v="10455"/>
    <n v="16"/>
    <x v="59"/>
    <n v="42944"/>
  </r>
  <r>
    <x v="1"/>
    <x v="1"/>
    <n v="40605"/>
    <n v="10460"/>
    <n v="13"/>
    <x v="60"/>
    <n v="2289.2999999999997"/>
  </r>
  <r>
    <x v="1"/>
    <x v="1"/>
    <n v="40613"/>
    <n v="10450"/>
    <n v="12"/>
    <x v="61"/>
    <n v="5101.4400000000005"/>
  </r>
  <r>
    <x v="1"/>
    <x v="1"/>
    <n v="40613"/>
    <n v="10467"/>
    <n v="14"/>
    <x v="62"/>
    <n v="3292.7999999999997"/>
  </r>
  <r>
    <x v="1"/>
    <x v="1"/>
    <n v="40621"/>
    <n v="10472"/>
    <n v="7"/>
    <x v="63"/>
    <n v="7257.5999999999995"/>
  </r>
  <r>
    <x v="1"/>
    <x v="1"/>
    <n v="40626"/>
    <n v="10476"/>
    <n v="11"/>
    <x v="64"/>
    <n v="1985.28"/>
  </r>
  <r>
    <x v="1"/>
    <x v="1"/>
    <n v="40627"/>
    <n v="10481"/>
    <n v="16"/>
    <x v="65"/>
    <n v="23552"/>
  </r>
  <r>
    <x v="1"/>
    <x v="1"/>
    <n v="40641"/>
    <n v="10491"/>
    <n v="19"/>
    <x v="66"/>
    <n v="4930.5"/>
  </r>
  <r>
    <x v="1"/>
    <x v="1"/>
    <n v="40644"/>
    <n v="10498"/>
    <n v="12"/>
    <x v="67"/>
    <n v="6900"/>
  </r>
  <r>
    <x v="1"/>
    <x v="1"/>
    <n v="40665"/>
    <n v="10521"/>
    <n v="10"/>
    <x v="68"/>
    <n v="2255"/>
  </r>
  <r>
    <x v="1"/>
    <x v="1"/>
    <n v="40685"/>
    <n v="10533"/>
    <n v="19"/>
    <x v="69"/>
    <n v="42221.799999999996"/>
  </r>
  <r>
    <x v="1"/>
    <x v="1"/>
    <n v="40686"/>
    <n v="10543"/>
    <n v="13"/>
    <x v="70"/>
    <n v="19558.5"/>
  </r>
  <r>
    <x v="1"/>
    <x v="1"/>
    <n v="40703"/>
    <n v="10560"/>
    <n v="8"/>
    <x v="71"/>
    <n v="8579.36"/>
  </r>
  <r>
    <x v="1"/>
    <x v="1"/>
    <n v="40712"/>
    <n v="10565"/>
    <n v="14"/>
    <x v="72"/>
    <n v="8958.6"/>
  </r>
  <r>
    <x v="1"/>
    <x v="1"/>
    <n v="40720"/>
    <n v="10545"/>
    <n v="7"/>
    <x v="73"/>
    <n v="1470"/>
  </r>
  <r>
    <x v="1"/>
    <x v="1"/>
    <n v="40728"/>
    <n v="10571"/>
    <n v="18"/>
    <x v="74"/>
    <n v="9910.6200000000008"/>
  </r>
  <r>
    <x v="1"/>
    <x v="1"/>
    <n v="40738"/>
    <n v="10589"/>
    <n v="14"/>
    <x v="75"/>
    <n v="1008"/>
  </r>
  <r>
    <x v="1"/>
    <x v="1"/>
    <n v="40746"/>
    <n v="10602"/>
    <n v="13"/>
    <x v="76"/>
    <n v="633.75"/>
  </r>
  <r>
    <x v="1"/>
    <x v="1"/>
    <n v="40756"/>
    <n v="10614"/>
    <n v="12"/>
    <x v="77"/>
    <n v="5568"/>
  </r>
  <r>
    <x v="1"/>
    <x v="1"/>
    <n v="40761"/>
    <n v="10610"/>
    <n v="9"/>
    <x v="78"/>
    <n v="2693.25"/>
  </r>
  <r>
    <x v="1"/>
    <x v="1"/>
    <n v="40763"/>
    <n v="10603"/>
    <n v="8"/>
    <x v="79"/>
    <n v="11864"/>
  </r>
  <r>
    <x v="1"/>
    <x v="1"/>
    <n v="40767"/>
    <n v="10596"/>
    <n v="10"/>
    <x v="80"/>
    <n v="11808.800000000001"/>
  </r>
  <r>
    <x v="1"/>
    <x v="1"/>
    <n v="40767"/>
    <n v="10623"/>
    <n v="11"/>
    <x v="81"/>
    <n v="14706.45"/>
  </r>
  <r>
    <x v="1"/>
    <x v="1"/>
    <n v="40770"/>
    <n v="10631"/>
    <n v="15"/>
    <x v="82"/>
    <n v="837"/>
  </r>
  <r>
    <x v="1"/>
    <x v="1"/>
    <n v="40774"/>
    <n v="10632"/>
    <n v="15"/>
    <x v="83"/>
    <n v="8835"/>
  </r>
  <r>
    <x v="1"/>
    <x v="1"/>
    <n v="40776"/>
    <n v="10627"/>
    <n v="15"/>
    <x v="84"/>
    <n v="17786.25"/>
  </r>
  <r>
    <x v="1"/>
    <x v="1"/>
    <n v="40776"/>
    <n v="10635"/>
    <n v="10"/>
    <x v="85"/>
    <n v="13262.2"/>
  </r>
  <r>
    <x v="1"/>
    <x v="1"/>
    <n v="40797"/>
    <n v="10651"/>
    <n v="7"/>
    <x v="86"/>
    <n v="2784.6"/>
  </r>
  <r>
    <x v="1"/>
    <x v="1"/>
    <n v="40816"/>
    <n v="10679"/>
    <n v="18"/>
    <x v="87"/>
    <n v="11880"/>
  </r>
  <r>
    <x v="1"/>
    <x v="1"/>
    <n v="40825"/>
    <n v="10694"/>
    <n v="9"/>
    <x v="88"/>
    <n v="43425"/>
  </r>
  <r>
    <x v="1"/>
    <x v="1"/>
    <n v="40830"/>
    <n v="10696"/>
    <n v="13"/>
    <x v="89"/>
    <n v="12948"/>
  </r>
  <r>
    <x v="1"/>
    <x v="1"/>
    <n v="40831"/>
    <n v="10660"/>
    <n v="13"/>
    <x v="90"/>
    <n v="22113"/>
  </r>
  <r>
    <x v="1"/>
    <x v="1"/>
    <n v="40837"/>
    <n v="10706"/>
    <n v="17"/>
    <x v="91"/>
    <n v="32181"/>
  </r>
  <r>
    <x v="1"/>
    <x v="1"/>
    <n v="40851"/>
    <n v="10722"/>
    <n v="15"/>
    <x v="92"/>
    <n v="23550"/>
  </r>
  <r>
    <x v="1"/>
    <x v="1"/>
    <n v="40852"/>
    <n v="10720"/>
    <n v="10"/>
    <x v="93"/>
    <n v="5500"/>
  </r>
  <r>
    <x v="1"/>
    <x v="1"/>
    <n v="40852"/>
    <n v="10724"/>
    <n v="15"/>
    <x v="94"/>
    <n v="9577.5"/>
  </r>
  <r>
    <x v="1"/>
    <x v="1"/>
    <n v="40861"/>
    <n v="10729"/>
    <n v="18"/>
    <x v="95"/>
    <n v="33300"/>
  </r>
  <r>
    <x v="1"/>
    <x v="1"/>
    <n v="40879"/>
    <n v="10756"/>
    <n v="9"/>
    <x v="96"/>
    <n v="17910"/>
  </r>
  <r>
    <x v="1"/>
    <x v="1"/>
    <n v="40894"/>
    <n v="10770"/>
    <n v="13"/>
    <x v="97"/>
    <n v="3071.25"/>
  </r>
  <r>
    <x v="1"/>
    <x v="1"/>
    <n v="40900"/>
    <n v="10786"/>
    <n v="18"/>
    <x v="98"/>
    <n v="27559.439999999999"/>
  </r>
  <r>
    <x v="1"/>
    <x v="1"/>
    <n v="40916"/>
    <n v="10811"/>
    <n v="10"/>
    <x v="99"/>
    <n v="8520"/>
  </r>
  <r>
    <x v="1"/>
    <x v="1"/>
    <n v="40928"/>
    <n v="10795"/>
    <n v="18"/>
    <x v="100"/>
    <n v="38844"/>
  </r>
  <r>
    <x v="1"/>
    <x v="1"/>
    <n v="40934"/>
    <n v="10844"/>
    <n v="12"/>
    <x v="101"/>
    <n v="8820"/>
  </r>
  <r>
    <x v="1"/>
    <x v="1"/>
    <n v="40938"/>
    <n v="10824"/>
    <n v="15"/>
    <x v="102"/>
    <n v="3762"/>
  </r>
  <r>
    <x v="1"/>
    <x v="1"/>
    <n v="40938"/>
    <n v="10845"/>
    <n v="8"/>
    <x v="103"/>
    <n v="30501.599999999999"/>
  </r>
  <r>
    <x v="1"/>
    <x v="1"/>
    <n v="40938"/>
    <n v="10852"/>
    <n v="11"/>
    <x v="104"/>
    <n v="32824"/>
  </r>
  <r>
    <x v="1"/>
    <x v="1"/>
    <n v="40941"/>
    <n v="10862"/>
    <n v="18"/>
    <x v="105"/>
    <n v="10458"/>
  </r>
  <r>
    <x v="1"/>
    <x v="1"/>
    <n v="40945"/>
    <n v="10857"/>
    <n v="8"/>
    <x v="106"/>
    <n v="16385.759999999998"/>
  </r>
  <r>
    <x v="1"/>
    <x v="1"/>
    <n v="40959"/>
    <n v="10883"/>
    <n v="19"/>
    <x v="107"/>
    <n v="684"/>
  </r>
  <r>
    <x v="1"/>
    <x v="1"/>
    <n v="40988"/>
    <n v="10955"/>
    <n v="15"/>
    <x v="108"/>
    <n v="1116"/>
  </r>
  <r>
    <x v="1"/>
    <x v="1"/>
    <n v="40991"/>
    <n v="10940"/>
    <n v="16"/>
    <x v="109"/>
    <n v="5760"/>
  </r>
  <r>
    <x v="1"/>
    <x v="1"/>
    <n v="40992"/>
    <n v="10932"/>
    <n v="7"/>
    <x v="110"/>
    <n v="12520.41"/>
  </r>
  <r>
    <x v="1"/>
    <x v="1"/>
    <n v="40995"/>
    <n v="10957"/>
    <n v="16"/>
    <x v="111"/>
    <n v="28203.200000000001"/>
  </r>
  <r>
    <x v="1"/>
    <x v="1"/>
    <n v="40998"/>
    <n v="10961"/>
    <n v="16"/>
    <x v="112"/>
    <n v="17918.400000000001"/>
  </r>
  <r>
    <x v="1"/>
    <x v="1"/>
    <n v="40999"/>
    <n v="10979"/>
    <n v="14"/>
    <x v="113"/>
    <n v="67389"/>
  </r>
  <r>
    <x v="1"/>
    <x v="1"/>
    <n v="41005"/>
    <n v="10987"/>
    <n v="8"/>
    <x v="114"/>
    <n v="22176"/>
  </r>
  <r>
    <x v="1"/>
    <x v="1"/>
    <n v="41009"/>
    <n v="10977"/>
    <n v="12"/>
    <x v="115"/>
    <n v="26796"/>
  </r>
  <r>
    <x v="1"/>
    <x v="1"/>
    <n v="41012"/>
    <n v="10997"/>
    <n v="15"/>
    <x v="116"/>
    <n v="28275"/>
  </r>
  <r>
    <x v="1"/>
    <x v="1"/>
    <n v="41012"/>
    <n v="11007"/>
    <n v="11"/>
    <x v="117"/>
    <n v="28972.9"/>
  </r>
  <r>
    <x v="1"/>
    <x v="1"/>
    <n v="41016"/>
    <n v="10998"/>
    <n v="14"/>
    <x v="118"/>
    <n v="9604"/>
  </r>
  <r>
    <x v="1"/>
    <x v="1"/>
    <n v="41020"/>
    <n v="10986"/>
    <n v="17"/>
    <x v="119"/>
    <n v="37740"/>
  </r>
  <r>
    <x v="1"/>
    <x v="1"/>
    <n v="41021"/>
    <n v="11036"/>
    <n v="13"/>
    <x v="120"/>
    <n v="21996"/>
  </r>
  <r>
    <x v="1"/>
    <x v="1"/>
    <n v="41023"/>
    <n v="11046"/>
    <n v="14"/>
    <x v="121"/>
    <n v="20801.2"/>
  </r>
  <r>
    <x v="1"/>
    <x v="1"/>
    <n v="41026"/>
    <n v="11034"/>
    <n v="12"/>
    <x v="122"/>
    <n v="6472.7999999999993"/>
  </r>
  <r>
    <x v="1"/>
    <x v="1"/>
    <n v="41030"/>
    <n v="11056"/>
    <n v="18"/>
    <x v="123"/>
    <n v="67320"/>
  </r>
  <r>
    <x v="1"/>
    <x v="1"/>
    <n v="41480"/>
    <n v="10262"/>
    <n v="14"/>
    <x v="124"/>
    <n v="8176"/>
  </r>
  <r>
    <x v="1"/>
    <x v="1"/>
    <n v="41500"/>
    <n v="10276"/>
    <n v="13"/>
    <x v="125"/>
    <n v="5460"/>
  </r>
  <r>
    <x v="1"/>
    <x v="1"/>
    <n v="41502"/>
    <n v="10278"/>
    <n v="8"/>
    <x v="126"/>
    <n v="11910.4"/>
  </r>
  <r>
    <x v="1"/>
    <x v="1"/>
    <n v="41502"/>
    <n v="10279"/>
    <n v="14"/>
    <x v="127"/>
    <n v="4914"/>
  </r>
  <r>
    <x v="1"/>
    <x v="1"/>
    <n v="41514"/>
    <n v="10287"/>
    <n v="7"/>
    <x v="128"/>
    <n v="5733"/>
  </r>
  <r>
    <x v="1"/>
    <x v="1"/>
    <n v="41516"/>
    <n v="10286"/>
    <n v="12"/>
    <x v="129"/>
    <n v="36192"/>
  </r>
  <r>
    <x v="1"/>
    <x v="1"/>
    <n v="41520"/>
    <n v="10290"/>
    <n v="13"/>
    <x v="130"/>
    <n v="28197"/>
  </r>
  <r>
    <x v="1"/>
    <x v="1"/>
    <n v="41534"/>
    <n v="10301"/>
    <n v="11"/>
    <x v="131"/>
    <n v="8305"/>
  </r>
  <r>
    <x v="1"/>
    <x v="1"/>
    <n v="41544"/>
    <n v="10310"/>
    <n v="17"/>
    <x v="132"/>
    <n v="5712"/>
  </r>
  <r>
    <x v="1"/>
    <x v="1"/>
    <n v="41551"/>
    <n v="10318"/>
    <n v="13"/>
    <x v="133"/>
    <n v="3125.2000000000003"/>
  </r>
  <r>
    <x v="1"/>
    <x v="1"/>
    <n v="41556"/>
    <n v="10305"/>
    <n v="15"/>
    <x v="134"/>
    <n v="56119.5"/>
  </r>
  <r>
    <x v="1"/>
    <x v="1"/>
    <n v="41575"/>
    <n v="10334"/>
    <n v="15"/>
    <x v="135"/>
    <n v="2172"/>
  </r>
  <r>
    <x v="1"/>
    <x v="1"/>
    <n v="41598"/>
    <n v="10354"/>
    <n v="9"/>
    <x v="136"/>
    <n v="5119.2"/>
  </r>
  <r>
    <x v="1"/>
    <x v="1"/>
    <n v="41617"/>
    <n v="10369"/>
    <n v="14"/>
    <x v="137"/>
    <n v="33465.599999999999"/>
  </r>
  <r>
    <x v="1"/>
    <x v="1"/>
    <n v="41626"/>
    <n v="10383"/>
    <n v="12"/>
    <x v="138"/>
    <n v="10788"/>
  </r>
  <r>
    <x v="1"/>
    <x v="1"/>
    <n v="41638"/>
    <n v="10366"/>
    <n v="13"/>
    <x v="139"/>
    <n v="1768"/>
  </r>
  <r>
    <x v="0"/>
    <x v="2"/>
    <n v="40552"/>
    <n v="10403"/>
    <n v="18"/>
    <x v="140"/>
    <n v="15390.18"/>
  </r>
  <r>
    <x v="1"/>
    <x v="2"/>
    <n v="40567"/>
    <n v="10418"/>
    <n v="14"/>
    <x v="141"/>
    <n v="25407.200000000001"/>
  </r>
  <r>
    <x v="1"/>
    <x v="2"/>
    <n v="40571"/>
    <n v="10417"/>
    <n v="11"/>
    <x v="142"/>
    <n v="123072.4"/>
  </r>
  <r>
    <x v="1"/>
    <x v="2"/>
    <n v="40573"/>
    <n v="10419"/>
    <n v="13"/>
    <x v="143"/>
    <n v="27268.799999999999"/>
  </r>
  <r>
    <x v="1"/>
    <x v="2"/>
    <n v="40577"/>
    <n v="10430"/>
    <n v="13"/>
    <x v="144"/>
    <n v="63689.599999999999"/>
  </r>
  <r>
    <x v="1"/>
    <x v="2"/>
    <n v="40580"/>
    <n v="10426"/>
    <n v="11"/>
    <x v="145"/>
    <n v="3720.2"/>
  </r>
  <r>
    <x v="1"/>
    <x v="2"/>
    <n v="40581"/>
    <n v="10431"/>
    <n v="13"/>
    <x v="146"/>
    <n v="24599.25"/>
  </r>
  <r>
    <x v="1"/>
    <x v="2"/>
    <n v="40598"/>
    <n v="10448"/>
    <n v="17"/>
    <x v="147"/>
    <n v="7537.7999999999993"/>
  </r>
  <r>
    <x v="0"/>
    <x v="2"/>
    <n v="40599"/>
    <n v="10454"/>
    <n v="19"/>
    <x v="148"/>
    <n v="6292.8"/>
  </r>
  <r>
    <x v="1"/>
    <x v="2"/>
    <n v="40602"/>
    <n v="10440"/>
    <n v="7"/>
    <x v="149"/>
    <n v="34468.910000000003"/>
  </r>
  <r>
    <x v="1"/>
    <x v="2"/>
    <n v="40602"/>
    <n v="10459"/>
    <n v="11"/>
    <x v="150"/>
    <n v="18251.2"/>
  </r>
  <r>
    <x v="1"/>
    <x v="2"/>
    <n v="40605"/>
    <n v="10427"/>
    <n v="12"/>
    <x v="151"/>
    <n v="7812"/>
  </r>
  <r>
    <x v="1"/>
    <x v="2"/>
    <n v="40609"/>
    <n v="10447"/>
    <n v="9"/>
    <x v="152"/>
    <n v="8229.6"/>
  </r>
  <r>
    <x v="1"/>
    <x v="2"/>
    <n v="40614"/>
    <n v="10451"/>
    <n v="8"/>
    <x v="153"/>
    <n v="30797.279999999999"/>
  </r>
  <r>
    <x v="1"/>
    <x v="2"/>
    <n v="40615"/>
    <n v="10466"/>
    <n v="12"/>
    <x v="154"/>
    <n v="2592"/>
  </r>
  <r>
    <x v="1"/>
    <x v="2"/>
    <n v="40616"/>
    <n v="10464"/>
    <n v="11"/>
    <x v="155"/>
    <n v="17702.079999999998"/>
  </r>
  <r>
    <x v="1"/>
    <x v="2"/>
    <n v="40616"/>
    <n v="10470"/>
    <n v="19"/>
    <x v="156"/>
    <n v="34595.199999999997"/>
  </r>
  <r>
    <x v="1"/>
    <x v="2"/>
    <n v="40633"/>
    <n v="10485"/>
    <n v="10"/>
    <x v="157"/>
    <n v="15840"/>
  </r>
  <r>
    <x v="1"/>
    <x v="2"/>
    <n v="40642"/>
    <n v="10494"/>
    <n v="16"/>
    <x v="158"/>
    <n v="14592"/>
  </r>
  <r>
    <x v="1"/>
    <x v="2"/>
    <n v="40643"/>
    <n v="10493"/>
    <n v="18"/>
    <x v="159"/>
    <n v="10951.199999999999"/>
  </r>
  <r>
    <x v="1"/>
    <x v="2"/>
    <n v="40649"/>
    <n v="10499"/>
    <n v="7"/>
    <x v="160"/>
    <n v="9884"/>
  </r>
  <r>
    <x v="1"/>
    <x v="2"/>
    <n v="40651"/>
    <n v="10504"/>
    <n v="15"/>
    <x v="161"/>
    <n v="20827.5"/>
  </r>
  <r>
    <x v="1"/>
    <x v="2"/>
    <n v="40654"/>
    <n v="10511"/>
    <n v="15"/>
    <x v="162"/>
    <n v="38250"/>
  </r>
  <r>
    <x v="1"/>
    <x v="2"/>
    <n v="40662"/>
    <n v="10509"/>
    <n v="19"/>
    <x v="163"/>
    <n v="2599.2000000000003"/>
  </r>
  <r>
    <x v="1"/>
    <x v="2"/>
    <n v="40668"/>
    <n v="10518"/>
    <n v="10"/>
    <x v="164"/>
    <n v="41500.5"/>
  </r>
  <r>
    <x v="0"/>
    <x v="2"/>
    <n v="40669"/>
    <n v="10522"/>
    <n v="8"/>
    <x v="165"/>
    <n v="18545.919999999998"/>
  </r>
  <r>
    <x v="1"/>
    <x v="2"/>
    <n v="40678"/>
    <n v="10526"/>
    <n v="8"/>
    <x v="166"/>
    <n v="9211.2000000000007"/>
  </r>
  <r>
    <x v="1"/>
    <x v="2"/>
    <n v="40684"/>
    <n v="10535"/>
    <n v="12"/>
    <x v="167"/>
    <n v="23290.199999999997"/>
  </r>
  <r>
    <x v="1"/>
    <x v="2"/>
    <n v="40693"/>
    <n v="10544"/>
    <n v="11"/>
    <x v="168"/>
    <n v="4589.2"/>
  </r>
  <r>
    <x v="1"/>
    <x v="2"/>
    <n v="40699"/>
    <n v="10554"/>
    <n v="8"/>
    <x v="169"/>
    <n v="13828.16"/>
  </r>
  <r>
    <x v="1"/>
    <x v="2"/>
    <n v="40700"/>
    <n v="10551"/>
    <n v="10"/>
    <x v="170"/>
    <n v="16773"/>
  </r>
  <r>
    <x v="1"/>
    <x v="2"/>
    <n v="40710"/>
    <n v="10564"/>
    <n v="13"/>
    <x v="171"/>
    <n v="16042.65"/>
  </r>
  <r>
    <x v="1"/>
    <x v="2"/>
    <n v="40724"/>
    <n v="10574"/>
    <n v="18"/>
    <x v="172"/>
    <n v="13757.4"/>
  </r>
  <r>
    <x v="1"/>
    <x v="2"/>
    <n v="40725"/>
    <n v="10580"/>
    <n v="7"/>
    <x v="173"/>
    <n v="7096.18"/>
  </r>
  <r>
    <x v="1"/>
    <x v="2"/>
    <n v="40728"/>
    <n v="10584"/>
    <n v="9"/>
    <x v="174"/>
    <n v="5343.75"/>
  </r>
  <r>
    <x v="1"/>
    <x v="2"/>
    <n v="40738"/>
    <n v="10590"/>
    <n v="7"/>
    <x v="175"/>
    <n v="7707"/>
  </r>
  <r>
    <x v="0"/>
    <x v="2"/>
    <n v="40745"/>
    <n v="10600"/>
    <n v="17"/>
    <x v="176"/>
    <n v="8156.6"/>
  </r>
  <r>
    <x v="1"/>
    <x v="2"/>
    <n v="40749"/>
    <n v="10578"/>
    <n v="11"/>
    <x v="177"/>
    <n v="5247"/>
  </r>
  <r>
    <x v="1"/>
    <x v="2"/>
    <n v="40755"/>
    <n v="10606"/>
    <n v="7"/>
    <x v="178"/>
    <n v="7912.8000000000011"/>
  </r>
  <r>
    <x v="1"/>
    <x v="2"/>
    <n v="40756"/>
    <n v="10608"/>
    <n v="15"/>
    <x v="179"/>
    <n v="15960"/>
  </r>
  <r>
    <x v="1"/>
    <x v="2"/>
    <n v="40756"/>
    <n v="10613"/>
    <n v="10"/>
    <x v="180"/>
    <n v="3532"/>
  </r>
  <r>
    <x v="1"/>
    <x v="2"/>
    <n v="40759"/>
    <n v="10617"/>
    <n v="15"/>
    <x v="181"/>
    <n v="21037.5"/>
  </r>
  <r>
    <x v="1"/>
    <x v="2"/>
    <n v="40766"/>
    <n v="10621"/>
    <n v="9"/>
    <x v="182"/>
    <n v="6826.5"/>
  </r>
  <r>
    <x v="1"/>
    <x v="2"/>
    <n v="40766"/>
    <n v="10622"/>
    <n v="12"/>
    <x v="34"/>
    <n v="6720"/>
  </r>
  <r>
    <x v="1"/>
    <x v="2"/>
    <n v="40774"/>
    <n v="10624"/>
    <n v="10"/>
    <x v="183"/>
    <n v="13932.4"/>
  </r>
  <r>
    <x v="1"/>
    <x v="2"/>
    <n v="40775"/>
    <n v="10628"/>
    <n v="7"/>
    <x v="184"/>
    <n v="3150"/>
  </r>
  <r>
    <x v="1"/>
    <x v="2"/>
    <n v="40775"/>
    <n v="10629"/>
    <n v="7"/>
    <x v="185"/>
    <n v="19425.350000000002"/>
  </r>
  <r>
    <x v="1"/>
    <x v="2"/>
    <n v="40776"/>
    <n v="10634"/>
    <n v="7"/>
    <x v="186"/>
    <n v="34898.5"/>
  </r>
  <r>
    <x v="1"/>
    <x v="2"/>
    <n v="40781"/>
    <n v="10636"/>
    <n v="8"/>
    <x v="187"/>
    <n v="5036"/>
  </r>
  <r>
    <x v="1"/>
    <x v="2"/>
    <n v="40781"/>
    <n v="10641"/>
    <n v="7"/>
    <x v="188"/>
    <n v="14378"/>
  </r>
  <r>
    <x v="1"/>
    <x v="2"/>
    <n v="40783"/>
    <n v="10640"/>
    <n v="12"/>
    <x v="189"/>
    <n v="8505"/>
  </r>
  <r>
    <x v="1"/>
    <x v="2"/>
    <n v="40788"/>
    <n v="10645"/>
    <n v="17"/>
    <x v="190"/>
    <n v="26095"/>
  </r>
  <r>
    <x v="1"/>
    <x v="2"/>
    <n v="40789"/>
    <n v="10647"/>
    <n v="13"/>
    <x v="191"/>
    <n v="8268"/>
  </r>
  <r>
    <x v="1"/>
    <x v="2"/>
    <n v="40794"/>
    <n v="10652"/>
    <n v="15"/>
    <x v="192"/>
    <n v="4782.5999999999995"/>
  </r>
  <r>
    <x v="1"/>
    <x v="2"/>
    <n v="40794"/>
    <n v="10658"/>
    <n v="7"/>
    <x v="193"/>
    <n v="31252.200000000004"/>
  </r>
  <r>
    <x v="1"/>
    <x v="2"/>
    <n v="40804"/>
    <n v="10670"/>
    <n v="17"/>
    <x v="194"/>
    <n v="39129.75"/>
  </r>
  <r>
    <x v="0"/>
    <x v="2"/>
    <n v="40816"/>
    <n v="10674"/>
    <n v="19"/>
    <x v="195"/>
    <n v="855"/>
  </r>
  <r>
    <x v="1"/>
    <x v="2"/>
    <n v="40819"/>
    <n v="10685"/>
    <n v="17"/>
    <x v="196"/>
    <n v="13618.7"/>
  </r>
  <r>
    <x v="1"/>
    <x v="2"/>
    <n v="40823"/>
    <n v="10688"/>
    <n v="14"/>
    <x v="197"/>
    <n v="44248.4"/>
  </r>
  <r>
    <x v="1"/>
    <x v="2"/>
    <n v="40829"/>
    <n v="10692"/>
    <n v="11"/>
    <x v="198"/>
    <n v="9658"/>
  </r>
  <r>
    <x v="1"/>
    <x v="2"/>
    <n v="40833"/>
    <n v="10698"/>
    <n v="18"/>
    <x v="199"/>
    <n v="61856.1"/>
  </r>
  <r>
    <x v="1"/>
    <x v="2"/>
    <n v="40837"/>
    <n v="10702"/>
    <n v="17"/>
    <x v="200"/>
    <n v="5610"/>
  </r>
  <r>
    <x v="1"/>
    <x v="2"/>
    <n v="40839"/>
    <n v="10707"/>
    <n v="11"/>
    <x v="201"/>
    <n v="18051"/>
  </r>
  <r>
    <x v="1"/>
    <x v="2"/>
    <n v="40843"/>
    <n v="10716"/>
    <n v="17"/>
    <x v="202"/>
    <n v="12002"/>
  </r>
  <r>
    <x v="1"/>
    <x v="2"/>
    <n v="40852"/>
    <n v="10725"/>
    <n v="11"/>
    <x v="203"/>
    <n v="3165.8"/>
  </r>
  <r>
    <x v="1"/>
    <x v="2"/>
    <n v="40858"/>
    <n v="10728"/>
    <n v="14"/>
    <x v="204"/>
    <n v="18154.5"/>
  </r>
  <r>
    <x v="1"/>
    <x v="2"/>
    <n v="40865"/>
    <n v="10741"/>
    <n v="14"/>
    <x v="205"/>
    <n v="3192"/>
  </r>
  <r>
    <x v="1"/>
    <x v="2"/>
    <n v="40872"/>
    <n v="10740"/>
    <n v="11"/>
    <x v="206"/>
    <n v="15576"/>
  </r>
  <r>
    <x v="1"/>
    <x v="2"/>
    <n v="40875"/>
    <n v="10755"/>
    <n v="12"/>
    <x v="207"/>
    <n v="23382"/>
  </r>
  <r>
    <x v="1"/>
    <x v="2"/>
    <n v="40882"/>
    <n v="10726"/>
    <n v="15"/>
    <x v="208"/>
    <n v="9825"/>
  </r>
  <r>
    <x v="1"/>
    <x v="2"/>
    <n v="40886"/>
    <n v="10766"/>
    <n v="8"/>
    <x v="209"/>
    <n v="18480"/>
  </r>
  <r>
    <x v="1"/>
    <x v="2"/>
    <n v="40887"/>
    <n v="10760"/>
    <n v="15"/>
    <x v="210"/>
    <n v="43755"/>
  </r>
  <r>
    <x v="1"/>
    <x v="2"/>
    <n v="40889"/>
    <n v="10774"/>
    <n v="12"/>
    <x v="211"/>
    <n v="10425"/>
  </r>
  <r>
    <x v="1"/>
    <x v="2"/>
    <n v="40892"/>
    <n v="10767"/>
    <n v="8"/>
    <x v="212"/>
    <n v="224"/>
  </r>
  <r>
    <x v="1"/>
    <x v="2"/>
    <n v="40896"/>
    <n v="10749"/>
    <n v="19"/>
    <x v="213"/>
    <n v="20520"/>
  </r>
  <r>
    <x v="1"/>
    <x v="2"/>
    <n v="40896"/>
    <n v="10783"/>
    <n v="14"/>
    <x v="214"/>
    <n v="20195"/>
  </r>
  <r>
    <x v="1"/>
    <x v="2"/>
    <n v="40899"/>
    <n v="10784"/>
    <n v="13"/>
    <x v="215"/>
    <n v="19344"/>
  </r>
  <r>
    <x v="1"/>
    <x v="2"/>
    <n v="40908"/>
    <n v="10801"/>
    <n v="14"/>
    <x v="216"/>
    <n v="42375.9"/>
  </r>
  <r>
    <x v="0"/>
    <x v="2"/>
    <n v="40910"/>
    <n v="10802"/>
    <n v="11"/>
    <x v="217"/>
    <n v="32370.91"/>
  </r>
  <r>
    <x v="1"/>
    <x v="2"/>
    <n v="40914"/>
    <n v="10803"/>
    <n v="8"/>
    <x v="218"/>
    <n v="9544.08"/>
  </r>
  <r>
    <x v="1"/>
    <x v="2"/>
    <n v="40929"/>
    <n v="10830"/>
    <n v="15"/>
    <x v="219"/>
    <n v="29610"/>
  </r>
  <r>
    <x v="1"/>
    <x v="2"/>
    <n v="40934"/>
    <n v="10843"/>
    <n v="16"/>
    <x v="220"/>
    <n v="2544"/>
  </r>
  <r>
    <x v="1"/>
    <x v="2"/>
    <n v="40938"/>
    <n v="10807"/>
    <n v="16"/>
    <x v="221"/>
    <n v="294.39999999999998"/>
  </r>
  <r>
    <x v="1"/>
    <x v="2"/>
    <n v="40943"/>
    <n v="10816"/>
    <n v="15"/>
    <x v="222"/>
    <n v="126696.75000000001"/>
  </r>
  <r>
    <x v="1"/>
    <x v="2"/>
    <n v="40948"/>
    <n v="10864"/>
    <n v="17"/>
    <x v="223"/>
    <n v="4794"/>
  </r>
  <r>
    <x v="1"/>
    <x v="2"/>
    <n v="40948"/>
    <n v="10873"/>
    <n v="10"/>
    <x v="224"/>
    <n v="3368"/>
  </r>
  <r>
    <x v="1"/>
    <x v="2"/>
    <n v="40949"/>
    <n v="10847"/>
    <n v="10"/>
    <x v="225"/>
    <n v="49319.199999999997"/>
  </r>
  <r>
    <x v="1"/>
    <x v="2"/>
    <n v="40951"/>
    <n v="10878"/>
    <n v="14"/>
    <x v="226"/>
    <n v="21546"/>
  </r>
  <r>
    <x v="1"/>
    <x v="2"/>
    <n v="40952"/>
    <n v="10884"/>
    <n v="17"/>
    <x v="227"/>
    <n v="23427.19"/>
  </r>
  <r>
    <x v="1"/>
    <x v="2"/>
    <n v="40955"/>
    <n v="10840"/>
    <n v="18"/>
    <x v="228"/>
    <n v="3801.6"/>
  </r>
  <r>
    <x v="1"/>
    <x v="2"/>
    <n v="40956"/>
    <n v="10861"/>
    <n v="18"/>
    <x v="229"/>
    <n v="63421.200000000004"/>
  </r>
  <r>
    <x v="1"/>
    <x v="2"/>
    <n v="40956"/>
    <n v="10863"/>
    <n v="10"/>
    <x v="230"/>
    <n v="4411.5"/>
  </r>
  <r>
    <x v="1"/>
    <x v="2"/>
    <n v="40957"/>
    <n v="10881"/>
    <n v="17"/>
    <x v="231"/>
    <n v="2550"/>
  </r>
  <r>
    <x v="1"/>
    <x v="2"/>
    <n v="40958"/>
    <n v="10892"/>
    <n v="10"/>
    <x v="232"/>
    <n v="20900"/>
  </r>
  <r>
    <x v="1"/>
    <x v="2"/>
    <n v="40959"/>
    <n v="10882"/>
    <n v="7"/>
    <x v="233"/>
    <n v="6248.48"/>
  </r>
  <r>
    <x v="1"/>
    <x v="2"/>
    <n v="40965"/>
    <n v="10901"/>
    <n v="8"/>
    <x v="234"/>
    <n v="7476"/>
  </r>
  <r>
    <x v="1"/>
    <x v="2"/>
    <n v="40971"/>
    <n v="10875"/>
    <n v="15"/>
    <x v="235"/>
    <n v="10643.25"/>
  </r>
  <r>
    <x v="0"/>
    <x v="2"/>
    <n v="40971"/>
    <n v="10906"/>
    <n v="13"/>
    <x v="236"/>
    <n v="5557.5"/>
  </r>
  <r>
    <x v="1"/>
    <x v="2"/>
    <n v="40972"/>
    <n v="10913"/>
    <n v="8"/>
    <x v="237"/>
    <n v="6150"/>
  </r>
  <r>
    <x v="1"/>
    <x v="2"/>
    <n v="40974"/>
    <n v="10898"/>
    <n v="15"/>
    <x v="238"/>
    <n v="450"/>
  </r>
  <r>
    <x v="1"/>
    <x v="2"/>
    <n v="40974"/>
    <n v="10908"/>
    <n v="11"/>
    <x v="239"/>
    <n v="7294.1"/>
  </r>
  <r>
    <x v="1"/>
    <x v="2"/>
    <n v="40977"/>
    <n v="10920"/>
    <n v="15"/>
    <x v="240"/>
    <n v="5850"/>
  </r>
  <r>
    <x v="1"/>
    <x v="2"/>
    <n v="40979"/>
    <n v="10917"/>
    <n v="11"/>
    <x v="241"/>
    <n v="4024.79"/>
  </r>
  <r>
    <x v="1"/>
    <x v="2"/>
    <n v="40979"/>
    <n v="10926"/>
    <n v="14"/>
    <x v="242"/>
    <n v="7201.5999999999995"/>
  </r>
  <r>
    <x v="1"/>
    <x v="2"/>
    <n v="40986"/>
    <n v="10930"/>
    <n v="19"/>
    <x v="243"/>
    <n v="42854.5"/>
  </r>
  <r>
    <x v="1"/>
    <x v="2"/>
    <n v="40986"/>
    <n v="10935"/>
    <n v="13"/>
    <x v="244"/>
    <n v="8053.5"/>
  </r>
  <r>
    <x v="1"/>
    <x v="2"/>
    <n v="40986"/>
    <n v="10945"/>
    <n v="12"/>
    <x v="245"/>
    <n v="2940"/>
  </r>
  <r>
    <x v="1"/>
    <x v="2"/>
    <n v="40987"/>
    <n v="10931"/>
    <n v="19"/>
    <x v="246"/>
    <n v="15184.800000000001"/>
  </r>
  <r>
    <x v="1"/>
    <x v="2"/>
    <n v="40987"/>
    <n v="10943"/>
    <n v="8"/>
    <x v="247"/>
    <n v="5688"/>
  </r>
  <r>
    <x v="1"/>
    <x v="2"/>
    <n v="40994"/>
    <n v="10972"/>
    <n v="8"/>
    <x v="248"/>
    <n v="2012"/>
  </r>
  <r>
    <x v="1"/>
    <x v="2"/>
    <n v="41007"/>
    <n v="10927"/>
    <n v="8"/>
    <x v="249"/>
    <n v="6400"/>
  </r>
  <r>
    <x v="1"/>
    <x v="2"/>
    <n v="41007"/>
    <n v="10966"/>
    <n v="7"/>
    <x v="250"/>
    <n v="7689.22"/>
  </r>
  <r>
    <x v="1"/>
    <x v="2"/>
    <n v="41009"/>
    <n v="10996"/>
    <n v="17"/>
    <x v="34"/>
    <n v="9520"/>
  </r>
  <r>
    <x v="1"/>
    <x v="2"/>
    <n v="41015"/>
    <n v="11002"/>
    <n v="14"/>
    <x v="251"/>
    <n v="25355.399999999998"/>
  </r>
  <r>
    <x v="1"/>
    <x v="2"/>
    <n v="41015"/>
    <n v="11018"/>
    <n v="19"/>
    <x v="252"/>
    <n v="29925"/>
  </r>
  <r>
    <x v="1"/>
    <x v="2"/>
    <n v="41016"/>
    <n v="10980"/>
    <n v="19"/>
    <x v="253"/>
    <n v="4712"/>
  </r>
  <r>
    <x v="1"/>
    <x v="2"/>
    <n v="41019"/>
    <n v="11024"/>
    <n v="18"/>
    <x v="254"/>
    <n v="35402.58"/>
  </r>
  <r>
    <x v="0"/>
    <x v="2"/>
    <n v="41026"/>
    <n v="11029"/>
    <n v="15"/>
    <x v="255"/>
    <n v="19302"/>
  </r>
  <r>
    <x v="1"/>
    <x v="2"/>
    <n v="41027"/>
    <n v="11026"/>
    <n v="7"/>
    <x v="256"/>
    <n v="7210"/>
  </r>
  <r>
    <x v="1"/>
    <x v="2"/>
    <n v="41030"/>
    <n v="11044"/>
    <n v="17"/>
    <x v="257"/>
    <n v="10057.200000000001"/>
  </r>
  <r>
    <x v="1"/>
    <x v="2"/>
    <n v="41466"/>
    <n v="10252"/>
    <n v="8"/>
    <x v="258"/>
    <n v="28783.200000000001"/>
  </r>
  <r>
    <x v="1"/>
    <x v="2"/>
    <n v="41467"/>
    <n v="10250"/>
    <n v="13"/>
    <x v="259"/>
    <n v="20183.8"/>
  </r>
  <r>
    <x v="1"/>
    <x v="2"/>
    <n v="41477"/>
    <n v="10257"/>
    <n v="19"/>
    <x v="112"/>
    <n v="21278.100000000002"/>
  </r>
  <r>
    <x v="1"/>
    <x v="2"/>
    <n v="41480"/>
    <n v="10259"/>
    <n v="19"/>
    <x v="260"/>
    <n v="1915.2"/>
  </r>
  <r>
    <x v="1"/>
    <x v="2"/>
    <n v="41484"/>
    <n v="10260"/>
    <n v="11"/>
    <x v="261"/>
    <n v="16551.150000000001"/>
  </r>
  <r>
    <x v="1"/>
    <x v="2"/>
    <n v="41485"/>
    <n v="10261"/>
    <n v="14"/>
    <x v="262"/>
    <n v="6272"/>
  </r>
  <r>
    <x v="1"/>
    <x v="2"/>
    <n v="41492"/>
    <n v="10267"/>
    <n v="19"/>
    <x v="263"/>
    <n v="67195.399999999994"/>
  </r>
  <r>
    <x v="1"/>
    <x v="2"/>
    <n v="41507"/>
    <n v="10281"/>
    <n v="16"/>
    <x v="264"/>
    <n v="1384"/>
  </r>
  <r>
    <x v="1"/>
    <x v="2"/>
    <n v="41507"/>
    <n v="10282"/>
    <n v="9"/>
    <x v="265"/>
    <n v="1398.6000000000001"/>
  </r>
  <r>
    <x v="1"/>
    <x v="2"/>
    <n v="41513"/>
    <n v="10284"/>
    <n v="18"/>
    <x v="266"/>
    <n v="21066.659999999996"/>
  </r>
  <r>
    <x v="1"/>
    <x v="2"/>
    <n v="41520"/>
    <n v="10288"/>
    <n v="19"/>
    <x v="267"/>
    <n v="1521.8999999999999"/>
  </r>
  <r>
    <x v="1"/>
    <x v="2"/>
    <n v="41522"/>
    <n v="10294"/>
    <n v="12"/>
    <x v="268"/>
    <n v="22651.199999999997"/>
  </r>
  <r>
    <x v="1"/>
    <x v="2"/>
    <n v="41530"/>
    <n v="10299"/>
    <n v="13"/>
    <x v="269"/>
    <n v="4543.5"/>
  </r>
  <r>
    <x v="1"/>
    <x v="2"/>
    <n v="41550"/>
    <n v="10315"/>
    <n v="17"/>
    <x v="270"/>
    <n v="8785.5999999999985"/>
  </r>
  <r>
    <x v="1"/>
    <x v="2"/>
    <n v="41556"/>
    <n v="10302"/>
    <n v="9"/>
    <x v="271"/>
    <n v="24379.200000000001"/>
  </r>
  <r>
    <x v="1"/>
    <x v="2"/>
    <n v="41561"/>
    <n v="10323"/>
    <n v="8"/>
    <x v="272"/>
    <n v="1315.2"/>
  </r>
  <r>
    <x v="1"/>
    <x v="2"/>
    <n v="41561"/>
    <n v="10326"/>
    <n v="8"/>
    <x v="273"/>
    <n v="7856"/>
  </r>
  <r>
    <x v="1"/>
    <x v="2"/>
    <n v="41564"/>
    <n v="10328"/>
    <n v="8"/>
    <x v="274"/>
    <n v="9344"/>
  </r>
  <r>
    <x v="1"/>
    <x v="2"/>
    <n v="41570"/>
    <n v="10329"/>
    <n v="9"/>
    <x v="275"/>
    <n v="41205.870000000003"/>
  </r>
  <r>
    <x v="1"/>
    <x v="2"/>
    <n v="41576"/>
    <n v="10337"/>
    <n v="9"/>
    <x v="276"/>
    <n v="22203"/>
  </r>
  <r>
    <x v="1"/>
    <x v="2"/>
    <n v="41576"/>
    <n v="10338"/>
    <n v="8"/>
    <x v="234"/>
    <n v="7476"/>
  </r>
  <r>
    <x v="1"/>
    <x v="2"/>
    <n v="41582"/>
    <n v="10342"/>
    <n v="9"/>
    <x v="277"/>
    <n v="16565.760000000002"/>
  </r>
  <r>
    <x v="1"/>
    <x v="2"/>
    <n v="41583"/>
    <n v="10344"/>
    <n v="17"/>
    <x v="278"/>
    <n v="39032"/>
  </r>
  <r>
    <x v="1"/>
    <x v="2"/>
    <n v="41584"/>
    <n v="10343"/>
    <n v="16"/>
    <x v="157"/>
    <n v="25344"/>
  </r>
  <r>
    <x v="1"/>
    <x v="2"/>
    <n v="41586"/>
    <n v="10347"/>
    <n v="16"/>
    <x v="279"/>
    <n v="13030.72"/>
  </r>
  <r>
    <x v="1"/>
    <x v="2"/>
    <n v="41593"/>
    <n v="10348"/>
    <n v="19"/>
    <x v="280"/>
    <n v="6908.4000000000005"/>
  </r>
  <r>
    <x v="1"/>
    <x v="2"/>
    <n v="41610"/>
    <n v="10360"/>
    <n v="10"/>
    <x v="281"/>
    <n v="73902"/>
  </r>
  <r>
    <x v="1"/>
    <x v="2"/>
    <n v="41612"/>
    <n v="10363"/>
    <n v="7"/>
    <x v="282"/>
    <n v="3130.4"/>
  </r>
  <r>
    <x v="1"/>
    <x v="2"/>
    <n v="41619"/>
    <n v="10373"/>
    <n v="15"/>
    <x v="283"/>
    <n v="20496"/>
  </r>
  <r>
    <x v="1"/>
    <x v="2"/>
    <n v="41624"/>
    <n v="10382"/>
    <n v="19"/>
    <x v="284"/>
    <n v="55100"/>
  </r>
  <r>
    <x v="1"/>
    <x v="2"/>
    <n v="41632"/>
    <n v="10389"/>
    <n v="11"/>
    <x v="285"/>
    <n v="20160.8"/>
  </r>
  <r>
    <x v="0"/>
    <x v="3"/>
    <n v="40557"/>
    <n v="10409"/>
    <n v="19"/>
    <x v="286"/>
    <n v="6064.8"/>
  </r>
  <r>
    <x v="1"/>
    <x v="3"/>
    <n v="40558"/>
    <n v="10410"/>
    <n v="16"/>
    <x v="287"/>
    <n v="12832"/>
  </r>
  <r>
    <x v="1"/>
    <x v="3"/>
    <n v="40559"/>
    <n v="10413"/>
    <n v="8"/>
    <x v="288"/>
    <n v="16985.599999999999"/>
  </r>
  <r>
    <x v="0"/>
    <x v="3"/>
    <n v="40567"/>
    <n v="10415"/>
    <n v="18"/>
    <x v="289"/>
    <n v="1843.2"/>
  </r>
  <r>
    <x v="1"/>
    <x v="3"/>
    <n v="40570"/>
    <n v="10420"/>
    <n v="8"/>
    <x v="290"/>
    <n v="13662.72"/>
  </r>
  <r>
    <x v="1"/>
    <x v="3"/>
    <n v="40581"/>
    <n v="10429"/>
    <n v="12"/>
    <x v="291"/>
    <n v="17296.439999999999"/>
  </r>
  <r>
    <x v="1"/>
    <x v="3"/>
    <n v="40581"/>
    <n v="10432"/>
    <n v="9"/>
    <x v="292"/>
    <n v="4365"/>
  </r>
  <r>
    <x v="0"/>
    <x v="3"/>
    <n v="40585"/>
    <n v="10436"/>
    <n v="12"/>
    <x v="293"/>
    <n v="23934.239999999998"/>
  </r>
  <r>
    <x v="1"/>
    <x v="3"/>
    <n v="40587"/>
    <n v="10434"/>
    <n v="7"/>
    <x v="294"/>
    <n v="2247.84"/>
  </r>
  <r>
    <x v="1"/>
    <x v="3"/>
    <n v="40588"/>
    <n v="10438"/>
    <n v="18"/>
    <x v="295"/>
    <n v="8172"/>
  </r>
  <r>
    <x v="1"/>
    <x v="3"/>
    <n v="40592"/>
    <n v="10442"/>
    <n v="19"/>
    <x v="296"/>
    <n v="34048"/>
  </r>
  <r>
    <x v="0"/>
    <x v="3"/>
    <n v="40594"/>
    <n v="10445"/>
    <n v="17"/>
    <x v="297"/>
    <n v="2973.3"/>
  </r>
  <r>
    <x v="1"/>
    <x v="3"/>
    <n v="40595"/>
    <n v="10444"/>
    <n v="19"/>
    <x v="298"/>
    <n v="19602.3"/>
  </r>
  <r>
    <x v="1"/>
    <x v="3"/>
    <n v="40601"/>
    <n v="10449"/>
    <n v="17"/>
    <x v="299"/>
    <n v="31249.4"/>
  </r>
  <r>
    <x v="1"/>
    <x v="3"/>
    <n v="40606"/>
    <n v="10433"/>
    <n v="10"/>
    <x v="300"/>
    <n v="8512"/>
  </r>
  <r>
    <x v="0"/>
    <x v="3"/>
    <n v="40614"/>
    <n v="10468"/>
    <n v="13"/>
    <x v="301"/>
    <n v="9328.8000000000011"/>
  </r>
  <r>
    <x v="1"/>
    <x v="3"/>
    <n v="40616"/>
    <n v="10441"/>
    <n v="17"/>
    <x v="302"/>
    <n v="29835"/>
  </r>
  <r>
    <x v="1"/>
    <x v="3"/>
    <n v="40623"/>
    <n v="10479"/>
    <n v="9"/>
    <x v="303"/>
    <n v="94460.400000000009"/>
  </r>
  <r>
    <x v="1"/>
    <x v="3"/>
    <n v="40634"/>
    <n v="10484"/>
    <n v="7"/>
    <x v="304"/>
    <n v="2703.4"/>
  </r>
  <r>
    <x v="0"/>
    <x v="3"/>
    <n v="40644"/>
    <n v="10492"/>
    <n v="10"/>
    <x v="300"/>
    <n v="8512"/>
  </r>
  <r>
    <x v="1"/>
    <x v="3"/>
    <n v="40644"/>
    <n v="10495"/>
    <n v="19"/>
    <x v="305"/>
    <n v="5282"/>
  </r>
  <r>
    <x v="1"/>
    <x v="3"/>
    <n v="40654"/>
    <n v="10505"/>
    <n v="8"/>
    <x v="306"/>
    <n v="1183.2"/>
  </r>
  <r>
    <x v="1"/>
    <x v="3"/>
    <n v="40662"/>
    <n v="10517"/>
    <n v="12"/>
    <x v="307"/>
    <n v="4224"/>
  </r>
  <r>
    <x v="0"/>
    <x v="3"/>
    <n v="40675"/>
    <n v="10530"/>
    <n v="16"/>
    <x v="308"/>
    <n v="66880"/>
  </r>
  <r>
    <x v="1"/>
    <x v="3"/>
    <n v="40679"/>
    <n v="10514"/>
    <n v="19"/>
    <x v="309"/>
    <n v="163845.55000000002"/>
  </r>
  <r>
    <x v="1"/>
    <x v="3"/>
    <n v="40696"/>
    <n v="10547"/>
    <n v="16"/>
    <x v="310"/>
    <n v="28684.799999999999"/>
  </r>
  <r>
    <x v="1"/>
    <x v="3"/>
    <n v="40696"/>
    <n v="10548"/>
    <n v="15"/>
    <x v="311"/>
    <n v="3601.5"/>
  </r>
  <r>
    <x v="0"/>
    <x v="3"/>
    <n v="40700"/>
    <n v="10536"/>
    <n v="8"/>
    <x v="312"/>
    <n v="13160"/>
  </r>
  <r>
    <x v="1"/>
    <x v="3"/>
    <n v="40707"/>
    <n v="10540"/>
    <n v="17"/>
    <x v="313"/>
    <n v="173258.90000000002"/>
  </r>
  <r>
    <x v="1"/>
    <x v="3"/>
    <n v="40713"/>
    <n v="10570"/>
    <n v="12"/>
    <x v="314"/>
    <n v="29583"/>
  </r>
  <r>
    <x v="1"/>
    <x v="3"/>
    <n v="40719"/>
    <n v="10572"/>
    <n v="11"/>
    <x v="315"/>
    <n v="16511.879999999997"/>
  </r>
  <r>
    <x v="0"/>
    <x v="3"/>
    <n v="40724"/>
    <n v="10576"/>
    <n v="12"/>
    <x v="316"/>
    <n v="10061.400000000001"/>
  </r>
  <r>
    <x v="1"/>
    <x v="3"/>
    <n v="40726"/>
    <n v="10581"/>
    <n v="9"/>
    <x v="317"/>
    <n v="2790"/>
  </r>
  <r>
    <x v="1"/>
    <x v="3"/>
    <n v="40733"/>
    <n v="10568"/>
    <n v="17"/>
    <x v="318"/>
    <n v="2635"/>
  </r>
  <r>
    <x v="1"/>
    <x v="3"/>
    <n v="40738"/>
    <n v="10582"/>
    <n v="19"/>
    <x v="200"/>
    <n v="6270"/>
  </r>
  <r>
    <x v="1"/>
    <x v="3"/>
    <n v="40740"/>
    <n v="10592"/>
    <n v="12"/>
    <x v="319"/>
    <n v="6197.52"/>
  </r>
  <r>
    <x v="1"/>
    <x v="3"/>
    <n v="40740"/>
    <n v="10594"/>
    <n v="12"/>
    <x v="320"/>
    <n v="6786"/>
  </r>
  <r>
    <x v="0"/>
    <x v="3"/>
    <n v="40762"/>
    <n v="10619"/>
    <n v="17"/>
    <x v="321"/>
    <n v="21420"/>
  </r>
  <r>
    <x v="1"/>
    <x v="3"/>
    <n v="40769"/>
    <n v="10625"/>
    <n v="12"/>
    <x v="322"/>
    <n v="5757"/>
  </r>
  <r>
    <x v="1"/>
    <x v="3"/>
    <n v="40787"/>
    <n v="10638"/>
    <n v="18"/>
    <x v="323"/>
    <n v="48960.9"/>
  </r>
  <r>
    <x v="1"/>
    <x v="3"/>
    <n v="40787"/>
    <n v="10644"/>
    <n v="9"/>
    <x v="324"/>
    <n v="12346.199999999999"/>
  </r>
  <r>
    <x v="1"/>
    <x v="3"/>
    <n v="40804"/>
    <n v="10662"/>
    <n v="9"/>
    <x v="325"/>
    <n v="1125"/>
  </r>
  <r>
    <x v="1"/>
    <x v="3"/>
    <n v="40816"/>
    <n v="10681"/>
    <n v="14"/>
    <x v="326"/>
    <n v="18023.600000000002"/>
  </r>
  <r>
    <x v="1"/>
    <x v="3"/>
    <n v="40816"/>
    <n v="10684"/>
    <n v="18"/>
    <x v="327"/>
    <n v="31824"/>
  </r>
  <r>
    <x v="1"/>
    <x v="3"/>
    <n v="40817"/>
    <n v="10682"/>
    <n v="11"/>
    <x v="328"/>
    <n v="4130.5"/>
  </r>
  <r>
    <x v="1"/>
    <x v="3"/>
    <n v="40826"/>
    <n v="10693"/>
    <n v="19"/>
    <x v="329"/>
    <n v="39352.799999999996"/>
  </r>
  <r>
    <x v="1"/>
    <x v="3"/>
    <n v="40829"/>
    <n v="10699"/>
    <n v="17"/>
    <x v="330"/>
    <n v="1938"/>
  </r>
  <r>
    <x v="1"/>
    <x v="3"/>
    <n v="40830"/>
    <n v="10697"/>
    <n v="16"/>
    <x v="331"/>
    <n v="12886.88"/>
  </r>
  <r>
    <x v="1"/>
    <x v="3"/>
    <n v="40832"/>
    <n v="10700"/>
    <n v="7"/>
    <x v="332"/>
    <n v="11468.800000000001"/>
  </r>
  <r>
    <x v="1"/>
    <x v="3"/>
    <n v="40845"/>
    <n v="10715"/>
    <n v="10"/>
    <x v="333"/>
    <n v="12960"/>
  </r>
  <r>
    <x v="1"/>
    <x v="3"/>
    <n v="40847"/>
    <n v="10712"/>
    <n v="15"/>
    <x v="334"/>
    <n v="18502.2"/>
  </r>
  <r>
    <x v="1"/>
    <x v="3"/>
    <n v="40854"/>
    <n v="10732"/>
    <n v="14"/>
    <x v="109"/>
    <n v="5040"/>
  </r>
  <r>
    <x v="0"/>
    <x v="3"/>
    <n v="40864"/>
    <n v="10739"/>
    <n v="12"/>
    <x v="335"/>
    <n v="2880"/>
  </r>
  <r>
    <x v="1"/>
    <x v="3"/>
    <n v="40865"/>
    <n v="10742"/>
    <n v="8"/>
    <x v="336"/>
    <n v="24944"/>
  </r>
  <r>
    <x v="1"/>
    <x v="3"/>
    <n v="40872"/>
    <n v="10723"/>
    <n v="10"/>
    <x v="337"/>
    <n v="4684.5"/>
  </r>
  <r>
    <x v="0"/>
    <x v="3"/>
    <n v="40874"/>
    <n v="10753"/>
    <n v="8"/>
    <x v="338"/>
    <n v="704"/>
  </r>
  <r>
    <x v="1"/>
    <x v="3"/>
    <n v="40875"/>
    <n v="10748"/>
    <n v="10"/>
    <x v="339"/>
    <n v="21960"/>
  </r>
  <r>
    <x v="1"/>
    <x v="3"/>
    <n v="40880"/>
    <n v="10751"/>
    <n v="10"/>
    <x v="340"/>
    <n v="16314.8"/>
  </r>
  <r>
    <x v="0"/>
    <x v="3"/>
    <n v="40881"/>
    <n v="10758"/>
    <n v="8"/>
    <x v="341"/>
    <n v="13156.8"/>
  </r>
  <r>
    <x v="1"/>
    <x v="3"/>
    <n v="40885"/>
    <n v="10763"/>
    <n v="17"/>
    <x v="342"/>
    <n v="10472"/>
  </r>
  <r>
    <x v="1"/>
    <x v="3"/>
    <n v="40886"/>
    <n v="10762"/>
    <n v="8"/>
    <x v="343"/>
    <n v="34696"/>
  </r>
  <r>
    <x v="1"/>
    <x v="3"/>
    <n v="40886"/>
    <n v="10765"/>
    <n v="12"/>
    <x v="344"/>
    <n v="18187.199999999997"/>
  </r>
  <r>
    <x v="1"/>
    <x v="3"/>
    <n v="40889"/>
    <n v="10759"/>
    <n v="15"/>
    <x v="345"/>
    <n v="4800"/>
  </r>
  <r>
    <x v="1"/>
    <x v="3"/>
    <n v="40889"/>
    <n v="10769"/>
    <n v="9"/>
    <x v="346"/>
    <n v="15158.43"/>
  </r>
  <r>
    <x v="1"/>
    <x v="3"/>
    <n v="40892"/>
    <n v="10768"/>
    <n v="11"/>
    <x v="347"/>
    <n v="16247"/>
  </r>
  <r>
    <x v="1"/>
    <x v="3"/>
    <n v="40896"/>
    <n v="10772"/>
    <n v="8"/>
    <x v="348"/>
    <n v="28825.759999999998"/>
  </r>
  <r>
    <x v="1"/>
    <x v="3"/>
    <n v="40901"/>
    <n v="10778"/>
    <n v="18"/>
    <x v="349"/>
    <n v="1737"/>
  </r>
  <r>
    <x v="1"/>
    <x v="3"/>
    <n v="40913"/>
    <n v="10806"/>
    <n v="14"/>
    <x v="350"/>
    <n v="6154.4000000000005"/>
  </r>
  <r>
    <x v="1"/>
    <x v="3"/>
    <n v="40916"/>
    <n v="10793"/>
    <n v="11"/>
    <x v="351"/>
    <n v="2102.1"/>
  </r>
  <r>
    <x v="1"/>
    <x v="3"/>
    <n v="40921"/>
    <n v="10817"/>
    <n v="8"/>
    <x v="352"/>
    <n v="87622.720000000001"/>
  </r>
  <r>
    <x v="1"/>
    <x v="3"/>
    <n v="40921"/>
    <n v="10820"/>
    <n v="7"/>
    <x v="353"/>
    <n v="7980"/>
  </r>
  <r>
    <x v="1"/>
    <x v="3"/>
    <n v="40922"/>
    <n v="10779"/>
    <n v="16"/>
    <x v="354"/>
    <n v="21360"/>
  </r>
  <r>
    <x v="1"/>
    <x v="3"/>
    <n v="40922"/>
    <n v="10796"/>
    <n v="19"/>
    <x v="355"/>
    <n v="44485.840000000004"/>
  </r>
  <r>
    <x v="1"/>
    <x v="3"/>
    <n v="40922"/>
    <n v="10814"/>
    <n v="14"/>
    <x v="356"/>
    <n v="25038.3"/>
  </r>
  <r>
    <x v="1"/>
    <x v="3"/>
    <n v="40930"/>
    <n v="10839"/>
    <n v="12"/>
    <x v="357"/>
    <n v="9930.5999999999985"/>
  </r>
  <r>
    <x v="1"/>
    <x v="3"/>
    <n v="40931"/>
    <n v="10831"/>
    <n v="10"/>
    <x v="358"/>
    <n v="26844"/>
  </r>
  <r>
    <x v="1"/>
    <x v="3"/>
    <n v="40931"/>
    <n v="10838"/>
    <n v="11"/>
    <x v="359"/>
    <n v="21322.18"/>
  </r>
  <r>
    <x v="1"/>
    <x v="3"/>
    <n v="40943"/>
    <n v="10855"/>
    <n v="17"/>
    <x v="360"/>
    <n v="37874.129999999997"/>
  </r>
  <r>
    <x v="1"/>
    <x v="3"/>
    <n v="40943"/>
    <n v="10860"/>
    <n v="12"/>
    <x v="361"/>
    <n v="6228"/>
  </r>
  <r>
    <x v="1"/>
    <x v="3"/>
    <n v="40944"/>
    <n v="10854"/>
    <n v="8"/>
    <x v="362"/>
    <n v="23732"/>
  </r>
  <r>
    <x v="1"/>
    <x v="3"/>
    <n v="40949"/>
    <n v="10856"/>
    <n v="14"/>
    <x v="87"/>
    <n v="9240"/>
  </r>
  <r>
    <x v="1"/>
    <x v="3"/>
    <n v="40951"/>
    <n v="10879"/>
    <n v="7"/>
    <x v="363"/>
    <n v="4279.0999999999995"/>
  </r>
  <r>
    <x v="1"/>
    <x v="3"/>
    <n v="40962"/>
    <n v="10895"/>
    <n v="11"/>
    <x v="364"/>
    <n v="70173.399999999994"/>
  </r>
  <r>
    <x v="1"/>
    <x v="3"/>
    <n v="40964"/>
    <n v="10897"/>
    <n v="18"/>
    <x v="365"/>
    <n v="195034.32"/>
  </r>
  <r>
    <x v="1"/>
    <x v="3"/>
    <n v="40966"/>
    <n v="10904"/>
    <n v="10"/>
    <x v="366"/>
    <n v="19242.5"/>
  </r>
  <r>
    <x v="1"/>
    <x v="3"/>
    <n v="40972"/>
    <n v="10903"/>
    <n v="12"/>
    <x v="367"/>
    <n v="11184.599999999999"/>
  </r>
  <r>
    <x v="1"/>
    <x v="3"/>
    <n v="40973"/>
    <n v="10911"/>
    <n v="18"/>
    <x v="368"/>
    <n v="15444"/>
  </r>
  <r>
    <x v="1"/>
    <x v="3"/>
    <n v="40979"/>
    <n v="10918"/>
    <n v="16"/>
    <x v="369"/>
    <n v="23160"/>
  </r>
  <r>
    <x v="1"/>
    <x v="3"/>
    <n v="40980"/>
    <n v="10934"/>
    <n v="16"/>
    <x v="370"/>
    <n v="8000"/>
  </r>
  <r>
    <x v="1"/>
    <x v="3"/>
    <n v="40981"/>
    <n v="10925"/>
    <n v="18"/>
    <x v="371"/>
    <n v="8552.6999999999989"/>
  </r>
  <r>
    <x v="1"/>
    <x v="3"/>
    <n v="40984"/>
    <n v="10938"/>
    <n v="16"/>
    <x v="372"/>
    <n v="43709.919999999998"/>
  </r>
  <r>
    <x v="1"/>
    <x v="3"/>
    <n v="40984"/>
    <n v="10947"/>
    <n v="15"/>
    <x v="373"/>
    <n v="3300"/>
  </r>
  <r>
    <x v="1"/>
    <x v="3"/>
    <n v="40986"/>
    <n v="10936"/>
    <n v="17"/>
    <x v="374"/>
    <n v="7752"/>
  </r>
  <r>
    <x v="1"/>
    <x v="3"/>
    <n v="40987"/>
    <n v="10948"/>
    <n v="14"/>
    <x v="375"/>
    <n v="33071.5"/>
  </r>
  <r>
    <x v="0"/>
    <x v="3"/>
    <n v="40992"/>
    <n v="10964"/>
    <n v="18"/>
    <x v="376"/>
    <n v="36945"/>
  </r>
  <r>
    <x v="1"/>
    <x v="3"/>
    <n v="41002"/>
    <n v="10974"/>
    <n v="11"/>
    <x v="377"/>
    <n v="4829"/>
  </r>
  <r>
    <x v="1"/>
    <x v="3"/>
    <n v="41007"/>
    <n v="10924"/>
    <n v="9"/>
    <x v="378"/>
    <n v="16521.3"/>
  </r>
  <r>
    <x v="0"/>
    <x v="3"/>
    <n v="41007"/>
    <n v="10960"/>
    <n v="12"/>
    <x v="379"/>
    <n v="3184.2000000000003"/>
  </r>
  <r>
    <x v="1"/>
    <x v="3"/>
    <n v="41007"/>
    <n v="11003"/>
    <n v="18"/>
    <x v="380"/>
    <n v="5868"/>
  </r>
  <r>
    <x v="0"/>
    <x v="3"/>
    <n v="41009"/>
    <n v="10988"/>
    <n v="14"/>
    <x v="381"/>
    <n v="50047.200000000004"/>
  </r>
  <r>
    <x v="1"/>
    <x v="3"/>
    <n v="41012"/>
    <n v="11011"/>
    <n v="15"/>
    <x v="382"/>
    <n v="14002.5"/>
  </r>
  <r>
    <x v="1"/>
    <x v="3"/>
    <n v="41014"/>
    <n v="11006"/>
    <n v="18"/>
    <x v="383"/>
    <n v="5934.42"/>
  </r>
  <r>
    <x v="1"/>
    <x v="3"/>
    <n v="41019"/>
    <n v="11004"/>
    <n v="14"/>
    <x v="384"/>
    <n v="4135.32"/>
  </r>
  <r>
    <x v="1"/>
    <x v="3"/>
    <n v="41020"/>
    <n v="11021"/>
    <n v="17"/>
    <x v="385"/>
    <n v="107206.08"/>
  </r>
  <r>
    <x v="1"/>
    <x v="3"/>
    <n v="41027"/>
    <n v="11041"/>
    <n v="15"/>
    <x v="386"/>
    <n v="26595"/>
  </r>
  <r>
    <x v="1"/>
    <x v="3"/>
    <n v="41030"/>
    <n v="11052"/>
    <n v="9"/>
    <x v="387"/>
    <n v="11988"/>
  </r>
  <r>
    <x v="1"/>
    <x v="3"/>
    <n v="41030"/>
    <n v="11057"/>
    <n v="19"/>
    <x v="195"/>
    <n v="855"/>
  </r>
  <r>
    <x v="1"/>
    <x v="3"/>
    <n v="41470"/>
    <n v="10251"/>
    <n v="10"/>
    <x v="388"/>
    <n v="6540.5999999999995"/>
  </r>
  <r>
    <x v="1"/>
    <x v="3"/>
    <n v="41471"/>
    <n v="10253"/>
    <n v="11"/>
    <x v="389"/>
    <n v="15892.8"/>
  </r>
  <r>
    <x v="1"/>
    <x v="3"/>
    <n v="41472"/>
    <n v="10256"/>
    <n v="17"/>
    <x v="390"/>
    <n v="8802.5999999999985"/>
  </r>
  <r>
    <x v="1"/>
    <x v="3"/>
    <n v="41486"/>
    <n v="10266"/>
    <n v="16"/>
    <x v="391"/>
    <n v="5544.96"/>
  </r>
  <r>
    <x v="1"/>
    <x v="3"/>
    <n v="41498"/>
    <n v="10273"/>
    <n v="16"/>
    <x v="392"/>
    <n v="32596.48"/>
  </r>
  <r>
    <x v="1"/>
    <x v="3"/>
    <n v="41509"/>
    <n v="10283"/>
    <n v="13"/>
    <x v="393"/>
    <n v="18392.399999999998"/>
  </r>
  <r>
    <x v="1"/>
    <x v="3"/>
    <n v="41558"/>
    <n v="10321"/>
    <n v="9"/>
    <x v="394"/>
    <n v="1296"/>
  </r>
  <r>
    <x v="1"/>
    <x v="3"/>
    <n v="41568"/>
    <n v="10332"/>
    <n v="18"/>
    <x v="395"/>
    <n v="32163.840000000004"/>
  </r>
  <r>
    <x v="1"/>
    <x v="3"/>
    <n v="41570"/>
    <n v="10309"/>
    <n v="19"/>
    <x v="396"/>
    <n v="33478"/>
  </r>
  <r>
    <x v="1"/>
    <x v="3"/>
    <n v="41575"/>
    <n v="10330"/>
    <n v="7"/>
    <x v="397"/>
    <n v="11543"/>
  </r>
  <r>
    <x v="1"/>
    <x v="3"/>
    <n v="41586"/>
    <n v="10346"/>
    <n v="13"/>
    <x v="398"/>
    <n v="21045.440000000002"/>
  </r>
  <r>
    <x v="1"/>
    <x v="3"/>
    <n v="41596"/>
    <n v="10352"/>
    <n v="13"/>
    <x v="399"/>
    <n v="1771.9"/>
  </r>
  <r>
    <x v="1"/>
    <x v="3"/>
    <n v="41606"/>
    <n v="10362"/>
    <n v="19"/>
    <x v="400"/>
    <n v="29442.399999999998"/>
  </r>
  <r>
    <x v="1"/>
    <x v="3"/>
    <n v="41610"/>
    <n v="10365"/>
    <n v="10"/>
    <x v="401"/>
    <n v="4032"/>
  </r>
  <r>
    <x v="0"/>
    <x v="3"/>
    <n v="41617"/>
    <n v="10375"/>
    <n v="8"/>
    <x v="402"/>
    <n v="2704"/>
  </r>
  <r>
    <x v="1"/>
    <x v="3"/>
    <n v="41621"/>
    <n v="10381"/>
    <n v="15"/>
    <x v="403"/>
    <n v="1680"/>
  </r>
  <r>
    <x v="0"/>
    <x v="3"/>
    <n v="41628"/>
    <n v="10384"/>
    <n v="9"/>
    <x v="404"/>
    <n v="20001.600000000002"/>
  </r>
  <r>
    <x v="1"/>
    <x v="3"/>
    <n v="41639"/>
    <n v="10391"/>
    <n v="11"/>
    <x v="405"/>
    <n v="950.40000000000009"/>
  </r>
  <r>
    <x v="1"/>
    <x v="4"/>
    <n v="40546"/>
    <n v="10393"/>
    <n v="16"/>
    <x v="406"/>
    <n v="40911.199999999997"/>
  </r>
  <r>
    <x v="1"/>
    <x v="4"/>
    <n v="40546"/>
    <n v="10394"/>
    <n v="10"/>
    <x v="407"/>
    <n v="4420"/>
  </r>
  <r>
    <x v="1"/>
    <x v="4"/>
    <n v="40549"/>
    <n v="10396"/>
    <n v="7"/>
    <x v="408"/>
    <n v="13326.6"/>
  </r>
  <r>
    <x v="1"/>
    <x v="4"/>
    <n v="40553"/>
    <n v="10401"/>
    <n v="7"/>
    <x v="409"/>
    <n v="27080.2"/>
  </r>
  <r>
    <x v="1"/>
    <x v="4"/>
    <n v="40559"/>
    <n v="10400"/>
    <n v="18"/>
    <x v="410"/>
    <n v="55134"/>
  </r>
  <r>
    <x v="1"/>
    <x v="4"/>
    <n v="40565"/>
    <n v="10405"/>
    <n v="14"/>
    <x v="411"/>
    <n v="5600"/>
  </r>
  <r>
    <x v="1"/>
    <x v="4"/>
    <n v="40600"/>
    <n v="10453"/>
    <n v="13"/>
    <x v="412"/>
    <n v="5300.0999999999995"/>
  </r>
  <r>
    <x v="1"/>
    <x v="4"/>
    <n v="40607"/>
    <n v="10461"/>
    <n v="12"/>
    <x v="413"/>
    <n v="18464.400000000001"/>
  </r>
  <r>
    <x v="1"/>
    <x v="4"/>
    <n v="40616"/>
    <n v="10465"/>
    <n v="7"/>
    <x v="414"/>
    <n v="17626"/>
  </r>
  <r>
    <x v="1"/>
    <x v="4"/>
    <n v="40616"/>
    <n v="10469"/>
    <n v="11"/>
    <x v="415"/>
    <n v="10523.369999999999"/>
  </r>
  <r>
    <x v="1"/>
    <x v="4"/>
    <n v="40623"/>
    <n v="10473"/>
    <n v="9"/>
    <x v="416"/>
    <n v="2073.6"/>
  </r>
  <r>
    <x v="1"/>
    <x v="4"/>
    <n v="40635"/>
    <n v="10486"/>
    <n v="12"/>
    <x v="417"/>
    <n v="15264"/>
  </r>
  <r>
    <x v="1"/>
    <x v="4"/>
    <n v="40643"/>
    <n v="10482"/>
    <n v="13"/>
    <x v="418"/>
    <n v="1911"/>
  </r>
  <r>
    <x v="1"/>
    <x v="4"/>
    <n v="40670"/>
    <n v="10524"/>
    <n v="12"/>
    <x v="419"/>
    <n v="38311.800000000003"/>
  </r>
  <r>
    <x v="1"/>
    <x v="4"/>
    <n v="40676"/>
    <n v="10508"/>
    <n v="14"/>
    <x v="335"/>
    <n v="3360"/>
  </r>
  <r>
    <x v="1"/>
    <x v="4"/>
    <n v="40682"/>
    <n v="10537"/>
    <n v="9"/>
    <x v="420"/>
    <n v="16414.2"/>
  </r>
  <r>
    <x v="1"/>
    <x v="4"/>
    <n v="40686"/>
    <n v="10525"/>
    <n v="11"/>
    <x v="421"/>
    <n v="9002.4"/>
  </r>
  <r>
    <x v="1"/>
    <x v="4"/>
    <n v="40689"/>
    <n v="10542"/>
    <n v="10"/>
    <x v="422"/>
    <n v="4691.1000000000004"/>
  </r>
  <r>
    <x v="1"/>
    <x v="4"/>
    <n v="40690"/>
    <n v="10546"/>
    <n v="13"/>
    <x v="423"/>
    <n v="36556"/>
  </r>
  <r>
    <x v="1"/>
    <x v="4"/>
    <n v="40704"/>
    <n v="10558"/>
    <n v="17"/>
    <x v="424"/>
    <n v="36429.300000000003"/>
  </r>
  <r>
    <x v="1"/>
    <x v="4"/>
    <n v="40706"/>
    <n v="10562"/>
    <n v="11"/>
    <x v="425"/>
    <n v="5375.7"/>
  </r>
  <r>
    <x v="1"/>
    <x v="4"/>
    <n v="40711"/>
    <n v="10567"/>
    <n v="14"/>
    <x v="426"/>
    <n v="35266"/>
  </r>
  <r>
    <x v="1"/>
    <x v="4"/>
    <n v="40728"/>
    <n v="10579"/>
    <n v="12"/>
    <x v="427"/>
    <n v="3813"/>
  </r>
  <r>
    <x v="1"/>
    <x v="4"/>
    <n v="40733"/>
    <n v="10587"/>
    <n v="7"/>
    <x v="428"/>
    <n v="5651.66"/>
  </r>
  <r>
    <x v="1"/>
    <x v="4"/>
    <n v="40740"/>
    <n v="10591"/>
    <n v="16"/>
    <x v="429"/>
    <n v="13000"/>
  </r>
  <r>
    <x v="1"/>
    <x v="4"/>
    <n v="40742"/>
    <n v="10598"/>
    <n v="19"/>
    <x v="430"/>
    <n v="45381.5"/>
  </r>
  <r>
    <x v="1"/>
    <x v="4"/>
    <n v="40753"/>
    <n v="10604"/>
    <n v="14"/>
    <x v="431"/>
    <n v="3231.9"/>
  </r>
  <r>
    <x v="1"/>
    <x v="4"/>
    <n v="40753"/>
    <n v="10605"/>
    <n v="7"/>
    <x v="432"/>
    <n v="28767.829999999998"/>
  </r>
  <r>
    <x v="1"/>
    <x v="4"/>
    <n v="40756"/>
    <n v="10612"/>
    <n v="18"/>
    <x v="433"/>
    <n v="114750"/>
  </r>
  <r>
    <x v="1"/>
    <x v="4"/>
    <n v="40760"/>
    <n v="10616"/>
    <n v="13"/>
    <x v="434"/>
    <n v="62490.869999999995"/>
  </r>
  <r>
    <x v="1"/>
    <x v="4"/>
    <n v="40763"/>
    <n v="10618"/>
    <n v="19"/>
    <x v="435"/>
    <n v="51252.5"/>
  </r>
  <r>
    <x v="1"/>
    <x v="4"/>
    <n v="40774"/>
    <n v="10630"/>
    <n v="7"/>
    <x v="436"/>
    <n v="6325.2"/>
  </r>
  <r>
    <x v="1"/>
    <x v="4"/>
    <n v="40775"/>
    <n v="10626"/>
    <n v="16"/>
    <x v="437"/>
    <n v="24057.599999999999"/>
  </r>
  <r>
    <x v="1"/>
    <x v="4"/>
    <n v="40797"/>
    <n v="10655"/>
    <n v="12"/>
    <x v="438"/>
    <n v="1852.8000000000002"/>
  </r>
  <r>
    <x v="1"/>
    <x v="4"/>
    <n v="40803"/>
    <n v="10665"/>
    <n v="11"/>
    <x v="439"/>
    <n v="14245"/>
  </r>
  <r>
    <x v="1"/>
    <x v="4"/>
    <n v="40805"/>
    <n v="10653"/>
    <n v="13"/>
    <x v="440"/>
    <n v="14080.95"/>
  </r>
  <r>
    <x v="1"/>
    <x v="4"/>
    <n v="40805"/>
    <n v="10664"/>
    <n v="9"/>
    <x v="441"/>
    <n v="11595.51"/>
  </r>
  <r>
    <x v="1"/>
    <x v="4"/>
    <n v="40809"/>
    <n v="10668"/>
    <n v="19"/>
    <x v="442"/>
    <n v="11880.13"/>
  </r>
  <r>
    <x v="1"/>
    <x v="4"/>
    <n v="40810"/>
    <n v="10671"/>
    <n v="15"/>
    <x v="443"/>
    <n v="13801.5"/>
  </r>
  <r>
    <x v="1"/>
    <x v="4"/>
    <n v="40812"/>
    <n v="10677"/>
    <n v="16"/>
    <x v="444"/>
    <n v="13013.76"/>
  </r>
  <r>
    <x v="1"/>
    <x v="4"/>
    <n v="40812"/>
    <n v="10680"/>
    <n v="9"/>
    <x v="445"/>
    <n v="11356.920000000002"/>
  </r>
  <r>
    <x v="1"/>
    <x v="4"/>
    <n v="40819"/>
    <n v="10690"/>
    <n v="8"/>
    <x v="446"/>
    <n v="6900"/>
  </r>
  <r>
    <x v="1"/>
    <x v="4"/>
    <n v="40823"/>
    <n v="10689"/>
    <n v="14"/>
    <x v="447"/>
    <n v="6615"/>
  </r>
  <r>
    <x v="1"/>
    <x v="4"/>
    <n v="40839"/>
    <n v="10710"/>
    <n v="16"/>
    <x v="448"/>
    <n v="1496"/>
  </r>
  <r>
    <x v="1"/>
    <x v="4"/>
    <n v="40840"/>
    <n v="10713"/>
    <n v="9"/>
    <x v="449"/>
    <n v="25451.100000000002"/>
  </r>
  <r>
    <x v="1"/>
    <x v="4"/>
    <n v="40845"/>
    <n v="10717"/>
    <n v="12"/>
    <x v="450"/>
    <n v="15249"/>
  </r>
  <r>
    <x v="1"/>
    <x v="4"/>
    <n v="40845"/>
    <n v="10718"/>
    <n v="16"/>
    <x v="451"/>
    <n v="55408"/>
  </r>
  <r>
    <x v="1"/>
    <x v="4"/>
    <n v="40857"/>
    <n v="10733"/>
    <n v="7"/>
    <x v="452"/>
    <n v="10213"/>
  </r>
  <r>
    <x v="1"/>
    <x v="4"/>
    <n v="40867"/>
    <n v="10709"/>
    <n v="8"/>
    <x v="453"/>
    <n v="27392"/>
  </r>
  <r>
    <x v="1"/>
    <x v="4"/>
    <n v="40868"/>
    <n v="10743"/>
    <n v="19"/>
    <x v="286"/>
    <n v="6064.8"/>
  </r>
  <r>
    <x v="1"/>
    <x v="4"/>
    <n v="40868"/>
    <n v="10746"/>
    <n v="17"/>
    <x v="454"/>
    <n v="39298.899999999994"/>
  </r>
  <r>
    <x v="1"/>
    <x v="4"/>
    <n v="40893"/>
    <n v="10773"/>
    <n v="16"/>
    <x v="455"/>
    <n v="32486.400000000001"/>
  </r>
  <r>
    <x v="1"/>
    <x v="4"/>
    <n v="40895"/>
    <n v="10776"/>
    <n v="13"/>
    <x v="456"/>
    <n v="86258.510000000009"/>
  </r>
  <r>
    <x v="1"/>
    <x v="4"/>
    <n v="40901"/>
    <n v="10785"/>
    <n v="7"/>
    <x v="457"/>
    <n v="2712.5"/>
  </r>
  <r>
    <x v="1"/>
    <x v="4"/>
    <n v="40908"/>
    <n v="10789"/>
    <n v="15"/>
    <x v="458"/>
    <n v="55305"/>
  </r>
  <r>
    <x v="1"/>
    <x v="4"/>
    <n v="40908"/>
    <n v="10792"/>
    <n v="10"/>
    <x v="459"/>
    <n v="3998.5"/>
  </r>
  <r>
    <x v="1"/>
    <x v="4"/>
    <n v="40913"/>
    <n v="10800"/>
    <n v="17"/>
    <x v="460"/>
    <n v="24971.81"/>
  </r>
  <r>
    <x v="1"/>
    <x v="4"/>
    <n v="40917"/>
    <n v="10813"/>
    <n v="14"/>
    <x v="461"/>
    <n v="8433.6"/>
  </r>
  <r>
    <x v="1"/>
    <x v="4"/>
    <n v="40922"/>
    <n v="10825"/>
    <n v="14"/>
    <x v="462"/>
    <n v="14430.64"/>
  </r>
  <r>
    <x v="1"/>
    <x v="4"/>
    <n v="40923"/>
    <n v="10821"/>
    <n v="12"/>
    <x v="463"/>
    <n v="8136"/>
  </r>
  <r>
    <x v="1"/>
    <x v="4"/>
    <n v="40927"/>
    <n v="10788"/>
    <n v="8"/>
    <x v="464"/>
    <n v="5852"/>
  </r>
  <r>
    <x v="1"/>
    <x v="4"/>
    <n v="40927"/>
    <n v="10834"/>
    <n v="19"/>
    <x v="465"/>
    <n v="27221.49"/>
  </r>
  <r>
    <x v="1"/>
    <x v="4"/>
    <n v="40929"/>
    <n v="10835"/>
    <n v="18"/>
    <x v="466"/>
    <n v="15224.4"/>
  </r>
  <r>
    <x v="1"/>
    <x v="4"/>
    <n v="40937"/>
    <n v="10842"/>
    <n v="18"/>
    <x v="467"/>
    <n v="17550"/>
  </r>
  <r>
    <x v="1"/>
    <x v="4"/>
    <n v="40938"/>
    <n v="10850"/>
    <n v="7"/>
    <x v="468"/>
    <n v="4403"/>
  </r>
  <r>
    <x v="1"/>
    <x v="4"/>
    <n v="40941"/>
    <n v="10859"/>
    <n v="10"/>
    <x v="469"/>
    <n v="10786.900000000001"/>
  </r>
  <r>
    <x v="1"/>
    <x v="4"/>
    <n v="40945"/>
    <n v="10827"/>
    <n v="8"/>
    <x v="470"/>
    <n v="6744"/>
  </r>
  <r>
    <x v="1"/>
    <x v="4"/>
    <n v="40958"/>
    <n v="10877"/>
    <n v="18"/>
    <x v="471"/>
    <n v="35192.340000000004"/>
  </r>
  <r>
    <x v="1"/>
    <x v="4"/>
    <n v="40959"/>
    <n v="10894"/>
    <n v="18"/>
    <x v="472"/>
    <n v="49555.799999999996"/>
  </r>
  <r>
    <x v="1"/>
    <x v="4"/>
    <n v="40962"/>
    <n v="10888"/>
    <n v="19"/>
    <x v="473"/>
    <n v="11495"/>
  </r>
  <r>
    <x v="1"/>
    <x v="4"/>
    <n v="40970"/>
    <n v="10886"/>
    <n v="10"/>
    <x v="474"/>
    <n v="31275"/>
  </r>
  <r>
    <x v="1"/>
    <x v="4"/>
    <n v="40971"/>
    <n v="10902"/>
    <n v="14"/>
    <x v="475"/>
    <n v="12088.019999999999"/>
  </r>
  <r>
    <x v="1"/>
    <x v="4"/>
    <n v="40972"/>
    <n v="10900"/>
    <n v="10"/>
    <x v="476"/>
    <n v="337.5"/>
  </r>
  <r>
    <x v="1"/>
    <x v="4"/>
    <n v="40972"/>
    <n v="10910"/>
    <n v="13"/>
    <x v="477"/>
    <n v="5887.7"/>
  </r>
  <r>
    <x v="1"/>
    <x v="4"/>
    <n v="40977"/>
    <n v="10916"/>
    <n v="15"/>
    <x v="478"/>
    <n v="10300.5"/>
  </r>
  <r>
    <x v="1"/>
    <x v="4"/>
    <n v="40977"/>
    <n v="10921"/>
    <n v="19"/>
    <x v="479"/>
    <n v="36784"/>
  </r>
  <r>
    <x v="1"/>
    <x v="4"/>
    <n v="40978"/>
    <n v="10909"/>
    <n v="9"/>
    <x v="480"/>
    <n v="6030"/>
  </r>
  <r>
    <x v="1"/>
    <x v="4"/>
    <n v="40986"/>
    <n v="10928"/>
    <n v="13"/>
    <x v="481"/>
    <n v="1787.5"/>
  </r>
  <r>
    <x v="1"/>
    <x v="4"/>
    <n v="40987"/>
    <n v="10946"/>
    <n v="8"/>
    <x v="482"/>
    <n v="11260"/>
  </r>
  <r>
    <x v="1"/>
    <x v="4"/>
    <n v="40991"/>
    <n v="10950"/>
    <n v="19"/>
    <x v="483"/>
    <n v="2090"/>
  </r>
  <r>
    <x v="1"/>
    <x v="4"/>
    <n v="40992"/>
    <n v="10952"/>
    <n v="8"/>
    <x v="484"/>
    <n v="3769.6"/>
  </r>
  <r>
    <x v="1"/>
    <x v="4"/>
    <n v="40995"/>
    <n v="10975"/>
    <n v="7"/>
    <x v="485"/>
    <n v="5022.5"/>
  </r>
  <r>
    <x v="1"/>
    <x v="4"/>
    <n v="40998"/>
    <n v="10969"/>
    <n v="7"/>
    <x v="486"/>
    <n v="756"/>
  </r>
  <r>
    <x v="1"/>
    <x v="4"/>
    <n v="41000"/>
    <n v="10968"/>
    <n v="15"/>
    <x v="487"/>
    <n v="21120"/>
  </r>
  <r>
    <x v="1"/>
    <x v="4"/>
    <n v="41001"/>
    <n v="10981"/>
    <n v="10"/>
    <x v="488"/>
    <n v="158100"/>
  </r>
  <r>
    <x v="1"/>
    <x v="4"/>
    <n v="41002"/>
    <n v="10976"/>
    <n v="17"/>
    <x v="158"/>
    <n v="15504"/>
  </r>
  <r>
    <x v="1"/>
    <x v="4"/>
    <n v="41002"/>
    <n v="10984"/>
    <n v="17"/>
    <x v="489"/>
    <n v="30765.75"/>
  </r>
  <r>
    <x v="1"/>
    <x v="4"/>
    <n v="41002"/>
    <n v="10992"/>
    <n v="8"/>
    <x v="490"/>
    <n v="556.79999999999995"/>
  </r>
  <r>
    <x v="1"/>
    <x v="4"/>
    <n v="41005"/>
    <n v="10995"/>
    <n v="16"/>
    <x v="491"/>
    <n v="19136"/>
  </r>
  <r>
    <x v="1"/>
    <x v="4"/>
    <n v="41006"/>
    <n v="10991"/>
    <n v="9"/>
    <x v="278"/>
    <n v="20664"/>
  </r>
  <r>
    <x v="1"/>
    <x v="4"/>
    <n v="41016"/>
    <n v="11012"/>
    <n v="17"/>
    <x v="492"/>
    <n v="48030.100000000006"/>
  </r>
  <r>
    <x v="1"/>
    <x v="4"/>
    <n v="41019"/>
    <n v="11027"/>
    <n v="10"/>
    <x v="493"/>
    <n v="8777.2000000000007"/>
  </r>
  <r>
    <x v="1"/>
    <x v="4"/>
    <n v="41023"/>
    <n v="11023"/>
    <n v="7"/>
    <x v="494"/>
    <n v="10500"/>
  </r>
  <r>
    <x v="1"/>
    <x v="4"/>
    <n v="41029"/>
    <n v="11038"/>
    <n v="9"/>
    <x v="495"/>
    <n v="6593.4000000000005"/>
  </r>
  <r>
    <x v="1"/>
    <x v="4"/>
    <n v="41478"/>
    <n v="10258"/>
    <n v="8"/>
    <x v="496"/>
    <n v="12919.04"/>
  </r>
  <r>
    <x v="1"/>
    <x v="4"/>
    <n v="41488"/>
    <n v="10270"/>
    <n v="18"/>
    <x v="497"/>
    <n v="24768"/>
  </r>
  <r>
    <x v="1"/>
    <x v="4"/>
    <n v="41495"/>
    <n v="10275"/>
    <n v="9"/>
    <x v="498"/>
    <n v="2626.56"/>
  </r>
  <r>
    <x v="1"/>
    <x v="4"/>
    <n v="41512"/>
    <n v="10285"/>
    <n v="8"/>
    <x v="499"/>
    <n v="13946.88"/>
  </r>
  <r>
    <x v="1"/>
    <x v="4"/>
    <n v="41519"/>
    <n v="10292"/>
    <n v="14"/>
    <x v="333"/>
    <n v="18144"/>
  </r>
  <r>
    <x v="1"/>
    <x v="4"/>
    <n v="41528"/>
    <n v="10293"/>
    <n v="14"/>
    <x v="500"/>
    <n v="11881.800000000001"/>
  </r>
  <r>
    <x v="1"/>
    <x v="4"/>
    <n v="41534"/>
    <n v="10304"/>
    <n v="16"/>
    <x v="501"/>
    <n v="15270.4"/>
  </r>
  <r>
    <x v="1"/>
    <x v="4"/>
    <n v="41540"/>
    <n v="10306"/>
    <n v="10"/>
    <x v="502"/>
    <n v="4985"/>
  </r>
  <r>
    <x v="1"/>
    <x v="4"/>
    <n v="41543"/>
    <n v="10311"/>
    <n v="16"/>
    <x v="503"/>
    <n v="4300.8"/>
  </r>
  <r>
    <x v="1"/>
    <x v="4"/>
    <n v="41551"/>
    <n v="10314"/>
    <n v="18"/>
    <x v="504"/>
    <n v="37697.4"/>
  </r>
  <r>
    <x v="1"/>
    <x v="4"/>
    <n v="41555"/>
    <n v="10316"/>
    <n v="19"/>
    <x v="505"/>
    <n v="53865"/>
  </r>
  <r>
    <x v="1"/>
    <x v="4"/>
    <n v="41561"/>
    <n v="10325"/>
    <n v="9"/>
    <x v="506"/>
    <n v="13473"/>
  </r>
  <r>
    <x v="1"/>
    <x v="4"/>
    <n v="41586"/>
    <n v="10340"/>
    <n v="11"/>
    <x v="507"/>
    <n v="26797.98"/>
  </r>
  <r>
    <x v="1"/>
    <x v="4"/>
    <n v="41598"/>
    <n v="10351"/>
    <n v="9"/>
    <x v="508"/>
    <n v="48588.480000000003"/>
  </r>
  <r>
    <x v="1"/>
    <x v="4"/>
    <n v="41610"/>
    <n v="10357"/>
    <n v="16"/>
    <x v="509"/>
    <n v="18682.88"/>
  </r>
  <r>
    <x v="1"/>
    <x v="4"/>
    <n v="41611"/>
    <n v="10361"/>
    <n v="13"/>
    <x v="510"/>
    <n v="26601.119999999999"/>
  </r>
  <r>
    <x v="1"/>
    <x v="4"/>
    <n v="41612"/>
    <n v="10364"/>
    <n v="14"/>
    <x v="511"/>
    <n v="13300"/>
  </r>
  <r>
    <x v="1"/>
    <x v="4"/>
    <n v="41617"/>
    <n v="10374"/>
    <n v="8"/>
    <x v="512"/>
    <n v="3672"/>
  </r>
  <r>
    <x v="1"/>
    <x v="4"/>
    <n v="41621"/>
    <n v="10376"/>
    <n v="17"/>
    <x v="513"/>
    <n v="6783"/>
  </r>
  <r>
    <x v="1"/>
    <x v="4"/>
    <n v="41621"/>
    <n v="10377"/>
    <n v="16"/>
    <x v="514"/>
    <n v="13817.6"/>
  </r>
  <r>
    <x v="1"/>
    <x v="4"/>
    <n v="41628"/>
    <n v="10387"/>
    <n v="9"/>
    <x v="515"/>
    <n v="9525.6"/>
  </r>
  <r>
    <x v="1"/>
    <x v="4"/>
    <n v="41631"/>
    <n v="10385"/>
    <n v="17"/>
    <x v="516"/>
    <n v="11750.400000000001"/>
  </r>
  <r>
    <x v="1"/>
    <x v="4"/>
    <n v="41632"/>
    <n v="10371"/>
    <n v="13"/>
    <x v="517"/>
    <n v="948.4799999999999"/>
  </r>
  <r>
    <x v="1"/>
    <x v="5"/>
    <n v="40544"/>
    <n v="10392"/>
    <n v="13"/>
    <x v="518"/>
    <n v="18720"/>
  </r>
  <r>
    <x v="1"/>
    <x v="5"/>
    <n v="40551"/>
    <n v="10404"/>
    <n v="7"/>
    <x v="519"/>
    <n v="11138.75"/>
  </r>
  <r>
    <x v="1"/>
    <x v="5"/>
    <n v="40552"/>
    <n v="10398"/>
    <n v="11"/>
    <x v="520"/>
    <n v="27561.599999999999"/>
  </r>
  <r>
    <x v="1"/>
    <x v="5"/>
    <n v="40560"/>
    <n v="10414"/>
    <n v="13"/>
    <x v="521"/>
    <n v="2922.79"/>
  </r>
  <r>
    <x v="1"/>
    <x v="5"/>
    <n v="40573"/>
    <n v="10407"/>
    <n v="14"/>
    <x v="522"/>
    <n v="16716"/>
  </r>
  <r>
    <x v="1"/>
    <x v="5"/>
    <n v="40574"/>
    <n v="10422"/>
    <n v="10"/>
    <x v="523"/>
    <n v="498"/>
  </r>
  <r>
    <x v="1"/>
    <x v="5"/>
    <n v="40605"/>
    <n v="10457"/>
    <n v="13"/>
    <x v="157"/>
    <n v="20592"/>
  </r>
  <r>
    <x v="1"/>
    <x v="5"/>
    <n v="40620"/>
    <n v="10462"/>
    <n v="11"/>
    <x v="524"/>
    <n v="1716"/>
  </r>
  <r>
    <x v="1"/>
    <x v="5"/>
    <n v="40620"/>
    <n v="10471"/>
    <n v="13"/>
    <x v="525"/>
    <n v="17264"/>
  </r>
  <r>
    <x v="1"/>
    <x v="5"/>
    <n v="40628"/>
    <n v="10478"/>
    <n v="18"/>
    <x v="484"/>
    <n v="8481.6"/>
  </r>
  <r>
    <x v="1"/>
    <x v="5"/>
    <n v="40630"/>
    <n v="10487"/>
    <n v="9"/>
    <x v="526"/>
    <n v="8007.3"/>
  </r>
  <r>
    <x v="1"/>
    <x v="5"/>
    <n v="40662"/>
    <n v="10502"/>
    <n v="17"/>
    <x v="527"/>
    <n v="13877.099999999999"/>
  </r>
  <r>
    <x v="1"/>
    <x v="5"/>
    <n v="40664"/>
    <n v="10516"/>
    <n v="14"/>
    <x v="528"/>
    <n v="33334.700000000004"/>
  </r>
  <r>
    <x v="1"/>
    <x v="5"/>
    <n v="40686"/>
    <n v="10515"/>
    <n v="7"/>
    <x v="529"/>
    <n v="69449.099999999991"/>
  </r>
  <r>
    <x v="1"/>
    <x v="5"/>
    <n v="40692"/>
    <n v="10541"/>
    <n v="8"/>
    <x v="530"/>
    <n v="15572.16"/>
  </r>
  <r>
    <x v="1"/>
    <x v="5"/>
    <n v="40697"/>
    <n v="10553"/>
    <n v="16"/>
    <x v="531"/>
    <n v="24740.799999999999"/>
  </r>
  <r>
    <x v="1"/>
    <x v="5"/>
    <n v="40699"/>
    <n v="10552"/>
    <n v="14"/>
    <x v="532"/>
    <n v="12327"/>
  </r>
  <r>
    <x v="1"/>
    <x v="5"/>
    <n v="40703"/>
    <n v="10561"/>
    <n v="15"/>
    <x v="533"/>
    <n v="42667.5"/>
  </r>
  <r>
    <x v="1"/>
    <x v="5"/>
    <n v="40707"/>
    <n v="10556"/>
    <n v="11"/>
    <x v="534"/>
    <n v="9187.2000000000007"/>
  </r>
  <r>
    <x v="1"/>
    <x v="5"/>
    <n v="40718"/>
    <n v="10563"/>
    <n v="16"/>
    <x v="535"/>
    <n v="15440"/>
  </r>
  <r>
    <x v="1"/>
    <x v="5"/>
    <n v="40728"/>
    <n v="10583"/>
    <n v="18"/>
    <x v="536"/>
    <n v="40275"/>
  </r>
  <r>
    <x v="1"/>
    <x v="5"/>
    <n v="40734"/>
    <n v="10588"/>
    <n v="16"/>
    <x v="537"/>
    <n v="49920"/>
  </r>
  <r>
    <x v="1"/>
    <x v="5"/>
    <n v="40738"/>
    <n v="10595"/>
    <n v="8"/>
    <x v="538"/>
    <n v="37800"/>
  </r>
  <r>
    <x v="1"/>
    <x v="5"/>
    <n v="40761"/>
    <n v="10615"/>
    <n v="19"/>
    <x v="539"/>
    <n v="2280"/>
  </r>
  <r>
    <x v="1"/>
    <x v="5"/>
    <n v="40769"/>
    <n v="10620"/>
    <n v="13"/>
    <x v="540"/>
    <n v="747.5"/>
  </r>
  <r>
    <x v="1"/>
    <x v="5"/>
    <n v="40801"/>
    <n v="10657"/>
    <n v="12"/>
    <x v="541"/>
    <n v="52459.200000000004"/>
  </r>
  <r>
    <x v="1"/>
    <x v="5"/>
    <n v="40805"/>
    <n v="10673"/>
    <n v="16"/>
    <x v="542"/>
    <n v="6597.6"/>
  </r>
  <r>
    <x v="1"/>
    <x v="5"/>
    <n v="40808"/>
    <n v="10669"/>
    <n v="17"/>
    <x v="543"/>
    <n v="9690"/>
  </r>
  <r>
    <x v="1"/>
    <x v="5"/>
    <n v="40815"/>
    <n v="10676"/>
    <n v="17"/>
    <x v="544"/>
    <n v="9092.4500000000007"/>
  </r>
  <r>
    <x v="1"/>
    <x v="5"/>
    <n v="40817"/>
    <n v="10683"/>
    <n v="17"/>
    <x v="545"/>
    <n v="1071"/>
  </r>
  <r>
    <x v="1"/>
    <x v="5"/>
    <n v="40819"/>
    <n v="10663"/>
    <n v="8"/>
    <x v="546"/>
    <n v="15443.2"/>
  </r>
  <r>
    <x v="1"/>
    <x v="5"/>
    <n v="40824"/>
    <n v="10686"/>
    <n v="12"/>
    <x v="547"/>
    <n v="16853.400000000001"/>
  </r>
  <r>
    <x v="1"/>
    <x v="5"/>
    <n v="40838"/>
    <n v="10691"/>
    <n v="12"/>
    <x v="548"/>
    <n v="121977.59999999999"/>
  </r>
  <r>
    <x v="1"/>
    <x v="5"/>
    <n v="40859"/>
    <n v="10734"/>
    <n v="9"/>
    <x v="549"/>
    <n v="13485.15"/>
  </r>
  <r>
    <x v="1"/>
    <x v="5"/>
    <n v="40865"/>
    <n v="10737"/>
    <n v="19"/>
    <x v="9"/>
    <n v="2656.2000000000003"/>
  </r>
  <r>
    <x v="1"/>
    <x v="5"/>
    <n v="40865"/>
    <n v="10738"/>
    <n v="9"/>
    <x v="550"/>
    <n v="471.15000000000003"/>
  </r>
  <r>
    <x v="1"/>
    <x v="5"/>
    <n v="40875"/>
    <n v="10752"/>
    <n v="17"/>
    <x v="551"/>
    <n v="4284"/>
  </r>
  <r>
    <x v="1"/>
    <x v="5"/>
    <n v="40882"/>
    <n v="10727"/>
    <n v="10"/>
    <x v="552"/>
    <n v="16245"/>
  </r>
  <r>
    <x v="1"/>
    <x v="5"/>
    <n v="40896"/>
    <n v="10781"/>
    <n v="10"/>
    <x v="553"/>
    <n v="9758.7999999999993"/>
  </r>
  <r>
    <x v="1"/>
    <x v="5"/>
    <n v="40902"/>
    <n v="10780"/>
    <n v="14"/>
    <x v="53"/>
    <n v="10080"/>
  </r>
  <r>
    <x v="1"/>
    <x v="5"/>
    <n v="40903"/>
    <n v="10787"/>
    <n v="16"/>
    <x v="554"/>
    <n v="41964.160000000003"/>
  </r>
  <r>
    <x v="1"/>
    <x v="5"/>
    <n v="40913"/>
    <n v="10798"/>
    <n v="14"/>
    <x v="555"/>
    <n v="6252.4000000000005"/>
  </r>
  <r>
    <x v="1"/>
    <x v="5"/>
    <n v="40915"/>
    <n v="10810"/>
    <n v="9"/>
    <x v="556"/>
    <n v="1683"/>
  </r>
  <r>
    <x v="1"/>
    <x v="5"/>
    <n v="40917"/>
    <n v="10805"/>
    <n v="10"/>
    <x v="557"/>
    <n v="27750"/>
  </r>
  <r>
    <x v="1"/>
    <x v="5"/>
    <n v="40917"/>
    <n v="10808"/>
    <n v="16"/>
    <x v="558"/>
    <n v="22576"/>
  </r>
  <r>
    <x v="1"/>
    <x v="5"/>
    <n v="40922"/>
    <n v="10815"/>
    <n v="15"/>
    <x v="559"/>
    <n v="600"/>
  </r>
  <r>
    <x v="1"/>
    <x v="5"/>
    <n v="40924"/>
    <n v="10819"/>
    <n v="9"/>
    <x v="177"/>
    <n v="4293"/>
  </r>
  <r>
    <x v="1"/>
    <x v="5"/>
    <n v="40927"/>
    <n v="10832"/>
    <n v="12"/>
    <x v="560"/>
    <n v="5701.32"/>
  </r>
  <r>
    <x v="1"/>
    <x v="5"/>
    <n v="40931"/>
    <n v="10846"/>
    <n v="17"/>
    <x v="561"/>
    <n v="18904"/>
  </r>
  <r>
    <x v="1"/>
    <x v="5"/>
    <n v="40942"/>
    <n v="10858"/>
    <n v="8"/>
    <x v="562"/>
    <n v="5192"/>
  </r>
  <r>
    <x v="1"/>
    <x v="5"/>
    <n v="40951"/>
    <n v="10865"/>
    <n v="12"/>
    <x v="563"/>
    <n v="196650"/>
  </r>
  <r>
    <x v="1"/>
    <x v="5"/>
    <n v="40970"/>
    <n v="10915"/>
    <n v="9"/>
    <x v="564"/>
    <n v="4855.5"/>
  </r>
  <r>
    <x v="1"/>
    <x v="5"/>
    <n v="40972"/>
    <n v="10919"/>
    <n v="14"/>
    <x v="565"/>
    <n v="15719.199999999999"/>
  </r>
  <r>
    <x v="1"/>
    <x v="5"/>
    <n v="40981"/>
    <n v="10939"/>
    <n v="7"/>
    <x v="566"/>
    <n v="4462.5"/>
  </r>
  <r>
    <x v="1"/>
    <x v="5"/>
    <n v="40985"/>
    <n v="10949"/>
    <n v="15"/>
    <x v="567"/>
    <n v="66330"/>
  </r>
  <r>
    <x v="1"/>
    <x v="5"/>
    <n v="40986"/>
    <n v="10912"/>
    <n v="11"/>
    <x v="568"/>
    <n v="68206.05"/>
  </r>
  <r>
    <x v="1"/>
    <x v="5"/>
    <n v="41001"/>
    <n v="10967"/>
    <n v="16"/>
    <x v="569"/>
    <n v="14566.4"/>
  </r>
  <r>
    <x v="1"/>
    <x v="5"/>
    <n v="41001"/>
    <n v="10971"/>
    <n v="7"/>
    <x v="570"/>
    <n v="12131.42"/>
  </r>
  <r>
    <x v="1"/>
    <x v="5"/>
    <n v="41001"/>
    <n v="10985"/>
    <n v="15"/>
    <x v="571"/>
    <n v="30350.7"/>
  </r>
  <r>
    <x v="1"/>
    <x v="5"/>
    <n v="41001"/>
    <n v="10989"/>
    <n v="7"/>
    <x v="572"/>
    <n v="9475.1999999999989"/>
  </r>
  <r>
    <x v="1"/>
    <x v="5"/>
    <n v="41005"/>
    <n v="10983"/>
    <n v="15"/>
    <x v="573"/>
    <n v="10813.5"/>
  </r>
  <r>
    <x v="1"/>
    <x v="5"/>
    <n v="41006"/>
    <n v="10990"/>
    <n v="18"/>
    <x v="574"/>
    <n v="77199.3"/>
  </r>
  <r>
    <x v="1"/>
    <x v="5"/>
    <n v="41007"/>
    <n v="10982"/>
    <n v="9"/>
    <x v="575"/>
    <n v="9126"/>
  </r>
  <r>
    <x v="1"/>
    <x v="5"/>
    <n v="41008"/>
    <n v="10994"/>
    <n v="14"/>
    <x v="576"/>
    <n v="13167"/>
  </r>
  <r>
    <x v="1"/>
    <x v="5"/>
    <n v="41009"/>
    <n v="11005"/>
    <n v="14"/>
    <x v="577"/>
    <n v="8204"/>
  </r>
  <r>
    <x v="1"/>
    <x v="5"/>
    <n v="41009"/>
    <n v="11009"/>
    <n v="17"/>
    <x v="578"/>
    <n v="10480.5"/>
  </r>
  <r>
    <x v="1"/>
    <x v="5"/>
    <n v="41009"/>
    <n v="11013"/>
    <n v="19"/>
    <x v="579"/>
    <n v="6859"/>
  </r>
  <r>
    <x v="1"/>
    <x v="5"/>
    <n v="41013"/>
    <n v="11000"/>
    <n v="13"/>
    <x v="580"/>
    <n v="11748.75"/>
  </r>
  <r>
    <x v="1"/>
    <x v="5"/>
    <n v="41013"/>
    <n v="11001"/>
    <n v="14"/>
    <x v="581"/>
    <n v="38766"/>
  </r>
  <r>
    <x v="1"/>
    <x v="5"/>
    <n v="41014"/>
    <n v="11014"/>
    <n v="9"/>
    <x v="582"/>
    <n v="2188.62"/>
  </r>
  <r>
    <x v="1"/>
    <x v="5"/>
    <n v="41015"/>
    <n v="11020"/>
    <n v="16"/>
    <x v="583"/>
    <n v="10118.4"/>
  </r>
  <r>
    <x v="1"/>
    <x v="5"/>
    <n v="41019"/>
    <n v="11015"/>
    <n v="12"/>
    <x v="584"/>
    <n v="7468.2000000000007"/>
  </r>
  <r>
    <x v="1"/>
    <x v="5"/>
    <n v="41020"/>
    <n v="11010"/>
    <n v="19"/>
    <x v="585"/>
    <n v="12255"/>
  </r>
  <r>
    <x v="1"/>
    <x v="5"/>
    <n v="41021"/>
    <n v="11028"/>
    <n v="9"/>
    <x v="586"/>
    <n v="19440"/>
  </r>
  <r>
    <x v="1"/>
    <x v="5"/>
    <n v="41022"/>
    <n v="11032"/>
    <n v="7"/>
    <x v="587"/>
    <n v="62317.5"/>
  </r>
  <r>
    <x v="1"/>
    <x v="5"/>
    <n v="41023"/>
    <n v="11035"/>
    <n v="16"/>
    <x v="588"/>
    <n v="28072"/>
  </r>
  <r>
    <x v="1"/>
    <x v="5"/>
    <n v="41028"/>
    <n v="11053"/>
    <n v="13"/>
    <x v="589"/>
    <n v="39715"/>
  </r>
  <r>
    <x v="1"/>
    <x v="5"/>
    <n v="41030"/>
    <n v="11042"/>
    <n v="16"/>
    <x v="590"/>
    <n v="6492"/>
  </r>
  <r>
    <x v="1"/>
    <x v="5"/>
    <n v="41498"/>
    <n v="10265"/>
    <n v="16"/>
    <x v="591"/>
    <n v="18816"/>
  </r>
  <r>
    <x v="1"/>
    <x v="5"/>
    <n v="41499"/>
    <n v="10277"/>
    <n v="7"/>
    <x v="592"/>
    <n v="8405.6"/>
  </r>
  <r>
    <x v="1"/>
    <x v="5"/>
    <n v="41527"/>
    <n v="10295"/>
    <n v="17"/>
    <x v="593"/>
    <n v="2067.1999999999998"/>
  </r>
  <r>
    <x v="1"/>
    <x v="5"/>
    <n v="41529"/>
    <n v="10280"/>
    <n v="11"/>
    <x v="594"/>
    <n v="6745.2000000000007"/>
  </r>
  <r>
    <x v="1"/>
    <x v="5"/>
    <n v="41535"/>
    <n v="10300"/>
    <n v="15"/>
    <x v="595"/>
    <n v="9120"/>
  </r>
  <r>
    <x v="1"/>
    <x v="5"/>
    <n v="41542"/>
    <n v="10307"/>
    <n v="11"/>
    <x v="596"/>
    <n v="4664"/>
  </r>
  <r>
    <x v="1"/>
    <x v="5"/>
    <n v="41550"/>
    <n v="10312"/>
    <n v="7"/>
    <x v="597"/>
    <n v="11303.6"/>
  </r>
  <r>
    <x v="1"/>
    <x v="5"/>
    <n v="41551"/>
    <n v="10313"/>
    <n v="11"/>
    <x v="598"/>
    <n v="2006.4"/>
  </r>
  <r>
    <x v="1"/>
    <x v="5"/>
    <n v="41561"/>
    <n v="10327"/>
    <n v="7"/>
    <x v="599"/>
    <n v="12670"/>
  </r>
  <r>
    <x v="1"/>
    <x v="5"/>
    <n v="41582"/>
    <n v="10339"/>
    <n v="7"/>
    <x v="600"/>
    <n v="23478"/>
  </r>
  <r>
    <x v="1"/>
    <x v="5"/>
    <n v="41589"/>
    <n v="10345"/>
    <n v="18"/>
    <x v="601"/>
    <n v="52646.400000000001"/>
  </r>
  <r>
    <x v="1"/>
    <x v="5"/>
    <n v="41610"/>
    <n v="10368"/>
    <n v="17"/>
    <x v="602"/>
    <n v="28726.26"/>
  </r>
  <r>
    <x v="1"/>
    <x v="5"/>
    <n v="41621"/>
    <n v="10379"/>
    <n v="7"/>
    <x v="603"/>
    <n v="6042.96"/>
  </r>
  <r>
    <x v="1"/>
    <x v="5"/>
    <n v="41628"/>
    <n v="10388"/>
    <n v="19"/>
    <x v="604"/>
    <n v="23347.200000000001"/>
  </r>
  <r>
    <x v="0"/>
    <x v="6"/>
    <n v="40546"/>
    <n v="10395"/>
    <n v="9"/>
    <x v="605"/>
    <n v="19106.28"/>
  </r>
  <r>
    <x v="0"/>
    <x v="6"/>
    <n v="40584"/>
    <n v="10439"/>
    <n v="12"/>
    <x v="606"/>
    <n v="12936"/>
  </r>
  <r>
    <x v="0"/>
    <x v="6"/>
    <n v="40588"/>
    <n v="10425"/>
    <n v="10"/>
    <x v="109"/>
    <n v="3600"/>
  </r>
  <r>
    <x v="0"/>
    <x v="6"/>
    <n v="40593"/>
    <n v="10446"/>
    <n v="18"/>
    <x v="607"/>
    <n v="4432.32"/>
  </r>
  <r>
    <x v="0"/>
    <x v="6"/>
    <n v="40598"/>
    <n v="10423"/>
    <n v="7"/>
    <x v="608"/>
    <n v="7140"/>
  </r>
  <r>
    <x v="0"/>
    <x v="6"/>
    <n v="40626"/>
    <n v="10480"/>
    <n v="14"/>
    <x v="609"/>
    <n v="10584"/>
  </r>
  <r>
    <x v="0"/>
    <x v="6"/>
    <n v="40642"/>
    <n v="10489"/>
    <n v="17"/>
    <x v="610"/>
    <n v="7466.4"/>
  </r>
  <r>
    <x v="0"/>
    <x v="6"/>
    <n v="40649"/>
    <n v="10503"/>
    <n v="9"/>
    <x v="611"/>
    <n v="18436.5"/>
  </r>
  <r>
    <x v="0"/>
    <x v="6"/>
    <n v="40650"/>
    <n v="10500"/>
    <n v="14"/>
    <x v="612"/>
    <n v="7325.6399999999994"/>
  </r>
  <r>
    <x v="0"/>
    <x v="6"/>
    <n v="40661"/>
    <n v="10510"/>
    <n v="7"/>
    <x v="613"/>
    <n v="32952.78"/>
  </r>
  <r>
    <x v="0"/>
    <x v="6"/>
    <n v="40664"/>
    <n v="10519"/>
    <n v="13"/>
    <x v="614"/>
    <n v="30084.6"/>
  </r>
  <r>
    <x v="0"/>
    <x v="6"/>
    <n v="40672"/>
    <n v="10528"/>
    <n v="16"/>
    <x v="615"/>
    <n v="6275.2"/>
  </r>
  <r>
    <x v="0"/>
    <x v="6"/>
    <n v="40686"/>
    <n v="10539"/>
    <n v="12"/>
    <x v="616"/>
    <n v="4266"/>
  </r>
  <r>
    <x v="0"/>
    <x v="6"/>
    <n v="40698"/>
    <n v="10555"/>
    <n v="18"/>
    <x v="617"/>
    <n v="52999.200000000004"/>
  </r>
  <r>
    <x v="0"/>
    <x v="6"/>
    <n v="40707"/>
    <n v="10559"/>
    <n v="12"/>
    <x v="618"/>
    <n v="6244.92"/>
  </r>
  <r>
    <x v="0"/>
    <x v="6"/>
    <n v="40745"/>
    <n v="10599"/>
    <n v="15"/>
    <x v="619"/>
    <n v="7395"/>
  </r>
  <r>
    <x v="0"/>
    <x v="6"/>
    <n v="40756"/>
    <n v="10611"/>
    <n v="14"/>
    <x v="620"/>
    <n v="11312"/>
  </r>
  <r>
    <x v="0"/>
    <x v="6"/>
    <n v="40781"/>
    <n v="10637"/>
    <n v="16"/>
    <x v="621"/>
    <n v="44191.040000000001"/>
  </r>
  <r>
    <x v="0"/>
    <x v="6"/>
    <n v="40788"/>
    <n v="10643"/>
    <n v="12"/>
    <x v="622"/>
    <n v="9774"/>
  </r>
  <r>
    <x v="0"/>
    <x v="6"/>
    <n v="40796"/>
    <n v="10656"/>
    <n v="19"/>
    <x v="623"/>
    <n v="11479.990000000002"/>
  </r>
  <r>
    <x v="0"/>
    <x v="6"/>
    <n v="40831"/>
    <n v="10701"/>
    <n v="18"/>
    <x v="624"/>
    <n v="51561"/>
  </r>
  <r>
    <x v="0"/>
    <x v="6"/>
    <n v="40836"/>
    <n v="10703"/>
    <n v="10"/>
    <x v="625"/>
    <n v="25450"/>
  </r>
  <r>
    <x v="0"/>
    <x v="6"/>
    <n v="40852"/>
    <n v="10708"/>
    <n v="13"/>
    <x v="626"/>
    <n v="2345.2000000000003"/>
  </r>
  <r>
    <x v="0"/>
    <x v="6"/>
    <n v="40854"/>
    <n v="10704"/>
    <n v="8"/>
    <x v="627"/>
    <n v="4764"/>
  </r>
  <r>
    <x v="0"/>
    <x v="6"/>
    <n v="40868"/>
    <n v="10735"/>
    <n v="10"/>
    <x v="628"/>
    <n v="5364"/>
  </r>
  <r>
    <x v="0"/>
    <x v="6"/>
    <n v="40871"/>
    <n v="10744"/>
    <n v="10"/>
    <x v="629"/>
    <n v="7360"/>
  </r>
  <r>
    <x v="0"/>
    <x v="6"/>
    <n v="40873"/>
    <n v="10747"/>
    <n v="16"/>
    <x v="630"/>
    <n v="30605.599999999999"/>
  </r>
  <r>
    <x v="0"/>
    <x v="6"/>
    <n v="40874"/>
    <n v="10754"/>
    <n v="15"/>
    <x v="631"/>
    <n v="828"/>
  </r>
  <r>
    <x v="0"/>
    <x v="6"/>
    <n v="40885"/>
    <n v="10764"/>
    <n v="7"/>
    <x v="632"/>
    <n v="16002"/>
  </r>
  <r>
    <x v="0"/>
    <x v="6"/>
    <n v="40892"/>
    <n v="10757"/>
    <n v="11"/>
    <x v="633"/>
    <n v="33902"/>
  </r>
  <r>
    <x v="0"/>
    <x v="6"/>
    <n v="40903"/>
    <n v="10790"/>
    <n v="15"/>
    <x v="634"/>
    <n v="10837.5"/>
  </r>
  <r>
    <x v="0"/>
    <x v="6"/>
    <n v="40909"/>
    <n v="10791"/>
    <n v="15"/>
    <x v="635"/>
    <n v="27446.400000000001"/>
  </r>
  <r>
    <x v="0"/>
    <x v="6"/>
    <n v="40910"/>
    <n v="10794"/>
    <n v="19"/>
    <x v="636"/>
    <n v="5980.44"/>
  </r>
  <r>
    <x v="0"/>
    <x v="6"/>
    <n v="40915"/>
    <n v="10804"/>
    <n v="17"/>
    <x v="637"/>
    <n v="38732.800000000003"/>
  </r>
  <r>
    <x v="0"/>
    <x v="6"/>
    <n v="40924"/>
    <n v="10822"/>
    <n v="10"/>
    <x v="638"/>
    <n v="2379"/>
  </r>
  <r>
    <x v="0"/>
    <x v="6"/>
    <n v="40931"/>
    <n v="10833"/>
    <n v="14"/>
    <x v="639"/>
    <n v="12697.019999999999"/>
  </r>
  <r>
    <x v="0"/>
    <x v="6"/>
    <n v="40945"/>
    <n v="10826"/>
    <n v="12"/>
    <x v="640"/>
    <n v="8760"/>
  </r>
  <r>
    <x v="0"/>
    <x v="6"/>
    <n v="40950"/>
    <n v="10867"/>
    <n v="17"/>
    <x v="641"/>
    <n v="1672.8000000000002"/>
  </r>
  <r>
    <x v="0"/>
    <x v="6"/>
    <n v="40957"/>
    <n v="10885"/>
    <n v="9"/>
    <x v="642"/>
    <n v="10881"/>
  </r>
  <r>
    <x v="0"/>
    <x v="6"/>
    <n v="40966"/>
    <n v="10907"/>
    <n v="18"/>
    <x v="643"/>
    <n v="1953"/>
  </r>
  <r>
    <x v="0"/>
    <x v="6"/>
    <n v="40970"/>
    <n v="10914"/>
    <n v="18"/>
    <x v="644"/>
    <n v="9675"/>
  </r>
  <r>
    <x v="0"/>
    <x v="6"/>
    <n v="40980"/>
    <n v="10929"/>
    <n v="7"/>
    <x v="645"/>
    <n v="8223.25"/>
  </r>
  <r>
    <x v="0"/>
    <x v="6"/>
    <n v="40981"/>
    <n v="10944"/>
    <n v="15"/>
    <x v="646"/>
    <n v="15379.949999999999"/>
  </r>
  <r>
    <x v="0"/>
    <x v="6"/>
    <n v="40984"/>
    <n v="10933"/>
    <n v="15"/>
    <x v="647"/>
    <n v="13809"/>
  </r>
  <r>
    <x v="0"/>
    <x v="6"/>
    <n v="40988"/>
    <n v="10956"/>
    <n v="15"/>
    <x v="648"/>
    <n v="10155"/>
  </r>
  <r>
    <x v="0"/>
    <x v="6"/>
    <n v="40991"/>
    <n v="10959"/>
    <n v="15"/>
    <x v="649"/>
    <n v="1976.25"/>
  </r>
  <r>
    <x v="0"/>
    <x v="6"/>
    <n v="40995"/>
    <n v="10973"/>
    <n v="19"/>
    <x v="650"/>
    <n v="5539.45"/>
  </r>
  <r>
    <x v="0"/>
    <x v="6"/>
    <n v="40998"/>
    <n v="10965"/>
    <n v="10"/>
    <x v="651"/>
    <n v="8480"/>
  </r>
  <r>
    <x v="0"/>
    <x v="6"/>
    <n v="41009"/>
    <n v="10999"/>
    <n v="11"/>
    <x v="652"/>
    <n v="13177.45"/>
  </r>
  <r>
    <x v="0"/>
    <x v="6"/>
    <n v="41023"/>
    <n v="11025"/>
    <n v="7"/>
    <x v="653"/>
    <n v="1890"/>
  </r>
  <r>
    <x v="0"/>
    <x v="6"/>
    <n v="41023"/>
    <n v="11031"/>
    <n v="13"/>
    <x v="654"/>
    <n v="31115.5"/>
  </r>
  <r>
    <x v="0"/>
    <x v="6"/>
    <n v="41465"/>
    <n v="10249"/>
    <n v="7"/>
    <x v="655"/>
    <n v="13043.800000000001"/>
  </r>
  <r>
    <x v="0"/>
    <x v="6"/>
    <n v="41492"/>
    <n v="10272"/>
    <n v="16"/>
    <x v="656"/>
    <n v="23296"/>
  </r>
  <r>
    <x v="0"/>
    <x v="6"/>
    <n v="41502"/>
    <n v="10274"/>
    <n v="18"/>
    <x v="657"/>
    <n v="9694.8000000000011"/>
  </r>
  <r>
    <x v="0"/>
    <x v="6"/>
    <n v="41509"/>
    <n v="10264"/>
    <n v="15"/>
    <x v="658"/>
    <n v="10434.299999999999"/>
  </r>
  <r>
    <x v="0"/>
    <x v="6"/>
    <n v="41516"/>
    <n v="10271"/>
    <n v="17"/>
    <x v="659"/>
    <n v="816"/>
  </r>
  <r>
    <x v="0"/>
    <x v="6"/>
    <n v="41521"/>
    <n v="10291"/>
    <n v="17"/>
    <x v="660"/>
    <n v="8457.84"/>
  </r>
  <r>
    <x v="0"/>
    <x v="6"/>
    <n v="41528"/>
    <n v="10296"/>
    <n v="12"/>
    <x v="661"/>
    <n v="12607.199999999999"/>
  </r>
  <r>
    <x v="0"/>
    <x v="6"/>
    <n v="41528"/>
    <n v="10298"/>
    <n v="17"/>
    <x v="662"/>
    <n v="44965"/>
  </r>
  <r>
    <x v="0"/>
    <x v="6"/>
    <n v="41557"/>
    <n v="10317"/>
    <n v="8"/>
    <x v="663"/>
    <n v="2304"/>
  </r>
  <r>
    <x v="0"/>
    <x v="6"/>
    <n v="41598"/>
    <n v="10355"/>
    <n v="18"/>
    <x v="664"/>
    <n v="8640"/>
  </r>
  <r>
    <x v="0"/>
    <x v="6"/>
    <n v="41605"/>
    <n v="10356"/>
    <n v="16"/>
    <x v="665"/>
    <n v="17702.400000000001"/>
  </r>
  <r>
    <x v="0"/>
    <x v="6"/>
    <n v="41611"/>
    <n v="10350"/>
    <n v="19"/>
    <x v="666"/>
    <n v="12199.14"/>
  </r>
  <r>
    <x v="0"/>
    <x v="6"/>
    <n v="41634"/>
    <n v="10390"/>
    <n v="12"/>
    <x v="667"/>
    <n v="25090.560000000001"/>
  </r>
  <r>
    <x v="0"/>
    <x v="6"/>
    <n v="41635"/>
    <n v="10370"/>
    <n v="10"/>
    <x v="668"/>
    <n v="11176"/>
  </r>
  <r>
    <x v="0"/>
    <x v="7"/>
    <n v="40545"/>
    <n v="10397"/>
    <n v="17"/>
    <x v="669"/>
    <n v="12184.24"/>
  </r>
  <r>
    <x v="0"/>
    <x v="7"/>
    <n v="40608"/>
    <n v="10463"/>
    <n v="9"/>
    <x v="670"/>
    <n v="6419.7"/>
  </r>
  <r>
    <x v="0"/>
    <x v="7"/>
    <n v="40623"/>
    <n v="10474"/>
    <n v="7"/>
    <x v="671"/>
    <n v="8743.6999999999989"/>
  </r>
  <r>
    <x v="0"/>
    <x v="7"/>
    <n v="40627"/>
    <n v="10477"/>
    <n v="7"/>
    <x v="672"/>
    <n v="3906"/>
  </r>
  <r>
    <x v="0"/>
    <x v="7"/>
    <n v="40672"/>
    <n v="10529"/>
    <n v="15"/>
    <x v="673"/>
    <n v="14190"/>
  </r>
  <r>
    <x v="0"/>
    <x v="7"/>
    <n v="40693"/>
    <n v="10549"/>
    <n v="17"/>
    <x v="674"/>
    <n v="60422.59"/>
  </r>
  <r>
    <x v="0"/>
    <x v="7"/>
    <n v="40724"/>
    <n v="10575"/>
    <n v="8"/>
    <x v="675"/>
    <n v="17179.2"/>
  </r>
  <r>
    <x v="0"/>
    <x v="7"/>
    <n v="40735"/>
    <n v="10569"/>
    <n v="7"/>
    <x v="676"/>
    <n v="6230"/>
  </r>
  <r>
    <x v="0"/>
    <x v="7"/>
    <n v="40749"/>
    <n v="10607"/>
    <n v="10"/>
    <x v="677"/>
    <n v="64754"/>
  </r>
  <r>
    <x v="0"/>
    <x v="7"/>
    <n v="40784"/>
    <n v="10649"/>
    <n v="7"/>
    <x v="678"/>
    <n v="10038"/>
  </r>
  <r>
    <x v="0"/>
    <x v="7"/>
    <n v="40789"/>
    <n v="10650"/>
    <n v="12"/>
    <x v="679"/>
    <n v="21350.400000000001"/>
  </r>
  <r>
    <x v="0"/>
    <x v="7"/>
    <n v="40795"/>
    <n v="10648"/>
    <n v="13"/>
    <x v="680"/>
    <n v="4840.8100000000004"/>
  </r>
  <r>
    <x v="0"/>
    <x v="7"/>
    <n v="40797"/>
    <n v="10654"/>
    <n v="7"/>
    <x v="681"/>
    <n v="4212.8100000000004"/>
  </r>
  <r>
    <x v="0"/>
    <x v="7"/>
    <n v="40809"/>
    <n v="10675"/>
    <n v="15"/>
    <x v="682"/>
    <n v="21345"/>
  </r>
  <r>
    <x v="0"/>
    <x v="7"/>
    <n v="40843"/>
    <n v="10714"/>
    <n v="8"/>
    <x v="683"/>
    <n v="17646"/>
  </r>
  <r>
    <x v="0"/>
    <x v="7"/>
    <n v="40845"/>
    <n v="10711"/>
    <n v="11"/>
    <x v="684"/>
    <n v="48968.7"/>
  </r>
  <r>
    <x v="0"/>
    <x v="7"/>
    <n v="40847"/>
    <n v="10721"/>
    <n v="12"/>
    <x v="685"/>
    <n v="11086.44"/>
  </r>
  <r>
    <x v="0"/>
    <x v="7"/>
    <n v="40861"/>
    <n v="10730"/>
    <n v="11"/>
    <x v="686"/>
    <n v="5326.75"/>
  </r>
  <r>
    <x v="0"/>
    <x v="7"/>
    <n v="40885"/>
    <n v="10761"/>
    <n v="16"/>
    <x v="687"/>
    <n v="8112"/>
  </r>
  <r>
    <x v="0"/>
    <x v="7"/>
    <n v="40920"/>
    <n v="10812"/>
    <n v="16"/>
    <x v="688"/>
    <n v="27084.799999999999"/>
  </r>
  <r>
    <x v="0"/>
    <x v="7"/>
    <n v="40921"/>
    <n v="10823"/>
    <n v="7"/>
    <x v="689"/>
    <n v="19782"/>
  </r>
  <r>
    <x v="0"/>
    <x v="7"/>
    <n v="40937"/>
    <n v="10841"/>
    <n v="15"/>
    <x v="690"/>
    <n v="68715"/>
  </r>
  <r>
    <x v="0"/>
    <x v="7"/>
    <n v="40941"/>
    <n v="10851"/>
    <n v="9"/>
    <x v="691"/>
    <n v="23427"/>
  </r>
  <r>
    <x v="0"/>
    <x v="7"/>
    <n v="40948"/>
    <n v="10869"/>
    <n v="8"/>
    <x v="692"/>
    <n v="13040"/>
  </r>
  <r>
    <x v="0"/>
    <x v="7"/>
    <n v="40948"/>
    <n v="10872"/>
    <n v="7"/>
    <x v="693"/>
    <n v="14409.220000000001"/>
  </r>
  <r>
    <x v="0"/>
    <x v="7"/>
    <n v="40950"/>
    <n v="10874"/>
    <n v="8"/>
    <x v="317"/>
    <n v="2480"/>
  </r>
  <r>
    <x v="0"/>
    <x v="7"/>
    <n v="40951"/>
    <n v="10866"/>
    <n v="8"/>
    <x v="694"/>
    <n v="8769.6"/>
  </r>
  <r>
    <x v="0"/>
    <x v="7"/>
    <n v="40952"/>
    <n v="10870"/>
    <n v="8"/>
    <x v="695"/>
    <n v="1280"/>
  </r>
  <r>
    <x v="0"/>
    <x v="7"/>
    <n v="40965"/>
    <n v="10899"/>
    <n v="16"/>
    <x v="696"/>
    <n v="1958.4"/>
  </r>
  <r>
    <x v="0"/>
    <x v="7"/>
    <n v="40973"/>
    <n v="10922"/>
    <n v="18"/>
    <x v="697"/>
    <n v="13365"/>
  </r>
  <r>
    <x v="0"/>
    <x v="7"/>
    <n v="40988"/>
    <n v="10954"/>
    <n v="16"/>
    <x v="698"/>
    <n v="26552.48"/>
  </r>
  <r>
    <x v="0"/>
    <x v="7"/>
    <n v="41028"/>
    <n v="11043"/>
    <n v="7"/>
    <x v="73"/>
    <n v="1470"/>
  </r>
  <r>
    <x v="0"/>
    <x v="7"/>
    <n v="41471"/>
    <n v="10248"/>
    <n v="13"/>
    <x v="699"/>
    <n v="5720"/>
  </r>
  <r>
    <x v="0"/>
    <x v="7"/>
    <n v="41478"/>
    <n v="10254"/>
    <n v="14"/>
    <x v="700"/>
    <n v="7792.68"/>
  </r>
  <r>
    <x v="0"/>
    <x v="7"/>
    <n v="41495"/>
    <n v="10269"/>
    <n v="16"/>
    <x v="701"/>
    <n v="10275.200000000001"/>
  </r>
  <r>
    <x v="0"/>
    <x v="7"/>
    <n v="41527"/>
    <n v="10297"/>
    <n v="14"/>
    <x v="702"/>
    <n v="19880"/>
  </r>
  <r>
    <x v="0"/>
    <x v="7"/>
    <n v="41565"/>
    <n v="10320"/>
    <n v="17"/>
    <x v="703"/>
    <n v="8772"/>
  </r>
  <r>
    <x v="0"/>
    <x v="7"/>
    <n v="41572"/>
    <n v="10333"/>
    <n v="11"/>
    <x v="704"/>
    <n v="9649.2000000000007"/>
  </r>
  <r>
    <x v="0"/>
    <x v="7"/>
    <n v="41604"/>
    <n v="10359"/>
    <n v="11"/>
    <x v="705"/>
    <n v="38188.479999999996"/>
  </r>
  <r>
    <x v="0"/>
    <x v="7"/>
    <n v="41605"/>
    <n v="10358"/>
    <n v="15"/>
    <x v="706"/>
    <n v="6441"/>
  </r>
  <r>
    <x v="0"/>
    <x v="7"/>
    <n v="41617"/>
    <n v="10372"/>
    <n v="7"/>
    <x v="707"/>
    <n v="64476.299999999996"/>
  </r>
  <r>
    <x v="0"/>
    <x v="7"/>
    <n v="41627"/>
    <n v="10378"/>
    <n v="17"/>
    <x v="708"/>
    <n v="1754.4"/>
  </r>
  <r>
    <x v="0"/>
    <x v="8"/>
    <n v="40556"/>
    <n v="10406"/>
    <n v="15"/>
    <x v="709"/>
    <n v="27461.7"/>
  </r>
  <r>
    <x v="0"/>
    <x v="8"/>
    <n v="40570"/>
    <n v="10424"/>
    <n v="8"/>
    <x v="710"/>
    <n v="73556.479999999996"/>
  </r>
  <r>
    <x v="0"/>
    <x v="8"/>
    <n v="40578"/>
    <n v="10428"/>
    <n v="11"/>
    <x v="711"/>
    <n v="2112"/>
  </r>
  <r>
    <x v="0"/>
    <x v="8"/>
    <n v="40606"/>
    <n v="10458"/>
    <n v="12"/>
    <x v="712"/>
    <n v="46692"/>
  </r>
  <r>
    <x v="0"/>
    <x v="8"/>
    <n v="40636"/>
    <n v="10490"/>
    <n v="11"/>
    <x v="713"/>
    <n v="34795.199999999997"/>
  </r>
  <r>
    <x v="0"/>
    <x v="8"/>
    <n v="40640"/>
    <n v="10496"/>
    <n v="14"/>
    <x v="714"/>
    <n v="2660"/>
  </r>
  <r>
    <x v="0"/>
    <x v="8"/>
    <n v="40640"/>
    <n v="10497"/>
    <n v="15"/>
    <x v="715"/>
    <n v="20709"/>
  </r>
  <r>
    <x v="0"/>
    <x v="8"/>
    <n v="40655"/>
    <n v="10507"/>
    <n v="13"/>
    <x v="716"/>
    <n v="9737.7799999999988"/>
  </r>
  <r>
    <x v="0"/>
    <x v="8"/>
    <n v="40657"/>
    <n v="10512"/>
    <n v="10"/>
    <x v="717"/>
    <n v="5253"/>
  </r>
  <r>
    <x v="0"/>
    <x v="8"/>
    <n v="40658"/>
    <n v="10483"/>
    <n v="7"/>
    <x v="718"/>
    <n v="4681.5999999999995"/>
  </r>
  <r>
    <x v="0"/>
    <x v="8"/>
    <n v="40661"/>
    <n v="10513"/>
    <n v="7"/>
    <x v="719"/>
    <n v="13594"/>
  </r>
  <r>
    <x v="0"/>
    <x v="8"/>
    <n v="40664"/>
    <n v="10520"/>
    <n v="13"/>
    <x v="720"/>
    <n v="2600"/>
  </r>
  <r>
    <x v="0"/>
    <x v="8"/>
    <n v="40670"/>
    <n v="10527"/>
    <n v="14"/>
    <x v="721"/>
    <n v="21042"/>
  </r>
  <r>
    <x v="0"/>
    <x v="8"/>
    <n v="40675"/>
    <n v="10532"/>
    <n v="16"/>
    <x v="722"/>
    <n v="12741.6"/>
  </r>
  <r>
    <x v="0"/>
    <x v="8"/>
    <n v="40682"/>
    <n v="10531"/>
    <n v="10"/>
    <x v="483"/>
    <n v="1100"/>
  </r>
  <r>
    <x v="0"/>
    <x v="8"/>
    <n v="40693"/>
    <n v="10523"/>
    <n v="16"/>
    <x v="723"/>
    <n v="39108.959999999999"/>
  </r>
  <r>
    <x v="0"/>
    <x v="8"/>
    <n v="40700"/>
    <n v="10550"/>
    <n v="13"/>
    <x v="724"/>
    <n v="8882.9"/>
  </r>
  <r>
    <x v="0"/>
    <x v="8"/>
    <n v="40714"/>
    <n v="10573"/>
    <n v="18"/>
    <x v="725"/>
    <n v="37476"/>
  </r>
  <r>
    <x v="0"/>
    <x v="8"/>
    <n v="40734"/>
    <n v="10585"/>
    <n v="18"/>
    <x v="726"/>
    <n v="2565"/>
  </r>
  <r>
    <x v="0"/>
    <x v="8"/>
    <n v="40742"/>
    <n v="10597"/>
    <n v="10"/>
    <x v="727"/>
    <n v="7180.8"/>
  </r>
  <r>
    <x v="0"/>
    <x v="8"/>
    <n v="40746"/>
    <n v="10601"/>
    <n v="8"/>
    <x v="728"/>
    <n v="18280"/>
  </r>
  <r>
    <x v="0"/>
    <x v="8"/>
    <n v="40754"/>
    <n v="10609"/>
    <n v="17"/>
    <x v="596"/>
    <n v="7208"/>
  </r>
  <r>
    <x v="0"/>
    <x v="8"/>
    <n v="40768"/>
    <n v="10593"/>
    <n v="14"/>
    <x v="729"/>
    <n v="27921.600000000002"/>
  </r>
  <r>
    <x v="0"/>
    <x v="8"/>
    <n v="40773"/>
    <n v="10633"/>
    <n v="17"/>
    <x v="730"/>
    <n v="93680.03"/>
  </r>
  <r>
    <x v="0"/>
    <x v="8"/>
    <n v="40782"/>
    <n v="10639"/>
    <n v="11"/>
    <x v="370"/>
    <n v="5500"/>
  </r>
  <r>
    <x v="0"/>
    <x v="8"/>
    <n v="40791"/>
    <n v="10642"/>
    <n v="12"/>
    <x v="731"/>
    <n v="8352"/>
  </r>
  <r>
    <x v="0"/>
    <x v="8"/>
    <n v="40796"/>
    <n v="10659"/>
    <n v="12"/>
    <x v="732"/>
    <n v="14724.24"/>
  </r>
  <r>
    <x v="0"/>
    <x v="8"/>
    <n v="40801"/>
    <n v="10661"/>
    <n v="9"/>
    <x v="733"/>
    <n v="5063.4000000000005"/>
  </r>
  <r>
    <x v="0"/>
    <x v="8"/>
    <n v="40805"/>
    <n v="10667"/>
    <n v="19"/>
    <x v="734"/>
    <n v="29199.200000000001"/>
  </r>
  <r>
    <x v="0"/>
    <x v="8"/>
    <n v="40808"/>
    <n v="10666"/>
    <n v="17"/>
    <x v="735"/>
    <n v="79337.98"/>
  </r>
  <r>
    <x v="0"/>
    <x v="8"/>
    <n v="40830"/>
    <n v="10695"/>
    <n v="8"/>
    <x v="736"/>
    <n v="5136"/>
  </r>
  <r>
    <x v="0"/>
    <x v="8"/>
    <n v="40832"/>
    <n v="10678"/>
    <n v="9"/>
    <x v="737"/>
    <n v="47308.5"/>
  </r>
  <r>
    <x v="0"/>
    <x v="8"/>
    <n v="40861"/>
    <n v="10731"/>
    <n v="8"/>
    <x v="738"/>
    <n v="15124"/>
  </r>
  <r>
    <x v="0"/>
    <x v="8"/>
    <n v="40903"/>
    <n v="10775"/>
    <n v="10"/>
    <x v="205"/>
    <n v="2280"/>
  </r>
  <r>
    <x v="0"/>
    <x v="8"/>
    <n v="40913"/>
    <n v="10797"/>
    <n v="7"/>
    <x v="125"/>
    <n v="2940"/>
  </r>
  <r>
    <x v="0"/>
    <x v="8"/>
    <n v="40915"/>
    <n v="10809"/>
    <n v="12"/>
    <x v="739"/>
    <n v="1680"/>
  </r>
  <r>
    <x v="0"/>
    <x v="8"/>
    <n v="40920"/>
    <n v="10818"/>
    <n v="12"/>
    <x v="740"/>
    <n v="9996"/>
  </r>
  <r>
    <x v="0"/>
    <x v="8"/>
    <n v="40929"/>
    <n v="10777"/>
    <n v="9"/>
    <x v="42"/>
    <n v="2016"/>
  </r>
  <r>
    <x v="0"/>
    <x v="8"/>
    <n v="40929"/>
    <n v="10836"/>
    <n v="17"/>
    <x v="741"/>
    <n v="79993.5"/>
  </r>
  <r>
    <x v="0"/>
    <x v="8"/>
    <n v="40937"/>
    <n v="10848"/>
    <n v="19"/>
    <x v="742"/>
    <n v="17698.5"/>
  </r>
  <r>
    <x v="0"/>
    <x v="8"/>
    <n v="40951"/>
    <n v="10876"/>
    <n v="8"/>
    <x v="743"/>
    <n v="7336"/>
  </r>
  <r>
    <x v="0"/>
    <x v="8"/>
    <n v="40957"/>
    <n v="10880"/>
    <n v="9"/>
    <x v="494"/>
    <n v="13500"/>
  </r>
  <r>
    <x v="0"/>
    <x v="8"/>
    <n v="40957"/>
    <n v="10890"/>
    <n v="14"/>
    <x v="744"/>
    <n v="12041.4"/>
  </r>
  <r>
    <x v="0"/>
    <x v="8"/>
    <n v="40958"/>
    <n v="10891"/>
    <n v="8"/>
    <x v="745"/>
    <n v="2951.44"/>
  </r>
  <r>
    <x v="0"/>
    <x v="8"/>
    <n v="40962"/>
    <n v="10868"/>
    <n v="11"/>
    <x v="746"/>
    <n v="21126.6"/>
  </r>
  <r>
    <x v="0"/>
    <x v="8"/>
    <n v="40966"/>
    <n v="10896"/>
    <n v="10"/>
    <x v="747"/>
    <n v="7505"/>
  </r>
  <r>
    <x v="0"/>
    <x v="8"/>
    <n v="40981"/>
    <n v="10923"/>
    <n v="11"/>
    <x v="748"/>
    <n v="8236.7999999999993"/>
  </r>
  <r>
    <x v="0"/>
    <x v="8"/>
    <n v="40981"/>
    <n v="10937"/>
    <n v="15"/>
    <x v="749"/>
    <n v="9672"/>
  </r>
  <r>
    <x v="0"/>
    <x v="8"/>
    <n v="40988"/>
    <n v="10941"/>
    <n v="12"/>
    <x v="750"/>
    <n v="48141"/>
  </r>
  <r>
    <x v="0"/>
    <x v="8"/>
    <n v="40995"/>
    <n v="10958"/>
    <n v="15"/>
    <x v="751"/>
    <n v="11715"/>
  </r>
  <r>
    <x v="0"/>
    <x v="8"/>
    <n v="41009"/>
    <n v="10993"/>
    <n v="15"/>
    <x v="752"/>
    <n v="73431.599999999991"/>
  </r>
  <r>
    <x v="0"/>
    <x v="8"/>
    <n v="41022"/>
    <n v="11033"/>
    <n v="18"/>
    <x v="753"/>
    <n v="58190.400000000001"/>
  </r>
  <r>
    <x v="0"/>
    <x v="8"/>
    <n v="41026"/>
    <n v="11030"/>
    <n v="13"/>
    <x v="754"/>
    <n v="163995.65"/>
  </r>
  <r>
    <x v="0"/>
    <x v="8"/>
    <n v="41026"/>
    <n v="11037"/>
    <n v="12"/>
    <x v="755"/>
    <n v="720"/>
  </r>
  <r>
    <x v="0"/>
    <x v="8"/>
    <n v="41029"/>
    <n v="11048"/>
    <n v="12"/>
    <x v="756"/>
    <n v="6300"/>
  </r>
  <r>
    <x v="0"/>
    <x v="8"/>
    <n v="41030"/>
    <n v="11047"/>
    <n v="9"/>
    <x v="757"/>
    <n v="7360.83"/>
  </r>
  <r>
    <x v="0"/>
    <x v="8"/>
    <n v="41514"/>
    <n v="10289"/>
    <n v="13"/>
    <x v="758"/>
    <n v="6232.2"/>
  </r>
  <r>
    <x v="0"/>
    <x v="8"/>
    <n v="41535"/>
    <n v="10303"/>
    <n v="11"/>
    <x v="759"/>
    <n v="12295.8"/>
  </r>
  <r>
    <x v="0"/>
    <x v="8"/>
    <n v="41541"/>
    <n v="10308"/>
    <n v="14"/>
    <x v="760"/>
    <n v="1243.2"/>
  </r>
  <r>
    <x v="0"/>
    <x v="8"/>
    <n v="41558"/>
    <n v="10319"/>
    <n v="11"/>
    <x v="761"/>
    <n v="13103.2"/>
  </r>
  <r>
    <x v="0"/>
    <x v="8"/>
    <n v="41570"/>
    <n v="10322"/>
    <n v="8"/>
    <x v="403"/>
    <n v="896"/>
  </r>
  <r>
    <x v="0"/>
    <x v="8"/>
    <n v="41571"/>
    <n v="10335"/>
    <n v="8"/>
    <x v="762"/>
    <n v="16289.28"/>
  </r>
  <r>
    <x v="0"/>
    <x v="8"/>
    <n v="41572"/>
    <n v="10336"/>
    <n v="16"/>
    <x v="763"/>
    <n v="4561.92"/>
  </r>
  <r>
    <x v="0"/>
    <x v="8"/>
    <n v="41583"/>
    <n v="10341"/>
    <n v="11"/>
    <x v="764"/>
    <n v="3878.6000000000004"/>
  </r>
  <r>
    <x v="0"/>
    <x v="8"/>
    <n v="41593"/>
    <n v="10349"/>
    <n v="19"/>
    <x v="765"/>
    <n v="2690.4"/>
  </r>
  <r>
    <x v="0"/>
    <x v="8"/>
    <n v="41603"/>
    <n v="10353"/>
    <n v="8"/>
    <x v="766"/>
    <n v="68746.240000000005"/>
  </r>
  <r>
    <x v="0"/>
    <x v="8"/>
    <n v="41610"/>
    <n v="10367"/>
    <n v="12"/>
    <x v="767"/>
    <n v="10010.4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B0910-737B-4F40-BA53-E39ED2BBE152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Vendedor">
  <location ref="I18:K28" firstHeaderRow="0" firstDataRow="1" firstDataCol="1"/>
  <pivotFields count="7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unidades" fld="4" baseField="0" baseItem="0"/>
    <dataField name="Cantidad de ordenes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C572E-807A-4CA6-A589-0F2FD4591D1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30:J33" firstHeaderRow="1" firstDataRow="1" firstDataCol="1"/>
  <pivotFields count="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Unidades" fld="4" subtotal="average" baseField="0" baseItem="0"/>
  </dataFields>
  <formats count="1">
    <format dxfId="33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E7198-8403-408F-B8C5-6B0ECF174D51}" name="Table1" displayName="Table1" ref="B2:I53" totalsRowCount="1" headerRowDxfId="52" headerRowBorderDxfId="51" tableBorderDxfId="50">
  <autoFilter ref="B2:I52" xr:uid="{AEFE7198-8403-408F-B8C5-6B0ECF174D51}"/>
  <tableColumns count="8">
    <tableColumn id="1" xr3:uid="{4D7F8726-40C5-44C9-BBD7-69908A5DC837}" name="Nro" dataDxfId="49" totalsRowDxfId="48"/>
    <tableColumn id="2" xr3:uid="{B6035016-E348-4FD9-BD78-9DAB723A78EB}" name="Apellidos" dataDxfId="47" totalsRowDxfId="46"/>
    <tableColumn id="3" xr3:uid="{6CD61431-2F41-4CD5-8D65-C61CF17D54AE}" name="Nombres" dataDxfId="45" totalsRowDxfId="44"/>
    <tableColumn id="4" xr3:uid="{CADE2BF1-196B-42BD-91F6-D48B2AFB1D58}" name="Edad" dataDxfId="43" totalsRowDxfId="42"/>
    <tableColumn id="5" xr3:uid="{B51A48F2-DD5C-48EB-8B07-B5F550AD461A}" name="Ciudad" dataDxfId="41" totalsRowDxfId="40"/>
    <tableColumn id="6" xr3:uid="{DCF84CAF-01F7-4CE2-91EF-1DE0EA876170}" name="Carrera Profesional" dataDxfId="39" totalsRowDxfId="38"/>
    <tableColumn id="7" xr3:uid="{87DA79C4-17D6-41DC-9AA0-59C415AB09F1}" name="Aporte" totalsRowFunction="custom" dataDxfId="37" totalsRowDxfId="36">
      <totalsRowFormula>SUM(Table1[Aporte])</totalsRowFormula>
    </tableColumn>
    <tableColumn id="8" xr3:uid="{C04B820D-110D-46EA-BDBE-46FBB6E9DCEA}" name="Obra Social" dataDxfId="35" totalsRow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155B2-32BA-4BCD-855A-3E8E38C6BCAD}" name="Table2" displayName="Table2" ref="A1:G800" totalsRowShown="0">
  <tableColumns count="7">
    <tableColumn id="1" xr3:uid="{10331D3C-429F-422C-A7DE-A134AF5804B1}" name="País"/>
    <tableColumn id="2" xr3:uid="{2A6256FD-A743-45F6-BE64-3EBA18B81DEB}" name="Vendedor"/>
    <tableColumn id="3" xr3:uid="{D43CF2C9-6DB6-45AD-AF84-B6818F27C59D}" name="Fecha"/>
    <tableColumn id="4" xr3:uid="{A8242DA7-1D0F-4953-AD3E-FDE7E347CFA6}" name="Nro Orden"/>
    <tableColumn id="5" xr3:uid="{AB302BFA-86CE-44E5-9CE4-BFF0DA5B2D3F}" name="Unidades"/>
    <tableColumn id="6" xr3:uid="{B1EE3040-1518-4727-B6BD-8FD18622E75E}" name="Valor Unitario"/>
    <tableColumn id="7" xr3:uid="{6930F873-DE2D-46F3-B089-3A4ED8D03D17}" name="valor total">
      <calculatedColumnFormula>Table2[[#This Row],[Unidades]]*Table2[[#This Row],[Valor Unitario]]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D5C3D2-E3C1-468B-8B19-035ECCA6C913}" name="Table5" displayName="Table5" ref="A1:G800" totalsRowShown="0" headerRowDxfId="32" tableBorderDxfId="31">
  <tableColumns count="7">
    <tableColumn id="1" xr3:uid="{D24002AF-A602-4D8F-99E2-BF4206154F9E}" name="País" dataDxfId="30"/>
    <tableColumn id="2" xr3:uid="{7CADF467-2410-42C9-AC21-F230093D81DD}" name="Vendedor" dataDxfId="29"/>
    <tableColumn id="3" xr3:uid="{8840A076-5B53-4E51-AD64-D44ADD1A2571}" name="Fecha" dataDxfId="28"/>
    <tableColumn id="4" xr3:uid="{370DB7EB-E6BF-4071-B28E-EE0AA0BD1977}" name="Nro Orden" dataDxfId="27"/>
    <tableColumn id="5" xr3:uid="{44996029-A98E-4123-81C5-8B070C225D8F}" name="Unidades" dataDxfId="26"/>
    <tableColumn id="6" xr3:uid="{C30F7AD3-1C83-4866-B60F-D351849BA12C}" name="Valor Unitario" dataDxfId="25"/>
    <tableColumn id="7" xr3:uid="{EF20DB62-FF3D-4F04-B1E6-BE8CBEB2E535}" name="Valor total" dataDxfId="24">
      <calculatedColumnFormula>F2*E2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ED9070-050C-47AE-99B4-3B60B87B7421}" name="Table6" displayName="Table6" ref="A1:G800" totalsRowShown="0" headerRowDxfId="23" dataDxfId="21" headerRowBorderDxfId="22" tableBorderDxfId="20" totalsRowBorderDxfId="19">
  <tableColumns count="7">
    <tableColumn id="1" xr3:uid="{AFFC460F-C515-4465-A2EC-E3F0F8EBEDBE}" name="País" dataDxfId="18"/>
    <tableColumn id="2" xr3:uid="{B65403BE-4699-41A3-A5DA-09B519261AC2}" name="Vendedor" dataDxfId="17"/>
    <tableColumn id="3" xr3:uid="{4D4C5C03-A3EE-4685-9265-895C35BC161C}" name="Fecha" dataDxfId="16"/>
    <tableColumn id="4" xr3:uid="{B95CA8C3-5A3E-471F-BA7C-37BF92305D69}" name="Nro Orden" dataDxfId="15"/>
    <tableColumn id="5" xr3:uid="{BD969510-C585-4C2F-9E3A-336ECE72774F}" name="Unidades" dataDxfId="14"/>
    <tableColumn id="6" xr3:uid="{B3C52CEA-FB0A-4768-94D4-4F66FBF137B2}" name="Valor Unitario" dataDxfId="13"/>
    <tableColumn id="7" xr3:uid="{9C310632-404A-4798-A035-BB74112762DA}" name="Valor total" dataDxfId="12">
      <calculatedColumnFormula>Table6[[#This Row],[Unidades]]*Table6[[#This Row],[Valor Unitario]]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FBD43B-C730-401C-ABB9-E20BCBDB580E}" name="Table7" displayName="Table7" ref="A1:G800" totalsRowShown="0" headerRowDxfId="11" dataDxfId="9" headerRowBorderDxfId="10" tableBorderDxfId="8" totalsRowBorderDxfId="7">
  <tableColumns count="7">
    <tableColumn id="1" xr3:uid="{ECD016D3-B595-4A6C-A899-6C14B552E98B}" name="País" dataDxfId="6"/>
    <tableColumn id="2" xr3:uid="{1808A80A-44AC-467C-8B97-F4E812A1939A}" name="Vendedor" dataDxfId="5"/>
    <tableColumn id="3" xr3:uid="{17B17B30-C7CD-4C6B-99CE-569DEFCF7CBC}" name="Fecha" dataDxfId="4"/>
    <tableColumn id="4" xr3:uid="{DE07DDC6-DA39-4E1D-A193-544B9850B2B0}" name="Nro Orden" dataDxfId="3"/>
    <tableColumn id="5" xr3:uid="{69832C69-62D9-475F-9920-FB94B601CCDA}" name="Unidades" dataDxfId="2"/>
    <tableColumn id="6" xr3:uid="{3BD94428-95F9-4F0E-9C7A-1D37F3E7A04A}" name="Valor Unitario" dataDxfId="1"/>
    <tableColumn id="7" xr3:uid="{4BE2F7BA-85DA-4B11-9C01-7ECE1CE66E4D}" name="Valor total" dataDxfId="0">
      <calculatedColumnFormula>Table7[[#This Row],[Unidades]]*Table7[[#This Row],[Valor Unitario]]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92D050"/>
  </sheetPr>
  <dimension ref="A1:J15"/>
  <sheetViews>
    <sheetView showGridLines="0" workbookViewId="0">
      <selection activeCell="F9" sqref="F9"/>
    </sheetView>
  </sheetViews>
  <sheetFormatPr defaultColWidth="11.5703125" defaultRowHeight="12.75" x14ac:dyDescent="0.2"/>
  <cols>
    <col min="1" max="1" width="6.28515625" customWidth="1"/>
    <col min="2" max="2" width="3.28515625" bestFit="1" customWidth="1"/>
    <col min="3" max="3" width="13.5703125" customWidth="1"/>
    <col min="4" max="4" width="17.5703125" bestFit="1" customWidth="1"/>
    <col min="5" max="5" width="15.5703125" customWidth="1"/>
    <col min="6" max="6" width="17.28515625" customWidth="1"/>
    <col min="7" max="7" width="15.42578125" customWidth="1"/>
  </cols>
  <sheetData>
    <row r="1" spans="1:10" ht="18" x14ac:dyDescent="0.25">
      <c r="A1" s="229" t="s">
        <v>8</v>
      </c>
      <c r="B1" s="229"/>
      <c r="C1" s="229"/>
      <c r="D1" s="229"/>
      <c r="J1" s="151" t="s">
        <v>314</v>
      </c>
    </row>
    <row r="2" spans="1:10" x14ac:dyDescent="0.2">
      <c r="A2" s="5"/>
      <c r="J2" s="151" t="s">
        <v>315</v>
      </c>
    </row>
    <row r="3" spans="1:10" ht="15.75" x14ac:dyDescent="0.25">
      <c r="B3" s="226"/>
      <c r="C3" s="226"/>
      <c r="D3" s="226"/>
      <c r="E3" s="226"/>
      <c r="F3" s="226"/>
      <c r="G3" s="226"/>
      <c r="H3" s="226"/>
    </row>
    <row r="4" spans="1:10" ht="13.5" thickBot="1" x14ac:dyDescent="0.25"/>
    <row r="5" spans="1:10" ht="30.75" thickBot="1" x14ac:dyDescent="0.25">
      <c r="B5" s="41" t="s">
        <v>67</v>
      </c>
      <c r="C5" s="42" t="s">
        <v>68</v>
      </c>
      <c r="D5" s="43" t="s">
        <v>113</v>
      </c>
      <c r="E5" s="40" t="s">
        <v>78</v>
      </c>
      <c r="F5" s="40" t="s">
        <v>297</v>
      </c>
      <c r="G5" s="40" t="s">
        <v>296</v>
      </c>
    </row>
    <row r="6" spans="1:10" ht="20.25" customHeight="1" thickBot="1" x14ac:dyDescent="0.25">
      <c r="B6" s="33" t="s">
        <v>0</v>
      </c>
      <c r="C6" s="34" t="s">
        <v>69</v>
      </c>
      <c r="D6" s="39">
        <f>45/3.67</f>
        <v>12.26158038147139</v>
      </c>
      <c r="E6" s="159">
        <f>ROUND(D6,0)</f>
        <v>12</v>
      </c>
      <c r="F6" s="158">
        <f>ROUND(D6,4)</f>
        <v>12.2616</v>
      </c>
      <c r="G6" s="158">
        <f>TRUNC(D6,4)</f>
        <v>12.2615</v>
      </c>
    </row>
    <row r="7" spans="1:10" ht="20.25" customHeight="1" thickBot="1" x14ac:dyDescent="0.25">
      <c r="B7" s="35" t="s">
        <v>1</v>
      </c>
      <c r="C7" s="36" t="s">
        <v>70</v>
      </c>
      <c r="D7" s="39">
        <f>85/3.7</f>
        <v>22.972972972972972</v>
      </c>
      <c r="E7" s="159">
        <f t="shared" ref="E7:E14" si="0">ROUND(D7,0)</f>
        <v>23</v>
      </c>
      <c r="F7" s="158">
        <f t="shared" ref="F7:F13" si="1">ROUND(D7,4)</f>
        <v>22.972999999999999</v>
      </c>
      <c r="G7" s="158">
        <f t="shared" ref="G7:G13" si="2">TRUNC(D7,4)</f>
        <v>22.972899999999999</v>
      </c>
    </row>
    <row r="8" spans="1:10" ht="20.25" customHeight="1" thickBot="1" x14ac:dyDescent="0.25">
      <c r="B8" s="35" t="s">
        <v>2</v>
      </c>
      <c r="C8" s="36" t="s">
        <v>71</v>
      </c>
      <c r="D8" s="39">
        <f>98/9.23</f>
        <v>10.617551462621885</v>
      </c>
      <c r="E8" s="159">
        <f t="shared" si="0"/>
        <v>11</v>
      </c>
      <c r="F8" s="158">
        <f t="shared" si="1"/>
        <v>10.617599999999999</v>
      </c>
      <c r="G8" s="158">
        <f t="shared" si="2"/>
        <v>10.6175</v>
      </c>
    </row>
    <row r="9" spans="1:10" ht="20.25" customHeight="1" thickBot="1" x14ac:dyDescent="0.25">
      <c r="B9" s="35" t="s">
        <v>3</v>
      </c>
      <c r="C9" s="36" t="s">
        <v>72</v>
      </c>
      <c r="D9" s="39">
        <f>77/6.35</f>
        <v>12.125984251968505</v>
      </c>
      <c r="E9" s="159">
        <f t="shared" si="0"/>
        <v>12</v>
      </c>
      <c r="F9" s="158">
        <f t="shared" si="1"/>
        <v>12.125999999999999</v>
      </c>
      <c r="G9" s="158">
        <f t="shared" si="2"/>
        <v>12.1259</v>
      </c>
    </row>
    <row r="10" spans="1:10" ht="20.25" customHeight="1" thickBot="1" x14ac:dyDescent="0.25">
      <c r="B10" s="35" t="s">
        <v>4</v>
      </c>
      <c r="C10" s="36" t="s">
        <v>73</v>
      </c>
      <c r="D10" s="39">
        <f>45/6.9</f>
        <v>6.5217391304347823</v>
      </c>
      <c r="E10" s="159">
        <f t="shared" si="0"/>
        <v>7</v>
      </c>
      <c r="F10" s="158">
        <f t="shared" si="1"/>
        <v>6.5217000000000001</v>
      </c>
      <c r="G10" s="158">
        <f t="shared" si="2"/>
        <v>6.5217000000000001</v>
      </c>
    </row>
    <row r="11" spans="1:10" ht="20.25" customHeight="1" thickBot="1" x14ac:dyDescent="0.25">
      <c r="B11" s="35" t="s">
        <v>5</v>
      </c>
      <c r="C11" s="36" t="s">
        <v>74</v>
      </c>
      <c r="D11" s="39">
        <f>5/0.67</f>
        <v>7.4626865671641784</v>
      </c>
      <c r="E11" s="159">
        <f t="shared" si="0"/>
        <v>7</v>
      </c>
      <c r="F11" s="158">
        <f t="shared" si="1"/>
        <v>7.4626999999999999</v>
      </c>
      <c r="G11" s="158">
        <f t="shared" si="2"/>
        <v>7.4626000000000001</v>
      </c>
    </row>
    <row r="12" spans="1:10" ht="20.25" customHeight="1" thickBot="1" x14ac:dyDescent="0.25">
      <c r="B12" s="35" t="s">
        <v>6</v>
      </c>
      <c r="C12" s="36" t="s">
        <v>75</v>
      </c>
      <c r="D12" s="39">
        <f>63/2.78</f>
        <v>22.661870503597125</v>
      </c>
      <c r="E12" s="159">
        <f t="shared" si="0"/>
        <v>23</v>
      </c>
      <c r="F12" s="158">
        <f t="shared" si="1"/>
        <v>22.661899999999999</v>
      </c>
      <c r="G12" s="158">
        <f t="shared" si="2"/>
        <v>22.661799999999999</v>
      </c>
    </row>
    <row r="13" spans="1:10" ht="20.25" customHeight="1" thickBot="1" x14ac:dyDescent="0.25">
      <c r="B13" s="37" t="s">
        <v>7</v>
      </c>
      <c r="C13" s="38" t="s">
        <v>76</v>
      </c>
      <c r="D13" s="39">
        <f>23/3.14156</f>
        <v>7.3212034785265914</v>
      </c>
      <c r="E13" s="159">
        <f t="shared" si="0"/>
        <v>7</v>
      </c>
      <c r="F13" s="158">
        <f t="shared" si="1"/>
        <v>7.3212000000000002</v>
      </c>
      <c r="G13" s="158">
        <f t="shared" si="2"/>
        <v>7.3212000000000002</v>
      </c>
    </row>
    <row r="14" spans="1:10" ht="21.4" customHeight="1" thickBot="1" x14ac:dyDescent="0.3">
      <c r="B14" s="227" t="s">
        <v>77</v>
      </c>
      <c r="C14" s="228"/>
      <c r="D14" s="44">
        <f>SUM(D6:D13)</f>
        <v>101.94558874875744</v>
      </c>
      <c r="E14" s="159">
        <f t="shared" si="0"/>
        <v>102</v>
      </c>
      <c r="F14" s="160">
        <f>SUM(F6:F13)</f>
        <v>101.9457</v>
      </c>
      <c r="G14" s="160">
        <f>SUM(G6:G13)</f>
        <v>101.9451</v>
      </c>
    </row>
    <row r="15" spans="1:10" x14ac:dyDescent="0.2">
      <c r="E15" s="162" t="str">
        <f ca="1">_xlfn.FORMULATEXT(E6)</f>
        <v>=ROUND(D6;0)</v>
      </c>
      <c r="F15" s="162" t="str">
        <f t="shared" ref="F15:G15" ca="1" si="3">_xlfn.FORMULATEXT(F6)</f>
        <v>=ROUND(D6;4)</v>
      </c>
      <c r="G15" s="162" t="str">
        <f t="shared" ca="1" si="3"/>
        <v>=TRUNC(D6;4)</v>
      </c>
    </row>
  </sheetData>
  <mergeCells count="3">
    <mergeCell ref="B3:H3"/>
    <mergeCell ref="B14:C14"/>
    <mergeCell ref="A1:D1"/>
  </mergeCells>
  <phoneticPr fontId="0" type="noConversion"/>
  <pageMargins left="0.75" right="0.75" top="1" bottom="1" header="0" footer="0"/>
  <pageSetup paperSize="9" orientation="landscape" horizontalDpi="18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tabColor rgb="FF92D050"/>
  </sheetPr>
  <dimension ref="A1:K22"/>
  <sheetViews>
    <sheetView showGridLines="0" topLeftCell="A6" workbookViewId="0">
      <selection activeCell="F22" sqref="F22"/>
    </sheetView>
  </sheetViews>
  <sheetFormatPr defaultColWidth="11.5703125" defaultRowHeight="12.75" x14ac:dyDescent="0.2"/>
  <cols>
    <col min="1" max="1" width="23.42578125" bestFit="1" customWidth="1"/>
    <col min="2" max="5" width="10.7109375" customWidth="1"/>
    <col min="6" max="6" width="13.140625" customWidth="1"/>
    <col min="7" max="7" width="10.7109375" customWidth="1"/>
    <col min="8" max="8" width="9" bestFit="1" customWidth="1"/>
    <col min="9" max="9" width="11" customWidth="1"/>
  </cols>
  <sheetData>
    <row r="1" spans="1:11" ht="18" x14ac:dyDescent="0.25">
      <c r="A1" s="229" t="s">
        <v>8</v>
      </c>
      <c r="B1" s="229"/>
      <c r="C1" s="229"/>
    </row>
    <row r="2" spans="1:11" x14ac:dyDescent="0.2">
      <c r="A2" s="5"/>
    </row>
    <row r="3" spans="1:11" ht="18" x14ac:dyDescent="0.25">
      <c r="A3" s="230" t="s">
        <v>114</v>
      </c>
      <c r="B3" s="230"/>
      <c r="C3" s="230"/>
      <c r="D3" s="230"/>
      <c r="E3" s="230"/>
      <c r="F3" s="230"/>
      <c r="G3" s="230"/>
      <c r="H3" s="230"/>
      <c r="I3" s="230"/>
      <c r="K3" s="151" t="s">
        <v>316</v>
      </c>
    </row>
    <row r="4" spans="1:11" ht="13.5" thickBot="1" x14ac:dyDescent="0.25">
      <c r="K4" s="151" t="s">
        <v>318</v>
      </c>
    </row>
    <row r="5" spans="1:11" ht="26.25" thickBot="1" x14ac:dyDescent="0.25">
      <c r="A5" s="11" t="s">
        <v>50</v>
      </c>
      <c r="B5" s="12" t="s">
        <v>51</v>
      </c>
      <c r="C5" s="13" t="s">
        <v>52</v>
      </c>
      <c r="D5" s="13" t="s">
        <v>53</v>
      </c>
      <c r="E5" s="13" t="s">
        <v>54</v>
      </c>
      <c r="F5" s="13" t="s">
        <v>55</v>
      </c>
      <c r="G5" s="14" t="s">
        <v>56</v>
      </c>
      <c r="H5" s="15" t="s">
        <v>57</v>
      </c>
      <c r="I5" s="15" t="s">
        <v>58</v>
      </c>
    </row>
    <row r="6" spans="1:11" ht="13.5" thickBot="1" x14ac:dyDescent="0.25">
      <c r="A6" s="16" t="s">
        <v>115</v>
      </c>
      <c r="B6" s="17">
        <v>200</v>
      </c>
      <c r="C6" s="18">
        <v>150</v>
      </c>
      <c r="D6" s="18">
        <v>180</v>
      </c>
      <c r="E6" s="18">
        <v>210</v>
      </c>
      <c r="F6" s="18">
        <v>350</v>
      </c>
      <c r="G6" s="18">
        <v>375</v>
      </c>
      <c r="H6" s="19">
        <f>SUM(B6:G6)</f>
        <v>1465</v>
      </c>
      <c r="I6" s="20">
        <f>AVERAGE(B6:G6)</f>
        <v>244.16666666666666</v>
      </c>
    </row>
    <row r="7" spans="1:11" ht="13.5" thickBot="1" x14ac:dyDescent="0.25">
      <c r="A7" s="21" t="s">
        <v>116</v>
      </c>
      <c r="B7" s="22">
        <v>300</v>
      </c>
      <c r="C7" s="23">
        <v>250</v>
      </c>
      <c r="D7" s="23">
        <v>280</v>
      </c>
      <c r="E7" s="23">
        <v>350</v>
      </c>
      <c r="F7" s="23">
        <v>420</v>
      </c>
      <c r="G7" s="23">
        <v>390</v>
      </c>
      <c r="H7" s="24">
        <f>SUM(B7:G7)</f>
        <v>1990</v>
      </c>
      <c r="I7" s="20">
        <f>AVERAGE(B7:G7)</f>
        <v>331.66666666666669</v>
      </c>
    </row>
    <row r="8" spans="1:11" ht="13.5" thickBot="1" x14ac:dyDescent="0.25">
      <c r="A8" s="21" t="s">
        <v>118</v>
      </c>
      <c r="B8" s="22">
        <v>100</v>
      </c>
      <c r="C8" s="23">
        <v>150</v>
      </c>
      <c r="D8" s="23">
        <v>120</v>
      </c>
      <c r="E8" s="23">
        <v>190</v>
      </c>
      <c r="F8" s="23">
        <v>240</v>
      </c>
      <c r="G8" s="23">
        <v>210</v>
      </c>
      <c r="H8" s="24">
        <f>SUM(B8:G8)</f>
        <v>1010</v>
      </c>
      <c r="I8" s="20">
        <f t="shared" ref="I8:I10" si="0">AVERAGE(B8:G8)</f>
        <v>168.33333333333334</v>
      </c>
    </row>
    <row r="9" spans="1:11" ht="13.5" thickBot="1" x14ac:dyDescent="0.25">
      <c r="A9" s="21" t="s">
        <v>117</v>
      </c>
      <c r="B9" s="22">
        <v>410</v>
      </c>
      <c r="C9" s="23">
        <v>350</v>
      </c>
      <c r="D9" s="23">
        <v>430</v>
      </c>
      <c r="E9" s="23">
        <v>290</v>
      </c>
      <c r="F9" s="23">
        <v>320</v>
      </c>
      <c r="G9" s="23">
        <v>300</v>
      </c>
      <c r="H9" s="24">
        <f>SUM(B9:G9)</f>
        <v>2100</v>
      </c>
      <c r="I9" s="20">
        <f t="shared" si="0"/>
        <v>350</v>
      </c>
    </row>
    <row r="10" spans="1:11" ht="13.5" thickBot="1" x14ac:dyDescent="0.25">
      <c r="A10" s="25" t="s">
        <v>119</v>
      </c>
      <c r="B10" s="22">
        <v>200</v>
      </c>
      <c r="C10" s="23">
        <v>180</v>
      </c>
      <c r="D10" s="23">
        <v>210</v>
      </c>
      <c r="E10" s="23">
        <v>320</v>
      </c>
      <c r="F10" s="23">
        <v>350</v>
      </c>
      <c r="G10" s="23">
        <v>270</v>
      </c>
      <c r="H10" s="26">
        <f>SUM(B10:G10)</f>
        <v>1530</v>
      </c>
      <c r="I10" s="20">
        <f t="shared" si="0"/>
        <v>255</v>
      </c>
    </row>
    <row r="11" spans="1:11" ht="13.5" thickBot="1" x14ac:dyDescent="0.25">
      <c r="A11" s="27" t="s">
        <v>59</v>
      </c>
      <c r="B11" s="28">
        <f t="shared" ref="B11:G11" si="1">SUM(B6:B10)</f>
        <v>1210</v>
      </c>
      <c r="C11" s="29">
        <f t="shared" si="1"/>
        <v>1080</v>
      </c>
      <c r="D11" s="29">
        <f t="shared" si="1"/>
        <v>1220</v>
      </c>
      <c r="E11" s="29">
        <f t="shared" si="1"/>
        <v>1360</v>
      </c>
      <c r="F11" s="29">
        <f t="shared" si="1"/>
        <v>1680</v>
      </c>
      <c r="G11" s="30">
        <f t="shared" si="1"/>
        <v>1545</v>
      </c>
    </row>
    <row r="12" spans="1:11" ht="13.5" thickBot="1" x14ac:dyDescent="0.25">
      <c r="A12" s="31"/>
      <c r="B12" s="32"/>
      <c r="C12" s="32"/>
      <c r="D12" s="32"/>
      <c r="E12" s="32"/>
      <c r="F12" s="32"/>
      <c r="G12" s="32"/>
    </row>
    <row r="13" spans="1:11" x14ac:dyDescent="0.2">
      <c r="A13" s="152"/>
      <c r="B13" s="152"/>
      <c r="C13" s="152"/>
      <c r="D13" s="231" t="s">
        <v>60</v>
      </c>
      <c r="E13" s="232"/>
    </row>
    <row r="14" spans="1:11" x14ac:dyDescent="0.2">
      <c r="A14" s="152"/>
      <c r="B14" s="153"/>
      <c r="C14" s="153"/>
      <c r="D14" s="153"/>
      <c r="E14" s="154" t="s">
        <v>61</v>
      </c>
      <c r="F14" s="155">
        <f>MAX(ventas)</f>
        <v>430</v>
      </c>
      <c r="G14" t="str">
        <f ca="1">_xlfn.FORMULATEXT(F14)</f>
        <v>=MAX(ventas)</v>
      </c>
    </row>
    <row r="15" spans="1:11" x14ac:dyDescent="0.2">
      <c r="A15" s="152"/>
      <c r="B15" s="153"/>
      <c r="C15" s="153"/>
      <c r="D15" s="153"/>
      <c r="E15" s="154" t="s">
        <v>62</v>
      </c>
      <c r="F15" s="155">
        <f>MIN(ventas)</f>
        <v>100</v>
      </c>
      <c r="G15" t="str">
        <f t="shared" ref="G15:G21" ca="1" si="2">_xlfn.FORMULATEXT(F15)</f>
        <v>=MIN(ventas)</v>
      </c>
    </row>
    <row r="16" spans="1:11" x14ac:dyDescent="0.2">
      <c r="A16" s="152"/>
      <c r="B16" s="153"/>
      <c r="C16" s="153"/>
      <c r="D16" s="153"/>
      <c r="E16" s="154" t="s">
        <v>63</v>
      </c>
      <c r="F16" s="155">
        <f>MAX(H6:H10)</f>
        <v>2100</v>
      </c>
      <c r="G16" t="str">
        <f t="shared" ca="1" si="2"/>
        <v>=MAX(H6:H10)</v>
      </c>
    </row>
    <row r="17" spans="1:7" x14ac:dyDescent="0.2">
      <c r="A17" s="152"/>
      <c r="B17" s="153"/>
      <c r="C17" s="153"/>
      <c r="D17" s="153"/>
      <c r="E17" s="154" t="s">
        <v>64</v>
      </c>
      <c r="F17" s="155">
        <f>MIN(H6:H10)</f>
        <v>1010</v>
      </c>
      <c r="G17" t="str">
        <f t="shared" ca="1" si="2"/>
        <v>=MIN(H6:H10)</v>
      </c>
    </row>
    <row r="18" spans="1:7" x14ac:dyDescent="0.2">
      <c r="A18" s="152"/>
      <c r="B18" s="153"/>
      <c r="C18" s="153"/>
      <c r="D18" s="153"/>
      <c r="E18" s="154" t="s">
        <v>65</v>
      </c>
      <c r="F18" s="161">
        <f>MAX(I6:I10)</f>
        <v>350</v>
      </c>
      <c r="G18" t="str">
        <f t="shared" ca="1" si="2"/>
        <v>=MAX(I6:I10)</v>
      </c>
    </row>
    <row r="19" spans="1:7" x14ac:dyDescent="0.2">
      <c r="A19" s="152"/>
      <c r="B19" s="153"/>
      <c r="C19" s="153"/>
      <c r="D19" s="153"/>
      <c r="E19" s="154" t="s">
        <v>66</v>
      </c>
      <c r="F19" s="161">
        <f>MIN(I6:I10)</f>
        <v>168.33333333333334</v>
      </c>
      <c r="G19" t="str">
        <f t="shared" ca="1" si="2"/>
        <v>=MIN(I6:I10)</v>
      </c>
    </row>
    <row r="20" spans="1:7" x14ac:dyDescent="0.2">
      <c r="A20" s="152"/>
      <c r="B20" s="153"/>
      <c r="C20" s="153"/>
      <c r="D20" s="153"/>
      <c r="E20" s="154" t="s">
        <v>161</v>
      </c>
      <c r="F20" s="161">
        <f>MODE(ventas)</f>
        <v>350</v>
      </c>
      <c r="G20" t="str">
        <f t="shared" ca="1" si="2"/>
        <v>=MODE(ventas)</v>
      </c>
    </row>
    <row r="21" spans="1:7" x14ac:dyDescent="0.2">
      <c r="E21" s="154" t="s">
        <v>317</v>
      </c>
      <c r="F21" s="161">
        <f>ROUND(LARGE(I6:I10, 2), 0)</f>
        <v>332</v>
      </c>
      <c r="G21" t="str">
        <f t="shared" ca="1" si="2"/>
        <v>=ROUND(LARGE(I6:I10; 2); 0)</v>
      </c>
    </row>
    <row r="22" spans="1:7" x14ac:dyDescent="0.2">
      <c r="F22" s="166"/>
    </row>
  </sheetData>
  <mergeCells count="3">
    <mergeCell ref="A3:I3"/>
    <mergeCell ref="D13:E13"/>
    <mergeCell ref="A1:C1"/>
  </mergeCells>
  <phoneticPr fontId="0" type="noConversion"/>
  <pageMargins left="0.75" right="0.75" top="1" bottom="1" header="0" footer="0"/>
  <pageSetup paperSize="9" orientation="landscape" horizont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tabColor rgb="FF92D050"/>
  </sheetPr>
  <dimension ref="A1:S24"/>
  <sheetViews>
    <sheetView showGridLines="0" topLeftCell="A10" workbookViewId="0">
      <selection activeCell="P20" sqref="P20"/>
    </sheetView>
  </sheetViews>
  <sheetFormatPr defaultColWidth="11.5703125" defaultRowHeight="12.75" x14ac:dyDescent="0.2"/>
  <cols>
    <col min="1" max="1" width="8.28515625" bestFit="1" customWidth="1"/>
    <col min="2" max="2" width="11.28515625" bestFit="1" customWidth="1"/>
    <col min="3" max="3" width="12.140625" bestFit="1" customWidth="1"/>
    <col min="4" max="11" width="7.140625" bestFit="1" customWidth="1"/>
    <col min="13" max="13" width="12.7109375" bestFit="1" customWidth="1"/>
  </cols>
  <sheetData>
    <row r="1" spans="1:19" ht="18" x14ac:dyDescent="0.25">
      <c r="A1" s="229" t="s">
        <v>8</v>
      </c>
      <c r="B1" s="229"/>
      <c r="C1" s="229"/>
      <c r="D1" s="229"/>
    </row>
    <row r="2" spans="1:19" x14ac:dyDescent="0.2">
      <c r="A2" s="5"/>
      <c r="P2" s="151" t="s">
        <v>319</v>
      </c>
    </row>
    <row r="4" spans="1:19" ht="15.75" x14ac:dyDescent="0.25">
      <c r="A4" s="226" t="s">
        <v>168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</row>
    <row r="5" spans="1:19" ht="13.5" thickBot="1" x14ac:dyDescent="0.25"/>
    <row r="6" spans="1:19" ht="23.25" thickBot="1" x14ac:dyDescent="0.25">
      <c r="A6" s="76" t="s">
        <v>169</v>
      </c>
      <c r="B6" s="76" t="s">
        <v>80</v>
      </c>
      <c r="C6" s="76" t="s">
        <v>81</v>
      </c>
      <c r="D6" s="77" t="s">
        <v>170</v>
      </c>
      <c r="E6" s="77" t="s">
        <v>171</v>
      </c>
      <c r="F6" s="77" t="s">
        <v>172</v>
      </c>
      <c r="G6" s="77" t="s">
        <v>173</v>
      </c>
      <c r="H6" s="77" t="s">
        <v>174</v>
      </c>
      <c r="I6" s="77" t="s">
        <v>175</v>
      </c>
      <c r="J6" s="77" t="s">
        <v>176</v>
      </c>
      <c r="K6" s="77" t="s">
        <v>177</v>
      </c>
      <c r="L6" s="78" t="s">
        <v>178</v>
      </c>
      <c r="M6" s="78" t="s">
        <v>179</v>
      </c>
      <c r="N6" s="78" t="s">
        <v>180</v>
      </c>
      <c r="O6" s="224"/>
      <c r="P6" s="224"/>
      <c r="Q6" s="225" t="str">
        <f ca="1">_xlfn.FORMULATEXT(L7)</f>
        <v>=AVERAGEIFS(D7:K7;$D$6:$K$6;"Examen*")</v>
      </c>
      <c r="R6" s="224"/>
      <c r="S6" s="224"/>
    </row>
    <row r="7" spans="1:19" ht="13.5" thickBot="1" x14ac:dyDescent="0.25">
      <c r="A7" s="79" t="s">
        <v>181</v>
      </c>
      <c r="B7" s="80" t="s">
        <v>182</v>
      </c>
      <c r="C7" s="80" t="s">
        <v>166</v>
      </c>
      <c r="D7" s="81">
        <v>12</v>
      </c>
      <c r="E7" s="82">
        <v>10</v>
      </c>
      <c r="F7" s="83">
        <v>13</v>
      </c>
      <c r="G7" s="83">
        <v>15</v>
      </c>
      <c r="H7" s="82">
        <v>12</v>
      </c>
      <c r="I7" s="82">
        <v>16</v>
      </c>
      <c r="J7" s="83">
        <v>11</v>
      </c>
      <c r="K7" s="84">
        <v>12</v>
      </c>
      <c r="L7" s="85">
        <f>AVERAGEIFS(D7:K7,$D$6:$K$6,"Examen*")</f>
        <v>12.5</v>
      </c>
      <c r="M7" s="20">
        <f>AVERAGE(D7:K7)</f>
        <v>12.625</v>
      </c>
      <c r="N7" s="20">
        <f>AVERAGE(D7:K7)</f>
        <v>12.625</v>
      </c>
    </row>
    <row r="8" spans="1:19" ht="13.5" thickBot="1" x14ac:dyDescent="0.25">
      <c r="A8" s="86" t="s">
        <v>183</v>
      </c>
      <c r="B8" s="65" t="s">
        <v>184</v>
      </c>
      <c r="C8" s="65" t="s">
        <v>167</v>
      </c>
      <c r="D8" s="87">
        <v>14</v>
      </c>
      <c r="E8" s="88">
        <v>12</v>
      </c>
      <c r="F8" s="89">
        <v>12</v>
      </c>
      <c r="G8" s="89">
        <v>11</v>
      </c>
      <c r="H8" s="88">
        <v>16</v>
      </c>
      <c r="I8" s="88">
        <v>13</v>
      </c>
      <c r="J8" s="89">
        <v>14</v>
      </c>
      <c r="K8" s="90">
        <v>15</v>
      </c>
      <c r="L8" s="85">
        <f t="shared" ref="L8:L15" si="0">AVERAGEIFS(D8:K8,$D$6:$K$6,"Examen*")</f>
        <v>13.75</v>
      </c>
      <c r="M8" s="20">
        <f t="shared" ref="M8:M16" si="1">AVERAGE(J8:K8)</f>
        <v>14.5</v>
      </c>
      <c r="N8" s="20">
        <f t="shared" ref="N8:N16" si="2">AVERAGE(D8:K8)</f>
        <v>13.375</v>
      </c>
    </row>
    <row r="9" spans="1:19" ht="13.5" thickBot="1" x14ac:dyDescent="0.25">
      <c r="A9" s="86" t="s">
        <v>185</v>
      </c>
      <c r="B9" s="65" t="s">
        <v>186</v>
      </c>
      <c r="C9" s="65" t="s">
        <v>187</v>
      </c>
      <c r="D9" s="87">
        <v>13</v>
      </c>
      <c r="E9" s="88">
        <v>12</v>
      </c>
      <c r="F9" s="89">
        <v>11</v>
      </c>
      <c r="G9" s="89">
        <v>9</v>
      </c>
      <c r="H9" s="88">
        <v>11</v>
      </c>
      <c r="I9" s="88">
        <v>9</v>
      </c>
      <c r="J9" s="89">
        <v>10</v>
      </c>
      <c r="K9" s="90">
        <v>12</v>
      </c>
      <c r="L9" s="85">
        <f t="shared" si="0"/>
        <v>11.25</v>
      </c>
      <c r="M9" s="20">
        <f t="shared" si="1"/>
        <v>11</v>
      </c>
      <c r="N9" s="20">
        <f t="shared" si="2"/>
        <v>10.875</v>
      </c>
    </row>
    <row r="10" spans="1:19" ht="13.5" thickBot="1" x14ac:dyDescent="0.25">
      <c r="A10" s="86" t="s">
        <v>188</v>
      </c>
      <c r="B10" s="65" t="s">
        <v>189</v>
      </c>
      <c r="C10" s="65" t="s">
        <v>190</v>
      </c>
      <c r="D10" s="87">
        <v>15</v>
      </c>
      <c r="E10" s="88">
        <v>14</v>
      </c>
      <c r="F10" s="89">
        <v>10</v>
      </c>
      <c r="G10" s="89">
        <v>13</v>
      </c>
      <c r="H10" s="88">
        <v>16</v>
      </c>
      <c r="I10" s="88">
        <v>8</v>
      </c>
      <c r="J10" s="89">
        <v>13</v>
      </c>
      <c r="K10" s="90">
        <v>12</v>
      </c>
      <c r="L10" s="85">
        <f t="shared" si="0"/>
        <v>13.25</v>
      </c>
      <c r="M10" s="20">
        <f t="shared" si="1"/>
        <v>12.5</v>
      </c>
      <c r="N10" s="20">
        <f t="shared" si="2"/>
        <v>12.625</v>
      </c>
    </row>
    <row r="11" spans="1:19" ht="13.5" thickBot="1" x14ac:dyDescent="0.25">
      <c r="A11" s="86" t="s">
        <v>191</v>
      </c>
      <c r="B11" s="65" t="s">
        <v>192</v>
      </c>
      <c r="C11" s="65" t="s">
        <v>193</v>
      </c>
      <c r="D11" s="87">
        <v>10</v>
      </c>
      <c r="E11" s="88">
        <v>12</v>
      </c>
      <c r="F11" s="89">
        <v>7</v>
      </c>
      <c r="G11" s="89">
        <v>13</v>
      </c>
      <c r="H11" s="88">
        <v>10</v>
      </c>
      <c r="I11" s="88">
        <v>12</v>
      </c>
      <c r="J11" s="89">
        <v>13</v>
      </c>
      <c r="K11" s="90">
        <v>11</v>
      </c>
      <c r="L11" s="85">
        <f t="shared" si="0"/>
        <v>11</v>
      </c>
      <c r="M11" s="20">
        <f t="shared" si="1"/>
        <v>12</v>
      </c>
      <c r="N11" s="20">
        <f t="shared" si="2"/>
        <v>11</v>
      </c>
    </row>
    <row r="12" spans="1:19" ht="13.5" thickBot="1" x14ac:dyDescent="0.25">
      <c r="A12" s="86" t="s">
        <v>194</v>
      </c>
      <c r="B12" s="65" t="s">
        <v>195</v>
      </c>
      <c r="C12" s="65" t="s">
        <v>196</v>
      </c>
      <c r="D12" s="87">
        <v>16</v>
      </c>
      <c r="E12" s="88">
        <v>13</v>
      </c>
      <c r="F12" s="89">
        <v>14</v>
      </c>
      <c r="G12" s="89">
        <v>15</v>
      </c>
      <c r="H12" s="88">
        <v>16</v>
      </c>
      <c r="I12" s="88">
        <v>10</v>
      </c>
      <c r="J12" s="89">
        <v>16</v>
      </c>
      <c r="K12" s="90">
        <v>14</v>
      </c>
      <c r="L12" s="85">
        <f t="shared" si="0"/>
        <v>13.75</v>
      </c>
      <c r="M12" s="20">
        <f t="shared" si="1"/>
        <v>15</v>
      </c>
      <c r="N12" s="20">
        <f t="shared" si="2"/>
        <v>14.25</v>
      </c>
    </row>
    <row r="13" spans="1:19" ht="13.5" thickBot="1" x14ac:dyDescent="0.25">
      <c r="A13" s="86" t="s">
        <v>197</v>
      </c>
      <c r="B13" s="65" t="s">
        <v>198</v>
      </c>
      <c r="C13" s="65" t="s">
        <v>199</v>
      </c>
      <c r="D13" s="87">
        <v>13</v>
      </c>
      <c r="E13" s="88">
        <v>10</v>
      </c>
      <c r="F13" s="89">
        <v>13</v>
      </c>
      <c r="G13" s="89">
        <v>16</v>
      </c>
      <c r="H13" s="88">
        <v>13</v>
      </c>
      <c r="I13" s="88">
        <v>12</v>
      </c>
      <c r="J13" s="89">
        <v>13</v>
      </c>
      <c r="K13" s="90">
        <v>9</v>
      </c>
      <c r="L13" s="85">
        <f t="shared" si="0"/>
        <v>12</v>
      </c>
      <c r="M13" s="20">
        <f t="shared" si="1"/>
        <v>11</v>
      </c>
      <c r="N13" s="20">
        <f t="shared" si="2"/>
        <v>12.375</v>
      </c>
    </row>
    <row r="14" spans="1:19" ht="13.5" thickBot="1" x14ac:dyDescent="0.25">
      <c r="A14" s="86" t="s">
        <v>200</v>
      </c>
      <c r="B14" s="65" t="s">
        <v>201</v>
      </c>
      <c r="C14" s="65" t="s">
        <v>202</v>
      </c>
      <c r="D14" s="87">
        <v>10</v>
      </c>
      <c r="E14" s="88">
        <v>9</v>
      </c>
      <c r="F14" s="89">
        <v>12</v>
      </c>
      <c r="G14" s="89">
        <v>11</v>
      </c>
      <c r="H14" s="88">
        <v>12</v>
      </c>
      <c r="I14" s="88">
        <v>12</v>
      </c>
      <c r="J14" s="89">
        <v>13</v>
      </c>
      <c r="K14" s="90">
        <v>14</v>
      </c>
      <c r="L14" s="85">
        <f t="shared" si="0"/>
        <v>10.75</v>
      </c>
      <c r="M14" s="20">
        <f>AVERAGE(J14:K14)</f>
        <v>13.5</v>
      </c>
      <c r="N14" s="20">
        <f>AVERAGE(D14:K14)</f>
        <v>11.625</v>
      </c>
    </row>
    <row r="15" spans="1:19" ht="13.5" thickBot="1" x14ac:dyDescent="0.25">
      <c r="A15" s="86" t="s">
        <v>203</v>
      </c>
      <c r="B15" s="65" t="s">
        <v>204</v>
      </c>
      <c r="C15" s="65" t="s">
        <v>205</v>
      </c>
      <c r="D15" s="87">
        <v>16</v>
      </c>
      <c r="E15" s="88">
        <v>10</v>
      </c>
      <c r="F15" s="89">
        <v>11</v>
      </c>
      <c r="G15" s="89">
        <v>16</v>
      </c>
      <c r="H15" s="88">
        <v>17</v>
      </c>
      <c r="I15" s="88">
        <v>15</v>
      </c>
      <c r="J15" s="89">
        <v>12</v>
      </c>
      <c r="K15" s="90">
        <v>12</v>
      </c>
      <c r="L15" s="85">
        <f t="shared" si="0"/>
        <v>14.5</v>
      </c>
      <c r="M15" s="20">
        <f t="shared" si="1"/>
        <v>12</v>
      </c>
      <c r="N15" s="20">
        <f t="shared" si="2"/>
        <v>13.625</v>
      </c>
    </row>
    <row r="16" spans="1:19" ht="13.5" thickBot="1" x14ac:dyDescent="0.25">
      <c r="A16" s="91" t="s">
        <v>206</v>
      </c>
      <c r="B16" s="92" t="s">
        <v>207</v>
      </c>
      <c r="C16" s="92" t="s">
        <v>208</v>
      </c>
      <c r="D16" s="93">
        <v>15</v>
      </c>
      <c r="E16" s="94">
        <v>12</v>
      </c>
      <c r="F16" s="95">
        <v>18</v>
      </c>
      <c r="G16" s="95">
        <v>13</v>
      </c>
      <c r="H16" s="94">
        <v>14</v>
      </c>
      <c r="I16" s="94">
        <v>15</v>
      </c>
      <c r="J16" s="95">
        <v>13</v>
      </c>
      <c r="K16" s="96">
        <v>12</v>
      </c>
      <c r="L16" s="85">
        <f>AVERAGEIFS(D16:K16,$D$6:$K$6,"Examen*")</f>
        <v>14</v>
      </c>
      <c r="M16" s="20">
        <f t="shared" si="1"/>
        <v>12.5</v>
      </c>
      <c r="N16" s="20">
        <f t="shared" si="2"/>
        <v>14</v>
      </c>
    </row>
    <row r="17" spans="2:14" x14ac:dyDescent="0.2">
      <c r="M17" s="164" t="str">
        <f ca="1">_xlfn.FORMULATEXT(M7)</f>
        <v>=AVERAGE(D7:K7)</v>
      </c>
      <c r="N17" s="164" t="str">
        <f ca="1">_xlfn.FORMULATEXT(N7)</f>
        <v>=AVERAGE(D7:K7)</v>
      </c>
    </row>
    <row r="18" spans="2:14" x14ac:dyDescent="0.2">
      <c r="D18" s="233" t="s">
        <v>209</v>
      </c>
      <c r="E18" s="233" t="s">
        <v>210</v>
      </c>
    </row>
    <row r="19" spans="2:14" x14ac:dyDescent="0.2">
      <c r="D19" s="233"/>
      <c r="E19" s="233"/>
    </row>
    <row r="20" spans="2:14" x14ac:dyDescent="0.2">
      <c r="D20" s="233"/>
      <c r="E20" s="233"/>
    </row>
    <row r="21" spans="2:14" x14ac:dyDescent="0.2">
      <c r="D21" s="233"/>
      <c r="E21" s="233"/>
    </row>
    <row r="22" spans="2:14" x14ac:dyDescent="0.2">
      <c r="D22" s="233"/>
      <c r="E22" s="233"/>
      <c r="I22" s="126" t="s">
        <v>291</v>
      </c>
    </row>
    <row r="23" spans="2:14" ht="18" customHeight="1" x14ac:dyDescent="0.2">
      <c r="B23" s="97"/>
      <c r="C23" s="98" t="s">
        <v>211</v>
      </c>
      <c r="D23" s="163">
        <f>MAX(L7:L16)</f>
        <v>14.5</v>
      </c>
      <c r="E23" s="163">
        <f>MIN(L7:L16)</f>
        <v>10.75</v>
      </c>
      <c r="I23" s="125" t="s">
        <v>292</v>
      </c>
      <c r="J23" s="127">
        <f>MODE(D7:D16,E7:E16)</f>
        <v>12</v>
      </c>
    </row>
    <row r="24" spans="2:14" ht="18" customHeight="1" x14ac:dyDescent="0.2">
      <c r="B24" s="97"/>
      <c r="C24" s="98" t="s">
        <v>212</v>
      </c>
      <c r="D24" s="163">
        <f>MAX(M7:M16)</f>
        <v>15</v>
      </c>
      <c r="E24" s="163">
        <f>MIN(M7:M16)</f>
        <v>11</v>
      </c>
      <c r="I24" s="125" t="s">
        <v>293</v>
      </c>
      <c r="J24" s="127">
        <f>MODE(J7:K16)</f>
        <v>12</v>
      </c>
    </row>
  </sheetData>
  <mergeCells count="4">
    <mergeCell ref="A4:N4"/>
    <mergeCell ref="D18:D22"/>
    <mergeCell ref="E18:E22"/>
    <mergeCell ref="A1:D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tabColor rgb="FF92D050"/>
  </sheetPr>
  <dimension ref="A1:H28"/>
  <sheetViews>
    <sheetView showGridLines="0" workbookViewId="0">
      <selection activeCell="G23" sqref="G23"/>
    </sheetView>
  </sheetViews>
  <sheetFormatPr defaultColWidth="11.5703125" defaultRowHeight="12.75" x14ac:dyDescent="0.2"/>
  <cols>
    <col min="1" max="1" width="6.140625" customWidth="1"/>
    <col min="2" max="2" width="22.7109375" customWidth="1"/>
    <col min="3" max="3" width="9.28515625" customWidth="1"/>
    <col min="4" max="4" width="8.5703125" customWidth="1"/>
    <col min="5" max="5" width="8.140625" customWidth="1"/>
    <col min="7" max="7" width="17.28515625" customWidth="1"/>
    <col min="8" max="8" width="15.7109375" customWidth="1"/>
  </cols>
  <sheetData>
    <row r="1" spans="1:8" ht="18" x14ac:dyDescent="0.25">
      <c r="A1" s="229" t="s">
        <v>8</v>
      </c>
      <c r="B1" s="229"/>
      <c r="C1" s="229"/>
    </row>
    <row r="2" spans="1:8" ht="10.5" customHeight="1" x14ac:dyDescent="0.2">
      <c r="A2" s="5"/>
    </row>
    <row r="3" spans="1:8" ht="19.149999999999999" customHeight="1" x14ac:dyDescent="0.3">
      <c r="A3" s="5"/>
      <c r="C3" s="61" t="s">
        <v>298</v>
      </c>
    </row>
    <row r="4" spans="1:8" s="10" customFormat="1" ht="13.5" customHeight="1" x14ac:dyDescent="0.2"/>
    <row r="5" spans="1:8" x14ac:dyDescent="0.2">
      <c r="A5" s="3" t="s">
        <v>49</v>
      </c>
      <c r="B5" s="3" t="s">
        <v>47</v>
      </c>
      <c r="C5" s="3" t="s">
        <v>44</v>
      </c>
      <c r="D5" s="3" t="s">
        <v>45</v>
      </c>
      <c r="E5" s="3" t="s">
        <v>46</v>
      </c>
      <c r="F5" s="8" t="s">
        <v>9</v>
      </c>
      <c r="G5" s="9" t="s">
        <v>48</v>
      </c>
      <c r="H5" s="60" t="s">
        <v>125</v>
      </c>
    </row>
    <row r="6" spans="1:8" x14ac:dyDescent="0.2">
      <c r="A6" s="2">
        <v>1</v>
      </c>
      <c r="B6" t="s">
        <v>41</v>
      </c>
      <c r="C6" s="2">
        <v>14</v>
      </c>
      <c r="D6" s="2">
        <v>19</v>
      </c>
      <c r="E6" s="2">
        <v>16</v>
      </c>
      <c r="F6" s="58">
        <f>AVERAGE(C6:E6)</f>
        <v>16.333333333333332</v>
      </c>
      <c r="G6" s="6" t="str">
        <f>IF(F6&gt;=10.7,"APROBADO","REPITE")</f>
        <v>APROBADO</v>
      </c>
      <c r="H6" s="7" t="str">
        <f>IF(F6&gt;16.5,"BECA","PAGA")</f>
        <v>PAGA</v>
      </c>
    </row>
    <row r="7" spans="1:8" x14ac:dyDescent="0.2">
      <c r="A7" s="2">
        <v>2</v>
      </c>
      <c r="B7" t="s">
        <v>38</v>
      </c>
      <c r="C7" s="2">
        <v>19</v>
      </c>
      <c r="D7" s="2">
        <v>8</v>
      </c>
      <c r="E7" s="2">
        <v>14</v>
      </c>
      <c r="F7" s="58">
        <f t="shared" ref="F7:F14" si="0">AVERAGE(C7:E7)</f>
        <v>13.666666666666666</v>
      </c>
      <c r="G7" s="6" t="str">
        <f t="shared" ref="G7:G14" si="1">IF(F7&gt;=10.7,"APROBADO","REPITE")</f>
        <v>APROBADO</v>
      </c>
      <c r="H7" s="7" t="str">
        <f t="shared" ref="H7:H14" si="2">IF(F7&gt;16.5,"BECA","PAGA")</f>
        <v>PAGA</v>
      </c>
    </row>
    <row r="8" spans="1:8" x14ac:dyDescent="0.2">
      <c r="A8" s="2">
        <v>3</v>
      </c>
      <c r="B8" t="s">
        <v>37</v>
      </c>
      <c r="C8" s="2">
        <v>8</v>
      </c>
      <c r="D8" s="2">
        <v>7</v>
      </c>
      <c r="E8" s="2">
        <v>14</v>
      </c>
      <c r="F8" s="58">
        <f t="shared" si="0"/>
        <v>9.6666666666666661</v>
      </c>
      <c r="G8" s="6" t="str">
        <f t="shared" si="1"/>
        <v>REPITE</v>
      </c>
      <c r="H8" s="7" t="str">
        <f t="shared" si="2"/>
        <v>PAGA</v>
      </c>
    </row>
    <row r="9" spans="1:8" x14ac:dyDescent="0.2">
      <c r="A9" s="2">
        <v>4</v>
      </c>
      <c r="B9" t="s">
        <v>35</v>
      </c>
      <c r="C9" s="2">
        <v>9</v>
      </c>
      <c r="D9" s="2">
        <v>11</v>
      </c>
      <c r="E9" s="2">
        <v>12</v>
      </c>
      <c r="F9" s="58">
        <f t="shared" si="0"/>
        <v>10.666666666666666</v>
      </c>
      <c r="G9" s="6" t="str">
        <f t="shared" si="1"/>
        <v>REPITE</v>
      </c>
      <c r="H9" s="7" t="str">
        <f t="shared" si="2"/>
        <v>PAGA</v>
      </c>
    </row>
    <row r="10" spans="1:8" x14ac:dyDescent="0.2">
      <c r="A10" s="2">
        <v>5</v>
      </c>
      <c r="B10" t="s">
        <v>36</v>
      </c>
      <c r="C10" s="2">
        <v>16</v>
      </c>
      <c r="D10" s="2">
        <v>20</v>
      </c>
      <c r="E10" s="2">
        <v>19</v>
      </c>
      <c r="F10" s="58">
        <f t="shared" si="0"/>
        <v>18.333333333333332</v>
      </c>
      <c r="G10" s="6" t="str">
        <f t="shared" si="1"/>
        <v>APROBADO</v>
      </c>
      <c r="H10" s="7" t="str">
        <f t="shared" si="2"/>
        <v>BECA</v>
      </c>
    </row>
    <row r="11" spans="1:8" x14ac:dyDescent="0.2">
      <c r="A11" s="2">
        <v>6</v>
      </c>
      <c r="B11" t="s">
        <v>40</v>
      </c>
      <c r="C11" s="2">
        <v>16</v>
      </c>
      <c r="D11" s="2">
        <v>13</v>
      </c>
      <c r="E11" s="2">
        <v>15</v>
      </c>
      <c r="F11" s="58">
        <f t="shared" si="0"/>
        <v>14.666666666666666</v>
      </c>
      <c r="G11" s="6" t="str">
        <f t="shared" si="1"/>
        <v>APROBADO</v>
      </c>
      <c r="H11" s="7" t="str">
        <f t="shared" si="2"/>
        <v>PAGA</v>
      </c>
    </row>
    <row r="12" spans="1:8" x14ac:dyDescent="0.2">
      <c r="A12" s="2">
        <v>7</v>
      </c>
      <c r="B12" t="s">
        <v>43</v>
      </c>
      <c r="C12" s="2">
        <v>17</v>
      </c>
      <c r="D12" s="2">
        <v>18</v>
      </c>
      <c r="E12" s="2">
        <v>19</v>
      </c>
      <c r="F12" s="58">
        <f t="shared" si="0"/>
        <v>18</v>
      </c>
      <c r="G12" s="6" t="str">
        <f t="shared" si="1"/>
        <v>APROBADO</v>
      </c>
      <c r="H12" s="7" t="str">
        <f t="shared" si="2"/>
        <v>BECA</v>
      </c>
    </row>
    <row r="13" spans="1:8" x14ac:dyDescent="0.2">
      <c r="A13" s="2">
        <v>8</v>
      </c>
      <c r="B13" t="s">
        <v>42</v>
      </c>
      <c r="C13" s="2">
        <v>14</v>
      </c>
      <c r="D13" s="2">
        <v>12</v>
      </c>
      <c r="E13" s="2">
        <v>10</v>
      </c>
      <c r="F13" s="58">
        <f t="shared" si="0"/>
        <v>12</v>
      </c>
      <c r="G13" s="6" t="str">
        <f t="shared" si="1"/>
        <v>APROBADO</v>
      </c>
      <c r="H13" s="7" t="str">
        <f t="shared" si="2"/>
        <v>PAGA</v>
      </c>
    </row>
    <row r="14" spans="1:8" x14ac:dyDescent="0.2">
      <c r="A14" s="2">
        <v>9</v>
      </c>
      <c r="B14" t="s">
        <v>39</v>
      </c>
      <c r="C14" s="2">
        <v>3</v>
      </c>
      <c r="D14" s="2">
        <v>14</v>
      </c>
      <c r="E14" s="4">
        <v>8</v>
      </c>
      <c r="F14" s="58">
        <f t="shared" si="0"/>
        <v>8.3333333333333339</v>
      </c>
      <c r="G14" s="6" t="str">
        <f t="shared" si="1"/>
        <v>REPITE</v>
      </c>
      <c r="H14" s="7" t="str">
        <f t="shared" si="2"/>
        <v>PAGA</v>
      </c>
    </row>
    <row r="16" spans="1:8" x14ac:dyDescent="0.2">
      <c r="A16" s="124" t="s">
        <v>122</v>
      </c>
      <c r="B16" s="68" t="s">
        <v>124</v>
      </c>
    </row>
    <row r="17" spans="1:2" x14ac:dyDescent="0.2">
      <c r="A17" s="124"/>
      <c r="B17" s="68" t="s">
        <v>120</v>
      </c>
    </row>
    <row r="18" spans="1:2" x14ac:dyDescent="0.2">
      <c r="A18" s="124"/>
      <c r="B18" s="68" t="s">
        <v>121</v>
      </c>
    </row>
    <row r="19" spans="1:2" x14ac:dyDescent="0.2">
      <c r="A19" s="124"/>
    </row>
    <row r="20" spans="1:2" x14ac:dyDescent="0.2">
      <c r="A20" s="124" t="s">
        <v>123</v>
      </c>
      <c r="B20" s="68" t="s">
        <v>126</v>
      </c>
    </row>
    <row r="21" spans="1:2" x14ac:dyDescent="0.2">
      <c r="A21" s="59"/>
      <c r="B21" s="68" t="s">
        <v>164</v>
      </c>
    </row>
    <row r="22" spans="1:2" x14ac:dyDescent="0.2">
      <c r="A22" s="59"/>
      <c r="B22" s="68" t="s">
        <v>163</v>
      </c>
    </row>
    <row r="23" spans="1:2" x14ac:dyDescent="0.2">
      <c r="A23" s="59"/>
    </row>
    <row r="24" spans="1:2" x14ac:dyDescent="0.2">
      <c r="A24" s="59"/>
    </row>
    <row r="25" spans="1:2" x14ac:dyDescent="0.2">
      <c r="A25" s="59"/>
    </row>
    <row r="26" spans="1:2" x14ac:dyDescent="0.2">
      <c r="A26" s="59"/>
    </row>
    <row r="27" spans="1:2" x14ac:dyDescent="0.2">
      <c r="A27" s="59"/>
    </row>
    <row r="28" spans="1:2" x14ac:dyDescent="0.2">
      <c r="A28" s="59"/>
    </row>
  </sheetData>
  <mergeCells count="1">
    <mergeCell ref="A1:C1"/>
  </mergeCells>
  <phoneticPr fontId="2" type="noConversion"/>
  <conditionalFormatting sqref="C6:F14">
    <cfRule type="cellIs" dxfId="54" priority="1" stopIfTrue="1" operator="lessThan">
      <formula>11</formula>
    </cfRule>
    <cfRule type="cellIs" dxfId="53" priority="2" stopIfTrue="1" operator="greaterThanOrEqual">
      <formula>11</formula>
    </cfRule>
  </conditionalFormatting>
  <pageMargins left="0.75" right="0.75" top="1" bottom="1" header="0" footer="0"/>
  <pageSetup paperSize="9" orientation="portrait" horizontalDpi="240" verticalDpi="144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tabColor rgb="FF92D050"/>
  </sheetPr>
  <dimension ref="A1:F35"/>
  <sheetViews>
    <sheetView showGridLines="0" workbookViewId="0">
      <selection activeCell="E20" sqref="E20"/>
    </sheetView>
  </sheetViews>
  <sheetFormatPr defaultColWidth="11.5703125" defaultRowHeight="12.75" x14ac:dyDescent="0.2"/>
  <cols>
    <col min="1" max="1" width="52" customWidth="1"/>
    <col min="2" max="2" width="22.140625" bestFit="1" customWidth="1"/>
    <col min="3" max="3" width="12.28515625" bestFit="1" customWidth="1"/>
    <col min="4" max="4" width="14.5703125" customWidth="1"/>
  </cols>
  <sheetData>
    <row r="1" spans="1:6" ht="18" x14ac:dyDescent="0.25">
      <c r="A1" s="229" t="s">
        <v>8</v>
      </c>
      <c r="B1" s="229"/>
      <c r="C1" s="229"/>
    </row>
    <row r="2" spans="1:6" x14ac:dyDescent="0.2">
      <c r="A2" s="5"/>
    </row>
    <row r="3" spans="1:6" x14ac:dyDescent="0.2">
      <c r="A3" s="5"/>
    </row>
    <row r="4" spans="1:6" x14ac:dyDescent="0.2">
      <c r="A4" s="1" t="s">
        <v>294</v>
      </c>
      <c r="B4" s="128"/>
      <c r="C4" s="128"/>
      <c r="D4" s="128"/>
      <c r="E4" s="128"/>
      <c r="F4" s="128"/>
    </row>
    <row r="5" spans="1:6" ht="13.5" thickBot="1" x14ac:dyDescent="0.25"/>
    <row r="6" spans="1:6" ht="26.25" thickBot="1" x14ac:dyDescent="0.25">
      <c r="A6" s="128" t="s">
        <v>302</v>
      </c>
      <c r="B6" s="107" t="s">
        <v>303</v>
      </c>
      <c r="C6" s="107" t="s">
        <v>284</v>
      </c>
      <c r="D6" s="108" t="s">
        <v>285</v>
      </c>
    </row>
    <row r="7" spans="1:6" ht="13.5" thickBot="1" x14ac:dyDescent="0.25">
      <c r="B7" s="109" t="s">
        <v>304</v>
      </c>
      <c r="C7" s="110">
        <f>COUNTIF(Table1[Obra Social], 'LÓGICAS 3'!$B7)</f>
        <v>16</v>
      </c>
      <c r="D7" s="110">
        <f>SUMIFS(Table1[Aporte], Table1[Obra Social], 'LÓGICAS 3'!$B7)</f>
        <v>23651.439999999999</v>
      </c>
    </row>
    <row r="8" spans="1:6" ht="13.5" thickBot="1" x14ac:dyDescent="0.25">
      <c r="B8" s="111" t="s">
        <v>305</v>
      </c>
      <c r="C8" s="110">
        <f>COUNTIF(Table1[Obra Social], 'LÓGICAS 3'!$B8)</f>
        <v>16</v>
      </c>
      <c r="D8" s="110">
        <f>SUMIFS(Table1[Aporte], Table1[Obra Social], 'LÓGICAS 3'!$B8)</f>
        <v>23713.289999999994</v>
      </c>
    </row>
    <row r="9" spans="1:6" ht="13.5" thickBot="1" x14ac:dyDescent="0.25">
      <c r="B9" s="112" t="s">
        <v>312</v>
      </c>
      <c r="C9" s="110">
        <f>COUNTIF(Table1[Obra Social], 'LÓGICAS 3'!$B9)</f>
        <v>18</v>
      </c>
      <c r="D9" s="110">
        <f>SUMIFS(Table1[Aporte], Table1[Obra Social], 'LÓGICAS 3'!$B9)</f>
        <v>27201.629999999997</v>
      </c>
    </row>
    <row r="10" spans="1:6" ht="13.5" thickBot="1" x14ac:dyDescent="0.25">
      <c r="B10" s="113" t="s">
        <v>286</v>
      </c>
      <c r="C10" s="114">
        <f>SUM(C7:C9)</f>
        <v>50</v>
      </c>
      <c r="D10" s="114">
        <f>SUM(D7:D9)</f>
        <v>74566.359999999986</v>
      </c>
    </row>
    <row r="12" spans="1:6" x14ac:dyDescent="0.2">
      <c r="B12" s="128"/>
      <c r="C12" s="128"/>
      <c r="D12" s="128"/>
      <c r="E12" s="128"/>
      <c r="F12" s="128"/>
    </row>
    <row r="13" spans="1:6" ht="13.5" thickBot="1" x14ac:dyDescent="0.25"/>
    <row r="14" spans="1:6" ht="26.25" thickBot="1" x14ac:dyDescent="0.25">
      <c r="A14" s="128" t="s">
        <v>287</v>
      </c>
      <c r="B14" s="79" t="s">
        <v>215</v>
      </c>
      <c r="C14" s="79" t="s">
        <v>284</v>
      </c>
      <c r="D14" s="108" t="s">
        <v>285</v>
      </c>
    </row>
    <row r="15" spans="1:6" ht="13.5" thickBot="1" x14ac:dyDescent="0.25">
      <c r="B15" s="115" t="s">
        <v>306</v>
      </c>
      <c r="C15" s="116">
        <f>COUNTIF(Table1[Ciudad], 'LÓGICAS 3'!$B15)</f>
        <v>21</v>
      </c>
      <c r="D15" s="117">
        <f>SUMIFS(Table1[Aporte], Table1[Ciudad], 'LÓGICAS 3'!$B15)</f>
        <v>30591.01</v>
      </c>
    </row>
    <row r="16" spans="1:6" ht="13.5" thickBot="1" x14ac:dyDescent="0.25">
      <c r="B16" s="118" t="s">
        <v>307</v>
      </c>
      <c r="C16" s="116">
        <f>COUNTIF(Table1[Ciudad], 'LÓGICAS 3'!$B16)</f>
        <v>3</v>
      </c>
      <c r="D16" s="117">
        <f>SUMIFS(Table1[Aporte], Table1[Ciudad], 'LÓGICAS 3'!$B16)</f>
        <v>4638.75</v>
      </c>
    </row>
    <row r="17" spans="1:6" ht="13.5" thickBot="1" x14ac:dyDescent="0.25">
      <c r="B17" s="118" t="s">
        <v>308</v>
      </c>
      <c r="C17" s="116">
        <f>COUNTIF(Table1[Ciudad], 'LÓGICAS 3'!$B17)</f>
        <v>14</v>
      </c>
      <c r="D17" s="117">
        <f>SUMIFS(Table1[Aporte], Table1[Ciudad], 'LÓGICAS 3'!$B17)</f>
        <v>20892.93</v>
      </c>
    </row>
    <row r="18" spans="1:6" ht="13.5" thickBot="1" x14ac:dyDescent="0.25">
      <c r="B18" s="119" t="s">
        <v>309</v>
      </c>
      <c r="C18" s="116">
        <f>COUNTIF(Table1[Ciudad], 'LÓGICAS 3'!$B18)</f>
        <v>12</v>
      </c>
      <c r="D18" s="117">
        <f>SUMIFS(Table1[Aporte], Table1[Ciudad], 'LÓGICAS 3'!$B18)</f>
        <v>18443.669999999998</v>
      </c>
    </row>
    <row r="19" spans="1:6" ht="13.5" thickBot="1" x14ac:dyDescent="0.25">
      <c r="B19" s="120" t="s">
        <v>286</v>
      </c>
      <c r="C19" s="121">
        <f>SUM(C15:C18)</f>
        <v>50</v>
      </c>
      <c r="D19" s="121">
        <f>SUM(D15:D18)</f>
        <v>74566.359999999986</v>
      </c>
    </row>
    <row r="21" spans="1:6" x14ac:dyDescent="0.2">
      <c r="B21" s="128"/>
      <c r="C21" s="128"/>
      <c r="D21" s="128"/>
      <c r="E21" s="128"/>
      <c r="F21" s="128"/>
    </row>
    <row r="22" spans="1:6" ht="13.5" thickBot="1" x14ac:dyDescent="0.25"/>
    <row r="23" spans="1:6" ht="26.25" thickBot="1" x14ac:dyDescent="0.25">
      <c r="A23" s="128" t="s">
        <v>288</v>
      </c>
      <c r="B23" s="79" t="s">
        <v>216</v>
      </c>
      <c r="C23" s="79" t="s">
        <v>284</v>
      </c>
      <c r="D23" s="108" t="s">
        <v>285</v>
      </c>
    </row>
    <row r="24" spans="1:6" ht="13.5" thickBot="1" x14ac:dyDescent="0.25">
      <c r="B24" s="115" t="s">
        <v>219</v>
      </c>
      <c r="C24" s="110">
        <f>COUNTIF(Table1[Carrera Profesional], 'LÓGICAS 3'!$B24)</f>
        <v>11</v>
      </c>
      <c r="D24" s="117">
        <f>SUMIFS(Table1[Aporte], Table1[Carrera Profesional], 'LÓGICAS 3'!$B24)</f>
        <v>15858.339999999998</v>
      </c>
    </row>
    <row r="25" spans="1:6" ht="13.5" thickBot="1" x14ac:dyDescent="0.25">
      <c r="B25" s="118" t="s">
        <v>228</v>
      </c>
      <c r="C25" s="110">
        <f>COUNTIF(Table1[Carrera Profesional], 'LÓGICAS 3'!$B25)</f>
        <v>14</v>
      </c>
      <c r="D25" s="117">
        <f>SUMIFS(Table1[Aporte], Table1[Carrera Profesional], 'LÓGICAS 3'!$B25)</f>
        <v>20076.509999999995</v>
      </c>
    </row>
    <row r="26" spans="1:6" ht="13.5" thickBot="1" x14ac:dyDescent="0.25">
      <c r="B26" s="118" t="s">
        <v>225</v>
      </c>
      <c r="C26" s="110">
        <f>COUNTIF(Table1[Carrera Profesional], 'LÓGICAS 3'!$B26)</f>
        <v>9</v>
      </c>
      <c r="D26" s="117">
        <f>SUMIFS(Table1[Aporte], Table1[Carrera Profesional], 'LÓGICAS 3'!$B26)</f>
        <v>13409.079999999998</v>
      </c>
    </row>
    <row r="27" spans="1:6" ht="13.5" thickBot="1" x14ac:dyDescent="0.25">
      <c r="B27" s="119" t="s">
        <v>222</v>
      </c>
      <c r="C27" s="110">
        <f>COUNTIF(Table1[Carrera Profesional], 'LÓGICAS 3'!$B27)</f>
        <v>16</v>
      </c>
      <c r="D27" s="117">
        <f>SUMIFS(Table1[Aporte], Table1[Carrera Profesional], 'LÓGICAS 3'!$B27)</f>
        <v>25222.43</v>
      </c>
    </row>
    <row r="28" spans="1:6" ht="13.5" thickBot="1" x14ac:dyDescent="0.25">
      <c r="B28" s="120" t="s">
        <v>286</v>
      </c>
      <c r="C28" s="121">
        <f>SUM(C24:C27)</f>
        <v>50</v>
      </c>
      <c r="D28" s="121">
        <f>SUM(D24:D27)</f>
        <v>74566.359999999986</v>
      </c>
    </row>
    <row r="30" spans="1:6" x14ac:dyDescent="0.2">
      <c r="B30" s="128"/>
      <c r="C30" s="128"/>
      <c r="D30" s="128"/>
      <c r="E30" s="128"/>
      <c r="F30" s="128"/>
    </row>
    <row r="31" spans="1:6" ht="13.5" thickBot="1" x14ac:dyDescent="0.25"/>
    <row r="32" spans="1:6" ht="26.25" thickBot="1" x14ac:dyDescent="0.25">
      <c r="A32" s="128" t="s">
        <v>289</v>
      </c>
      <c r="B32" s="107" t="s">
        <v>145</v>
      </c>
      <c r="C32" s="107" t="s">
        <v>284</v>
      </c>
      <c r="D32" s="108" t="s">
        <v>285</v>
      </c>
    </row>
    <row r="33" spans="2:4" ht="13.5" thickBot="1" x14ac:dyDescent="0.25">
      <c r="B33" s="122" t="s">
        <v>290</v>
      </c>
      <c r="C33" s="110">
        <f>COUNTIF(Table1[Edad], 'LÓGICAS 3'!$B33)</f>
        <v>24</v>
      </c>
      <c r="D33" s="110">
        <f>SUMIFS(Table1[Aporte], Table1[Edad], 'LÓGICAS 3'!$B33)</f>
        <v>36627.570000000007</v>
      </c>
    </row>
    <row r="34" spans="2:4" ht="13.5" thickBot="1" x14ac:dyDescent="0.25">
      <c r="B34" s="123" t="s">
        <v>348</v>
      </c>
      <c r="C34" s="110">
        <f>COUNTIF(Table1[Edad], 'LÓGICAS 3'!$B34)</f>
        <v>26</v>
      </c>
      <c r="D34" s="110">
        <f>SUMIFS(Table1[Aporte], Table1[Edad], 'LÓGICAS 3'!$B34)</f>
        <v>37938.79</v>
      </c>
    </row>
    <row r="35" spans="2:4" ht="13.5" thickBot="1" x14ac:dyDescent="0.25">
      <c r="B35" s="113" t="s">
        <v>286</v>
      </c>
      <c r="C35" s="114">
        <f>SUM(C33:C34)</f>
        <v>50</v>
      </c>
      <c r="D35" s="114">
        <f>SUM(D33:D34)</f>
        <v>74566.360000000015</v>
      </c>
    </row>
  </sheetData>
  <mergeCells count="1">
    <mergeCell ref="A1:C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tabColor rgb="FF92D050"/>
  </sheetPr>
  <dimension ref="B1:K54"/>
  <sheetViews>
    <sheetView showGridLines="0" workbookViewId="0">
      <pane ySplit="2" topLeftCell="A3" activePane="bottomLeft" state="frozen"/>
      <selection pane="bottomLeft" activeCell="J20" sqref="J20"/>
    </sheetView>
  </sheetViews>
  <sheetFormatPr defaultColWidth="11.5703125" defaultRowHeight="12.75" x14ac:dyDescent="0.2"/>
  <cols>
    <col min="1" max="1" width="3.85546875" customWidth="1"/>
    <col min="2" max="2" width="7.7109375" bestFit="1" customWidth="1"/>
    <col min="3" max="3" width="12" customWidth="1"/>
    <col min="4" max="4" width="11.85546875" customWidth="1"/>
    <col min="5" max="5" width="8.28515625" customWidth="1"/>
    <col min="6" max="6" width="13.42578125" customWidth="1"/>
    <col min="7" max="7" width="23.5703125" customWidth="1"/>
    <col min="8" max="8" width="14.85546875" customWidth="1"/>
    <col min="9" max="9" width="14.28515625" customWidth="1"/>
  </cols>
  <sheetData>
    <row r="1" spans="2:11" ht="16.5" thickBot="1" x14ac:dyDescent="0.25">
      <c r="B1" s="234" t="s">
        <v>310</v>
      </c>
      <c r="C1" s="235"/>
      <c r="D1" s="235"/>
      <c r="E1" s="235"/>
      <c r="F1" s="235"/>
      <c r="G1" s="235"/>
      <c r="H1" s="235"/>
      <c r="I1" s="236"/>
      <c r="K1" s="151" t="s">
        <v>320</v>
      </c>
    </row>
    <row r="2" spans="2:11" ht="16.5" thickBot="1" x14ac:dyDescent="0.25">
      <c r="B2" s="173" t="s">
        <v>213</v>
      </c>
      <c r="C2" s="173" t="s">
        <v>214</v>
      </c>
      <c r="D2" s="173" t="s">
        <v>143</v>
      </c>
      <c r="E2" s="173" t="s">
        <v>145</v>
      </c>
      <c r="F2" s="173" t="s">
        <v>215</v>
      </c>
      <c r="G2" s="173" t="s">
        <v>216</v>
      </c>
      <c r="H2" s="175" t="s">
        <v>313</v>
      </c>
      <c r="I2" s="174" t="s">
        <v>311</v>
      </c>
      <c r="K2" s="151"/>
    </row>
    <row r="3" spans="2:11" ht="15" x14ac:dyDescent="0.2">
      <c r="B3" s="167">
        <v>1001</v>
      </c>
      <c r="C3" s="99" t="s">
        <v>217</v>
      </c>
      <c r="D3" s="99" t="s">
        <v>218</v>
      </c>
      <c r="E3" s="100">
        <v>25</v>
      </c>
      <c r="F3" s="99" t="s">
        <v>306</v>
      </c>
      <c r="G3" s="99" t="s">
        <v>219</v>
      </c>
      <c r="H3" s="176">
        <v>1249.3699999999999</v>
      </c>
      <c r="I3" s="170" t="s">
        <v>305</v>
      </c>
    </row>
    <row r="4" spans="2:11" ht="15" x14ac:dyDescent="0.2">
      <c r="B4" s="168">
        <v>1002</v>
      </c>
      <c r="C4" s="101" t="s">
        <v>220</v>
      </c>
      <c r="D4" s="101" t="s">
        <v>221</v>
      </c>
      <c r="E4" s="102">
        <v>32</v>
      </c>
      <c r="F4" s="101" t="s">
        <v>308</v>
      </c>
      <c r="G4" s="101" t="s">
        <v>222</v>
      </c>
      <c r="H4" s="176">
        <v>1298.8499999999999</v>
      </c>
      <c r="I4" s="171" t="s">
        <v>312</v>
      </c>
    </row>
    <row r="5" spans="2:11" ht="15" x14ac:dyDescent="0.2">
      <c r="B5" s="168">
        <v>1003</v>
      </c>
      <c r="C5" s="101" t="s">
        <v>223</v>
      </c>
      <c r="D5" s="101" t="s">
        <v>224</v>
      </c>
      <c r="E5" s="102">
        <v>28</v>
      </c>
      <c r="F5" s="101" t="s">
        <v>306</v>
      </c>
      <c r="G5" s="101" t="s">
        <v>225</v>
      </c>
      <c r="H5" s="176">
        <v>1719.4299999999998</v>
      </c>
      <c r="I5" s="171" t="s">
        <v>312</v>
      </c>
    </row>
    <row r="6" spans="2:11" ht="15" x14ac:dyDescent="0.2">
      <c r="B6" s="168">
        <v>1004</v>
      </c>
      <c r="C6" s="101" t="s">
        <v>226</v>
      </c>
      <c r="D6" s="101" t="s">
        <v>227</v>
      </c>
      <c r="E6" s="102">
        <v>35</v>
      </c>
      <c r="F6" s="101" t="s">
        <v>306</v>
      </c>
      <c r="G6" s="101" t="s">
        <v>228</v>
      </c>
      <c r="H6" s="176">
        <v>1113.3</v>
      </c>
      <c r="I6" s="171" t="s">
        <v>304</v>
      </c>
    </row>
    <row r="7" spans="2:11" ht="15" x14ac:dyDescent="0.2">
      <c r="B7" s="168">
        <v>1005</v>
      </c>
      <c r="C7" s="101" t="s">
        <v>229</v>
      </c>
      <c r="D7" s="101" t="s">
        <v>230</v>
      </c>
      <c r="E7" s="102">
        <v>45</v>
      </c>
      <c r="F7" s="101" t="s">
        <v>308</v>
      </c>
      <c r="G7" s="101" t="s">
        <v>219</v>
      </c>
      <c r="H7" s="176">
        <v>1125.6699999999998</v>
      </c>
      <c r="I7" s="171" t="s">
        <v>305</v>
      </c>
    </row>
    <row r="8" spans="2:11" ht="15" x14ac:dyDescent="0.2">
      <c r="B8" s="168">
        <v>1006</v>
      </c>
      <c r="C8" s="101" t="s">
        <v>231</v>
      </c>
      <c r="D8" s="101" t="s">
        <v>24</v>
      </c>
      <c r="E8" s="102">
        <v>29</v>
      </c>
      <c r="F8" s="101" t="s">
        <v>309</v>
      </c>
      <c r="G8" s="101" t="s">
        <v>225</v>
      </c>
      <c r="H8" s="176">
        <v>1509.1399999999999</v>
      </c>
      <c r="I8" s="171" t="s">
        <v>304</v>
      </c>
    </row>
    <row r="9" spans="2:11" ht="15" customHeight="1" x14ac:dyDescent="0.2">
      <c r="B9" s="168">
        <v>1007</v>
      </c>
      <c r="C9" s="101" t="s">
        <v>232</v>
      </c>
      <c r="D9" s="101" t="s">
        <v>10</v>
      </c>
      <c r="E9" s="102">
        <v>30</v>
      </c>
      <c r="F9" s="101" t="s">
        <v>306</v>
      </c>
      <c r="G9" s="101" t="s">
        <v>222</v>
      </c>
      <c r="H9" s="176">
        <v>1806.02</v>
      </c>
      <c r="I9" s="171" t="s">
        <v>305</v>
      </c>
    </row>
    <row r="10" spans="2:11" ht="15" x14ac:dyDescent="0.2">
      <c r="B10" s="168">
        <v>1008</v>
      </c>
      <c r="C10" s="101" t="s">
        <v>233</v>
      </c>
      <c r="D10" s="101" t="s">
        <v>234</v>
      </c>
      <c r="E10" s="102">
        <v>42</v>
      </c>
      <c r="F10" s="101" t="s">
        <v>309</v>
      </c>
      <c r="G10" s="101" t="s">
        <v>222</v>
      </c>
      <c r="H10" s="176">
        <v>1360.6999999999998</v>
      </c>
      <c r="I10" s="171" t="s">
        <v>304</v>
      </c>
    </row>
    <row r="11" spans="2:11" ht="15" x14ac:dyDescent="0.2">
      <c r="B11" s="168">
        <v>1009</v>
      </c>
      <c r="C11" s="101" t="s">
        <v>235</v>
      </c>
      <c r="D11" s="101" t="s">
        <v>14</v>
      </c>
      <c r="E11" s="102">
        <v>41</v>
      </c>
      <c r="F11" s="101" t="s">
        <v>308</v>
      </c>
      <c r="G11" s="101" t="s">
        <v>228</v>
      </c>
      <c r="H11" s="176">
        <v>1756.54</v>
      </c>
      <c r="I11" s="171" t="s">
        <v>312</v>
      </c>
    </row>
    <row r="12" spans="2:11" ht="15" x14ac:dyDescent="0.2">
      <c r="B12" s="168">
        <v>1010</v>
      </c>
      <c r="C12" s="101" t="s">
        <v>236</v>
      </c>
      <c r="D12" s="101" t="s">
        <v>237</v>
      </c>
      <c r="E12" s="102">
        <v>43</v>
      </c>
      <c r="F12" s="101" t="s">
        <v>306</v>
      </c>
      <c r="G12" s="101" t="s">
        <v>228</v>
      </c>
      <c r="H12" s="176">
        <v>1546.25</v>
      </c>
      <c r="I12" s="171" t="s">
        <v>312</v>
      </c>
    </row>
    <row r="13" spans="2:11" ht="15" x14ac:dyDescent="0.2">
      <c r="B13" s="168">
        <v>1011</v>
      </c>
      <c r="C13" s="101" t="s">
        <v>223</v>
      </c>
      <c r="D13" s="101" t="s">
        <v>238</v>
      </c>
      <c r="E13" s="102">
        <v>26</v>
      </c>
      <c r="F13" s="101" t="s">
        <v>306</v>
      </c>
      <c r="G13" s="101" t="s">
        <v>225</v>
      </c>
      <c r="H13" s="176">
        <v>1162.78</v>
      </c>
      <c r="I13" s="171" t="s">
        <v>304</v>
      </c>
    </row>
    <row r="14" spans="2:11" ht="15" customHeight="1" x14ac:dyDescent="0.2">
      <c r="B14" s="168">
        <v>1012</v>
      </c>
      <c r="C14" s="101" t="s">
        <v>229</v>
      </c>
      <c r="D14" s="101" t="s">
        <v>239</v>
      </c>
      <c r="E14" s="102">
        <v>35</v>
      </c>
      <c r="F14" s="101" t="s">
        <v>308</v>
      </c>
      <c r="G14" s="101" t="s">
        <v>222</v>
      </c>
      <c r="H14" s="176">
        <v>1830.76</v>
      </c>
      <c r="I14" s="171" t="s">
        <v>312</v>
      </c>
    </row>
    <row r="15" spans="2:11" ht="15" x14ac:dyDescent="0.2">
      <c r="B15" s="168">
        <v>1013</v>
      </c>
      <c r="C15" s="101" t="s">
        <v>232</v>
      </c>
      <c r="D15" s="101" t="s">
        <v>240</v>
      </c>
      <c r="E15" s="102">
        <v>32</v>
      </c>
      <c r="F15" s="101" t="s">
        <v>306</v>
      </c>
      <c r="G15" s="101" t="s">
        <v>219</v>
      </c>
      <c r="H15" s="176">
        <v>1472.03</v>
      </c>
      <c r="I15" s="171" t="s">
        <v>305</v>
      </c>
    </row>
    <row r="16" spans="2:11" ht="15" customHeight="1" x14ac:dyDescent="0.2">
      <c r="B16" s="168">
        <v>1014</v>
      </c>
      <c r="C16" s="101" t="s">
        <v>220</v>
      </c>
      <c r="D16" s="101" t="s">
        <v>241</v>
      </c>
      <c r="E16" s="102">
        <v>29</v>
      </c>
      <c r="F16" s="101" t="s">
        <v>309</v>
      </c>
      <c r="G16" s="101" t="s">
        <v>222</v>
      </c>
      <c r="H16" s="176">
        <v>1311.22</v>
      </c>
      <c r="I16" s="171" t="s">
        <v>305</v>
      </c>
    </row>
    <row r="17" spans="2:9" ht="15" x14ac:dyDescent="0.2">
      <c r="B17" s="168">
        <v>1015</v>
      </c>
      <c r="C17" s="101" t="s">
        <v>242</v>
      </c>
      <c r="D17" s="101" t="s">
        <v>243</v>
      </c>
      <c r="E17" s="102">
        <v>32</v>
      </c>
      <c r="F17" s="101" t="s">
        <v>308</v>
      </c>
      <c r="G17" s="101" t="s">
        <v>225</v>
      </c>
      <c r="H17" s="176">
        <v>1113.3</v>
      </c>
      <c r="I17" s="171" t="s">
        <v>304</v>
      </c>
    </row>
    <row r="18" spans="2:9" ht="15" x14ac:dyDescent="0.2">
      <c r="B18" s="168">
        <v>1016</v>
      </c>
      <c r="C18" s="101" t="s">
        <v>235</v>
      </c>
      <c r="D18" s="101" t="s">
        <v>244</v>
      </c>
      <c r="E18" s="102">
        <v>36</v>
      </c>
      <c r="F18" s="101" t="s">
        <v>307</v>
      </c>
      <c r="G18" s="101" t="s">
        <v>228</v>
      </c>
      <c r="H18" s="176">
        <v>1645.2099999999998</v>
      </c>
      <c r="I18" s="171" t="s">
        <v>312</v>
      </c>
    </row>
    <row r="19" spans="2:9" ht="15" x14ac:dyDescent="0.2">
      <c r="B19" s="168">
        <v>1017</v>
      </c>
      <c r="C19" s="101" t="s">
        <v>217</v>
      </c>
      <c r="D19" s="101" t="s">
        <v>245</v>
      </c>
      <c r="E19" s="102">
        <v>46</v>
      </c>
      <c r="F19" s="101" t="s">
        <v>306</v>
      </c>
      <c r="G19" s="101" t="s">
        <v>228</v>
      </c>
      <c r="H19" s="176">
        <v>1187.52</v>
      </c>
      <c r="I19" s="171" t="s">
        <v>312</v>
      </c>
    </row>
    <row r="20" spans="2:9" ht="15" x14ac:dyDescent="0.2">
      <c r="B20" s="168">
        <v>1018</v>
      </c>
      <c r="C20" s="101" t="s">
        <v>223</v>
      </c>
      <c r="D20" s="101" t="s">
        <v>246</v>
      </c>
      <c r="E20" s="102">
        <v>35</v>
      </c>
      <c r="F20" s="101" t="s">
        <v>308</v>
      </c>
      <c r="G20" s="101" t="s">
        <v>219</v>
      </c>
      <c r="H20" s="176">
        <v>1570.99</v>
      </c>
      <c r="I20" s="171" t="s">
        <v>304</v>
      </c>
    </row>
    <row r="21" spans="2:9" ht="15" customHeight="1" x14ac:dyDescent="0.2">
      <c r="B21" s="168">
        <v>1019</v>
      </c>
      <c r="C21" s="101" t="s">
        <v>247</v>
      </c>
      <c r="D21" s="101" t="s">
        <v>248</v>
      </c>
      <c r="E21" s="102">
        <v>28</v>
      </c>
      <c r="F21" s="101" t="s">
        <v>309</v>
      </c>
      <c r="G21" s="101" t="s">
        <v>222</v>
      </c>
      <c r="H21" s="176">
        <v>1694.6899999999998</v>
      </c>
      <c r="I21" s="171" t="s">
        <v>305</v>
      </c>
    </row>
    <row r="22" spans="2:9" ht="15" x14ac:dyDescent="0.2">
      <c r="B22" s="168">
        <v>1020</v>
      </c>
      <c r="C22" s="101" t="s">
        <v>235</v>
      </c>
      <c r="D22" s="101" t="s">
        <v>249</v>
      </c>
      <c r="E22" s="102">
        <v>23</v>
      </c>
      <c r="F22" s="101" t="s">
        <v>309</v>
      </c>
      <c r="G22" s="101" t="s">
        <v>228</v>
      </c>
      <c r="H22" s="176">
        <v>1199.8899999999999</v>
      </c>
      <c r="I22" s="171" t="s">
        <v>312</v>
      </c>
    </row>
    <row r="23" spans="2:9" ht="15" x14ac:dyDescent="0.2">
      <c r="B23" s="168">
        <v>1021</v>
      </c>
      <c r="C23" s="101" t="s">
        <v>226</v>
      </c>
      <c r="D23" s="101" t="s">
        <v>250</v>
      </c>
      <c r="E23" s="102">
        <v>26</v>
      </c>
      <c r="F23" s="101" t="s">
        <v>306</v>
      </c>
      <c r="G23" s="101" t="s">
        <v>225</v>
      </c>
      <c r="H23" s="176">
        <v>1855.4999999999998</v>
      </c>
      <c r="I23" s="171" t="s">
        <v>312</v>
      </c>
    </row>
    <row r="24" spans="2:9" ht="15" x14ac:dyDescent="0.2">
      <c r="B24" s="168">
        <v>1022</v>
      </c>
      <c r="C24" s="101" t="s">
        <v>229</v>
      </c>
      <c r="D24" s="101" t="s">
        <v>251</v>
      </c>
      <c r="E24" s="102">
        <v>21</v>
      </c>
      <c r="F24" s="101" t="s">
        <v>306</v>
      </c>
      <c r="G24" s="101" t="s">
        <v>219</v>
      </c>
      <c r="H24" s="176">
        <v>1113.3</v>
      </c>
      <c r="I24" s="171" t="s">
        <v>305</v>
      </c>
    </row>
    <row r="25" spans="2:9" ht="15" customHeight="1" x14ac:dyDescent="0.2">
      <c r="B25" s="168">
        <v>1023</v>
      </c>
      <c r="C25" s="101" t="s">
        <v>252</v>
      </c>
      <c r="D25" s="101" t="s">
        <v>253</v>
      </c>
      <c r="E25" s="102">
        <v>36</v>
      </c>
      <c r="F25" s="101" t="s">
        <v>308</v>
      </c>
      <c r="G25" s="101" t="s">
        <v>222</v>
      </c>
      <c r="H25" s="176">
        <v>1546.25</v>
      </c>
      <c r="I25" s="171" t="s">
        <v>304</v>
      </c>
    </row>
    <row r="26" spans="2:9" ht="15" customHeight="1" x14ac:dyDescent="0.2">
      <c r="B26" s="168">
        <v>1024</v>
      </c>
      <c r="C26" s="101" t="s">
        <v>254</v>
      </c>
      <c r="D26" s="101" t="s">
        <v>255</v>
      </c>
      <c r="E26" s="102">
        <v>41</v>
      </c>
      <c r="F26" s="101" t="s">
        <v>309</v>
      </c>
      <c r="G26" s="101" t="s">
        <v>222</v>
      </c>
      <c r="H26" s="176">
        <v>1459.6599999999999</v>
      </c>
      <c r="I26" s="171" t="s">
        <v>304</v>
      </c>
    </row>
    <row r="27" spans="2:9" ht="15" x14ac:dyDescent="0.2">
      <c r="B27" s="168">
        <v>1025</v>
      </c>
      <c r="C27" s="101" t="s">
        <v>256</v>
      </c>
      <c r="D27" s="101" t="s">
        <v>257</v>
      </c>
      <c r="E27" s="102">
        <v>25</v>
      </c>
      <c r="F27" s="101" t="s">
        <v>306</v>
      </c>
      <c r="G27" s="101" t="s">
        <v>228</v>
      </c>
      <c r="H27" s="176">
        <v>1261.74</v>
      </c>
      <c r="I27" s="171" t="s">
        <v>305</v>
      </c>
    </row>
    <row r="28" spans="2:9" ht="15" x14ac:dyDescent="0.2">
      <c r="B28" s="168">
        <v>1026</v>
      </c>
      <c r="C28" s="101" t="s">
        <v>235</v>
      </c>
      <c r="D28" s="101" t="s">
        <v>258</v>
      </c>
      <c r="E28" s="102">
        <v>29</v>
      </c>
      <c r="F28" s="101" t="s">
        <v>307</v>
      </c>
      <c r="G28" s="101" t="s">
        <v>228</v>
      </c>
      <c r="H28" s="176">
        <v>1360.6999999999998</v>
      </c>
      <c r="I28" s="171" t="s">
        <v>312</v>
      </c>
    </row>
    <row r="29" spans="2:9" ht="15" customHeight="1" x14ac:dyDescent="0.2">
      <c r="B29" s="168">
        <v>1027</v>
      </c>
      <c r="C29" s="101" t="s">
        <v>223</v>
      </c>
      <c r="D29" s="101" t="s">
        <v>259</v>
      </c>
      <c r="E29" s="102">
        <v>26</v>
      </c>
      <c r="F29" s="101" t="s">
        <v>309</v>
      </c>
      <c r="G29" s="101" t="s">
        <v>222</v>
      </c>
      <c r="H29" s="176">
        <v>1781.28</v>
      </c>
      <c r="I29" s="171" t="s">
        <v>304</v>
      </c>
    </row>
    <row r="30" spans="2:9" ht="15" x14ac:dyDescent="0.2">
      <c r="B30" s="168">
        <v>1028</v>
      </c>
      <c r="C30" s="101" t="s">
        <v>260</v>
      </c>
      <c r="D30" s="101" t="s">
        <v>261</v>
      </c>
      <c r="E30" s="102">
        <v>29</v>
      </c>
      <c r="F30" s="101" t="s">
        <v>306</v>
      </c>
      <c r="G30" s="101" t="s">
        <v>219</v>
      </c>
      <c r="H30" s="176">
        <v>1632.84</v>
      </c>
      <c r="I30" s="171" t="s">
        <v>312</v>
      </c>
    </row>
    <row r="31" spans="2:9" ht="15" x14ac:dyDescent="0.2">
      <c r="B31" s="168">
        <v>1029</v>
      </c>
      <c r="C31" s="101" t="s">
        <v>262</v>
      </c>
      <c r="D31" s="101" t="s">
        <v>238</v>
      </c>
      <c r="E31" s="102">
        <v>30</v>
      </c>
      <c r="F31" s="101" t="s">
        <v>309</v>
      </c>
      <c r="G31" s="101" t="s">
        <v>228</v>
      </c>
      <c r="H31" s="176">
        <v>1756.54</v>
      </c>
      <c r="I31" s="171" t="s">
        <v>305</v>
      </c>
    </row>
    <row r="32" spans="2:9" ht="15" customHeight="1" x14ac:dyDescent="0.2">
      <c r="B32" s="168">
        <v>1030</v>
      </c>
      <c r="C32" s="101" t="s">
        <v>263</v>
      </c>
      <c r="D32" s="101" t="s">
        <v>264</v>
      </c>
      <c r="E32" s="102">
        <v>39</v>
      </c>
      <c r="F32" s="101" t="s">
        <v>308</v>
      </c>
      <c r="G32" s="101" t="s">
        <v>222</v>
      </c>
      <c r="H32" s="176">
        <v>1719.4299999999998</v>
      </c>
      <c r="I32" s="171" t="s">
        <v>304</v>
      </c>
    </row>
    <row r="33" spans="2:9" ht="15" x14ac:dyDescent="0.2">
      <c r="B33" s="168">
        <v>1031</v>
      </c>
      <c r="C33" s="101" t="s">
        <v>217</v>
      </c>
      <c r="D33" s="101" t="s">
        <v>265</v>
      </c>
      <c r="E33" s="103">
        <v>35</v>
      </c>
      <c r="F33" s="101" t="s">
        <v>306</v>
      </c>
      <c r="G33" s="101" t="s">
        <v>219</v>
      </c>
      <c r="H33" s="176">
        <v>1595.7299999999998</v>
      </c>
      <c r="I33" s="171" t="s">
        <v>305</v>
      </c>
    </row>
    <row r="34" spans="2:9" ht="15" x14ac:dyDescent="0.2">
      <c r="B34" s="168">
        <v>1032</v>
      </c>
      <c r="C34" s="101" t="s">
        <v>220</v>
      </c>
      <c r="D34" s="101" t="s">
        <v>266</v>
      </c>
      <c r="E34" s="103">
        <v>32</v>
      </c>
      <c r="F34" s="101" t="s">
        <v>308</v>
      </c>
      <c r="G34" s="101" t="s">
        <v>222</v>
      </c>
      <c r="H34" s="176">
        <v>1410.1799999999998</v>
      </c>
      <c r="I34" s="171" t="s">
        <v>312</v>
      </c>
    </row>
    <row r="35" spans="2:9" ht="15" x14ac:dyDescent="0.2">
      <c r="B35" s="168">
        <v>1033</v>
      </c>
      <c r="C35" s="101" t="s">
        <v>223</v>
      </c>
      <c r="D35" s="101" t="s">
        <v>16</v>
      </c>
      <c r="E35" s="103">
        <v>31</v>
      </c>
      <c r="F35" s="101" t="s">
        <v>306</v>
      </c>
      <c r="G35" s="101" t="s">
        <v>225</v>
      </c>
      <c r="H35" s="176">
        <v>1533.8799999999999</v>
      </c>
      <c r="I35" s="171" t="s">
        <v>312</v>
      </c>
    </row>
    <row r="36" spans="2:9" ht="15" x14ac:dyDescent="0.2">
      <c r="B36" s="168">
        <v>1034</v>
      </c>
      <c r="C36" s="101" t="s">
        <v>226</v>
      </c>
      <c r="D36" s="101" t="s">
        <v>267</v>
      </c>
      <c r="E36" s="103">
        <v>30</v>
      </c>
      <c r="F36" s="101" t="s">
        <v>306</v>
      </c>
      <c r="G36" s="101" t="s">
        <v>228</v>
      </c>
      <c r="H36" s="176">
        <v>1818.3899999999999</v>
      </c>
      <c r="I36" s="171" t="s">
        <v>304</v>
      </c>
    </row>
    <row r="37" spans="2:9" ht="15" x14ac:dyDescent="0.2">
      <c r="B37" s="168">
        <v>1035</v>
      </c>
      <c r="C37" s="101" t="s">
        <v>229</v>
      </c>
      <c r="D37" s="101" t="s">
        <v>268</v>
      </c>
      <c r="E37" s="103">
        <v>28</v>
      </c>
      <c r="F37" s="101" t="s">
        <v>308</v>
      </c>
      <c r="G37" s="101" t="s">
        <v>219</v>
      </c>
      <c r="H37" s="176">
        <v>1793.6499999999999</v>
      </c>
      <c r="I37" s="171" t="s">
        <v>305</v>
      </c>
    </row>
    <row r="38" spans="2:9" ht="15" x14ac:dyDescent="0.2">
      <c r="B38" s="168">
        <v>1036</v>
      </c>
      <c r="C38" s="101" t="s">
        <v>231</v>
      </c>
      <c r="D38" s="101" t="s">
        <v>269</v>
      </c>
      <c r="E38" s="103">
        <v>26</v>
      </c>
      <c r="F38" s="101" t="s">
        <v>309</v>
      </c>
      <c r="G38" s="101" t="s">
        <v>225</v>
      </c>
      <c r="H38" s="176">
        <v>1385.4399999999998</v>
      </c>
      <c r="I38" s="171" t="s">
        <v>304</v>
      </c>
    </row>
    <row r="39" spans="2:9" ht="15" x14ac:dyDescent="0.2">
      <c r="B39" s="168">
        <v>1037</v>
      </c>
      <c r="C39" s="101" t="s">
        <v>232</v>
      </c>
      <c r="D39" s="101" t="s">
        <v>270</v>
      </c>
      <c r="E39" s="103">
        <v>45</v>
      </c>
      <c r="F39" s="101" t="s">
        <v>306</v>
      </c>
      <c r="G39" s="101" t="s">
        <v>222</v>
      </c>
      <c r="H39" s="176">
        <v>1224.6299999999999</v>
      </c>
      <c r="I39" s="171" t="s">
        <v>305</v>
      </c>
    </row>
    <row r="40" spans="2:9" ht="15" x14ac:dyDescent="0.2">
      <c r="B40" s="168">
        <v>1038</v>
      </c>
      <c r="C40" s="101" t="s">
        <v>233</v>
      </c>
      <c r="D40" s="101" t="s">
        <v>271</v>
      </c>
      <c r="E40" s="103">
        <v>26</v>
      </c>
      <c r="F40" s="101" t="s">
        <v>309</v>
      </c>
      <c r="G40" s="101" t="s">
        <v>222</v>
      </c>
      <c r="H40" s="176">
        <v>1558.62</v>
      </c>
      <c r="I40" s="171" t="s">
        <v>304</v>
      </c>
    </row>
    <row r="41" spans="2:9" ht="15" x14ac:dyDescent="0.2">
      <c r="B41" s="168">
        <v>1039</v>
      </c>
      <c r="C41" s="101" t="s">
        <v>235</v>
      </c>
      <c r="D41" s="101" t="s">
        <v>272</v>
      </c>
      <c r="E41" s="103">
        <v>51</v>
      </c>
      <c r="F41" s="101" t="s">
        <v>308</v>
      </c>
      <c r="G41" s="101" t="s">
        <v>228</v>
      </c>
      <c r="H41" s="176">
        <v>1113.3</v>
      </c>
      <c r="I41" s="171" t="s">
        <v>312</v>
      </c>
    </row>
    <row r="42" spans="2:9" ht="15" x14ac:dyDescent="0.2">
      <c r="B42" s="168">
        <v>1040</v>
      </c>
      <c r="C42" s="101" t="s">
        <v>236</v>
      </c>
      <c r="D42" s="101" t="s">
        <v>273</v>
      </c>
      <c r="E42" s="103">
        <v>32</v>
      </c>
      <c r="F42" s="101" t="s">
        <v>306</v>
      </c>
      <c r="G42" s="101" t="s">
        <v>228</v>
      </c>
      <c r="H42" s="176">
        <v>1335.9599999999998</v>
      </c>
      <c r="I42" s="171" t="s">
        <v>312</v>
      </c>
    </row>
    <row r="43" spans="2:9" ht="15" x14ac:dyDescent="0.2">
      <c r="B43" s="168">
        <v>1041</v>
      </c>
      <c r="C43" s="101" t="s">
        <v>223</v>
      </c>
      <c r="D43" s="101" t="s">
        <v>274</v>
      </c>
      <c r="E43" s="103">
        <v>45</v>
      </c>
      <c r="F43" s="101" t="s">
        <v>306</v>
      </c>
      <c r="G43" s="101" t="s">
        <v>225</v>
      </c>
      <c r="H43" s="176">
        <v>1731.8</v>
      </c>
      <c r="I43" s="171" t="s">
        <v>304</v>
      </c>
    </row>
    <row r="44" spans="2:9" ht="15" x14ac:dyDescent="0.2">
      <c r="B44" s="168">
        <v>1042</v>
      </c>
      <c r="C44" s="101" t="s">
        <v>229</v>
      </c>
      <c r="D44" s="101" t="s">
        <v>275</v>
      </c>
      <c r="E44" s="103">
        <v>36</v>
      </c>
      <c r="F44" s="101" t="s">
        <v>308</v>
      </c>
      <c r="G44" s="101" t="s">
        <v>222</v>
      </c>
      <c r="H44" s="176">
        <v>1793.6499999999999</v>
      </c>
      <c r="I44" s="171" t="s">
        <v>312</v>
      </c>
    </row>
    <row r="45" spans="2:9" ht="15" x14ac:dyDescent="0.2">
      <c r="B45" s="168">
        <v>1043</v>
      </c>
      <c r="C45" s="101" t="s">
        <v>232</v>
      </c>
      <c r="D45" s="101" t="s">
        <v>276</v>
      </c>
      <c r="E45" s="103">
        <v>35</v>
      </c>
      <c r="F45" s="101" t="s">
        <v>306</v>
      </c>
      <c r="G45" s="101" t="s">
        <v>219</v>
      </c>
      <c r="H45" s="176">
        <v>1459.6599999999999</v>
      </c>
      <c r="I45" s="171" t="s">
        <v>305</v>
      </c>
    </row>
    <row r="46" spans="2:9" ht="15" x14ac:dyDescent="0.2">
      <c r="B46" s="168">
        <v>1044</v>
      </c>
      <c r="C46" s="101" t="s">
        <v>220</v>
      </c>
      <c r="D46" s="101" t="s">
        <v>277</v>
      </c>
      <c r="E46" s="103">
        <v>45</v>
      </c>
      <c r="F46" s="101" t="s">
        <v>309</v>
      </c>
      <c r="G46" s="101" t="s">
        <v>222</v>
      </c>
      <c r="H46" s="176">
        <v>1595.7299999999998</v>
      </c>
      <c r="I46" s="171" t="s">
        <v>305</v>
      </c>
    </row>
    <row r="47" spans="2:9" ht="15" x14ac:dyDescent="0.2">
      <c r="B47" s="168">
        <v>1045</v>
      </c>
      <c r="C47" s="101" t="s">
        <v>242</v>
      </c>
      <c r="D47" s="101" t="s">
        <v>278</v>
      </c>
      <c r="E47" s="103">
        <v>32</v>
      </c>
      <c r="F47" s="101" t="s">
        <v>308</v>
      </c>
      <c r="G47" s="101" t="s">
        <v>225</v>
      </c>
      <c r="H47" s="176">
        <v>1397.81</v>
      </c>
      <c r="I47" s="171" t="s">
        <v>304</v>
      </c>
    </row>
    <row r="48" spans="2:9" ht="15" x14ac:dyDescent="0.2">
      <c r="B48" s="168">
        <v>1046</v>
      </c>
      <c r="C48" s="101" t="s">
        <v>235</v>
      </c>
      <c r="D48" s="101" t="s">
        <v>279</v>
      </c>
      <c r="E48" s="103">
        <v>26</v>
      </c>
      <c r="F48" s="101" t="s">
        <v>307</v>
      </c>
      <c r="G48" s="101" t="s">
        <v>228</v>
      </c>
      <c r="H48" s="176">
        <v>1632.84</v>
      </c>
      <c r="I48" s="171" t="s">
        <v>312</v>
      </c>
    </row>
    <row r="49" spans="2:9" ht="15" x14ac:dyDescent="0.2">
      <c r="B49" s="168">
        <v>1047</v>
      </c>
      <c r="C49" s="101" t="s">
        <v>217</v>
      </c>
      <c r="D49" s="101" t="s">
        <v>280</v>
      </c>
      <c r="E49" s="103">
        <v>28</v>
      </c>
      <c r="F49" s="101" t="s">
        <v>306</v>
      </c>
      <c r="G49" s="101" t="s">
        <v>228</v>
      </c>
      <c r="H49" s="176">
        <v>1348.33</v>
      </c>
      <c r="I49" s="171" t="s">
        <v>312</v>
      </c>
    </row>
    <row r="50" spans="2:9" ht="15" x14ac:dyDescent="0.2">
      <c r="B50" s="168">
        <v>1048</v>
      </c>
      <c r="C50" s="101" t="s">
        <v>223</v>
      </c>
      <c r="D50" s="101" t="s">
        <v>281</v>
      </c>
      <c r="E50" s="103">
        <v>29</v>
      </c>
      <c r="F50" s="101" t="s">
        <v>308</v>
      </c>
      <c r="G50" s="101" t="s">
        <v>219</v>
      </c>
      <c r="H50" s="176">
        <v>1422.55</v>
      </c>
      <c r="I50" s="171" t="s">
        <v>304</v>
      </c>
    </row>
    <row r="51" spans="2:9" ht="15" x14ac:dyDescent="0.2">
      <c r="B51" s="168">
        <v>1049</v>
      </c>
      <c r="C51" s="101" t="s">
        <v>247</v>
      </c>
      <c r="D51" s="101" t="s">
        <v>282</v>
      </c>
      <c r="E51" s="103">
        <v>25</v>
      </c>
      <c r="F51" s="101" t="s">
        <v>309</v>
      </c>
      <c r="G51" s="101" t="s">
        <v>222</v>
      </c>
      <c r="H51" s="176">
        <v>1830.76</v>
      </c>
      <c r="I51" s="171" t="s">
        <v>305</v>
      </c>
    </row>
    <row r="52" spans="2:9" ht="15.75" thickBot="1" x14ac:dyDescent="0.25">
      <c r="B52" s="169">
        <v>1050</v>
      </c>
      <c r="C52" s="104" t="s">
        <v>217</v>
      </c>
      <c r="D52" s="104" t="s">
        <v>283</v>
      </c>
      <c r="E52" s="105">
        <v>24</v>
      </c>
      <c r="F52" s="104" t="s">
        <v>306</v>
      </c>
      <c r="G52" s="104" t="s">
        <v>219</v>
      </c>
      <c r="H52" s="177">
        <v>1422.55</v>
      </c>
      <c r="I52" s="172" t="s">
        <v>305</v>
      </c>
    </row>
    <row r="53" spans="2:9" ht="15" x14ac:dyDescent="0.2">
      <c r="B53" s="178"/>
      <c r="C53" s="179"/>
      <c r="D53" s="179"/>
      <c r="E53" s="180"/>
      <c r="F53" s="179"/>
      <c r="G53" s="179"/>
      <c r="H53" s="181">
        <f>SUM(Table1[Aporte])</f>
        <v>74566.36</v>
      </c>
      <c r="I53" s="182"/>
    </row>
    <row r="54" spans="2:9" ht="15" x14ac:dyDescent="0.2">
      <c r="E54" s="106"/>
      <c r="F54" s="57"/>
    </row>
  </sheetData>
  <mergeCells count="1">
    <mergeCell ref="B1:I1"/>
  </mergeCells>
  <phoneticPr fontId="0" type="noConversion"/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tabColor rgb="FF92D050"/>
  </sheetPr>
  <dimension ref="A1:M26"/>
  <sheetViews>
    <sheetView showGridLines="0" zoomScale="87" zoomScaleNormal="87" workbookViewId="0">
      <selection activeCell="L20" sqref="L20"/>
    </sheetView>
  </sheetViews>
  <sheetFormatPr defaultColWidth="11.5703125" defaultRowHeight="12.75" x14ac:dyDescent="0.2"/>
  <cols>
    <col min="1" max="1" width="11.28515625" customWidth="1"/>
    <col min="2" max="2" width="11.140625" customWidth="1"/>
    <col min="3" max="3" width="8.28515625" customWidth="1"/>
    <col min="4" max="4" width="7.7109375" customWidth="1"/>
    <col min="5" max="5" width="10.5703125" customWidth="1"/>
    <col min="6" max="6" width="12.7109375" customWidth="1"/>
    <col min="7" max="7" width="10" customWidth="1"/>
    <col min="8" max="8" width="9.42578125" customWidth="1"/>
    <col min="9" max="9" width="5.7109375" customWidth="1"/>
    <col min="10" max="13" width="10.7109375" customWidth="1"/>
  </cols>
  <sheetData>
    <row r="1" spans="1:13" ht="18" x14ac:dyDescent="0.25">
      <c r="A1" s="229" t="s">
        <v>8</v>
      </c>
      <c r="B1" s="229"/>
      <c r="C1" s="229"/>
      <c r="D1" s="229"/>
    </row>
    <row r="2" spans="1:13" x14ac:dyDescent="0.2">
      <c r="A2" s="5"/>
    </row>
    <row r="3" spans="1:13" ht="20.25" x14ac:dyDescent="0.3">
      <c r="A3" s="237" t="s">
        <v>79</v>
      </c>
      <c r="B3" s="237"/>
      <c r="C3" s="237"/>
      <c r="D3" s="237"/>
      <c r="E3" s="237"/>
      <c r="F3" s="237"/>
      <c r="G3" s="237"/>
      <c r="H3" s="237"/>
    </row>
    <row r="4" spans="1:13" ht="6.95" customHeight="1" thickBot="1" x14ac:dyDescent="0.25"/>
    <row r="5" spans="1:13" ht="13.5" thickBot="1" x14ac:dyDescent="0.25">
      <c r="A5" s="45" t="s">
        <v>80</v>
      </c>
      <c r="B5" s="46" t="s">
        <v>81</v>
      </c>
      <c r="C5" s="46" t="s">
        <v>127</v>
      </c>
      <c r="D5" s="47" t="s">
        <v>82</v>
      </c>
      <c r="E5" s="45" t="s">
        <v>83</v>
      </c>
      <c r="F5" s="47" t="s">
        <v>84</v>
      </c>
      <c r="G5" s="47" t="s">
        <v>112</v>
      </c>
      <c r="I5" s="66" t="s">
        <v>165</v>
      </c>
    </row>
    <row r="6" spans="1:13" ht="13.5" thickBot="1" x14ac:dyDescent="0.25">
      <c r="A6" s="48" t="s">
        <v>85</v>
      </c>
      <c r="B6" s="49" t="s">
        <v>86</v>
      </c>
      <c r="C6" s="62" t="s">
        <v>128</v>
      </c>
      <c r="D6" s="50" t="s">
        <v>87</v>
      </c>
      <c r="E6" s="142">
        <v>774.39414422899858</v>
      </c>
      <c r="F6" s="143" cm="1">
        <f t="array" ref="F6">_xlfn.IFS(C6="M", E6*0.1, C6="F",E6*0.11)</f>
        <v>77.439414422899858</v>
      </c>
      <c r="G6" s="144">
        <f>E6+F6</f>
        <v>851.83355865189844</v>
      </c>
    </row>
    <row r="7" spans="1:13" ht="13.5" thickBot="1" x14ac:dyDescent="0.25">
      <c r="A7" s="51" t="s">
        <v>88</v>
      </c>
      <c r="B7" s="52" t="s">
        <v>89</v>
      </c>
      <c r="C7" s="63" t="s">
        <v>128</v>
      </c>
      <c r="D7" s="53" t="s">
        <v>92</v>
      </c>
      <c r="E7" s="145">
        <v>531.87690328319206</v>
      </c>
      <c r="F7" s="143" cm="1">
        <f t="array" ref="F7">_xlfn.IFS(C7="M", E7*0.1, C7="F",E7*0.11)</f>
        <v>53.187690328319206</v>
      </c>
      <c r="G7" s="146">
        <f t="shared" ref="G7:G20" si="0">E7+F7</f>
        <v>585.06459361151133</v>
      </c>
      <c r="I7" s="67" t="s">
        <v>82</v>
      </c>
      <c r="J7" s="69" t="s">
        <v>92</v>
      </c>
      <c r="K7" s="69" t="s">
        <v>99</v>
      </c>
      <c r="L7" s="69" t="s">
        <v>90</v>
      </c>
      <c r="M7" s="69" t="s">
        <v>87</v>
      </c>
    </row>
    <row r="8" spans="1:13" ht="14.25" thickTop="1" thickBot="1" x14ac:dyDescent="0.25">
      <c r="A8" s="51" t="s">
        <v>91</v>
      </c>
      <c r="B8" s="52" t="s">
        <v>133</v>
      </c>
      <c r="C8" s="63" t="s">
        <v>129</v>
      </c>
      <c r="D8" s="53" t="s">
        <v>92</v>
      </c>
      <c r="E8" s="145">
        <v>268.02978819909208</v>
      </c>
      <c r="F8" s="143" cm="1">
        <f t="array" ref="F8">_xlfn.IFS(C8="M", E8*0.1, C8="F",E8*0.11)</f>
        <v>29.483276701900127</v>
      </c>
      <c r="G8" s="146">
        <f t="shared" si="0"/>
        <v>297.51306490099222</v>
      </c>
      <c r="I8" s="68"/>
      <c r="J8" s="70"/>
      <c r="K8" s="70"/>
      <c r="L8" s="70"/>
      <c r="M8" s="70"/>
    </row>
    <row r="9" spans="1:13" ht="14.25" thickTop="1" thickBot="1" x14ac:dyDescent="0.25">
      <c r="A9" s="51" t="s">
        <v>93</v>
      </c>
      <c r="B9" s="52" t="s">
        <v>94</v>
      </c>
      <c r="C9" s="63" t="s">
        <v>128</v>
      </c>
      <c r="D9" s="53" t="s">
        <v>92</v>
      </c>
      <c r="E9" s="145">
        <v>364.73441633114743</v>
      </c>
      <c r="F9" s="143" cm="1">
        <f t="array" ref="F9">_xlfn.IFS(C9="M", E9*0.1, C9="F",E9*0.11)</f>
        <v>36.473441633114746</v>
      </c>
      <c r="G9" s="146">
        <f t="shared" si="0"/>
        <v>401.20785796426219</v>
      </c>
      <c r="I9" s="67" t="s">
        <v>140</v>
      </c>
      <c r="J9" s="141">
        <f>COUNTIF($D$6:$D$20, J$7)</f>
        <v>5</v>
      </c>
      <c r="K9" s="141">
        <f t="shared" ref="K9:M9" si="1">COUNTIF($D$6:$D$20, K$7)</f>
        <v>5</v>
      </c>
      <c r="L9" s="141">
        <f t="shared" si="1"/>
        <v>2</v>
      </c>
      <c r="M9" s="141">
        <f t="shared" si="1"/>
        <v>3</v>
      </c>
    </row>
    <row r="10" spans="1:13" ht="14.25" thickTop="1" thickBot="1" x14ac:dyDescent="0.25">
      <c r="A10" s="51" t="s">
        <v>95</v>
      </c>
      <c r="B10" s="52" t="s">
        <v>134</v>
      </c>
      <c r="C10" s="63" t="s">
        <v>129</v>
      </c>
      <c r="D10" s="53" t="s">
        <v>90</v>
      </c>
      <c r="E10" s="145">
        <v>385.61790117262308</v>
      </c>
      <c r="F10" s="143" cm="1">
        <f t="array" ref="F10">_xlfn.IFS(C10="M", E10*0.1, C10="F",E10*0.11)</f>
        <v>42.417969128988538</v>
      </c>
      <c r="G10" s="146">
        <f t="shared" si="0"/>
        <v>428.03587030161162</v>
      </c>
      <c r="I10" s="68"/>
      <c r="J10" s="70"/>
      <c r="K10" s="70"/>
      <c r="L10" s="70"/>
      <c r="M10" s="70"/>
    </row>
    <row r="11" spans="1:13" ht="14.25" thickTop="1" thickBot="1" x14ac:dyDescent="0.25">
      <c r="A11" s="51" t="s">
        <v>96</v>
      </c>
      <c r="B11" s="52" t="s">
        <v>135</v>
      </c>
      <c r="C11" s="63" t="s">
        <v>129</v>
      </c>
      <c r="D11" s="53" t="s">
        <v>87</v>
      </c>
      <c r="E11" s="145">
        <v>697.80819579484501</v>
      </c>
      <c r="F11" s="143" cm="1">
        <f t="array" ref="F11">_xlfn.IFS(C11="M", E11*0.1, C11="F",E11*0.11)</f>
        <v>76.758901537432948</v>
      </c>
      <c r="G11" s="146">
        <f t="shared" si="0"/>
        <v>774.56709733227797</v>
      </c>
      <c r="I11" s="67" t="s">
        <v>141</v>
      </c>
      <c r="J11" s="149">
        <f>SUMIF($D$6:$D$20, J$7, $G$6:$G$20)</f>
        <v>1814.823892768515</v>
      </c>
      <c r="K11" s="149">
        <f t="shared" ref="K11:M11" si="2">SUMIF($D$6:$D$20, K$7, $G$6:$G$20)</f>
        <v>2818.3277871181017</v>
      </c>
      <c r="L11" s="149">
        <f t="shared" si="2"/>
        <v>1008.4390556406938</v>
      </c>
      <c r="M11" s="149">
        <f t="shared" si="2"/>
        <v>1825.1589059805926</v>
      </c>
    </row>
    <row r="12" spans="1:13" ht="14.25" thickTop="1" thickBot="1" x14ac:dyDescent="0.25">
      <c r="A12" s="51" t="s">
        <v>97</v>
      </c>
      <c r="B12" s="52" t="s">
        <v>98</v>
      </c>
      <c r="C12" s="63" t="s">
        <v>128</v>
      </c>
      <c r="D12" s="53" t="s">
        <v>99</v>
      </c>
      <c r="E12" s="145">
        <v>472.30286948333111</v>
      </c>
      <c r="F12" s="143" cm="1">
        <f t="array" ref="F12">_xlfn.IFS(C12="M", E12*0.1, C12="F",E12*0.11)</f>
        <v>47.230286948333116</v>
      </c>
      <c r="G12" s="146">
        <f t="shared" si="0"/>
        <v>519.53315643166422</v>
      </c>
      <c r="J12" t="str">
        <f ca="1">_xlfn.FORMULATEXT(J9)</f>
        <v>=COUNTIF($D$6:$D$20; J$7)</v>
      </c>
    </row>
    <row r="13" spans="1:13" ht="13.5" thickBot="1" x14ac:dyDescent="0.25">
      <c r="A13" s="51" t="s">
        <v>100</v>
      </c>
      <c r="B13" s="52" t="s">
        <v>136</v>
      </c>
      <c r="C13" s="63" t="s">
        <v>129</v>
      </c>
      <c r="D13" s="53" t="s">
        <v>90</v>
      </c>
      <c r="E13" s="145">
        <v>522.88575255773173</v>
      </c>
      <c r="F13" s="143" cm="1">
        <f t="array" ref="F13">_xlfn.IFS(C13="M", E13*0.1, C13="F",E13*0.11)</f>
        <v>57.517432781350493</v>
      </c>
      <c r="G13" s="146">
        <f t="shared" si="0"/>
        <v>580.40318533908226</v>
      </c>
      <c r="J13" t="str">
        <f ca="1">_xlfn.FORMULATEXT(J11)</f>
        <v>=SUMIF($D$6:$D$20; J$7; $G$6:$G$20)</v>
      </c>
    </row>
    <row r="14" spans="1:13" ht="13.5" thickBot="1" x14ac:dyDescent="0.25">
      <c r="A14" s="51" t="s">
        <v>101</v>
      </c>
      <c r="B14" s="52" t="s">
        <v>102</v>
      </c>
      <c r="C14" s="63" t="s">
        <v>128</v>
      </c>
      <c r="D14" s="53" t="s">
        <v>99</v>
      </c>
      <c r="E14" s="145">
        <v>603.12713152963624</v>
      </c>
      <c r="F14" s="143" cm="1">
        <f t="array" ref="F14">_xlfn.IFS(C14="M", E14*0.1, C14="F",E14*0.11)</f>
        <v>60.312713152963624</v>
      </c>
      <c r="G14" s="146">
        <f t="shared" si="0"/>
        <v>663.43984468259987</v>
      </c>
    </row>
    <row r="15" spans="1:13" ht="13.5" thickBot="1" x14ac:dyDescent="0.25">
      <c r="A15" s="51" t="s">
        <v>103</v>
      </c>
      <c r="B15" s="52" t="s">
        <v>137</v>
      </c>
      <c r="C15" s="63" t="s">
        <v>129</v>
      </c>
      <c r="D15" s="53" t="s">
        <v>92</v>
      </c>
      <c r="E15" s="145">
        <v>299.39841158044288</v>
      </c>
      <c r="F15" s="143" cm="1">
        <f t="array" ref="F15">_xlfn.IFS(C15="M", E15*0.1, C15="F",E15*0.11)</f>
        <v>32.933825273848718</v>
      </c>
      <c r="G15" s="146">
        <f t="shared" si="0"/>
        <v>332.33223685429158</v>
      </c>
    </row>
    <row r="16" spans="1:13" ht="13.5" thickBot="1" x14ac:dyDescent="0.25">
      <c r="A16" s="51" t="s">
        <v>104</v>
      </c>
      <c r="B16" s="52" t="s">
        <v>138</v>
      </c>
      <c r="C16" s="63" t="s">
        <v>129</v>
      </c>
      <c r="D16" s="53" t="s">
        <v>99</v>
      </c>
      <c r="E16" s="145">
        <v>408.72498436122396</v>
      </c>
      <c r="F16" s="143" cm="1">
        <f t="array" ref="F16">_xlfn.IFS(C16="M", E16*0.1, C16="F",E16*0.11)</f>
        <v>44.959748279734633</v>
      </c>
      <c r="G16" s="146">
        <f t="shared" si="0"/>
        <v>453.6847326409586</v>
      </c>
    </row>
    <row r="17" spans="1:7" ht="13.5" thickBot="1" x14ac:dyDescent="0.25">
      <c r="A17" s="51" t="s">
        <v>105</v>
      </c>
      <c r="B17" s="52" t="s">
        <v>106</v>
      </c>
      <c r="C17" s="63" t="s">
        <v>128</v>
      </c>
      <c r="D17" s="53" t="s">
        <v>99</v>
      </c>
      <c r="E17" s="145">
        <v>313.12467141679679</v>
      </c>
      <c r="F17" s="143" cm="1">
        <f t="array" ref="F17">_xlfn.IFS(C17="M", E17*0.1, C17="F",E17*0.11)</f>
        <v>31.312467141679679</v>
      </c>
      <c r="G17" s="146">
        <f t="shared" si="0"/>
        <v>344.43713855847648</v>
      </c>
    </row>
    <row r="18" spans="1:7" ht="13.5" thickBot="1" x14ac:dyDescent="0.25">
      <c r="A18" s="51" t="s">
        <v>107</v>
      </c>
      <c r="B18" s="52" t="s">
        <v>139</v>
      </c>
      <c r="C18" s="63" t="s">
        <v>129</v>
      </c>
      <c r="D18" s="53" t="s">
        <v>92</v>
      </c>
      <c r="E18" s="145">
        <v>179.01454003374573</v>
      </c>
      <c r="F18" s="143" cm="1">
        <f t="array" ref="F18">_xlfn.IFS(C18="M", E18*0.1, C18="F",E18*0.11)</f>
        <v>19.691599403712029</v>
      </c>
      <c r="G18" s="146">
        <f t="shared" si="0"/>
        <v>198.70613943745775</v>
      </c>
    </row>
    <row r="19" spans="1:7" ht="13.5" thickBot="1" x14ac:dyDescent="0.25">
      <c r="A19" s="51" t="s">
        <v>108</v>
      </c>
      <c r="B19" s="52" t="s">
        <v>109</v>
      </c>
      <c r="C19" s="63" t="s">
        <v>128</v>
      </c>
      <c r="D19" s="53" t="s">
        <v>99</v>
      </c>
      <c r="E19" s="145">
        <v>761.12083164036596</v>
      </c>
      <c r="F19" s="143" cm="1">
        <f t="array" ref="F19">_xlfn.IFS(C19="M", E19*0.1, C19="F",E19*0.11)</f>
        <v>76.112083164036605</v>
      </c>
      <c r="G19" s="146">
        <f t="shared" si="0"/>
        <v>837.23291480440253</v>
      </c>
    </row>
    <row r="20" spans="1:7" ht="13.5" thickBot="1" x14ac:dyDescent="0.25">
      <c r="A20" s="54" t="s">
        <v>110</v>
      </c>
      <c r="B20" s="55" t="s">
        <v>111</v>
      </c>
      <c r="C20" s="64" t="s">
        <v>128</v>
      </c>
      <c r="D20" s="56" t="s">
        <v>87</v>
      </c>
      <c r="E20" s="147">
        <v>180.68931817856026</v>
      </c>
      <c r="F20" s="143" cm="1">
        <f t="array" ref="F20">_xlfn.IFS(C20="M", E20*0.1, C20="F",E20*0.11)</f>
        <v>18.068931817856026</v>
      </c>
      <c r="G20" s="148">
        <f t="shared" si="0"/>
        <v>198.75824999641628</v>
      </c>
    </row>
    <row r="21" spans="1:7" x14ac:dyDescent="0.2">
      <c r="F21" s="194" t="str">
        <f ca="1">_xlfn.FORMULATEXT(F6)</f>
        <v>=IFS(C6="M"; E6*0,1; C6="F";E6*0,11)</v>
      </c>
    </row>
    <row r="22" spans="1:7" x14ac:dyDescent="0.2">
      <c r="B22" s="195" t="s">
        <v>130</v>
      </c>
      <c r="C22" s="10"/>
      <c r="D22" s="10"/>
      <c r="E22" s="10"/>
      <c r="F22" s="10"/>
    </row>
    <row r="23" spans="1:7" x14ac:dyDescent="0.2">
      <c r="B23" s="196" t="s">
        <v>131</v>
      </c>
      <c r="C23" s="10"/>
      <c r="D23" s="10"/>
      <c r="E23" s="10"/>
      <c r="F23" s="10"/>
    </row>
    <row r="24" spans="1:7" x14ac:dyDescent="0.2">
      <c r="B24" s="196" t="s">
        <v>132</v>
      </c>
      <c r="C24" s="10"/>
      <c r="D24" s="10"/>
      <c r="E24" s="10"/>
      <c r="F24" s="10"/>
    </row>
    <row r="26" spans="1:7" x14ac:dyDescent="0.2">
      <c r="B26" s="1"/>
    </row>
  </sheetData>
  <mergeCells count="2">
    <mergeCell ref="A3:H3"/>
    <mergeCell ref="A1:D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92D050"/>
  </sheetPr>
  <dimension ref="A1:O30"/>
  <sheetViews>
    <sheetView showGridLines="0" workbookViewId="0">
      <selection activeCell="L18" sqref="L18"/>
    </sheetView>
  </sheetViews>
  <sheetFormatPr defaultColWidth="11.42578125" defaultRowHeight="12.75" x14ac:dyDescent="0.2"/>
  <cols>
    <col min="1" max="1" width="3.7109375" style="129" customWidth="1"/>
    <col min="2" max="2" width="1.7109375" style="129" customWidth="1"/>
    <col min="3" max="3" width="5" style="129" bestFit="1" customWidth="1"/>
    <col min="4" max="4" width="7" style="129" bestFit="1" customWidth="1"/>
    <col min="5" max="5" width="9.42578125" style="129" bestFit="1" customWidth="1"/>
    <col min="6" max="6" width="11.42578125" style="129" bestFit="1" customWidth="1"/>
    <col min="7" max="7" width="6.140625" style="129" bestFit="1" customWidth="1"/>
    <col min="8" max="8" width="29.7109375" style="129" customWidth="1"/>
    <col min="9" max="9" width="39.5703125" style="129" customWidth="1"/>
    <col min="10" max="10" width="13.140625" style="129" customWidth="1"/>
    <col min="11" max="16384" width="11.42578125" style="129"/>
  </cols>
  <sheetData>
    <row r="1" spans="1:15" ht="18" x14ac:dyDescent="0.2">
      <c r="A1" s="241" t="s">
        <v>8</v>
      </c>
      <c r="B1" s="241"/>
      <c r="C1" s="241"/>
      <c r="D1" s="241"/>
      <c r="E1" s="241"/>
      <c r="F1" s="241"/>
      <c r="G1" s="241"/>
    </row>
    <row r="2" spans="1:15" x14ac:dyDescent="0.2">
      <c r="A2" s="130"/>
    </row>
    <row r="4" spans="1:15" ht="21.75" customHeight="1" x14ac:dyDescent="0.2">
      <c r="A4" s="131" t="s">
        <v>0</v>
      </c>
      <c r="B4" s="242" t="s">
        <v>162</v>
      </c>
      <c r="C4" s="242"/>
      <c r="D4" s="242"/>
      <c r="E4" s="242"/>
      <c r="F4" s="242"/>
      <c r="G4" s="242"/>
      <c r="H4" s="242"/>
      <c r="I4" s="242"/>
      <c r="J4" s="242"/>
    </row>
    <row r="5" spans="1:15" ht="21.75" customHeight="1" x14ac:dyDescent="0.2">
      <c r="A5" s="132" t="s">
        <v>1</v>
      </c>
      <c r="B5" s="243" t="s">
        <v>32</v>
      </c>
      <c r="C5" s="243"/>
      <c r="D5" s="243"/>
      <c r="E5" s="243"/>
      <c r="F5" s="243"/>
      <c r="G5" s="243"/>
      <c r="H5" s="243"/>
      <c r="I5" s="243"/>
      <c r="J5" s="243"/>
    </row>
    <row r="6" spans="1:15" ht="21.75" customHeight="1" x14ac:dyDescent="0.2">
      <c r="A6" s="133" t="s">
        <v>2</v>
      </c>
      <c r="B6" s="238" t="s">
        <v>34</v>
      </c>
      <c r="C6" s="238"/>
      <c r="D6" s="238"/>
      <c r="E6" s="238"/>
      <c r="F6" s="238"/>
      <c r="G6" s="238"/>
      <c r="H6" s="238"/>
      <c r="I6" s="238"/>
      <c r="J6" s="238"/>
    </row>
    <row r="7" spans="1:15" ht="21.75" customHeight="1" x14ac:dyDescent="0.2">
      <c r="A7" s="134" t="s">
        <v>3</v>
      </c>
      <c r="B7" s="239" t="s">
        <v>150</v>
      </c>
      <c r="C7" s="239"/>
      <c r="D7" s="239"/>
      <c r="E7" s="239"/>
      <c r="F7" s="239"/>
      <c r="G7" s="239"/>
      <c r="H7" s="239"/>
      <c r="I7" s="239"/>
      <c r="J7" s="239"/>
    </row>
    <row r="8" spans="1:15" ht="21.75" customHeight="1" x14ac:dyDescent="0.2">
      <c r="A8" s="135" t="s">
        <v>4</v>
      </c>
      <c r="B8" s="240" t="s">
        <v>151</v>
      </c>
      <c r="C8" s="240"/>
      <c r="D8" s="240"/>
      <c r="E8" s="240"/>
      <c r="F8" s="240"/>
      <c r="G8" s="240"/>
      <c r="H8" s="240"/>
      <c r="I8" s="240"/>
      <c r="J8" s="240"/>
    </row>
    <row r="10" spans="1:15" x14ac:dyDescent="0.2">
      <c r="C10" s="136" t="s">
        <v>33</v>
      </c>
      <c r="D10" s="137" t="s">
        <v>28</v>
      </c>
      <c r="E10" s="137" t="s">
        <v>29</v>
      </c>
      <c r="F10" s="137" t="s">
        <v>30</v>
      </c>
      <c r="G10" s="137" t="s">
        <v>31</v>
      </c>
      <c r="H10" s="222"/>
      <c r="I10" s="132"/>
      <c r="J10" s="134"/>
      <c r="K10" s="135"/>
      <c r="N10" s="150"/>
      <c r="O10" s="150"/>
    </row>
    <row r="11" spans="1:15" x14ac:dyDescent="0.2">
      <c r="C11" s="139"/>
      <c r="D11" s="129" t="s">
        <v>10</v>
      </c>
      <c r="E11" s="129" t="s">
        <v>11</v>
      </c>
      <c r="F11" s="129" t="s">
        <v>152</v>
      </c>
      <c r="G11" s="140">
        <v>14</v>
      </c>
      <c r="H11" s="138" t="str">
        <f t="shared" ref="H11:H19" si="0">_xlfn.CONCAT(E11, " ", F11,", ",D11)</f>
        <v>Flores GARCÍA, Luis</v>
      </c>
      <c r="I11" s="132" t="str">
        <f>_xlfn.CONCAT((LEFT(D11,2)),G11,(RIGHT(F11,3)))</f>
        <v>Lu14CÍA</v>
      </c>
      <c r="J11" s="134" t="str">
        <f>UPPER(D11)</f>
        <v>LUIS</v>
      </c>
      <c r="K11" s="135" t="str">
        <f>LOWER(F11)</f>
        <v>garcía</v>
      </c>
      <c r="L11" s="150"/>
      <c r="M11" s="150"/>
      <c r="N11" s="150"/>
      <c r="O11" s="150"/>
    </row>
    <row r="12" spans="1:15" x14ac:dyDescent="0.2">
      <c r="C12" s="139"/>
      <c r="D12" s="129" t="s">
        <v>12</v>
      </c>
      <c r="E12" s="129" t="s">
        <v>13</v>
      </c>
      <c r="F12" s="129" t="s">
        <v>153</v>
      </c>
      <c r="G12" s="140">
        <v>58</v>
      </c>
      <c r="H12" s="138" t="str">
        <f t="shared" si="0"/>
        <v>Luciano TORRES, Jaime</v>
      </c>
      <c r="I12" s="190" t="str">
        <f t="shared" ref="I12:I19" si="1">_xlfn.CONCAT((LEFT(D12,2)),G12,(RIGHT(F12,3)))</f>
        <v>Ja58RES</v>
      </c>
      <c r="J12" s="188" t="str">
        <f t="shared" ref="J12:J19" si="2">UPPER(D12)</f>
        <v>JAIME</v>
      </c>
      <c r="K12" s="189" t="str">
        <f t="shared" ref="K12:K19" si="3">LOWER(F12)</f>
        <v>torres</v>
      </c>
      <c r="L12" s="150"/>
      <c r="M12" s="150"/>
      <c r="N12" s="150"/>
      <c r="O12" s="150"/>
    </row>
    <row r="13" spans="1:15" x14ac:dyDescent="0.2">
      <c r="C13" s="139"/>
      <c r="D13" s="129" t="s">
        <v>14</v>
      </c>
      <c r="E13" s="129" t="s">
        <v>15</v>
      </c>
      <c r="F13" s="129" t="s">
        <v>154</v>
      </c>
      <c r="G13" s="140">
        <v>47</v>
      </c>
      <c r="H13" s="138" t="str">
        <f t="shared" si="0"/>
        <v>Carrasco GOMEZ, Luisa</v>
      </c>
      <c r="I13" s="190" t="str">
        <f t="shared" si="1"/>
        <v>Lu47MEZ</v>
      </c>
      <c r="J13" s="188" t="str">
        <f t="shared" si="2"/>
        <v>LUISA</v>
      </c>
      <c r="K13" s="189" t="str">
        <f t="shared" si="3"/>
        <v>gomez</v>
      </c>
      <c r="L13" s="150"/>
      <c r="M13" s="150"/>
      <c r="N13" s="150"/>
      <c r="O13" s="150"/>
    </row>
    <row r="14" spans="1:15" x14ac:dyDescent="0.2">
      <c r="C14" s="139"/>
      <c r="D14" s="129" t="s">
        <v>16</v>
      </c>
      <c r="E14" s="129" t="s">
        <v>17</v>
      </c>
      <c r="F14" s="129" t="s">
        <v>155</v>
      </c>
      <c r="G14" s="140">
        <v>61</v>
      </c>
      <c r="H14" s="138" t="str">
        <f t="shared" si="0"/>
        <v>Cano SARMIENTO, Walter</v>
      </c>
      <c r="I14" s="190" t="str">
        <f t="shared" si="1"/>
        <v>Wa61NTO</v>
      </c>
      <c r="J14" s="188" t="str">
        <f t="shared" si="2"/>
        <v>WALTER</v>
      </c>
      <c r="K14" s="189" t="str">
        <f t="shared" si="3"/>
        <v>sarmiento</v>
      </c>
      <c r="L14" s="150"/>
      <c r="M14" s="150"/>
      <c r="N14" s="150"/>
      <c r="O14" s="150"/>
    </row>
    <row r="15" spans="1:15" x14ac:dyDescent="0.2">
      <c r="C15" s="139"/>
      <c r="D15" s="129" t="s">
        <v>18</v>
      </c>
      <c r="E15" s="129" t="s">
        <v>19</v>
      </c>
      <c r="F15" s="129" t="s">
        <v>156</v>
      </c>
      <c r="G15" s="140">
        <v>23</v>
      </c>
      <c r="H15" s="138" t="str">
        <f t="shared" si="0"/>
        <v>Zavala SALINAS, Clever</v>
      </c>
      <c r="I15" s="190" t="str">
        <f t="shared" si="1"/>
        <v>Cl23NAS</v>
      </c>
      <c r="J15" s="188" t="str">
        <f t="shared" si="2"/>
        <v>CLEVER</v>
      </c>
      <c r="K15" s="189" t="str">
        <f t="shared" si="3"/>
        <v>salinas</v>
      </c>
      <c r="L15" s="150"/>
      <c r="M15" s="150"/>
      <c r="N15" s="150"/>
      <c r="O15" s="150"/>
    </row>
    <row r="16" spans="1:15" x14ac:dyDescent="0.2">
      <c r="C16" s="139"/>
      <c r="D16" s="129" t="s">
        <v>20</v>
      </c>
      <c r="E16" s="129" t="s">
        <v>21</v>
      </c>
      <c r="F16" s="129" t="s">
        <v>157</v>
      </c>
      <c r="G16" s="140">
        <v>24</v>
      </c>
      <c r="H16" s="138" t="str">
        <f t="shared" si="0"/>
        <v>Vargas LINARES, Patricia</v>
      </c>
      <c r="I16" s="190" t="str">
        <f t="shared" si="1"/>
        <v>Pa24RES</v>
      </c>
      <c r="J16" s="188" t="str">
        <f t="shared" si="2"/>
        <v>PATRICIA</v>
      </c>
      <c r="K16" s="189" t="str">
        <f t="shared" si="3"/>
        <v>linares</v>
      </c>
      <c r="L16" s="150"/>
      <c r="M16" s="150"/>
      <c r="N16" s="150"/>
      <c r="O16" s="150"/>
    </row>
    <row r="17" spans="3:15" x14ac:dyDescent="0.2">
      <c r="C17" s="139"/>
      <c r="D17" s="129" t="s">
        <v>22</v>
      </c>
      <c r="E17" s="129" t="s">
        <v>23</v>
      </c>
      <c r="F17" s="129" t="s">
        <v>158</v>
      </c>
      <c r="G17" s="140">
        <v>27</v>
      </c>
      <c r="H17" s="138" t="str">
        <f t="shared" si="0"/>
        <v>Bohorquez MAMANI, María</v>
      </c>
      <c r="I17" s="190" t="str">
        <f t="shared" si="1"/>
        <v>Ma27ANI</v>
      </c>
      <c r="J17" s="188" t="str">
        <f t="shared" si="2"/>
        <v>MARÍA</v>
      </c>
      <c r="K17" s="189" t="str">
        <f t="shared" si="3"/>
        <v>mamani</v>
      </c>
      <c r="L17" s="150"/>
      <c r="M17" s="150"/>
      <c r="N17" s="150"/>
      <c r="O17" s="150"/>
    </row>
    <row r="18" spans="3:15" x14ac:dyDescent="0.2">
      <c r="C18" s="139"/>
      <c r="D18" s="129" t="s">
        <v>24</v>
      </c>
      <c r="E18" s="129" t="s">
        <v>25</v>
      </c>
      <c r="F18" s="129" t="s">
        <v>159</v>
      </c>
      <c r="G18" s="140">
        <v>35</v>
      </c>
      <c r="H18" s="138" t="str">
        <f t="shared" si="0"/>
        <v>Zambrano VELEZ, Richard</v>
      </c>
      <c r="I18" s="190" t="str">
        <f t="shared" si="1"/>
        <v>Ri35LEZ</v>
      </c>
      <c r="J18" s="188" t="str">
        <f t="shared" si="2"/>
        <v>RICHARD</v>
      </c>
      <c r="K18" s="189" t="str">
        <f t="shared" si="3"/>
        <v>velez</v>
      </c>
      <c r="L18" s="150"/>
      <c r="M18" s="150"/>
      <c r="N18" s="150"/>
      <c r="O18" s="150"/>
    </row>
    <row r="19" spans="3:15" x14ac:dyDescent="0.2">
      <c r="C19" s="139"/>
      <c r="D19" s="129" t="s">
        <v>26</v>
      </c>
      <c r="E19" s="129" t="s">
        <v>27</v>
      </c>
      <c r="F19" s="129" t="s">
        <v>160</v>
      </c>
      <c r="G19" s="140">
        <v>37</v>
      </c>
      <c r="H19" s="138" t="str">
        <f t="shared" si="0"/>
        <v>Verástegui LIENDO, Jessica</v>
      </c>
      <c r="I19" s="190" t="str">
        <f t="shared" si="1"/>
        <v>Je37NDO</v>
      </c>
      <c r="J19" s="188" t="str">
        <f t="shared" si="2"/>
        <v>JESSICA</v>
      </c>
      <c r="K19" s="189" t="str">
        <f t="shared" si="3"/>
        <v>liendo</v>
      </c>
      <c r="L19" s="150"/>
      <c r="M19" s="150"/>
      <c r="N19" s="150"/>
      <c r="O19" s="150"/>
    </row>
    <row r="20" spans="3:15" x14ac:dyDescent="0.2">
      <c r="H20" s="221" t="str">
        <f ca="1">_xlfn.FORMULATEXT(H11)</f>
        <v>=CONCAT(E11; " "; F11;", ";D11)</v>
      </c>
      <c r="I20" s="221" t="str">
        <f ca="1">_xlfn.FORMULATEXT(I11)</f>
        <v>=CONCAT((LEFT(D11;2));G11;(RIGHT(F11;3)))</v>
      </c>
      <c r="J20" s="221" t="str">
        <f t="shared" ref="J20:K20" ca="1" si="4">_xlfn.FORMULATEXT(J11)</f>
        <v>=UPPER(D11)</v>
      </c>
      <c r="K20" s="221" t="str">
        <f t="shared" ca="1" si="4"/>
        <v>=LOWER(F11)</v>
      </c>
    </row>
    <row r="30" spans="3:15" x14ac:dyDescent="0.2">
      <c r="F30" s="129" t="str">
        <f>UPPER(F20)</f>
        <v/>
      </c>
    </row>
  </sheetData>
  <mergeCells count="6">
    <mergeCell ref="B6:J6"/>
    <mergeCell ref="B7:J7"/>
    <mergeCell ref="B8:J8"/>
    <mergeCell ref="A1:G1"/>
    <mergeCell ref="B4:J4"/>
    <mergeCell ref="B5:J5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6319-EF6A-4C6C-8742-7F296975A71A}">
  <sheetPr>
    <tabColor rgb="FF92D050"/>
  </sheetPr>
  <dimension ref="A1:N800"/>
  <sheetViews>
    <sheetView topLeftCell="C1" zoomScale="85" zoomScaleNormal="85" workbookViewId="0">
      <selection activeCell="L51" sqref="L51"/>
    </sheetView>
  </sheetViews>
  <sheetFormatPr defaultRowHeight="12.75" x14ac:dyDescent="0.2"/>
  <cols>
    <col min="1" max="1" width="6.7109375" customWidth="1"/>
    <col min="2" max="2" width="12" customWidth="1"/>
    <col min="3" max="3" width="10.140625" bestFit="1" customWidth="1"/>
    <col min="4" max="4" width="12.42578125" customWidth="1"/>
    <col min="5" max="5" width="11.5703125" customWidth="1"/>
    <col min="6" max="6" width="15.5703125" customWidth="1"/>
    <col min="9" max="9" width="14.5703125" bestFit="1" customWidth="1"/>
    <col min="10" max="10" width="20.7109375" bestFit="1" customWidth="1"/>
    <col min="11" max="12" width="21" bestFit="1" customWidth="1"/>
    <col min="13" max="13" width="22.140625" bestFit="1" customWidth="1"/>
    <col min="14" max="14" width="23.85546875" bestFit="1" customWidth="1"/>
    <col min="15" max="15" width="26.140625" bestFit="1" customWidth="1"/>
  </cols>
  <sheetData>
    <row r="1" spans="1:14" x14ac:dyDescent="0.2">
      <c r="A1" t="s">
        <v>68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349</v>
      </c>
      <c r="I1" t="s">
        <v>337</v>
      </c>
    </row>
    <row r="2" spans="1:14" x14ac:dyDescent="0.2">
      <c r="A2" t="s">
        <v>326</v>
      </c>
      <c r="B2" t="s">
        <v>327</v>
      </c>
      <c r="C2">
        <v>40545</v>
      </c>
      <c r="D2">
        <v>10771</v>
      </c>
      <c r="E2">
        <v>18</v>
      </c>
      <c r="F2">
        <v>344</v>
      </c>
      <c r="G2">
        <f>Table2[[#This Row],[Unidades]]*Table2[[#This Row],[Valor Unitario]]</f>
        <v>6192</v>
      </c>
      <c r="I2" t="s">
        <v>338</v>
      </c>
    </row>
    <row r="3" spans="1:14" x14ac:dyDescent="0.2">
      <c r="A3" t="s">
        <v>328</v>
      </c>
      <c r="B3" t="s">
        <v>327</v>
      </c>
      <c r="C3">
        <v>40553</v>
      </c>
      <c r="D3">
        <v>10402</v>
      </c>
      <c r="E3">
        <v>11</v>
      </c>
      <c r="F3">
        <v>2713.5</v>
      </c>
      <c r="G3">
        <f>Table2[[#This Row],[Unidades]]*Table2[[#This Row],[Valor Unitario]]</f>
        <v>29848.5</v>
      </c>
      <c r="I3" s="10" t="s">
        <v>339</v>
      </c>
      <c r="J3" s="10"/>
      <c r="K3" s="10"/>
      <c r="L3" s="10"/>
      <c r="M3" s="10"/>
      <c r="N3" s="10"/>
    </row>
    <row r="4" spans="1:14" x14ac:dyDescent="0.2">
      <c r="A4" t="s">
        <v>326</v>
      </c>
      <c r="B4" t="s">
        <v>327</v>
      </c>
      <c r="C4">
        <v>40564</v>
      </c>
      <c r="D4">
        <v>10411</v>
      </c>
      <c r="E4">
        <v>14</v>
      </c>
      <c r="F4">
        <v>966.8</v>
      </c>
      <c r="G4">
        <f>Table2[[#This Row],[Unidades]]*Table2[[#This Row],[Valor Unitario]]</f>
        <v>13535.199999999999</v>
      </c>
      <c r="I4" s="10" t="s">
        <v>340</v>
      </c>
      <c r="J4" s="10"/>
      <c r="K4" s="10"/>
      <c r="L4" s="10"/>
      <c r="M4" s="10"/>
      <c r="N4" s="10"/>
    </row>
    <row r="5" spans="1:14" x14ac:dyDescent="0.2">
      <c r="A5" t="s">
        <v>328</v>
      </c>
      <c r="B5" t="s">
        <v>327</v>
      </c>
      <c r="C5">
        <v>40600</v>
      </c>
      <c r="D5">
        <v>10452</v>
      </c>
      <c r="E5">
        <v>16</v>
      </c>
      <c r="F5">
        <v>2018.5</v>
      </c>
      <c r="G5">
        <f>Table2[[#This Row],[Unidades]]*Table2[[#This Row],[Valor Unitario]]</f>
        <v>32296</v>
      </c>
      <c r="I5" s="10" t="s">
        <v>341</v>
      </c>
      <c r="J5" s="10"/>
      <c r="K5" s="10"/>
      <c r="L5" s="10"/>
      <c r="M5" s="10"/>
      <c r="N5" s="10"/>
    </row>
    <row r="6" spans="1:14" x14ac:dyDescent="0.2">
      <c r="A6" t="s">
        <v>328</v>
      </c>
      <c r="B6" t="s">
        <v>327</v>
      </c>
      <c r="C6">
        <v>40635</v>
      </c>
      <c r="D6">
        <v>10488</v>
      </c>
      <c r="E6">
        <v>13</v>
      </c>
      <c r="F6">
        <v>1512</v>
      </c>
      <c r="G6">
        <f>Table2[[#This Row],[Unidades]]*Table2[[#This Row],[Valor Unitario]]</f>
        <v>19656</v>
      </c>
      <c r="I6" s="10" t="s">
        <v>342</v>
      </c>
      <c r="J6" s="10"/>
      <c r="K6" s="10"/>
      <c r="L6" s="10"/>
      <c r="M6" s="10"/>
      <c r="N6" s="10"/>
    </row>
    <row r="7" spans="1:14" x14ac:dyDescent="0.2">
      <c r="A7" t="s">
        <v>326</v>
      </c>
      <c r="B7" t="s">
        <v>327</v>
      </c>
      <c r="C7">
        <v>40637</v>
      </c>
      <c r="D7">
        <v>10475</v>
      </c>
      <c r="E7">
        <v>13</v>
      </c>
      <c r="F7">
        <v>1505.18</v>
      </c>
      <c r="G7">
        <f>Table2[[#This Row],[Unidades]]*Table2[[#This Row],[Valor Unitario]]</f>
        <v>19567.34</v>
      </c>
      <c r="I7" s="152" t="s">
        <v>345</v>
      </c>
      <c r="J7" s="10"/>
      <c r="K7" s="10"/>
      <c r="L7" s="10"/>
      <c r="M7" s="10"/>
      <c r="N7" s="10"/>
    </row>
    <row r="8" spans="1:14" x14ac:dyDescent="0.2">
      <c r="A8" t="s">
        <v>326</v>
      </c>
      <c r="B8" t="s">
        <v>327</v>
      </c>
      <c r="C8">
        <v>40649</v>
      </c>
      <c r="D8">
        <v>10501</v>
      </c>
      <c r="E8">
        <v>19</v>
      </c>
      <c r="F8">
        <v>149</v>
      </c>
      <c r="G8">
        <f>Table2[[#This Row],[Unidades]]*Table2[[#This Row],[Valor Unitario]]</f>
        <v>2831</v>
      </c>
      <c r="I8" s="152" t="s">
        <v>346</v>
      </c>
      <c r="J8" s="10"/>
      <c r="K8" s="10"/>
      <c r="L8" s="10"/>
      <c r="M8" s="10"/>
      <c r="N8" s="10"/>
    </row>
    <row r="9" spans="1:14" x14ac:dyDescent="0.2">
      <c r="A9" t="s">
        <v>326</v>
      </c>
      <c r="B9" t="s">
        <v>327</v>
      </c>
      <c r="C9">
        <v>40665</v>
      </c>
      <c r="D9">
        <v>10506</v>
      </c>
      <c r="E9">
        <v>15</v>
      </c>
      <c r="F9">
        <v>415.8</v>
      </c>
      <c r="G9">
        <f>Table2[[#This Row],[Unidades]]*Table2[[#This Row],[Valor Unitario]]</f>
        <v>6237</v>
      </c>
      <c r="I9" s="10" t="s">
        <v>343</v>
      </c>
      <c r="J9" s="10"/>
      <c r="K9" s="10"/>
      <c r="L9" s="10"/>
      <c r="M9" s="10"/>
      <c r="N9" s="10"/>
    </row>
    <row r="10" spans="1:14" x14ac:dyDescent="0.2">
      <c r="A10" t="s">
        <v>328</v>
      </c>
      <c r="B10" t="s">
        <v>327</v>
      </c>
      <c r="C10">
        <v>40677</v>
      </c>
      <c r="D10">
        <v>10534</v>
      </c>
      <c r="E10">
        <v>11</v>
      </c>
      <c r="F10">
        <v>465.7</v>
      </c>
      <c r="G10">
        <f>Table2[[#This Row],[Unidades]]*Table2[[#This Row],[Valor Unitario]]</f>
        <v>5122.7</v>
      </c>
      <c r="I10" s="10" t="s">
        <v>344</v>
      </c>
      <c r="J10" s="10"/>
      <c r="K10" s="10"/>
      <c r="L10" s="10"/>
      <c r="M10" s="10"/>
      <c r="N10" s="10"/>
    </row>
    <row r="11" spans="1:14" x14ac:dyDescent="0.2">
      <c r="A11" t="s">
        <v>326</v>
      </c>
      <c r="B11" t="s">
        <v>327</v>
      </c>
      <c r="C11">
        <v>40679</v>
      </c>
      <c r="D11">
        <v>10538</v>
      </c>
      <c r="E11">
        <v>17</v>
      </c>
      <c r="F11">
        <v>139.80000000000001</v>
      </c>
      <c r="G11">
        <f>Table2[[#This Row],[Unidades]]*Table2[[#This Row],[Valor Unitario]]</f>
        <v>2376.6000000000004</v>
      </c>
      <c r="I11" s="183" t="s">
        <v>347</v>
      </c>
      <c r="J11" s="165"/>
      <c r="K11" s="165"/>
      <c r="L11" s="165"/>
      <c r="M11" s="10"/>
      <c r="N11" s="10"/>
    </row>
    <row r="12" spans="1:14" x14ac:dyDescent="0.2">
      <c r="A12" t="s">
        <v>326</v>
      </c>
      <c r="B12" t="s">
        <v>327</v>
      </c>
      <c r="C12">
        <v>40700</v>
      </c>
      <c r="D12">
        <v>10557</v>
      </c>
      <c r="E12">
        <v>10</v>
      </c>
      <c r="F12">
        <v>1152.5</v>
      </c>
      <c r="G12">
        <f>Table2[[#This Row],[Unidades]]*Table2[[#This Row],[Valor Unitario]]</f>
        <v>11525</v>
      </c>
    </row>
    <row r="13" spans="1:14" x14ac:dyDescent="0.2">
      <c r="A13" t="s">
        <v>326</v>
      </c>
      <c r="B13" t="s">
        <v>327</v>
      </c>
      <c r="C13">
        <v>40712</v>
      </c>
      <c r="D13">
        <v>10566</v>
      </c>
      <c r="E13">
        <v>8</v>
      </c>
      <c r="F13">
        <v>1761</v>
      </c>
      <c r="G13">
        <f>Table2[[#This Row],[Unidades]]*Table2[[#This Row],[Valor Unitario]]</f>
        <v>14088</v>
      </c>
    </row>
    <row r="14" spans="1:14" x14ac:dyDescent="0.2">
      <c r="A14" t="s">
        <v>326</v>
      </c>
      <c r="B14" t="s">
        <v>327</v>
      </c>
      <c r="C14">
        <v>40724</v>
      </c>
      <c r="D14">
        <v>10577</v>
      </c>
      <c r="E14">
        <v>17</v>
      </c>
      <c r="F14">
        <v>569</v>
      </c>
      <c r="G14">
        <f>Table2[[#This Row],[Unidades]]*Table2[[#This Row],[Valor Unitario]]</f>
        <v>9673</v>
      </c>
    </row>
    <row r="15" spans="1:14" x14ac:dyDescent="0.2">
      <c r="A15" t="s">
        <v>326</v>
      </c>
      <c r="B15" t="s">
        <v>327</v>
      </c>
      <c r="C15">
        <v>40733</v>
      </c>
      <c r="D15">
        <v>10586</v>
      </c>
      <c r="E15">
        <v>11</v>
      </c>
      <c r="F15">
        <v>23.8</v>
      </c>
      <c r="G15">
        <f>Table2[[#This Row],[Unidades]]*Table2[[#This Row],[Valor Unitario]]</f>
        <v>261.8</v>
      </c>
    </row>
    <row r="16" spans="1:14" x14ac:dyDescent="0.2">
      <c r="A16" t="s">
        <v>326</v>
      </c>
      <c r="B16" t="s">
        <v>327</v>
      </c>
      <c r="C16">
        <v>40789</v>
      </c>
      <c r="D16">
        <v>10646</v>
      </c>
      <c r="E16">
        <v>8</v>
      </c>
      <c r="F16">
        <v>1446</v>
      </c>
      <c r="G16">
        <f>Table2[[#This Row],[Unidades]]*Table2[[#This Row],[Valor Unitario]]</f>
        <v>11568</v>
      </c>
    </row>
    <row r="17" spans="1:11" x14ac:dyDescent="0.2">
      <c r="A17" t="s">
        <v>326</v>
      </c>
      <c r="B17" t="s">
        <v>327</v>
      </c>
      <c r="C17">
        <v>40812</v>
      </c>
      <c r="D17">
        <v>10672</v>
      </c>
      <c r="E17">
        <v>8</v>
      </c>
      <c r="F17">
        <v>3815.25</v>
      </c>
      <c r="G17">
        <f>Table2[[#This Row],[Unidades]]*Table2[[#This Row],[Valor Unitario]]</f>
        <v>30522</v>
      </c>
    </row>
    <row r="18" spans="1:11" x14ac:dyDescent="0.2">
      <c r="A18" t="s">
        <v>326</v>
      </c>
      <c r="B18" t="s">
        <v>327</v>
      </c>
      <c r="C18">
        <v>40846</v>
      </c>
      <c r="D18">
        <v>10687</v>
      </c>
      <c r="E18">
        <v>14</v>
      </c>
      <c r="F18">
        <v>4960.8999999999996</v>
      </c>
      <c r="G18">
        <f>Table2[[#This Row],[Unidades]]*Table2[[#This Row],[Valor Unitario]]</f>
        <v>69452.599999999991</v>
      </c>
      <c r="I18" s="191" t="s">
        <v>321</v>
      </c>
      <c r="J18" t="s">
        <v>352</v>
      </c>
      <c r="K18" t="s">
        <v>351</v>
      </c>
    </row>
    <row r="19" spans="1:11" x14ac:dyDescent="0.2">
      <c r="A19" t="s">
        <v>328</v>
      </c>
      <c r="B19" t="s">
        <v>327</v>
      </c>
      <c r="C19">
        <v>40852</v>
      </c>
      <c r="D19">
        <v>10719</v>
      </c>
      <c r="E19">
        <v>7</v>
      </c>
      <c r="F19">
        <v>844.25</v>
      </c>
      <c r="G19">
        <f>Table2[[#This Row],[Unidades]]*Table2[[#This Row],[Valor Unitario]]</f>
        <v>5909.75</v>
      </c>
      <c r="I19" s="192" t="s">
        <v>327</v>
      </c>
      <c r="J19" s="193">
        <v>625</v>
      </c>
      <c r="K19" s="193">
        <v>49</v>
      </c>
    </row>
    <row r="20" spans="1:11" x14ac:dyDescent="0.2">
      <c r="A20" t="s">
        <v>326</v>
      </c>
      <c r="B20" t="s">
        <v>327</v>
      </c>
      <c r="C20">
        <v>40865</v>
      </c>
      <c r="D20">
        <v>10705</v>
      </c>
      <c r="E20">
        <v>9</v>
      </c>
      <c r="F20">
        <v>378</v>
      </c>
      <c r="G20">
        <f>Table2[[#This Row],[Unidades]]*Table2[[#This Row],[Valor Unitario]]</f>
        <v>3402</v>
      </c>
      <c r="I20" s="192" t="s">
        <v>329</v>
      </c>
      <c r="J20" s="193">
        <v>1160</v>
      </c>
      <c r="K20" s="193">
        <v>91</v>
      </c>
    </row>
    <row r="21" spans="1:11" x14ac:dyDescent="0.2">
      <c r="A21" t="s">
        <v>326</v>
      </c>
      <c r="B21" t="s">
        <v>327</v>
      </c>
      <c r="C21">
        <v>40868</v>
      </c>
      <c r="D21">
        <v>10736</v>
      </c>
      <c r="E21">
        <v>13</v>
      </c>
      <c r="F21">
        <v>997</v>
      </c>
      <c r="G21">
        <f>Table2[[#This Row],[Unidades]]*Table2[[#This Row],[Valor Unitario]]</f>
        <v>12961</v>
      </c>
      <c r="I21" s="192" t="s">
        <v>330</v>
      </c>
      <c r="J21" s="193">
        <v>1930</v>
      </c>
      <c r="K21" s="193">
        <v>151</v>
      </c>
    </row>
    <row r="22" spans="1:11" x14ac:dyDescent="0.2">
      <c r="A22" t="s">
        <v>326</v>
      </c>
      <c r="B22" t="s">
        <v>327</v>
      </c>
      <c r="C22">
        <v>40871</v>
      </c>
      <c r="D22">
        <v>10750</v>
      </c>
      <c r="E22">
        <v>12</v>
      </c>
      <c r="F22">
        <v>1590.56</v>
      </c>
      <c r="G22">
        <f>Table2[[#This Row],[Unidades]]*Table2[[#This Row],[Valor Unitario]]</f>
        <v>19086.72</v>
      </c>
      <c r="I22" s="192" t="s">
        <v>331</v>
      </c>
      <c r="J22" s="193">
        <v>1653</v>
      </c>
      <c r="K22" s="193">
        <v>125</v>
      </c>
    </row>
    <row r="23" spans="1:11" x14ac:dyDescent="0.2">
      <c r="A23" t="s">
        <v>326</v>
      </c>
      <c r="B23" t="s">
        <v>327</v>
      </c>
      <c r="C23">
        <v>40874</v>
      </c>
      <c r="D23">
        <v>10745</v>
      </c>
      <c r="E23">
        <v>19</v>
      </c>
      <c r="F23">
        <v>4529.8</v>
      </c>
      <c r="G23">
        <f>Table2[[#This Row],[Unidades]]*Table2[[#This Row],[Valor Unitario]]</f>
        <v>86066.2</v>
      </c>
      <c r="I23" s="192" t="s">
        <v>332</v>
      </c>
      <c r="J23" s="193">
        <v>1488</v>
      </c>
      <c r="K23" s="193">
        <v>117</v>
      </c>
    </row>
    <row r="24" spans="1:11" x14ac:dyDescent="0.2">
      <c r="A24" t="s">
        <v>326</v>
      </c>
      <c r="B24" t="s">
        <v>327</v>
      </c>
      <c r="C24">
        <v>40899</v>
      </c>
      <c r="D24">
        <v>10782</v>
      </c>
      <c r="E24">
        <v>7</v>
      </c>
      <c r="F24">
        <v>12.5</v>
      </c>
      <c r="G24">
        <f>Table2[[#This Row],[Unidades]]*Table2[[#This Row],[Valor Unitario]]</f>
        <v>87.5</v>
      </c>
      <c r="I24" s="192" t="s">
        <v>333</v>
      </c>
      <c r="J24" s="193">
        <v>1182</v>
      </c>
      <c r="K24" s="193">
        <v>92</v>
      </c>
    </row>
    <row r="25" spans="1:11" x14ac:dyDescent="0.2">
      <c r="A25" t="s">
        <v>326</v>
      </c>
      <c r="B25" t="s">
        <v>327</v>
      </c>
      <c r="C25">
        <v>40913</v>
      </c>
      <c r="D25">
        <v>10799</v>
      </c>
      <c r="E25">
        <v>10</v>
      </c>
      <c r="F25">
        <v>1553.5</v>
      </c>
      <c r="G25">
        <f>Table2[[#This Row],[Unidades]]*Table2[[#This Row],[Valor Unitario]]</f>
        <v>15535</v>
      </c>
      <c r="I25" s="192" t="s">
        <v>334</v>
      </c>
      <c r="J25" s="193">
        <v>875</v>
      </c>
      <c r="K25" s="193">
        <v>65</v>
      </c>
    </row>
    <row r="26" spans="1:11" x14ac:dyDescent="0.2">
      <c r="A26" t="s">
        <v>326</v>
      </c>
      <c r="B26" t="s">
        <v>327</v>
      </c>
      <c r="C26">
        <v>40931</v>
      </c>
      <c r="D26">
        <v>10829</v>
      </c>
      <c r="E26">
        <v>15</v>
      </c>
      <c r="F26">
        <v>1764</v>
      </c>
      <c r="G26">
        <f>Table2[[#This Row],[Unidades]]*Table2[[#This Row],[Valor Unitario]]</f>
        <v>26460</v>
      </c>
      <c r="I26" s="192" t="s">
        <v>335</v>
      </c>
      <c r="J26" s="193">
        <v>487</v>
      </c>
      <c r="K26" s="193">
        <v>42</v>
      </c>
    </row>
    <row r="27" spans="1:11" x14ac:dyDescent="0.2">
      <c r="A27" t="s">
        <v>326</v>
      </c>
      <c r="B27" t="s">
        <v>327</v>
      </c>
      <c r="C27">
        <v>40931</v>
      </c>
      <c r="D27">
        <v>10837</v>
      </c>
      <c r="E27">
        <v>9</v>
      </c>
      <c r="F27">
        <v>1064.5</v>
      </c>
      <c r="G27">
        <f>Table2[[#This Row],[Unidades]]*Table2[[#This Row],[Valor Unitario]]</f>
        <v>9580.5</v>
      </c>
      <c r="I27" s="192" t="s">
        <v>336</v>
      </c>
      <c r="J27" s="193">
        <v>821</v>
      </c>
      <c r="K27" s="193">
        <v>67</v>
      </c>
    </row>
    <row r="28" spans="1:11" x14ac:dyDescent="0.2">
      <c r="A28" t="s">
        <v>326</v>
      </c>
      <c r="B28" t="s">
        <v>327</v>
      </c>
      <c r="C28">
        <v>40938</v>
      </c>
      <c r="D28">
        <v>10849</v>
      </c>
      <c r="E28">
        <v>9</v>
      </c>
      <c r="F28">
        <v>967.82</v>
      </c>
      <c r="G28">
        <f>Table2[[#This Row],[Unidades]]*Table2[[#This Row],[Valor Unitario]]</f>
        <v>8710.380000000001</v>
      </c>
      <c r="I28" s="192" t="s">
        <v>350</v>
      </c>
      <c r="J28" s="193">
        <v>10221</v>
      </c>
      <c r="K28" s="193">
        <v>799</v>
      </c>
    </row>
    <row r="29" spans="1:11" x14ac:dyDescent="0.2">
      <c r="A29" t="s">
        <v>326</v>
      </c>
      <c r="B29" t="s">
        <v>327</v>
      </c>
      <c r="C29">
        <v>40942</v>
      </c>
      <c r="D29">
        <v>10853</v>
      </c>
      <c r="E29">
        <v>7</v>
      </c>
      <c r="F29">
        <v>625</v>
      </c>
      <c r="G29">
        <f>Table2[[#This Row],[Unidades]]*Table2[[#This Row],[Valor Unitario]]</f>
        <v>4375</v>
      </c>
    </row>
    <row r="30" spans="1:11" x14ac:dyDescent="0.2">
      <c r="A30" t="s">
        <v>326</v>
      </c>
      <c r="B30" t="s">
        <v>327</v>
      </c>
      <c r="C30">
        <v>40943</v>
      </c>
      <c r="D30">
        <v>10828</v>
      </c>
      <c r="E30">
        <v>12</v>
      </c>
      <c r="F30">
        <v>932</v>
      </c>
      <c r="G30">
        <f>Table2[[#This Row],[Unidades]]*Table2[[#This Row],[Valor Unitario]]</f>
        <v>11184</v>
      </c>
      <c r="I30" s="191" t="s">
        <v>353</v>
      </c>
      <c r="J30" t="s">
        <v>354</v>
      </c>
    </row>
    <row r="31" spans="1:11" x14ac:dyDescent="0.2">
      <c r="A31" t="s">
        <v>326</v>
      </c>
      <c r="B31" t="s">
        <v>327</v>
      </c>
      <c r="C31">
        <v>40949</v>
      </c>
      <c r="D31">
        <v>10871</v>
      </c>
      <c r="E31">
        <v>18</v>
      </c>
      <c r="F31">
        <v>1979.23</v>
      </c>
      <c r="G31">
        <f>Table2[[#This Row],[Unidades]]*Table2[[#This Row],[Valor Unitario]]</f>
        <v>35626.14</v>
      </c>
      <c r="I31" s="192" t="s">
        <v>326</v>
      </c>
      <c r="J31" s="197">
        <v>12.726141078838173</v>
      </c>
    </row>
    <row r="32" spans="1:11" x14ac:dyDescent="0.2">
      <c r="A32" t="s">
        <v>328</v>
      </c>
      <c r="B32" t="s">
        <v>327</v>
      </c>
      <c r="C32">
        <v>40955</v>
      </c>
      <c r="D32">
        <v>10887</v>
      </c>
      <c r="E32">
        <v>15</v>
      </c>
      <c r="F32">
        <v>70</v>
      </c>
      <c r="G32">
        <f>Table2[[#This Row],[Unidades]]*Table2[[#This Row],[Valor Unitario]]</f>
        <v>1050</v>
      </c>
      <c r="I32" s="192" t="s">
        <v>328</v>
      </c>
      <c r="J32" s="197">
        <v>12.820788530465951</v>
      </c>
    </row>
    <row r="33" spans="1:10" x14ac:dyDescent="0.2">
      <c r="A33" t="s">
        <v>326</v>
      </c>
      <c r="B33" t="s">
        <v>327</v>
      </c>
      <c r="C33">
        <v>40959</v>
      </c>
      <c r="D33">
        <v>10893</v>
      </c>
      <c r="E33">
        <v>13</v>
      </c>
      <c r="F33">
        <v>5502.11</v>
      </c>
      <c r="G33">
        <f>Table2[[#This Row],[Unidades]]*Table2[[#This Row],[Valor Unitario]]</f>
        <v>71527.429999999993</v>
      </c>
      <c r="I33" s="192" t="s">
        <v>350</v>
      </c>
      <c r="J33" s="193">
        <v>12.79224030037547</v>
      </c>
    </row>
    <row r="34" spans="1:10" x14ac:dyDescent="0.2">
      <c r="A34" t="s">
        <v>326</v>
      </c>
      <c r="B34" t="s">
        <v>327</v>
      </c>
      <c r="C34">
        <v>40962</v>
      </c>
      <c r="D34">
        <v>10889</v>
      </c>
      <c r="E34">
        <v>19</v>
      </c>
      <c r="F34">
        <v>11380</v>
      </c>
      <c r="G34">
        <f>Table2[[#This Row],[Unidades]]*Table2[[#This Row],[Valor Unitario]]</f>
        <v>216220</v>
      </c>
    </row>
    <row r="35" spans="1:10" x14ac:dyDescent="0.2">
      <c r="A35" t="s">
        <v>326</v>
      </c>
      <c r="B35" t="s">
        <v>327</v>
      </c>
      <c r="C35">
        <v>40974</v>
      </c>
      <c r="D35">
        <v>10905</v>
      </c>
      <c r="E35">
        <v>19</v>
      </c>
      <c r="F35">
        <v>342</v>
      </c>
      <c r="G35">
        <f>Table2[[#This Row],[Unidades]]*Table2[[#This Row],[Valor Unitario]]</f>
        <v>6498</v>
      </c>
    </row>
    <row r="36" spans="1:10" x14ac:dyDescent="0.2">
      <c r="A36" t="s">
        <v>326</v>
      </c>
      <c r="B36" t="s">
        <v>327</v>
      </c>
      <c r="C36">
        <v>40986</v>
      </c>
      <c r="D36">
        <v>10942</v>
      </c>
      <c r="E36">
        <v>11</v>
      </c>
      <c r="F36">
        <v>560</v>
      </c>
      <c r="G36">
        <f>Table2[[#This Row],[Unidades]]*Table2[[#This Row],[Valor Unitario]]</f>
        <v>6160</v>
      </c>
    </row>
    <row r="37" spans="1:10" x14ac:dyDescent="0.2">
      <c r="A37" t="s">
        <v>328</v>
      </c>
      <c r="B37" t="s">
        <v>327</v>
      </c>
      <c r="C37">
        <v>40991</v>
      </c>
      <c r="D37">
        <v>10962</v>
      </c>
      <c r="E37">
        <v>12</v>
      </c>
      <c r="F37">
        <v>3584</v>
      </c>
      <c r="G37">
        <f>Table2[[#This Row],[Unidades]]*Table2[[#This Row],[Valor Unitario]]</f>
        <v>43008</v>
      </c>
    </row>
    <row r="38" spans="1:10" x14ac:dyDescent="0.2">
      <c r="A38" t="s">
        <v>326</v>
      </c>
      <c r="B38" t="s">
        <v>327</v>
      </c>
      <c r="C38">
        <v>40993</v>
      </c>
      <c r="D38">
        <v>10953</v>
      </c>
      <c r="E38">
        <v>9</v>
      </c>
      <c r="F38">
        <v>4441.25</v>
      </c>
      <c r="G38">
        <f>Table2[[#This Row],[Unidades]]*Table2[[#This Row],[Valor Unitario]]</f>
        <v>39971.25</v>
      </c>
    </row>
    <row r="39" spans="1:10" x14ac:dyDescent="0.2">
      <c r="A39" t="s">
        <v>326</v>
      </c>
      <c r="B39" t="s">
        <v>327</v>
      </c>
      <c r="C39">
        <v>40994</v>
      </c>
      <c r="D39">
        <v>10963</v>
      </c>
      <c r="E39">
        <v>15</v>
      </c>
      <c r="F39">
        <v>57.8</v>
      </c>
      <c r="G39">
        <f>Table2[[#This Row],[Unidades]]*Table2[[#This Row],[Valor Unitario]]</f>
        <v>867</v>
      </c>
    </row>
    <row r="40" spans="1:10" x14ac:dyDescent="0.2">
      <c r="A40" t="s">
        <v>326</v>
      </c>
      <c r="B40" t="s">
        <v>327</v>
      </c>
      <c r="C40">
        <v>41006</v>
      </c>
      <c r="D40">
        <v>10951</v>
      </c>
      <c r="E40">
        <v>9</v>
      </c>
      <c r="F40">
        <v>458.74</v>
      </c>
      <c r="G40">
        <f>Table2[[#This Row],[Unidades]]*Table2[[#This Row],[Valor Unitario]]</f>
        <v>4128.66</v>
      </c>
    </row>
    <row r="41" spans="1:10" x14ac:dyDescent="0.2">
      <c r="A41" t="s">
        <v>326</v>
      </c>
      <c r="B41" t="s">
        <v>327</v>
      </c>
      <c r="C41">
        <v>41012</v>
      </c>
      <c r="D41">
        <v>11016</v>
      </c>
      <c r="E41">
        <v>19</v>
      </c>
      <c r="F41">
        <v>491.5</v>
      </c>
      <c r="G41">
        <f>Table2[[#This Row],[Unidades]]*Table2[[#This Row],[Valor Unitario]]</f>
        <v>9338.5</v>
      </c>
    </row>
    <row r="42" spans="1:10" x14ac:dyDescent="0.2">
      <c r="A42" t="s">
        <v>326</v>
      </c>
      <c r="B42" t="s">
        <v>327</v>
      </c>
      <c r="C42">
        <v>41019</v>
      </c>
      <c r="D42">
        <v>11017</v>
      </c>
      <c r="E42">
        <v>7</v>
      </c>
      <c r="F42">
        <v>6750</v>
      </c>
      <c r="G42">
        <f>Table2[[#This Row],[Unidades]]*Table2[[#This Row],[Valor Unitario]]</f>
        <v>47250</v>
      </c>
    </row>
    <row r="43" spans="1:10" x14ac:dyDescent="0.2">
      <c r="A43" t="s">
        <v>326</v>
      </c>
      <c r="B43" t="s">
        <v>327</v>
      </c>
      <c r="C43">
        <v>41022</v>
      </c>
      <c r="D43">
        <v>10978</v>
      </c>
      <c r="E43">
        <v>18</v>
      </c>
      <c r="F43">
        <v>1303.19</v>
      </c>
      <c r="G43">
        <f>Table2[[#This Row],[Unidades]]*Table2[[#This Row],[Valor Unitario]]</f>
        <v>23457.420000000002</v>
      </c>
    </row>
    <row r="44" spans="1:10" x14ac:dyDescent="0.2">
      <c r="A44" t="s">
        <v>326</v>
      </c>
      <c r="B44" t="s">
        <v>327</v>
      </c>
      <c r="C44">
        <v>41023</v>
      </c>
      <c r="D44">
        <v>10970</v>
      </c>
      <c r="E44">
        <v>9</v>
      </c>
      <c r="F44">
        <v>224</v>
      </c>
      <c r="G44">
        <f>Table2[[#This Row],[Unidades]]*Table2[[#This Row],[Valor Unitario]]</f>
        <v>2016</v>
      </c>
    </row>
    <row r="45" spans="1:10" x14ac:dyDescent="0.2">
      <c r="A45" t="s">
        <v>326</v>
      </c>
      <c r="B45" t="s">
        <v>327</v>
      </c>
      <c r="C45">
        <v>41470</v>
      </c>
      <c r="D45">
        <v>10255</v>
      </c>
      <c r="E45">
        <v>14</v>
      </c>
      <c r="F45">
        <v>2490.5</v>
      </c>
      <c r="G45">
        <f>Table2[[#This Row],[Unidades]]*Table2[[#This Row],[Valor Unitario]]</f>
        <v>34867</v>
      </c>
    </row>
    <row r="46" spans="1:10" x14ac:dyDescent="0.2">
      <c r="A46" t="s">
        <v>326</v>
      </c>
      <c r="B46" t="s">
        <v>327</v>
      </c>
      <c r="C46">
        <v>41486</v>
      </c>
      <c r="D46">
        <v>10263</v>
      </c>
      <c r="E46">
        <v>14</v>
      </c>
      <c r="F46">
        <v>1873.8</v>
      </c>
      <c r="G46">
        <f>Table2[[#This Row],[Unidades]]*Table2[[#This Row],[Valor Unitario]]</f>
        <v>26233.200000000001</v>
      </c>
    </row>
    <row r="47" spans="1:10" x14ac:dyDescent="0.2">
      <c r="A47" t="s">
        <v>328</v>
      </c>
      <c r="B47" t="s">
        <v>327</v>
      </c>
      <c r="C47">
        <v>41488</v>
      </c>
      <c r="D47">
        <v>10268</v>
      </c>
      <c r="E47">
        <v>7</v>
      </c>
      <c r="F47">
        <v>1101.2</v>
      </c>
      <c r="G47">
        <f>Table2[[#This Row],[Unidades]]*Table2[[#This Row],[Valor Unitario]]</f>
        <v>7708.4000000000005</v>
      </c>
    </row>
    <row r="48" spans="1:10" x14ac:dyDescent="0.2">
      <c r="A48" t="s">
        <v>326</v>
      </c>
      <c r="B48" t="s">
        <v>327</v>
      </c>
      <c r="C48">
        <v>41557</v>
      </c>
      <c r="D48">
        <v>10324</v>
      </c>
      <c r="E48">
        <v>19</v>
      </c>
      <c r="F48">
        <v>5275.71</v>
      </c>
      <c r="G48">
        <f>Table2[[#This Row],[Unidades]]*Table2[[#This Row],[Valor Unitario]]</f>
        <v>100238.49</v>
      </c>
    </row>
    <row r="49" spans="1:7" x14ac:dyDescent="0.2">
      <c r="A49" t="s">
        <v>326</v>
      </c>
      <c r="B49" t="s">
        <v>327</v>
      </c>
      <c r="C49">
        <v>41568</v>
      </c>
      <c r="D49">
        <v>10331</v>
      </c>
      <c r="E49">
        <v>16</v>
      </c>
      <c r="F49">
        <v>88.5</v>
      </c>
      <c r="G49">
        <f>Table2[[#This Row],[Unidades]]*Table2[[#This Row],[Valor Unitario]]</f>
        <v>1416</v>
      </c>
    </row>
    <row r="50" spans="1:7" x14ac:dyDescent="0.2">
      <c r="A50" t="s">
        <v>326</v>
      </c>
      <c r="B50" t="s">
        <v>327</v>
      </c>
      <c r="C50">
        <v>41633</v>
      </c>
      <c r="D50">
        <v>10386</v>
      </c>
      <c r="E50">
        <v>10</v>
      </c>
      <c r="F50">
        <v>166</v>
      </c>
      <c r="G50">
        <f>Table2[[#This Row],[Unidades]]*Table2[[#This Row],[Valor Unitario]]</f>
        <v>1660</v>
      </c>
    </row>
    <row r="51" spans="1:7" x14ac:dyDescent="0.2">
      <c r="A51" t="s">
        <v>328</v>
      </c>
      <c r="B51" t="s">
        <v>329</v>
      </c>
      <c r="C51">
        <v>40551</v>
      </c>
      <c r="D51">
        <v>10399</v>
      </c>
      <c r="E51">
        <v>17</v>
      </c>
      <c r="F51">
        <v>1765.6</v>
      </c>
      <c r="G51">
        <f>Table2[[#This Row],[Unidades]]*Table2[[#This Row],[Valor Unitario]]</f>
        <v>30015.199999999997</v>
      </c>
    </row>
    <row r="52" spans="1:7" x14ac:dyDescent="0.2">
      <c r="A52" t="s">
        <v>328</v>
      </c>
      <c r="B52" t="s">
        <v>329</v>
      </c>
      <c r="C52">
        <v>40557</v>
      </c>
      <c r="D52">
        <v>10408</v>
      </c>
      <c r="E52">
        <v>10</v>
      </c>
      <c r="F52">
        <v>1622.4</v>
      </c>
      <c r="G52">
        <f>Table2[[#This Row],[Unidades]]*Table2[[#This Row],[Valor Unitario]]</f>
        <v>16224</v>
      </c>
    </row>
    <row r="53" spans="1:7" x14ac:dyDescent="0.2">
      <c r="A53" t="s">
        <v>328</v>
      </c>
      <c r="B53" t="s">
        <v>329</v>
      </c>
      <c r="C53">
        <v>40558</v>
      </c>
      <c r="D53">
        <v>10412</v>
      </c>
      <c r="E53">
        <v>8</v>
      </c>
      <c r="F53">
        <v>334.8</v>
      </c>
      <c r="G53">
        <f>Table2[[#This Row],[Unidades]]*Table2[[#This Row],[Valor Unitario]]</f>
        <v>2678.4</v>
      </c>
    </row>
    <row r="54" spans="1:7" x14ac:dyDescent="0.2">
      <c r="A54" t="s">
        <v>328</v>
      </c>
      <c r="B54" t="s">
        <v>329</v>
      </c>
      <c r="C54">
        <v>40559</v>
      </c>
      <c r="D54">
        <v>10380</v>
      </c>
      <c r="E54">
        <v>8</v>
      </c>
      <c r="F54">
        <v>1313.82</v>
      </c>
      <c r="G54">
        <f>Table2[[#This Row],[Unidades]]*Table2[[#This Row],[Valor Unitario]]</f>
        <v>10510.56</v>
      </c>
    </row>
    <row r="55" spans="1:7" x14ac:dyDescent="0.2">
      <c r="A55" t="s">
        <v>328</v>
      </c>
      <c r="B55" t="s">
        <v>329</v>
      </c>
      <c r="C55">
        <v>40570</v>
      </c>
      <c r="D55">
        <v>10416</v>
      </c>
      <c r="E55">
        <v>9</v>
      </c>
      <c r="F55">
        <v>720</v>
      </c>
      <c r="G55">
        <f>Table2[[#This Row],[Unidades]]*Table2[[#This Row],[Valor Unitario]]</f>
        <v>6480</v>
      </c>
    </row>
    <row r="56" spans="1:7" x14ac:dyDescent="0.2">
      <c r="A56" t="s">
        <v>328</v>
      </c>
      <c r="B56" t="s">
        <v>329</v>
      </c>
      <c r="C56">
        <v>40570</v>
      </c>
      <c r="D56">
        <v>10421</v>
      </c>
      <c r="E56">
        <v>17</v>
      </c>
      <c r="F56">
        <v>1194.27</v>
      </c>
      <c r="G56">
        <f>Table2[[#This Row],[Unidades]]*Table2[[#This Row],[Valor Unitario]]</f>
        <v>20302.59</v>
      </c>
    </row>
    <row r="57" spans="1:7" x14ac:dyDescent="0.2">
      <c r="A57" t="s">
        <v>328</v>
      </c>
      <c r="B57" t="s">
        <v>329</v>
      </c>
      <c r="C57">
        <v>40581</v>
      </c>
      <c r="D57">
        <v>10435</v>
      </c>
      <c r="E57">
        <v>9</v>
      </c>
      <c r="F57">
        <v>631.6</v>
      </c>
      <c r="G57">
        <f>Table2[[#This Row],[Unidades]]*Table2[[#This Row],[Valor Unitario]]</f>
        <v>5684.4000000000005</v>
      </c>
    </row>
    <row r="58" spans="1:7" x14ac:dyDescent="0.2">
      <c r="A58" t="s">
        <v>328</v>
      </c>
      <c r="B58" t="s">
        <v>329</v>
      </c>
      <c r="C58">
        <v>40586</v>
      </c>
      <c r="D58">
        <v>10437</v>
      </c>
      <c r="E58">
        <v>8</v>
      </c>
      <c r="F58">
        <v>393</v>
      </c>
      <c r="G58">
        <f>Table2[[#This Row],[Unidades]]*Table2[[#This Row],[Valor Unitario]]</f>
        <v>3144</v>
      </c>
    </row>
    <row r="59" spans="1:7" x14ac:dyDescent="0.2">
      <c r="A59" t="s">
        <v>328</v>
      </c>
      <c r="B59" t="s">
        <v>329</v>
      </c>
      <c r="C59">
        <v>40588</v>
      </c>
      <c r="D59">
        <v>10443</v>
      </c>
      <c r="E59">
        <v>7</v>
      </c>
      <c r="F59">
        <v>517.44000000000005</v>
      </c>
      <c r="G59">
        <f>Table2[[#This Row],[Unidades]]*Table2[[#This Row],[Valor Unitario]]</f>
        <v>3622.0800000000004</v>
      </c>
    </row>
    <row r="60" spans="1:7" x14ac:dyDescent="0.2">
      <c r="A60" t="s">
        <v>328</v>
      </c>
      <c r="B60" t="s">
        <v>329</v>
      </c>
      <c r="C60">
        <v>40602</v>
      </c>
      <c r="D60">
        <v>10456</v>
      </c>
      <c r="E60">
        <v>14</v>
      </c>
      <c r="F60">
        <v>557.6</v>
      </c>
      <c r="G60">
        <f>Table2[[#This Row],[Unidades]]*Table2[[#This Row],[Valor Unitario]]</f>
        <v>7806.4000000000005</v>
      </c>
    </row>
    <row r="61" spans="1:7" x14ac:dyDescent="0.2">
      <c r="A61" t="s">
        <v>328</v>
      </c>
      <c r="B61" t="s">
        <v>329</v>
      </c>
      <c r="C61">
        <v>40605</v>
      </c>
      <c r="D61">
        <v>10455</v>
      </c>
      <c r="E61">
        <v>16</v>
      </c>
      <c r="F61">
        <v>2684</v>
      </c>
      <c r="G61">
        <f>Table2[[#This Row],[Unidades]]*Table2[[#This Row],[Valor Unitario]]</f>
        <v>42944</v>
      </c>
    </row>
    <row r="62" spans="1:7" x14ac:dyDescent="0.2">
      <c r="A62" t="s">
        <v>328</v>
      </c>
      <c r="B62" t="s">
        <v>329</v>
      </c>
      <c r="C62">
        <v>40605</v>
      </c>
      <c r="D62">
        <v>10460</v>
      </c>
      <c r="E62">
        <v>13</v>
      </c>
      <c r="F62">
        <v>176.1</v>
      </c>
      <c r="G62">
        <f>Table2[[#This Row],[Unidades]]*Table2[[#This Row],[Valor Unitario]]</f>
        <v>2289.2999999999997</v>
      </c>
    </row>
    <row r="63" spans="1:7" x14ac:dyDescent="0.2">
      <c r="A63" t="s">
        <v>328</v>
      </c>
      <c r="B63" t="s">
        <v>329</v>
      </c>
      <c r="C63">
        <v>40613</v>
      </c>
      <c r="D63">
        <v>10450</v>
      </c>
      <c r="E63">
        <v>12</v>
      </c>
      <c r="F63">
        <v>425.12</v>
      </c>
      <c r="G63">
        <f>Table2[[#This Row],[Unidades]]*Table2[[#This Row],[Valor Unitario]]</f>
        <v>5101.4400000000005</v>
      </c>
    </row>
    <row r="64" spans="1:7" x14ac:dyDescent="0.2">
      <c r="A64" t="s">
        <v>328</v>
      </c>
      <c r="B64" t="s">
        <v>329</v>
      </c>
      <c r="C64">
        <v>40613</v>
      </c>
      <c r="D64">
        <v>10467</v>
      </c>
      <c r="E64">
        <v>14</v>
      </c>
      <c r="F64">
        <v>235.2</v>
      </c>
      <c r="G64">
        <f>Table2[[#This Row],[Unidades]]*Table2[[#This Row],[Valor Unitario]]</f>
        <v>3292.7999999999997</v>
      </c>
    </row>
    <row r="65" spans="1:7" x14ac:dyDescent="0.2">
      <c r="A65" t="s">
        <v>328</v>
      </c>
      <c r="B65" t="s">
        <v>329</v>
      </c>
      <c r="C65">
        <v>40621</v>
      </c>
      <c r="D65">
        <v>10472</v>
      </c>
      <c r="E65">
        <v>7</v>
      </c>
      <c r="F65">
        <v>1036.8</v>
      </c>
      <c r="G65">
        <f>Table2[[#This Row],[Unidades]]*Table2[[#This Row],[Valor Unitario]]</f>
        <v>7257.5999999999995</v>
      </c>
    </row>
    <row r="66" spans="1:7" x14ac:dyDescent="0.2">
      <c r="A66" t="s">
        <v>328</v>
      </c>
      <c r="B66" t="s">
        <v>329</v>
      </c>
      <c r="C66">
        <v>40626</v>
      </c>
      <c r="D66">
        <v>10476</v>
      </c>
      <c r="E66">
        <v>11</v>
      </c>
      <c r="F66">
        <v>180.48</v>
      </c>
      <c r="G66">
        <f>Table2[[#This Row],[Unidades]]*Table2[[#This Row],[Valor Unitario]]</f>
        <v>1985.28</v>
      </c>
    </row>
    <row r="67" spans="1:7" x14ac:dyDescent="0.2">
      <c r="A67" t="s">
        <v>328</v>
      </c>
      <c r="B67" t="s">
        <v>329</v>
      </c>
      <c r="C67">
        <v>40627</v>
      </c>
      <c r="D67">
        <v>10481</v>
      </c>
      <c r="E67">
        <v>16</v>
      </c>
      <c r="F67">
        <v>1472</v>
      </c>
      <c r="G67">
        <f>Table2[[#This Row],[Unidades]]*Table2[[#This Row],[Valor Unitario]]</f>
        <v>23552</v>
      </c>
    </row>
    <row r="68" spans="1:7" x14ac:dyDescent="0.2">
      <c r="A68" t="s">
        <v>328</v>
      </c>
      <c r="B68" t="s">
        <v>329</v>
      </c>
      <c r="C68">
        <v>40641</v>
      </c>
      <c r="D68">
        <v>10491</v>
      </c>
      <c r="E68">
        <v>19</v>
      </c>
      <c r="F68">
        <v>259.5</v>
      </c>
      <c r="G68">
        <f>Table2[[#This Row],[Unidades]]*Table2[[#This Row],[Valor Unitario]]</f>
        <v>4930.5</v>
      </c>
    </row>
    <row r="69" spans="1:7" x14ac:dyDescent="0.2">
      <c r="A69" t="s">
        <v>328</v>
      </c>
      <c r="B69" t="s">
        <v>329</v>
      </c>
      <c r="C69">
        <v>40644</v>
      </c>
      <c r="D69">
        <v>10498</v>
      </c>
      <c r="E69">
        <v>12</v>
      </c>
      <c r="F69">
        <v>575</v>
      </c>
      <c r="G69">
        <f>Table2[[#This Row],[Unidades]]*Table2[[#This Row],[Valor Unitario]]</f>
        <v>6900</v>
      </c>
    </row>
    <row r="70" spans="1:7" x14ac:dyDescent="0.2">
      <c r="A70" t="s">
        <v>328</v>
      </c>
      <c r="B70" t="s">
        <v>329</v>
      </c>
      <c r="C70">
        <v>40665</v>
      </c>
      <c r="D70">
        <v>10521</v>
      </c>
      <c r="E70">
        <v>10</v>
      </c>
      <c r="F70">
        <v>225.5</v>
      </c>
      <c r="G70">
        <f>Table2[[#This Row],[Unidades]]*Table2[[#This Row],[Valor Unitario]]</f>
        <v>2255</v>
      </c>
    </row>
    <row r="71" spans="1:7" x14ac:dyDescent="0.2">
      <c r="A71" t="s">
        <v>328</v>
      </c>
      <c r="B71" t="s">
        <v>329</v>
      </c>
      <c r="C71">
        <v>40685</v>
      </c>
      <c r="D71">
        <v>10533</v>
      </c>
      <c r="E71">
        <v>19</v>
      </c>
      <c r="F71">
        <v>2222.1999999999998</v>
      </c>
      <c r="G71">
        <f>Table2[[#This Row],[Unidades]]*Table2[[#This Row],[Valor Unitario]]</f>
        <v>42221.799999999996</v>
      </c>
    </row>
    <row r="72" spans="1:7" x14ac:dyDescent="0.2">
      <c r="A72" t="s">
        <v>328</v>
      </c>
      <c r="B72" t="s">
        <v>329</v>
      </c>
      <c r="C72">
        <v>40686</v>
      </c>
      <c r="D72">
        <v>10543</v>
      </c>
      <c r="E72">
        <v>13</v>
      </c>
      <c r="F72">
        <v>1504.5</v>
      </c>
      <c r="G72">
        <f>Table2[[#This Row],[Unidades]]*Table2[[#This Row],[Valor Unitario]]</f>
        <v>19558.5</v>
      </c>
    </row>
    <row r="73" spans="1:7" x14ac:dyDescent="0.2">
      <c r="A73" t="s">
        <v>328</v>
      </c>
      <c r="B73" t="s">
        <v>329</v>
      </c>
      <c r="C73">
        <v>40703</v>
      </c>
      <c r="D73">
        <v>10560</v>
      </c>
      <c r="E73">
        <v>8</v>
      </c>
      <c r="F73">
        <v>1072.42</v>
      </c>
      <c r="G73">
        <f>Table2[[#This Row],[Unidades]]*Table2[[#This Row],[Valor Unitario]]</f>
        <v>8579.36</v>
      </c>
    </row>
    <row r="74" spans="1:7" x14ac:dyDescent="0.2">
      <c r="A74" t="s">
        <v>328</v>
      </c>
      <c r="B74" t="s">
        <v>329</v>
      </c>
      <c r="C74">
        <v>40712</v>
      </c>
      <c r="D74">
        <v>10565</v>
      </c>
      <c r="E74">
        <v>14</v>
      </c>
      <c r="F74">
        <v>639.9</v>
      </c>
      <c r="G74">
        <f>Table2[[#This Row],[Unidades]]*Table2[[#This Row],[Valor Unitario]]</f>
        <v>8958.6</v>
      </c>
    </row>
    <row r="75" spans="1:7" x14ac:dyDescent="0.2">
      <c r="A75" t="s">
        <v>328</v>
      </c>
      <c r="B75" t="s">
        <v>329</v>
      </c>
      <c r="C75">
        <v>40720</v>
      </c>
      <c r="D75">
        <v>10545</v>
      </c>
      <c r="E75">
        <v>7</v>
      </c>
      <c r="F75">
        <v>210</v>
      </c>
      <c r="G75">
        <f>Table2[[#This Row],[Unidades]]*Table2[[#This Row],[Valor Unitario]]</f>
        <v>1470</v>
      </c>
    </row>
    <row r="76" spans="1:7" x14ac:dyDescent="0.2">
      <c r="A76" t="s">
        <v>328</v>
      </c>
      <c r="B76" t="s">
        <v>329</v>
      </c>
      <c r="C76">
        <v>40728</v>
      </c>
      <c r="D76">
        <v>10571</v>
      </c>
      <c r="E76">
        <v>18</v>
      </c>
      <c r="F76">
        <v>550.59</v>
      </c>
      <c r="G76">
        <f>Table2[[#This Row],[Unidades]]*Table2[[#This Row],[Valor Unitario]]</f>
        <v>9910.6200000000008</v>
      </c>
    </row>
    <row r="77" spans="1:7" x14ac:dyDescent="0.2">
      <c r="A77" t="s">
        <v>328</v>
      </c>
      <c r="B77" t="s">
        <v>329</v>
      </c>
      <c r="C77">
        <v>40738</v>
      </c>
      <c r="D77">
        <v>10589</v>
      </c>
      <c r="E77">
        <v>14</v>
      </c>
      <c r="F77">
        <v>72</v>
      </c>
      <c r="G77">
        <f>Table2[[#This Row],[Unidades]]*Table2[[#This Row],[Valor Unitario]]</f>
        <v>1008</v>
      </c>
    </row>
    <row r="78" spans="1:7" x14ac:dyDescent="0.2">
      <c r="A78" t="s">
        <v>328</v>
      </c>
      <c r="B78" t="s">
        <v>329</v>
      </c>
      <c r="C78">
        <v>40746</v>
      </c>
      <c r="D78">
        <v>10602</v>
      </c>
      <c r="E78">
        <v>13</v>
      </c>
      <c r="F78">
        <v>48.75</v>
      </c>
      <c r="G78">
        <f>Table2[[#This Row],[Unidades]]*Table2[[#This Row],[Valor Unitario]]</f>
        <v>633.75</v>
      </c>
    </row>
    <row r="79" spans="1:7" x14ac:dyDescent="0.2">
      <c r="A79" t="s">
        <v>328</v>
      </c>
      <c r="B79" t="s">
        <v>329</v>
      </c>
      <c r="C79">
        <v>40756</v>
      </c>
      <c r="D79">
        <v>10614</v>
      </c>
      <c r="E79">
        <v>12</v>
      </c>
      <c r="F79">
        <v>464</v>
      </c>
      <c r="G79">
        <f>Table2[[#This Row],[Unidades]]*Table2[[#This Row],[Valor Unitario]]</f>
        <v>5568</v>
      </c>
    </row>
    <row r="80" spans="1:7" x14ac:dyDescent="0.2">
      <c r="A80" t="s">
        <v>328</v>
      </c>
      <c r="B80" t="s">
        <v>329</v>
      </c>
      <c r="C80">
        <v>40761</v>
      </c>
      <c r="D80">
        <v>10610</v>
      </c>
      <c r="E80">
        <v>9</v>
      </c>
      <c r="F80">
        <v>299.25</v>
      </c>
      <c r="G80">
        <f>Table2[[#This Row],[Unidades]]*Table2[[#This Row],[Valor Unitario]]</f>
        <v>2693.25</v>
      </c>
    </row>
    <row r="81" spans="1:7" x14ac:dyDescent="0.2">
      <c r="A81" t="s">
        <v>328</v>
      </c>
      <c r="B81" t="s">
        <v>329</v>
      </c>
      <c r="C81">
        <v>40763</v>
      </c>
      <c r="D81">
        <v>10603</v>
      </c>
      <c r="E81">
        <v>8</v>
      </c>
      <c r="F81">
        <v>1483</v>
      </c>
      <c r="G81">
        <f>Table2[[#This Row],[Unidades]]*Table2[[#This Row],[Valor Unitario]]</f>
        <v>11864</v>
      </c>
    </row>
    <row r="82" spans="1:7" x14ac:dyDescent="0.2">
      <c r="A82" t="s">
        <v>328</v>
      </c>
      <c r="B82" t="s">
        <v>329</v>
      </c>
      <c r="C82">
        <v>40767</v>
      </c>
      <c r="D82">
        <v>10596</v>
      </c>
      <c r="E82">
        <v>10</v>
      </c>
      <c r="F82">
        <v>1180.8800000000001</v>
      </c>
      <c r="G82">
        <f>Table2[[#This Row],[Unidades]]*Table2[[#This Row],[Valor Unitario]]</f>
        <v>11808.800000000001</v>
      </c>
    </row>
    <row r="83" spans="1:7" x14ac:dyDescent="0.2">
      <c r="A83" t="s">
        <v>328</v>
      </c>
      <c r="B83" t="s">
        <v>329</v>
      </c>
      <c r="C83">
        <v>40767</v>
      </c>
      <c r="D83">
        <v>10623</v>
      </c>
      <c r="E83">
        <v>11</v>
      </c>
      <c r="F83">
        <v>1336.95</v>
      </c>
      <c r="G83">
        <f>Table2[[#This Row],[Unidades]]*Table2[[#This Row],[Valor Unitario]]</f>
        <v>14706.45</v>
      </c>
    </row>
    <row r="84" spans="1:7" x14ac:dyDescent="0.2">
      <c r="A84" t="s">
        <v>328</v>
      </c>
      <c r="B84" t="s">
        <v>329</v>
      </c>
      <c r="C84">
        <v>40770</v>
      </c>
      <c r="D84">
        <v>10631</v>
      </c>
      <c r="E84">
        <v>15</v>
      </c>
      <c r="F84">
        <v>55.8</v>
      </c>
      <c r="G84">
        <f>Table2[[#This Row],[Unidades]]*Table2[[#This Row],[Valor Unitario]]</f>
        <v>837</v>
      </c>
    </row>
    <row r="85" spans="1:7" x14ac:dyDescent="0.2">
      <c r="A85" t="s">
        <v>328</v>
      </c>
      <c r="B85" t="s">
        <v>329</v>
      </c>
      <c r="C85">
        <v>40774</v>
      </c>
      <c r="D85">
        <v>10632</v>
      </c>
      <c r="E85">
        <v>15</v>
      </c>
      <c r="F85">
        <v>589</v>
      </c>
      <c r="G85">
        <f>Table2[[#This Row],[Unidades]]*Table2[[#This Row],[Valor Unitario]]</f>
        <v>8835</v>
      </c>
    </row>
    <row r="86" spans="1:7" x14ac:dyDescent="0.2">
      <c r="A86" t="s">
        <v>328</v>
      </c>
      <c r="B86" t="s">
        <v>329</v>
      </c>
      <c r="C86">
        <v>40776</v>
      </c>
      <c r="D86">
        <v>10627</v>
      </c>
      <c r="E86">
        <v>15</v>
      </c>
      <c r="F86">
        <v>1185.75</v>
      </c>
      <c r="G86">
        <f>Table2[[#This Row],[Unidades]]*Table2[[#This Row],[Valor Unitario]]</f>
        <v>17786.25</v>
      </c>
    </row>
    <row r="87" spans="1:7" x14ac:dyDescent="0.2">
      <c r="A87" t="s">
        <v>328</v>
      </c>
      <c r="B87" t="s">
        <v>329</v>
      </c>
      <c r="C87">
        <v>40776</v>
      </c>
      <c r="D87">
        <v>10635</v>
      </c>
      <c r="E87">
        <v>10</v>
      </c>
      <c r="F87">
        <v>1326.22</v>
      </c>
      <c r="G87">
        <f>Table2[[#This Row],[Unidades]]*Table2[[#This Row],[Valor Unitario]]</f>
        <v>13262.2</v>
      </c>
    </row>
    <row r="88" spans="1:7" x14ac:dyDescent="0.2">
      <c r="A88" t="s">
        <v>328</v>
      </c>
      <c r="B88" t="s">
        <v>329</v>
      </c>
      <c r="C88">
        <v>40797</v>
      </c>
      <c r="D88">
        <v>10651</v>
      </c>
      <c r="E88">
        <v>7</v>
      </c>
      <c r="F88">
        <v>397.8</v>
      </c>
      <c r="G88">
        <f>Table2[[#This Row],[Unidades]]*Table2[[#This Row],[Valor Unitario]]</f>
        <v>2784.6</v>
      </c>
    </row>
    <row r="89" spans="1:7" x14ac:dyDescent="0.2">
      <c r="A89" t="s">
        <v>328</v>
      </c>
      <c r="B89" t="s">
        <v>329</v>
      </c>
      <c r="C89">
        <v>40816</v>
      </c>
      <c r="D89">
        <v>10679</v>
      </c>
      <c r="E89">
        <v>18</v>
      </c>
      <c r="F89">
        <v>660</v>
      </c>
      <c r="G89">
        <f>Table2[[#This Row],[Unidades]]*Table2[[#This Row],[Valor Unitario]]</f>
        <v>11880</v>
      </c>
    </row>
    <row r="90" spans="1:7" x14ac:dyDescent="0.2">
      <c r="A90" t="s">
        <v>328</v>
      </c>
      <c r="B90" t="s">
        <v>329</v>
      </c>
      <c r="C90">
        <v>40825</v>
      </c>
      <c r="D90">
        <v>10694</v>
      </c>
      <c r="E90">
        <v>9</v>
      </c>
      <c r="F90">
        <v>4825</v>
      </c>
      <c r="G90">
        <f>Table2[[#This Row],[Unidades]]*Table2[[#This Row],[Valor Unitario]]</f>
        <v>43425</v>
      </c>
    </row>
    <row r="91" spans="1:7" x14ac:dyDescent="0.2">
      <c r="A91" t="s">
        <v>328</v>
      </c>
      <c r="B91" t="s">
        <v>329</v>
      </c>
      <c r="C91">
        <v>40830</v>
      </c>
      <c r="D91">
        <v>10696</v>
      </c>
      <c r="E91">
        <v>13</v>
      </c>
      <c r="F91">
        <v>996</v>
      </c>
      <c r="G91">
        <f>Table2[[#This Row],[Unidades]]*Table2[[#This Row],[Valor Unitario]]</f>
        <v>12948</v>
      </c>
    </row>
    <row r="92" spans="1:7" x14ac:dyDescent="0.2">
      <c r="A92" t="s">
        <v>328</v>
      </c>
      <c r="B92" t="s">
        <v>329</v>
      </c>
      <c r="C92">
        <v>40831</v>
      </c>
      <c r="D92">
        <v>10660</v>
      </c>
      <c r="E92">
        <v>13</v>
      </c>
      <c r="F92">
        <v>1701</v>
      </c>
      <c r="G92">
        <f>Table2[[#This Row],[Unidades]]*Table2[[#This Row],[Valor Unitario]]</f>
        <v>22113</v>
      </c>
    </row>
    <row r="93" spans="1:7" x14ac:dyDescent="0.2">
      <c r="A93" t="s">
        <v>328</v>
      </c>
      <c r="B93" t="s">
        <v>329</v>
      </c>
      <c r="C93">
        <v>40837</v>
      </c>
      <c r="D93">
        <v>10706</v>
      </c>
      <c r="E93">
        <v>17</v>
      </c>
      <c r="F93">
        <v>1893</v>
      </c>
      <c r="G93">
        <f>Table2[[#This Row],[Unidades]]*Table2[[#This Row],[Valor Unitario]]</f>
        <v>32181</v>
      </c>
    </row>
    <row r="94" spans="1:7" x14ac:dyDescent="0.2">
      <c r="A94" t="s">
        <v>328</v>
      </c>
      <c r="B94" t="s">
        <v>329</v>
      </c>
      <c r="C94">
        <v>40851</v>
      </c>
      <c r="D94">
        <v>10722</v>
      </c>
      <c r="E94">
        <v>15</v>
      </c>
      <c r="F94">
        <v>1570</v>
      </c>
      <c r="G94">
        <f>Table2[[#This Row],[Unidades]]*Table2[[#This Row],[Valor Unitario]]</f>
        <v>23550</v>
      </c>
    </row>
    <row r="95" spans="1:7" x14ac:dyDescent="0.2">
      <c r="A95" t="s">
        <v>328</v>
      </c>
      <c r="B95" t="s">
        <v>329</v>
      </c>
      <c r="C95">
        <v>40852</v>
      </c>
      <c r="D95">
        <v>10720</v>
      </c>
      <c r="E95">
        <v>10</v>
      </c>
      <c r="F95">
        <v>550</v>
      </c>
      <c r="G95">
        <f>Table2[[#This Row],[Unidades]]*Table2[[#This Row],[Valor Unitario]]</f>
        <v>5500</v>
      </c>
    </row>
    <row r="96" spans="1:7" x14ac:dyDescent="0.2">
      <c r="A96" t="s">
        <v>328</v>
      </c>
      <c r="B96" t="s">
        <v>329</v>
      </c>
      <c r="C96">
        <v>40852</v>
      </c>
      <c r="D96">
        <v>10724</v>
      </c>
      <c r="E96">
        <v>15</v>
      </c>
      <c r="F96">
        <v>638.5</v>
      </c>
      <c r="G96">
        <f>Table2[[#This Row],[Unidades]]*Table2[[#This Row],[Valor Unitario]]</f>
        <v>9577.5</v>
      </c>
    </row>
    <row r="97" spans="1:7" x14ac:dyDescent="0.2">
      <c r="A97" t="s">
        <v>328</v>
      </c>
      <c r="B97" t="s">
        <v>329</v>
      </c>
      <c r="C97">
        <v>40861</v>
      </c>
      <c r="D97">
        <v>10729</v>
      </c>
      <c r="E97">
        <v>18</v>
      </c>
      <c r="F97">
        <v>1850</v>
      </c>
      <c r="G97">
        <f>Table2[[#This Row],[Unidades]]*Table2[[#This Row],[Valor Unitario]]</f>
        <v>33300</v>
      </c>
    </row>
    <row r="98" spans="1:7" x14ac:dyDescent="0.2">
      <c r="A98" t="s">
        <v>328</v>
      </c>
      <c r="B98" t="s">
        <v>329</v>
      </c>
      <c r="C98">
        <v>40879</v>
      </c>
      <c r="D98">
        <v>10756</v>
      </c>
      <c r="E98">
        <v>9</v>
      </c>
      <c r="F98">
        <v>1990</v>
      </c>
      <c r="G98">
        <f>Table2[[#This Row],[Unidades]]*Table2[[#This Row],[Valor Unitario]]</f>
        <v>17910</v>
      </c>
    </row>
    <row r="99" spans="1:7" x14ac:dyDescent="0.2">
      <c r="A99" t="s">
        <v>328</v>
      </c>
      <c r="B99" t="s">
        <v>329</v>
      </c>
      <c r="C99">
        <v>40894</v>
      </c>
      <c r="D99">
        <v>10770</v>
      </c>
      <c r="E99">
        <v>13</v>
      </c>
      <c r="F99">
        <v>236.25</v>
      </c>
      <c r="G99">
        <f>Table2[[#This Row],[Unidades]]*Table2[[#This Row],[Valor Unitario]]</f>
        <v>3071.25</v>
      </c>
    </row>
    <row r="100" spans="1:7" x14ac:dyDescent="0.2">
      <c r="A100" t="s">
        <v>328</v>
      </c>
      <c r="B100" t="s">
        <v>329</v>
      </c>
      <c r="C100">
        <v>40900</v>
      </c>
      <c r="D100">
        <v>10786</v>
      </c>
      <c r="E100">
        <v>18</v>
      </c>
      <c r="F100">
        <v>1531.08</v>
      </c>
      <c r="G100">
        <f>Table2[[#This Row],[Unidades]]*Table2[[#This Row],[Valor Unitario]]</f>
        <v>27559.439999999999</v>
      </c>
    </row>
    <row r="101" spans="1:7" x14ac:dyDescent="0.2">
      <c r="A101" t="s">
        <v>328</v>
      </c>
      <c r="B101" t="s">
        <v>329</v>
      </c>
      <c r="C101">
        <v>40916</v>
      </c>
      <c r="D101">
        <v>10811</v>
      </c>
      <c r="E101">
        <v>10</v>
      </c>
      <c r="F101">
        <v>852</v>
      </c>
      <c r="G101">
        <f>Table2[[#This Row],[Unidades]]*Table2[[#This Row],[Valor Unitario]]</f>
        <v>8520</v>
      </c>
    </row>
    <row r="102" spans="1:7" x14ac:dyDescent="0.2">
      <c r="A102" t="s">
        <v>328</v>
      </c>
      <c r="B102" t="s">
        <v>329</v>
      </c>
      <c r="C102">
        <v>40928</v>
      </c>
      <c r="D102">
        <v>10795</v>
      </c>
      <c r="E102">
        <v>18</v>
      </c>
      <c r="F102">
        <v>2158</v>
      </c>
      <c r="G102">
        <f>Table2[[#This Row],[Unidades]]*Table2[[#This Row],[Valor Unitario]]</f>
        <v>38844</v>
      </c>
    </row>
    <row r="103" spans="1:7" x14ac:dyDescent="0.2">
      <c r="A103" t="s">
        <v>328</v>
      </c>
      <c r="B103" t="s">
        <v>329</v>
      </c>
      <c r="C103">
        <v>40934</v>
      </c>
      <c r="D103">
        <v>10844</v>
      </c>
      <c r="E103">
        <v>12</v>
      </c>
      <c r="F103">
        <v>735</v>
      </c>
      <c r="G103">
        <f>Table2[[#This Row],[Unidades]]*Table2[[#This Row],[Valor Unitario]]</f>
        <v>8820</v>
      </c>
    </row>
    <row r="104" spans="1:7" x14ac:dyDescent="0.2">
      <c r="A104" t="s">
        <v>328</v>
      </c>
      <c r="B104" t="s">
        <v>329</v>
      </c>
      <c r="C104">
        <v>40938</v>
      </c>
      <c r="D104">
        <v>10824</v>
      </c>
      <c r="E104">
        <v>15</v>
      </c>
      <c r="F104">
        <v>250.8</v>
      </c>
      <c r="G104">
        <f>Table2[[#This Row],[Unidades]]*Table2[[#This Row],[Valor Unitario]]</f>
        <v>3762</v>
      </c>
    </row>
    <row r="105" spans="1:7" x14ac:dyDescent="0.2">
      <c r="A105" t="s">
        <v>328</v>
      </c>
      <c r="B105" t="s">
        <v>329</v>
      </c>
      <c r="C105">
        <v>40938</v>
      </c>
      <c r="D105">
        <v>10845</v>
      </c>
      <c r="E105">
        <v>8</v>
      </c>
      <c r="F105">
        <v>3812.7</v>
      </c>
      <c r="G105">
        <f>Table2[[#This Row],[Unidades]]*Table2[[#This Row],[Valor Unitario]]</f>
        <v>30501.599999999999</v>
      </c>
    </row>
    <row r="106" spans="1:7" x14ac:dyDescent="0.2">
      <c r="A106" t="s">
        <v>328</v>
      </c>
      <c r="B106" t="s">
        <v>329</v>
      </c>
      <c r="C106">
        <v>40938</v>
      </c>
      <c r="D106">
        <v>10852</v>
      </c>
      <c r="E106">
        <v>11</v>
      </c>
      <c r="F106">
        <v>2984</v>
      </c>
      <c r="G106">
        <f>Table2[[#This Row],[Unidades]]*Table2[[#This Row],[Valor Unitario]]</f>
        <v>32824</v>
      </c>
    </row>
    <row r="107" spans="1:7" x14ac:dyDescent="0.2">
      <c r="A107" t="s">
        <v>328</v>
      </c>
      <c r="B107" t="s">
        <v>329</v>
      </c>
      <c r="C107">
        <v>40941</v>
      </c>
      <c r="D107">
        <v>10862</v>
      </c>
      <c r="E107">
        <v>18</v>
      </c>
      <c r="F107">
        <v>581</v>
      </c>
      <c r="G107">
        <f>Table2[[#This Row],[Unidades]]*Table2[[#This Row],[Valor Unitario]]</f>
        <v>10458</v>
      </c>
    </row>
    <row r="108" spans="1:7" x14ac:dyDescent="0.2">
      <c r="A108" t="s">
        <v>328</v>
      </c>
      <c r="B108" t="s">
        <v>329</v>
      </c>
      <c r="C108">
        <v>40945</v>
      </c>
      <c r="D108">
        <v>10857</v>
      </c>
      <c r="E108">
        <v>8</v>
      </c>
      <c r="F108">
        <v>2048.2199999999998</v>
      </c>
      <c r="G108">
        <f>Table2[[#This Row],[Unidades]]*Table2[[#This Row],[Valor Unitario]]</f>
        <v>16385.759999999998</v>
      </c>
    </row>
    <row r="109" spans="1:7" x14ac:dyDescent="0.2">
      <c r="A109" t="s">
        <v>328</v>
      </c>
      <c r="B109" t="s">
        <v>329</v>
      </c>
      <c r="C109">
        <v>40959</v>
      </c>
      <c r="D109">
        <v>10883</v>
      </c>
      <c r="E109">
        <v>19</v>
      </c>
      <c r="F109">
        <v>36</v>
      </c>
      <c r="G109">
        <f>Table2[[#This Row],[Unidades]]*Table2[[#This Row],[Valor Unitario]]</f>
        <v>684</v>
      </c>
    </row>
    <row r="110" spans="1:7" x14ac:dyDescent="0.2">
      <c r="A110" t="s">
        <v>328</v>
      </c>
      <c r="B110" t="s">
        <v>329</v>
      </c>
      <c r="C110">
        <v>40988</v>
      </c>
      <c r="D110">
        <v>10955</v>
      </c>
      <c r="E110">
        <v>15</v>
      </c>
      <c r="F110">
        <v>74.400000000000006</v>
      </c>
      <c r="G110">
        <f>Table2[[#This Row],[Unidades]]*Table2[[#This Row],[Valor Unitario]]</f>
        <v>1116</v>
      </c>
    </row>
    <row r="111" spans="1:7" x14ac:dyDescent="0.2">
      <c r="A111" t="s">
        <v>328</v>
      </c>
      <c r="B111" t="s">
        <v>329</v>
      </c>
      <c r="C111">
        <v>40991</v>
      </c>
      <c r="D111">
        <v>10940</v>
      </c>
      <c r="E111">
        <v>16</v>
      </c>
      <c r="F111">
        <v>360</v>
      </c>
      <c r="G111">
        <f>Table2[[#This Row],[Unidades]]*Table2[[#This Row],[Valor Unitario]]</f>
        <v>5760</v>
      </c>
    </row>
    <row r="112" spans="1:7" x14ac:dyDescent="0.2">
      <c r="A112" t="s">
        <v>328</v>
      </c>
      <c r="B112" t="s">
        <v>329</v>
      </c>
      <c r="C112">
        <v>40992</v>
      </c>
      <c r="D112">
        <v>10932</v>
      </c>
      <c r="E112">
        <v>7</v>
      </c>
      <c r="F112">
        <v>1788.63</v>
      </c>
      <c r="G112">
        <f>Table2[[#This Row],[Unidades]]*Table2[[#This Row],[Valor Unitario]]</f>
        <v>12520.41</v>
      </c>
    </row>
    <row r="113" spans="1:7" x14ac:dyDescent="0.2">
      <c r="A113" t="s">
        <v>328</v>
      </c>
      <c r="B113" t="s">
        <v>329</v>
      </c>
      <c r="C113">
        <v>40995</v>
      </c>
      <c r="D113">
        <v>10957</v>
      </c>
      <c r="E113">
        <v>16</v>
      </c>
      <c r="F113">
        <v>1762.7</v>
      </c>
      <c r="G113">
        <f>Table2[[#This Row],[Unidades]]*Table2[[#This Row],[Valor Unitario]]</f>
        <v>28203.200000000001</v>
      </c>
    </row>
    <row r="114" spans="1:7" x14ac:dyDescent="0.2">
      <c r="A114" t="s">
        <v>328</v>
      </c>
      <c r="B114" t="s">
        <v>329</v>
      </c>
      <c r="C114">
        <v>40998</v>
      </c>
      <c r="D114">
        <v>10961</v>
      </c>
      <c r="E114">
        <v>16</v>
      </c>
      <c r="F114">
        <v>1119.9000000000001</v>
      </c>
      <c r="G114">
        <f>Table2[[#This Row],[Unidades]]*Table2[[#This Row],[Valor Unitario]]</f>
        <v>17918.400000000001</v>
      </c>
    </row>
    <row r="115" spans="1:7" x14ac:dyDescent="0.2">
      <c r="A115" t="s">
        <v>328</v>
      </c>
      <c r="B115" t="s">
        <v>329</v>
      </c>
      <c r="C115">
        <v>40999</v>
      </c>
      <c r="D115">
        <v>10979</v>
      </c>
      <c r="E115">
        <v>14</v>
      </c>
      <c r="F115">
        <v>4813.5</v>
      </c>
      <c r="G115">
        <f>Table2[[#This Row],[Unidades]]*Table2[[#This Row],[Valor Unitario]]</f>
        <v>67389</v>
      </c>
    </row>
    <row r="116" spans="1:7" x14ac:dyDescent="0.2">
      <c r="A116" t="s">
        <v>328</v>
      </c>
      <c r="B116" t="s">
        <v>329</v>
      </c>
      <c r="C116">
        <v>41005</v>
      </c>
      <c r="D116">
        <v>10987</v>
      </c>
      <c r="E116">
        <v>8</v>
      </c>
      <c r="F116">
        <v>2772</v>
      </c>
      <c r="G116">
        <f>Table2[[#This Row],[Unidades]]*Table2[[#This Row],[Valor Unitario]]</f>
        <v>22176</v>
      </c>
    </row>
    <row r="117" spans="1:7" x14ac:dyDescent="0.2">
      <c r="A117" t="s">
        <v>328</v>
      </c>
      <c r="B117" t="s">
        <v>329</v>
      </c>
      <c r="C117">
        <v>41009</v>
      </c>
      <c r="D117">
        <v>10977</v>
      </c>
      <c r="E117">
        <v>12</v>
      </c>
      <c r="F117">
        <v>2233</v>
      </c>
      <c r="G117">
        <f>Table2[[#This Row],[Unidades]]*Table2[[#This Row],[Valor Unitario]]</f>
        <v>26796</v>
      </c>
    </row>
    <row r="118" spans="1:7" x14ac:dyDescent="0.2">
      <c r="A118" t="s">
        <v>328</v>
      </c>
      <c r="B118" t="s">
        <v>329</v>
      </c>
      <c r="C118">
        <v>41012</v>
      </c>
      <c r="D118">
        <v>10997</v>
      </c>
      <c r="E118">
        <v>15</v>
      </c>
      <c r="F118">
        <v>1885</v>
      </c>
      <c r="G118">
        <f>Table2[[#This Row],[Unidades]]*Table2[[#This Row],[Valor Unitario]]</f>
        <v>28275</v>
      </c>
    </row>
    <row r="119" spans="1:7" x14ac:dyDescent="0.2">
      <c r="A119" t="s">
        <v>328</v>
      </c>
      <c r="B119" t="s">
        <v>329</v>
      </c>
      <c r="C119">
        <v>41012</v>
      </c>
      <c r="D119">
        <v>11007</v>
      </c>
      <c r="E119">
        <v>11</v>
      </c>
      <c r="F119">
        <v>2633.9</v>
      </c>
      <c r="G119">
        <f>Table2[[#This Row],[Unidades]]*Table2[[#This Row],[Valor Unitario]]</f>
        <v>28972.9</v>
      </c>
    </row>
    <row r="120" spans="1:7" x14ac:dyDescent="0.2">
      <c r="A120" t="s">
        <v>328</v>
      </c>
      <c r="B120" t="s">
        <v>329</v>
      </c>
      <c r="C120">
        <v>41016</v>
      </c>
      <c r="D120">
        <v>10998</v>
      </c>
      <c r="E120">
        <v>14</v>
      </c>
      <c r="F120">
        <v>686</v>
      </c>
      <c r="G120">
        <f>Table2[[#This Row],[Unidades]]*Table2[[#This Row],[Valor Unitario]]</f>
        <v>9604</v>
      </c>
    </row>
    <row r="121" spans="1:7" x14ac:dyDescent="0.2">
      <c r="A121" t="s">
        <v>328</v>
      </c>
      <c r="B121" t="s">
        <v>329</v>
      </c>
      <c r="C121">
        <v>41020</v>
      </c>
      <c r="D121">
        <v>10986</v>
      </c>
      <c r="E121">
        <v>17</v>
      </c>
      <c r="F121">
        <v>2220</v>
      </c>
      <c r="G121">
        <f>Table2[[#This Row],[Unidades]]*Table2[[#This Row],[Valor Unitario]]</f>
        <v>37740</v>
      </c>
    </row>
    <row r="122" spans="1:7" x14ac:dyDescent="0.2">
      <c r="A122" t="s">
        <v>328</v>
      </c>
      <c r="B122" t="s">
        <v>329</v>
      </c>
      <c r="C122">
        <v>41021</v>
      </c>
      <c r="D122">
        <v>11036</v>
      </c>
      <c r="E122">
        <v>13</v>
      </c>
      <c r="F122">
        <v>1692</v>
      </c>
      <c r="G122">
        <f>Table2[[#This Row],[Unidades]]*Table2[[#This Row],[Valor Unitario]]</f>
        <v>21996</v>
      </c>
    </row>
    <row r="123" spans="1:7" x14ac:dyDescent="0.2">
      <c r="A123" t="s">
        <v>328</v>
      </c>
      <c r="B123" t="s">
        <v>329</v>
      </c>
      <c r="C123">
        <v>41023</v>
      </c>
      <c r="D123">
        <v>11046</v>
      </c>
      <c r="E123">
        <v>14</v>
      </c>
      <c r="F123">
        <v>1485.8</v>
      </c>
      <c r="G123">
        <f>Table2[[#This Row],[Unidades]]*Table2[[#This Row],[Valor Unitario]]</f>
        <v>20801.2</v>
      </c>
    </row>
    <row r="124" spans="1:7" x14ac:dyDescent="0.2">
      <c r="A124" t="s">
        <v>328</v>
      </c>
      <c r="B124" t="s">
        <v>329</v>
      </c>
      <c r="C124">
        <v>41026</v>
      </c>
      <c r="D124">
        <v>11034</v>
      </c>
      <c r="E124">
        <v>12</v>
      </c>
      <c r="F124">
        <v>539.4</v>
      </c>
      <c r="G124">
        <f>Table2[[#This Row],[Unidades]]*Table2[[#This Row],[Valor Unitario]]</f>
        <v>6472.7999999999993</v>
      </c>
    </row>
    <row r="125" spans="1:7" x14ac:dyDescent="0.2">
      <c r="A125" t="s">
        <v>328</v>
      </c>
      <c r="B125" t="s">
        <v>329</v>
      </c>
      <c r="C125">
        <v>41030</v>
      </c>
      <c r="D125">
        <v>11056</v>
      </c>
      <c r="E125">
        <v>18</v>
      </c>
      <c r="F125">
        <v>3740</v>
      </c>
      <c r="G125">
        <f>Table2[[#This Row],[Unidades]]*Table2[[#This Row],[Valor Unitario]]</f>
        <v>67320</v>
      </c>
    </row>
    <row r="126" spans="1:7" x14ac:dyDescent="0.2">
      <c r="A126" t="s">
        <v>328</v>
      </c>
      <c r="B126" t="s">
        <v>329</v>
      </c>
      <c r="C126">
        <v>41480</v>
      </c>
      <c r="D126">
        <v>10262</v>
      </c>
      <c r="E126">
        <v>14</v>
      </c>
      <c r="F126">
        <v>584</v>
      </c>
      <c r="G126">
        <f>Table2[[#This Row],[Unidades]]*Table2[[#This Row],[Valor Unitario]]</f>
        <v>8176</v>
      </c>
    </row>
    <row r="127" spans="1:7" x14ac:dyDescent="0.2">
      <c r="A127" t="s">
        <v>328</v>
      </c>
      <c r="B127" t="s">
        <v>329</v>
      </c>
      <c r="C127">
        <v>41500</v>
      </c>
      <c r="D127">
        <v>10276</v>
      </c>
      <c r="E127">
        <v>13</v>
      </c>
      <c r="F127">
        <v>420</v>
      </c>
      <c r="G127">
        <f>Table2[[#This Row],[Unidades]]*Table2[[#This Row],[Valor Unitario]]</f>
        <v>5460</v>
      </c>
    </row>
    <row r="128" spans="1:7" x14ac:dyDescent="0.2">
      <c r="A128" t="s">
        <v>328</v>
      </c>
      <c r="B128" t="s">
        <v>329</v>
      </c>
      <c r="C128">
        <v>41502</v>
      </c>
      <c r="D128">
        <v>10278</v>
      </c>
      <c r="E128">
        <v>8</v>
      </c>
      <c r="F128">
        <v>1488.8</v>
      </c>
      <c r="G128">
        <f>Table2[[#This Row],[Unidades]]*Table2[[#This Row],[Valor Unitario]]</f>
        <v>11910.4</v>
      </c>
    </row>
    <row r="129" spans="1:7" x14ac:dyDescent="0.2">
      <c r="A129" t="s">
        <v>328</v>
      </c>
      <c r="B129" t="s">
        <v>329</v>
      </c>
      <c r="C129">
        <v>41502</v>
      </c>
      <c r="D129">
        <v>10279</v>
      </c>
      <c r="E129">
        <v>14</v>
      </c>
      <c r="F129">
        <v>351</v>
      </c>
      <c r="G129">
        <f>Table2[[#This Row],[Unidades]]*Table2[[#This Row],[Valor Unitario]]</f>
        <v>4914</v>
      </c>
    </row>
    <row r="130" spans="1:7" x14ac:dyDescent="0.2">
      <c r="A130" t="s">
        <v>328</v>
      </c>
      <c r="B130" t="s">
        <v>329</v>
      </c>
      <c r="C130">
        <v>41514</v>
      </c>
      <c r="D130">
        <v>10287</v>
      </c>
      <c r="E130">
        <v>7</v>
      </c>
      <c r="F130">
        <v>819</v>
      </c>
      <c r="G130">
        <f>Table2[[#This Row],[Unidades]]*Table2[[#This Row],[Valor Unitario]]</f>
        <v>5733</v>
      </c>
    </row>
    <row r="131" spans="1:7" x14ac:dyDescent="0.2">
      <c r="A131" t="s">
        <v>328</v>
      </c>
      <c r="B131" t="s">
        <v>329</v>
      </c>
      <c r="C131">
        <v>41516</v>
      </c>
      <c r="D131">
        <v>10286</v>
      </c>
      <c r="E131">
        <v>12</v>
      </c>
      <c r="F131">
        <v>3016</v>
      </c>
      <c r="G131">
        <f>Table2[[#This Row],[Unidades]]*Table2[[#This Row],[Valor Unitario]]</f>
        <v>36192</v>
      </c>
    </row>
    <row r="132" spans="1:7" x14ac:dyDescent="0.2">
      <c r="A132" t="s">
        <v>328</v>
      </c>
      <c r="B132" t="s">
        <v>329</v>
      </c>
      <c r="C132">
        <v>41520</v>
      </c>
      <c r="D132">
        <v>10290</v>
      </c>
      <c r="E132">
        <v>13</v>
      </c>
      <c r="F132">
        <v>2169</v>
      </c>
      <c r="G132">
        <f>Table2[[#This Row],[Unidades]]*Table2[[#This Row],[Valor Unitario]]</f>
        <v>28197</v>
      </c>
    </row>
    <row r="133" spans="1:7" x14ac:dyDescent="0.2">
      <c r="A133" t="s">
        <v>328</v>
      </c>
      <c r="B133" t="s">
        <v>329</v>
      </c>
      <c r="C133">
        <v>41534</v>
      </c>
      <c r="D133">
        <v>10301</v>
      </c>
      <c r="E133">
        <v>11</v>
      </c>
      <c r="F133">
        <v>755</v>
      </c>
      <c r="G133">
        <f>Table2[[#This Row],[Unidades]]*Table2[[#This Row],[Valor Unitario]]</f>
        <v>8305</v>
      </c>
    </row>
    <row r="134" spans="1:7" x14ac:dyDescent="0.2">
      <c r="A134" t="s">
        <v>328</v>
      </c>
      <c r="B134" t="s">
        <v>329</v>
      </c>
      <c r="C134">
        <v>41544</v>
      </c>
      <c r="D134">
        <v>10310</v>
      </c>
      <c r="E134">
        <v>17</v>
      </c>
      <c r="F134">
        <v>336</v>
      </c>
      <c r="G134">
        <f>Table2[[#This Row],[Unidades]]*Table2[[#This Row],[Valor Unitario]]</f>
        <v>5712</v>
      </c>
    </row>
    <row r="135" spans="1:7" x14ac:dyDescent="0.2">
      <c r="A135" t="s">
        <v>328</v>
      </c>
      <c r="B135" t="s">
        <v>329</v>
      </c>
      <c r="C135">
        <v>41551</v>
      </c>
      <c r="D135">
        <v>10318</v>
      </c>
      <c r="E135">
        <v>13</v>
      </c>
      <c r="F135">
        <v>240.4</v>
      </c>
      <c r="G135">
        <f>Table2[[#This Row],[Unidades]]*Table2[[#This Row],[Valor Unitario]]</f>
        <v>3125.2000000000003</v>
      </c>
    </row>
    <row r="136" spans="1:7" x14ac:dyDescent="0.2">
      <c r="A136" t="s">
        <v>328</v>
      </c>
      <c r="B136" t="s">
        <v>329</v>
      </c>
      <c r="C136">
        <v>41556</v>
      </c>
      <c r="D136">
        <v>10305</v>
      </c>
      <c r="E136">
        <v>15</v>
      </c>
      <c r="F136">
        <v>3741.3</v>
      </c>
      <c r="G136">
        <f>Table2[[#This Row],[Unidades]]*Table2[[#This Row],[Valor Unitario]]</f>
        <v>56119.5</v>
      </c>
    </row>
    <row r="137" spans="1:7" x14ac:dyDescent="0.2">
      <c r="A137" t="s">
        <v>328</v>
      </c>
      <c r="B137" t="s">
        <v>329</v>
      </c>
      <c r="C137">
        <v>41575</v>
      </c>
      <c r="D137">
        <v>10334</v>
      </c>
      <c r="E137">
        <v>15</v>
      </c>
      <c r="F137">
        <v>144.80000000000001</v>
      </c>
      <c r="G137">
        <f>Table2[[#This Row],[Unidades]]*Table2[[#This Row],[Valor Unitario]]</f>
        <v>2172</v>
      </c>
    </row>
    <row r="138" spans="1:7" x14ac:dyDescent="0.2">
      <c r="A138" t="s">
        <v>328</v>
      </c>
      <c r="B138" t="s">
        <v>329</v>
      </c>
      <c r="C138">
        <v>41598</v>
      </c>
      <c r="D138">
        <v>10354</v>
      </c>
      <c r="E138">
        <v>9</v>
      </c>
      <c r="F138">
        <v>568.79999999999995</v>
      </c>
      <c r="G138">
        <f>Table2[[#This Row],[Unidades]]*Table2[[#This Row],[Valor Unitario]]</f>
        <v>5119.2</v>
      </c>
    </row>
    <row r="139" spans="1:7" x14ac:dyDescent="0.2">
      <c r="A139" t="s">
        <v>328</v>
      </c>
      <c r="B139" t="s">
        <v>329</v>
      </c>
      <c r="C139">
        <v>41617</v>
      </c>
      <c r="D139">
        <v>10369</v>
      </c>
      <c r="E139">
        <v>14</v>
      </c>
      <c r="F139">
        <v>2390.4</v>
      </c>
      <c r="G139">
        <f>Table2[[#This Row],[Unidades]]*Table2[[#This Row],[Valor Unitario]]</f>
        <v>33465.599999999999</v>
      </c>
    </row>
    <row r="140" spans="1:7" x14ac:dyDescent="0.2">
      <c r="A140" t="s">
        <v>328</v>
      </c>
      <c r="B140" t="s">
        <v>329</v>
      </c>
      <c r="C140">
        <v>41626</v>
      </c>
      <c r="D140">
        <v>10383</v>
      </c>
      <c r="E140">
        <v>12</v>
      </c>
      <c r="F140">
        <v>899</v>
      </c>
      <c r="G140">
        <f>Table2[[#This Row],[Unidades]]*Table2[[#This Row],[Valor Unitario]]</f>
        <v>10788</v>
      </c>
    </row>
    <row r="141" spans="1:7" x14ac:dyDescent="0.2">
      <c r="A141" t="s">
        <v>328</v>
      </c>
      <c r="B141" t="s">
        <v>329</v>
      </c>
      <c r="C141">
        <v>41638</v>
      </c>
      <c r="D141">
        <v>10366</v>
      </c>
      <c r="E141">
        <v>13</v>
      </c>
      <c r="F141">
        <v>136</v>
      </c>
      <c r="G141">
        <f>Table2[[#This Row],[Unidades]]*Table2[[#This Row],[Valor Unitario]]</f>
        <v>1768</v>
      </c>
    </row>
    <row r="142" spans="1:7" x14ac:dyDescent="0.2">
      <c r="A142" t="s">
        <v>326</v>
      </c>
      <c r="B142" t="s">
        <v>330</v>
      </c>
      <c r="C142">
        <v>40552</v>
      </c>
      <c r="D142">
        <v>10403</v>
      </c>
      <c r="E142">
        <v>18</v>
      </c>
      <c r="F142">
        <v>855.01</v>
      </c>
      <c r="G142">
        <f>Table2[[#This Row],[Unidades]]*Table2[[#This Row],[Valor Unitario]]</f>
        <v>15390.18</v>
      </c>
    </row>
    <row r="143" spans="1:7" x14ac:dyDescent="0.2">
      <c r="A143" t="s">
        <v>328</v>
      </c>
      <c r="B143" t="s">
        <v>330</v>
      </c>
      <c r="C143">
        <v>40567</v>
      </c>
      <c r="D143">
        <v>10418</v>
      </c>
      <c r="E143">
        <v>14</v>
      </c>
      <c r="F143">
        <v>1814.8</v>
      </c>
      <c r="G143">
        <f>Table2[[#This Row],[Unidades]]*Table2[[#This Row],[Valor Unitario]]</f>
        <v>25407.200000000001</v>
      </c>
    </row>
    <row r="144" spans="1:7" x14ac:dyDescent="0.2">
      <c r="A144" t="s">
        <v>328</v>
      </c>
      <c r="B144" t="s">
        <v>330</v>
      </c>
      <c r="C144">
        <v>40571</v>
      </c>
      <c r="D144">
        <v>10417</v>
      </c>
      <c r="E144">
        <v>11</v>
      </c>
      <c r="F144">
        <v>11188.4</v>
      </c>
      <c r="G144">
        <f>Table2[[#This Row],[Unidades]]*Table2[[#This Row],[Valor Unitario]]</f>
        <v>123072.4</v>
      </c>
    </row>
    <row r="145" spans="1:7" x14ac:dyDescent="0.2">
      <c r="A145" t="s">
        <v>328</v>
      </c>
      <c r="B145" t="s">
        <v>330</v>
      </c>
      <c r="C145">
        <v>40573</v>
      </c>
      <c r="D145">
        <v>10419</v>
      </c>
      <c r="E145">
        <v>13</v>
      </c>
      <c r="F145">
        <v>2097.6</v>
      </c>
      <c r="G145">
        <f>Table2[[#This Row],[Unidades]]*Table2[[#This Row],[Valor Unitario]]</f>
        <v>27268.799999999999</v>
      </c>
    </row>
    <row r="146" spans="1:7" x14ac:dyDescent="0.2">
      <c r="A146" t="s">
        <v>328</v>
      </c>
      <c r="B146" t="s">
        <v>330</v>
      </c>
      <c r="C146">
        <v>40577</v>
      </c>
      <c r="D146">
        <v>10430</v>
      </c>
      <c r="E146">
        <v>13</v>
      </c>
      <c r="F146">
        <v>4899.2</v>
      </c>
      <c r="G146">
        <f>Table2[[#This Row],[Unidades]]*Table2[[#This Row],[Valor Unitario]]</f>
        <v>63689.599999999999</v>
      </c>
    </row>
    <row r="147" spans="1:7" x14ac:dyDescent="0.2">
      <c r="A147" t="s">
        <v>328</v>
      </c>
      <c r="B147" t="s">
        <v>330</v>
      </c>
      <c r="C147">
        <v>40580</v>
      </c>
      <c r="D147">
        <v>10426</v>
      </c>
      <c r="E147">
        <v>11</v>
      </c>
      <c r="F147">
        <v>338.2</v>
      </c>
      <c r="G147">
        <f>Table2[[#This Row],[Unidades]]*Table2[[#This Row],[Valor Unitario]]</f>
        <v>3720.2</v>
      </c>
    </row>
    <row r="148" spans="1:7" x14ac:dyDescent="0.2">
      <c r="A148" t="s">
        <v>328</v>
      </c>
      <c r="B148" t="s">
        <v>330</v>
      </c>
      <c r="C148">
        <v>40581</v>
      </c>
      <c r="D148">
        <v>10431</v>
      </c>
      <c r="E148">
        <v>13</v>
      </c>
      <c r="F148">
        <v>1892.25</v>
      </c>
      <c r="G148">
        <f>Table2[[#This Row],[Unidades]]*Table2[[#This Row],[Valor Unitario]]</f>
        <v>24599.25</v>
      </c>
    </row>
    <row r="149" spans="1:7" x14ac:dyDescent="0.2">
      <c r="A149" t="s">
        <v>328</v>
      </c>
      <c r="B149" t="s">
        <v>330</v>
      </c>
      <c r="C149">
        <v>40598</v>
      </c>
      <c r="D149">
        <v>10448</v>
      </c>
      <c r="E149">
        <v>17</v>
      </c>
      <c r="F149">
        <v>443.4</v>
      </c>
      <c r="G149">
        <f>Table2[[#This Row],[Unidades]]*Table2[[#This Row],[Valor Unitario]]</f>
        <v>7537.7999999999993</v>
      </c>
    </row>
    <row r="150" spans="1:7" x14ac:dyDescent="0.2">
      <c r="A150" t="s">
        <v>326</v>
      </c>
      <c r="B150" t="s">
        <v>330</v>
      </c>
      <c r="C150">
        <v>40599</v>
      </c>
      <c r="D150">
        <v>10454</v>
      </c>
      <c r="E150">
        <v>19</v>
      </c>
      <c r="F150">
        <v>331.2</v>
      </c>
      <c r="G150">
        <f>Table2[[#This Row],[Unidades]]*Table2[[#This Row],[Valor Unitario]]</f>
        <v>6292.8</v>
      </c>
    </row>
    <row r="151" spans="1:7" x14ac:dyDescent="0.2">
      <c r="A151" t="s">
        <v>328</v>
      </c>
      <c r="B151" t="s">
        <v>330</v>
      </c>
      <c r="C151">
        <v>40602</v>
      </c>
      <c r="D151">
        <v>10440</v>
      </c>
      <c r="E151">
        <v>7</v>
      </c>
      <c r="F151">
        <v>4924.13</v>
      </c>
      <c r="G151">
        <f>Table2[[#This Row],[Unidades]]*Table2[[#This Row],[Valor Unitario]]</f>
        <v>34468.910000000003</v>
      </c>
    </row>
    <row r="152" spans="1:7" x14ac:dyDescent="0.2">
      <c r="A152" t="s">
        <v>328</v>
      </c>
      <c r="B152" t="s">
        <v>330</v>
      </c>
      <c r="C152">
        <v>40602</v>
      </c>
      <c r="D152">
        <v>10459</v>
      </c>
      <c r="E152">
        <v>11</v>
      </c>
      <c r="F152">
        <v>1659.2</v>
      </c>
      <c r="G152">
        <f>Table2[[#This Row],[Unidades]]*Table2[[#This Row],[Valor Unitario]]</f>
        <v>18251.2</v>
      </c>
    </row>
    <row r="153" spans="1:7" x14ac:dyDescent="0.2">
      <c r="A153" t="s">
        <v>328</v>
      </c>
      <c r="B153" t="s">
        <v>330</v>
      </c>
      <c r="C153">
        <v>40605</v>
      </c>
      <c r="D153">
        <v>10427</v>
      </c>
      <c r="E153">
        <v>12</v>
      </c>
      <c r="F153">
        <v>651</v>
      </c>
      <c r="G153">
        <f>Table2[[#This Row],[Unidades]]*Table2[[#This Row],[Valor Unitario]]</f>
        <v>7812</v>
      </c>
    </row>
    <row r="154" spans="1:7" x14ac:dyDescent="0.2">
      <c r="A154" t="s">
        <v>328</v>
      </c>
      <c r="B154" t="s">
        <v>330</v>
      </c>
      <c r="C154">
        <v>40609</v>
      </c>
      <c r="D154">
        <v>10447</v>
      </c>
      <c r="E154">
        <v>9</v>
      </c>
      <c r="F154">
        <v>914.4</v>
      </c>
      <c r="G154">
        <f>Table2[[#This Row],[Unidades]]*Table2[[#This Row],[Valor Unitario]]</f>
        <v>8229.6</v>
      </c>
    </row>
    <row r="155" spans="1:7" x14ac:dyDescent="0.2">
      <c r="A155" t="s">
        <v>328</v>
      </c>
      <c r="B155" t="s">
        <v>330</v>
      </c>
      <c r="C155">
        <v>40614</v>
      </c>
      <c r="D155">
        <v>10451</v>
      </c>
      <c r="E155">
        <v>8</v>
      </c>
      <c r="F155">
        <v>3849.66</v>
      </c>
      <c r="G155">
        <f>Table2[[#This Row],[Unidades]]*Table2[[#This Row],[Valor Unitario]]</f>
        <v>30797.279999999999</v>
      </c>
    </row>
    <row r="156" spans="1:7" x14ac:dyDescent="0.2">
      <c r="A156" t="s">
        <v>328</v>
      </c>
      <c r="B156" t="s">
        <v>330</v>
      </c>
      <c r="C156">
        <v>40615</v>
      </c>
      <c r="D156">
        <v>10466</v>
      </c>
      <c r="E156">
        <v>12</v>
      </c>
      <c r="F156">
        <v>216</v>
      </c>
      <c r="G156">
        <f>Table2[[#This Row],[Unidades]]*Table2[[#This Row],[Valor Unitario]]</f>
        <v>2592</v>
      </c>
    </row>
    <row r="157" spans="1:7" x14ac:dyDescent="0.2">
      <c r="A157" t="s">
        <v>328</v>
      </c>
      <c r="B157" t="s">
        <v>330</v>
      </c>
      <c r="C157">
        <v>40616</v>
      </c>
      <c r="D157">
        <v>10464</v>
      </c>
      <c r="E157">
        <v>11</v>
      </c>
      <c r="F157">
        <v>1609.28</v>
      </c>
      <c r="G157">
        <f>Table2[[#This Row],[Unidades]]*Table2[[#This Row],[Valor Unitario]]</f>
        <v>17702.079999999998</v>
      </c>
    </row>
    <row r="158" spans="1:7" x14ac:dyDescent="0.2">
      <c r="A158" t="s">
        <v>328</v>
      </c>
      <c r="B158" t="s">
        <v>330</v>
      </c>
      <c r="C158">
        <v>40616</v>
      </c>
      <c r="D158">
        <v>10470</v>
      </c>
      <c r="E158">
        <v>19</v>
      </c>
      <c r="F158">
        <v>1820.8</v>
      </c>
      <c r="G158">
        <f>Table2[[#This Row],[Unidades]]*Table2[[#This Row],[Valor Unitario]]</f>
        <v>34595.199999999997</v>
      </c>
    </row>
    <row r="159" spans="1:7" x14ac:dyDescent="0.2">
      <c r="A159" t="s">
        <v>328</v>
      </c>
      <c r="B159" t="s">
        <v>330</v>
      </c>
      <c r="C159">
        <v>40633</v>
      </c>
      <c r="D159">
        <v>10485</v>
      </c>
      <c r="E159">
        <v>10</v>
      </c>
      <c r="F159">
        <v>1584</v>
      </c>
      <c r="G159">
        <f>Table2[[#This Row],[Unidades]]*Table2[[#This Row],[Valor Unitario]]</f>
        <v>15840</v>
      </c>
    </row>
    <row r="160" spans="1:7" x14ac:dyDescent="0.2">
      <c r="A160" t="s">
        <v>328</v>
      </c>
      <c r="B160" t="s">
        <v>330</v>
      </c>
      <c r="C160">
        <v>40642</v>
      </c>
      <c r="D160">
        <v>10494</v>
      </c>
      <c r="E160">
        <v>16</v>
      </c>
      <c r="F160">
        <v>912</v>
      </c>
      <c r="G160">
        <f>Table2[[#This Row],[Unidades]]*Table2[[#This Row],[Valor Unitario]]</f>
        <v>14592</v>
      </c>
    </row>
    <row r="161" spans="1:7" x14ac:dyDescent="0.2">
      <c r="A161" t="s">
        <v>328</v>
      </c>
      <c r="B161" t="s">
        <v>330</v>
      </c>
      <c r="C161">
        <v>40643</v>
      </c>
      <c r="D161">
        <v>10493</v>
      </c>
      <c r="E161">
        <v>18</v>
      </c>
      <c r="F161">
        <v>608.4</v>
      </c>
      <c r="G161">
        <f>Table2[[#This Row],[Unidades]]*Table2[[#This Row],[Valor Unitario]]</f>
        <v>10951.199999999999</v>
      </c>
    </row>
    <row r="162" spans="1:7" x14ac:dyDescent="0.2">
      <c r="A162" t="s">
        <v>328</v>
      </c>
      <c r="B162" t="s">
        <v>330</v>
      </c>
      <c r="C162">
        <v>40649</v>
      </c>
      <c r="D162">
        <v>10499</v>
      </c>
      <c r="E162">
        <v>7</v>
      </c>
      <c r="F162">
        <v>1412</v>
      </c>
      <c r="G162">
        <f>Table2[[#This Row],[Unidades]]*Table2[[#This Row],[Valor Unitario]]</f>
        <v>9884</v>
      </c>
    </row>
    <row r="163" spans="1:7" x14ac:dyDescent="0.2">
      <c r="A163" t="s">
        <v>328</v>
      </c>
      <c r="B163" t="s">
        <v>330</v>
      </c>
      <c r="C163">
        <v>40651</v>
      </c>
      <c r="D163">
        <v>10504</v>
      </c>
      <c r="E163">
        <v>15</v>
      </c>
      <c r="F163">
        <v>1388.5</v>
      </c>
      <c r="G163">
        <f>Table2[[#This Row],[Unidades]]*Table2[[#This Row],[Valor Unitario]]</f>
        <v>20827.5</v>
      </c>
    </row>
    <row r="164" spans="1:7" x14ac:dyDescent="0.2">
      <c r="A164" t="s">
        <v>328</v>
      </c>
      <c r="B164" t="s">
        <v>330</v>
      </c>
      <c r="C164">
        <v>40654</v>
      </c>
      <c r="D164">
        <v>10511</v>
      </c>
      <c r="E164">
        <v>15</v>
      </c>
      <c r="F164">
        <v>2550</v>
      </c>
      <c r="G164">
        <f>Table2[[#This Row],[Unidades]]*Table2[[#This Row],[Valor Unitario]]</f>
        <v>38250</v>
      </c>
    </row>
    <row r="165" spans="1:7" x14ac:dyDescent="0.2">
      <c r="A165" t="s">
        <v>328</v>
      </c>
      <c r="B165" t="s">
        <v>330</v>
      </c>
      <c r="C165">
        <v>40662</v>
      </c>
      <c r="D165">
        <v>10509</v>
      </c>
      <c r="E165">
        <v>19</v>
      </c>
      <c r="F165">
        <v>136.80000000000001</v>
      </c>
      <c r="G165">
        <f>Table2[[#This Row],[Unidades]]*Table2[[#This Row],[Valor Unitario]]</f>
        <v>2599.2000000000003</v>
      </c>
    </row>
    <row r="166" spans="1:7" x14ac:dyDescent="0.2">
      <c r="A166" t="s">
        <v>328</v>
      </c>
      <c r="B166" t="s">
        <v>330</v>
      </c>
      <c r="C166">
        <v>40668</v>
      </c>
      <c r="D166">
        <v>10518</v>
      </c>
      <c r="E166">
        <v>10</v>
      </c>
      <c r="F166">
        <v>4150.05</v>
      </c>
      <c r="G166">
        <f>Table2[[#This Row],[Unidades]]*Table2[[#This Row],[Valor Unitario]]</f>
        <v>41500.5</v>
      </c>
    </row>
    <row r="167" spans="1:7" x14ac:dyDescent="0.2">
      <c r="A167" t="s">
        <v>326</v>
      </c>
      <c r="B167" t="s">
        <v>330</v>
      </c>
      <c r="C167">
        <v>40669</v>
      </c>
      <c r="D167">
        <v>10522</v>
      </c>
      <c r="E167">
        <v>8</v>
      </c>
      <c r="F167">
        <v>2318.2399999999998</v>
      </c>
      <c r="G167">
        <f>Table2[[#This Row],[Unidades]]*Table2[[#This Row],[Valor Unitario]]</f>
        <v>18545.919999999998</v>
      </c>
    </row>
    <row r="168" spans="1:7" x14ac:dyDescent="0.2">
      <c r="A168" t="s">
        <v>328</v>
      </c>
      <c r="B168" t="s">
        <v>330</v>
      </c>
      <c r="C168">
        <v>40678</v>
      </c>
      <c r="D168">
        <v>10526</v>
      </c>
      <c r="E168">
        <v>8</v>
      </c>
      <c r="F168">
        <v>1151.4000000000001</v>
      </c>
      <c r="G168">
        <f>Table2[[#This Row],[Unidades]]*Table2[[#This Row],[Valor Unitario]]</f>
        <v>9211.2000000000007</v>
      </c>
    </row>
    <row r="169" spans="1:7" x14ac:dyDescent="0.2">
      <c r="A169" t="s">
        <v>328</v>
      </c>
      <c r="B169" t="s">
        <v>330</v>
      </c>
      <c r="C169">
        <v>40684</v>
      </c>
      <c r="D169">
        <v>10535</v>
      </c>
      <c r="E169">
        <v>12</v>
      </c>
      <c r="F169">
        <v>1940.85</v>
      </c>
      <c r="G169">
        <f>Table2[[#This Row],[Unidades]]*Table2[[#This Row],[Valor Unitario]]</f>
        <v>23290.199999999997</v>
      </c>
    </row>
    <row r="170" spans="1:7" x14ac:dyDescent="0.2">
      <c r="A170" t="s">
        <v>328</v>
      </c>
      <c r="B170" t="s">
        <v>330</v>
      </c>
      <c r="C170">
        <v>40693</v>
      </c>
      <c r="D170">
        <v>10544</v>
      </c>
      <c r="E170">
        <v>11</v>
      </c>
      <c r="F170">
        <v>417.2</v>
      </c>
      <c r="G170">
        <f>Table2[[#This Row],[Unidades]]*Table2[[#This Row],[Valor Unitario]]</f>
        <v>4589.2</v>
      </c>
    </row>
    <row r="171" spans="1:7" x14ac:dyDescent="0.2">
      <c r="A171" t="s">
        <v>328</v>
      </c>
      <c r="B171" t="s">
        <v>330</v>
      </c>
      <c r="C171">
        <v>40699</v>
      </c>
      <c r="D171">
        <v>10554</v>
      </c>
      <c r="E171">
        <v>8</v>
      </c>
      <c r="F171">
        <v>1728.52</v>
      </c>
      <c r="G171">
        <f>Table2[[#This Row],[Unidades]]*Table2[[#This Row],[Valor Unitario]]</f>
        <v>13828.16</v>
      </c>
    </row>
    <row r="172" spans="1:7" x14ac:dyDescent="0.2">
      <c r="A172" t="s">
        <v>328</v>
      </c>
      <c r="B172" t="s">
        <v>330</v>
      </c>
      <c r="C172">
        <v>40700</v>
      </c>
      <c r="D172">
        <v>10551</v>
      </c>
      <c r="E172">
        <v>10</v>
      </c>
      <c r="F172">
        <v>1677.3</v>
      </c>
      <c r="G172">
        <f>Table2[[#This Row],[Unidades]]*Table2[[#This Row],[Valor Unitario]]</f>
        <v>16773</v>
      </c>
    </row>
    <row r="173" spans="1:7" x14ac:dyDescent="0.2">
      <c r="A173" t="s">
        <v>328</v>
      </c>
      <c r="B173" t="s">
        <v>330</v>
      </c>
      <c r="C173">
        <v>40710</v>
      </c>
      <c r="D173">
        <v>10564</v>
      </c>
      <c r="E173">
        <v>13</v>
      </c>
      <c r="F173">
        <v>1234.05</v>
      </c>
      <c r="G173">
        <f>Table2[[#This Row],[Unidades]]*Table2[[#This Row],[Valor Unitario]]</f>
        <v>16042.65</v>
      </c>
    </row>
    <row r="174" spans="1:7" x14ac:dyDescent="0.2">
      <c r="A174" t="s">
        <v>328</v>
      </c>
      <c r="B174" t="s">
        <v>330</v>
      </c>
      <c r="C174">
        <v>40724</v>
      </c>
      <c r="D174">
        <v>10574</v>
      </c>
      <c r="E174">
        <v>18</v>
      </c>
      <c r="F174">
        <v>764.3</v>
      </c>
      <c r="G174">
        <f>Table2[[#This Row],[Unidades]]*Table2[[#This Row],[Valor Unitario]]</f>
        <v>13757.4</v>
      </c>
    </row>
    <row r="175" spans="1:7" x14ac:dyDescent="0.2">
      <c r="A175" t="s">
        <v>328</v>
      </c>
      <c r="B175" t="s">
        <v>330</v>
      </c>
      <c r="C175">
        <v>40725</v>
      </c>
      <c r="D175">
        <v>10580</v>
      </c>
      <c r="E175">
        <v>7</v>
      </c>
      <c r="F175">
        <v>1013.74</v>
      </c>
      <c r="G175">
        <f>Table2[[#This Row],[Unidades]]*Table2[[#This Row],[Valor Unitario]]</f>
        <v>7096.18</v>
      </c>
    </row>
    <row r="176" spans="1:7" x14ac:dyDescent="0.2">
      <c r="A176" t="s">
        <v>328</v>
      </c>
      <c r="B176" t="s">
        <v>330</v>
      </c>
      <c r="C176">
        <v>40728</v>
      </c>
      <c r="D176">
        <v>10584</v>
      </c>
      <c r="E176">
        <v>9</v>
      </c>
      <c r="F176">
        <v>593.75</v>
      </c>
      <c r="G176">
        <f>Table2[[#This Row],[Unidades]]*Table2[[#This Row],[Valor Unitario]]</f>
        <v>5343.75</v>
      </c>
    </row>
    <row r="177" spans="1:7" x14ac:dyDescent="0.2">
      <c r="A177" t="s">
        <v>328</v>
      </c>
      <c r="B177" t="s">
        <v>330</v>
      </c>
      <c r="C177">
        <v>40738</v>
      </c>
      <c r="D177">
        <v>10590</v>
      </c>
      <c r="E177">
        <v>7</v>
      </c>
      <c r="F177">
        <v>1101</v>
      </c>
      <c r="G177">
        <f>Table2[[#This Row],[Unidades]]*Table2[[#This Row],[Valor Unitario]]</f>
        <v>7707</v>
      </c>
    </row>
    <row r="178" spans="1:7" x14ac:dyDescent="0.2">
      <c r="A178" t="s">
        <v>326</v>
      </c>
      <c r="B178" t="s">
        <v>330</v>
      </c>
      <c r="C178">
        <v>40745</v>
      </c>
      <c r="D178">
        <v>10600</v>
      </c>
      <c r="E178">
        <v>17</v>
      </c>
      <c r="F178">
        <v>479.8</v>
      </c>
      <c r="G178">
        <f>Table2[[#This Row],[Unidades]]*Table2[[#This Row],[Valor Unitario]]</f>
        <v>8156.6</v>
      </c>
    </row>
    <row r="179" spans="1:7" x14ac:dyDescent="0.2">
      <c r="A179" t="s">
        <v>328</v>
      </c>
      <c r="B179" t="s">
        <v>330</v>
      </c>
      <c r="C179">
        <v>40749</v>
      </c>
      <c r="D179">
        <v>10578</v>
      </c>
      <c r="E179">
        <v>11</v>
      </c>
      <c r="F179">
        <v>477</v>
      </c>
      <c r="G179">
        <f>Table2[[#This Row],[Unidades]]*Table2[[#This Row],[Valor Unitario]]</f>
        <v>5247</v>
      </c>
    </row>
    <row r="180" spans="1:7" x14ac:dyDescent="0.2">
      <c r="A180" t="s">
        <v>328</v>
      </c>
      <c r="B180" t="s">
        <v>330</v>
      </c>
      <c r="C180">
        <v>40755</v>
      </c>
      <c r="D180">
        <v>10606</v>
      </c>
      <c r="E180">
        <v>7</v>
      </c>
      <c r="F180">
        <v>1130.4000000000001</v>
      </c>
      <c r="G180">
        <f>Table2[[#This Row],[Unidades]]*Table2[[#This Row],[Valor Unitario]]</f>
        <v>7912.8000000000011</v>
      </c>
    </row>
    <row r="181" spans="1:7" x14ac:dyDescent="0.2">
      <c r="A181" t="s">
        <v>328</v>
      </c>
      <c r="B181" t="s">
        <v>330</v>
      </c>
      <c r="C181">
        <v>40756</v>
      </c>
      <c r="D181">
        <v>10608</v>
      </c>
      <c r="E181">
        <v>15</v>
      </c>
      <c r="F181">
        <v>1064</v>
      </c>
      <c r="G181">
        <f>Table2[[#This Row],[Unidades]]*Table2[[#This Row],[Valor Unitario]]</f>
        <v>15960</v>
      </c>
    </row>
    <row r="182" spans="1:7" x14ac:dyDescent="0.2">
      <c r="A182" t="s">
        <v>328</v>
      </c>
      <c r="B182" t="s">
        <v>330</v>
      </c>
      <c r="C182">
        <v>40756</v>
      </c>
      <c r="D182">
        <v>10613</v>
      </c>
      <c r="E182">
        <v>10</v>
      </c>
      <c r="F182">
        <v>353.2</v>
      </c>
      <c r="G182">
        <f>Table2[[#This Row],[Unidades]]*Table2[[#This Row],[Valor Unitario]]</f>
        <v>3532</v>
      </c>
    </row>
    <row r="183" spans="1:7" x14ac:dyDescent="0.2">
      <c r="A183" t="s">
        <v>328</v>
      </c>
      <c r="B183" t="s">
        <v>330</v>
      </c>
      <c r="C183">
        <v>40759</v>
      </c>
      <c r="D183">
        <v>10617</v>
      </c>
      <c r="E183">
        <v>15</v>
      </c>
      <c r="F183">
        <v>1402.5</v>
      </c>
      <c r="G183">
        <f>Table2[[#This Row],[Unidades]]*Table2[[#This Row],[Valor Unitario]]</f>
        <v>21037.5</v>
      </c>
    </row>
    <row r="184" spans="1:7" x14ac:dyDescent="0.2">
      <c r="A184" t="s">
        <v>328</v>
      </c>
      <c r="B184" t="s">
        <v>330</v>
      </c>
      <c r="C184">
        <v>40766</v>
      </c>
      <c r="D184">
        <v>10621</v>
      </c>
      <c r="E184">
        <v>9</v>
      </c>
      <c r="F184">
        <v>758.5</v>
      </c>
      <c r="G184">
        <f>Table2[[#This Row],[Unidades]]*Table2[[#This Row],[Valor Unitario]]</f>
        <v>6826.5</v>
      </c>
    </row>
    <row r="185" spans="1:7" x14ac:dyDescent="0.2">
      <c r="A185" t="s">
        <v>328</v>
      </c>
      <c r="B185" t="s">
        <v>330</v>
      </c>
      <c r="C185">
        <v>40766</v>
      </c>
      <c r="D185">
        <v>10622</v>
      </c>
      <c r="E185">
        <v>12</v>
      </c>
      <c r="F185">
        <v>560</v>
      </c>
      <c r="G185">
        <f>Table2[[#This Row],[Unidades]]*Table2[[#This Row],[Valor Unitario]]</f>
        <v>6720</v>
      </c>
    </row>
    <row r="186" spans="1:7" x14ac:dyDescent="0.2">
      <c r="A186" t="s">
        <v>328</v>
      </c>
      <c r="B186" t="s">
        <v>330</v>
      </c>
      <c r="C186">
        <v>40774</v>
      </c>
      <c r="D186">
        <v>10624</v>
      </c>
      <c r="E186">
        <v>10</v>
      </c>
      <c r="F186">
        <v>1393.24</v>
      </c>
      <c r="G186">
        <f>Table2[[#This Row],[Unidades]]*Table2[[#This Row],[Valor Unitario]]</f>
        <v>13932.4</v>
      </c>
    </row>
    <row r="187" spans="1:7" x14ac:dyDescent="0.2">
      <c r="A187" t="s">
        <v>328</v>
      </c>
      <c r="B187" t="s">
        <v>330</v>
      </c>
      <c r="C187">
        <v>40775</v>
      </c>
      <c r="D187">
        <v>10628</v>
      </c>
      <c r="E187">
        <v>7</v>
      </c>
      <c r="F187">
        <v>450</v>
      </c>
      <c r="G187">
        <f>Table2[[#This Row],[Unidades]]*Table2[[#This Row],[Valor Unitario]]</f>
        <v>3150</v>
      </c>
    </row>
    <row r="188" spans="1:7" x14ac:dyDescent="0.2">
      <c r="A188" t="s">
        <v>328</v>
      </c>
      <c r="B188" t="s">
        <v>330</v>
      </c>
      <c r="C188">
        <v>40775</v>
      </c>
      <c r="D188">
        <v>10629</v>
      </c>
      <c r="E188">
        <v>7</v>
      </c>
      <c r="F188">
        <v>2775.05</v>
      </c>
      <c r="G188">
        <f>Table2[[#This Row],[Unidades]]*Table2[[#This Row],[Valor Unitario]]</f>
        <v>19425.350000000002</v>
      </c>
    </row>
    <row r="189" spans="1:7" x14ac:dyDescent="0.2">
      <c r="A189" t="s">
        <v>328</v>
      </c>
      <c r="B189" t="s">
        <v>330</v>
      </c>
      <c r="C189">
        <v>40776</v>
      </c>
      <c r="D189">
        <v>10634</v>
      </c>
      <c r="E189">
        <v>7</v>
      </c>
      <c r="F189">
        <v>4985.5</v>
      </c>
      <c r="G189">
        <f>Table2[[#This Row],[Unidades]]*Table2[[#This Row],[Valor Unitario]]</f>
        <v>34898.5</v>
      </c>
    </row>
    <row r="190" spans="1:7" x14ac:dyDescent="0.2">
      <c r="A190" t="s">
        <v>328</v>
      </c>
      <c r="B190" t="s">
        <v>330</v>
      </c>
      <c r="C190">
        <v>40781</v>
      </c>
      <c r="D190">
        <v>10636</v>
      </c>
      <c r="E190">
        <v>8</v>
      </c>
      <c r="F190">
        <v>629.5</v>
      </c>
      <c r="G190">
        <f>Table2[[#This Row],[Unidades]]*Table2[[#This Row],[Valor Unitario]]</f>
        <v>5036</v>
      </c>
    </row>
    <row r="191" spans="1:7" x14ac:dyDescent="0.2">
      <c r="A191" t="s">
        <v>328</v>
      </c>
      <c r="B191" t="s">
        <v>330</v>
      </c>
      <c r="C191">
        <v>40781</v>
      </c>
      <c r="D191">
        <v>10641</v>
      </c>
      <c r="E191">
        <v>7</v>
      </c>
      <c r="F191">
        <v>2054</v>
      </c>
      <c r="G191">
        <f>Table2[[#This Row],[Unidades]]*Table2[[#This Row],[Valor Unitario]]</f>
        <v>14378</v>
      </c>
    </row>
    <row r="192" spans="1:7" x14ac:dyDescent="0.2">
      <c r="A192" t="s">
        <v>328</v>
      </c>
      <c r="B192" t="s">
        <v>330</v>
      </c>
      <c r="C192">
        <v>40783</v>
      </c>
      <c r="D192">
        <v>10640</v>
      </c>
      <c r="E192">
        <v>12</v>
      </c>
      <c r="F192">
        <v>708.75</v>
      </c>
      <c r="G192">
        <f>Table2[[#This Row],[Unidades]]*Table2[[#This Row],[Valor Unitario]]</f>
        <v>8505</v>
      </c>
    </row>
    <row r="193" spans="1:7" x14ac:dyDescent="0.2">
      <c r="A193" t="s">
        <v>328</v>
      </c>
      <c r="B193" t="s">
        <v>330</v>
      </c>
      <c r="C193">
        <v>40788</v>
      </c>
      <c r="D193">
        <v>10645</v>
      </c>
      <c r="E193">
        <v>17</v>
      </c>
      <c r="F193">
        <v>1535</v>
      </c>
      <c r="G193">
        <f>Table2[[#This Row],[Unidades]]*Table2[[#This Row],[Valor Unitario]]</f>
        <v>26095</v>
      </c>
    </row>
    <row r="194" spans="1:7" x14ac:dyDescent="0.2">
      <c r="A194" t="s">
        <v>328</v>
      </c>
      <c r="B194" t="s">
        <v>330</v>
      </c>
      <c r="C194">
        <v>40789</v>
      </c>
      <c r="D194">
        <v>10647</v>
      </c>
      <c r="E194">
        <v>13</v>
      </c>
      <c r="F194">
        <v>636</v>
      </c>
      <c r="G194">
        <f>Table2[[#This Row],[Unidades]]*Table2[[#This Row],[Valor Unitario]]</f>
        <v>8268</v>
      </c>
    </row>
    <row r="195" spans="1:7" x14ac:dyDescent="0.2">
      <c r="A195" t="s">
        <v>328</v>
      </c>
      <c r="B195" t="s">
        <v>330</v>
      </c>
      <c r="C195">
        <v>40794</v>
      </c>
      <c r="D195">
        <v>10652</v>
      </c>
      <c r="E195">
        <v>15</v>
      </c>
      <c r="F195">
        <v>318.83999999999997</v>
      </c>
      <c r="G195">
        <f>Table2[[#This Row],[Unidades]]*Table2[[#This Row],[Valor Unitario]]</f>
        <v>4782.5999999999995</v>
      </c>
    </row>
    <row r="196" spans="1:7" x14ac:dyDescent="0.2">
      <c r="A196" t="s">
        <v>328</v>
      </c>
      <c r="B196" t="s">
        <v>330</v>
      </c>
      <c r="C196">
        <v>40794</v>
      </c>
      <c r="D196">
        <v>10658</v>
      </c>
      <c r="E196">
        <v>7</v>
      </c>
      <c r="F196">
        <v>4464.6000000000004</v>
      </c>
      <c r="G196">
        <f>Table2[[#This Row],[Unidades]]*Table2[[#This Row],[Valor Unitario]]</f>
        <v>31252.200000000004</v>
      </c>
    </row>
    <row r="197" spans="1:7" x14ac:dyDescent="0.2">
      <c r="A197" t="s">
        <v>328</v>
      </c>
      <c r="B197" t="s">
        <v>330</v>
      </c>
      <c r="C197">
        <v>40804</v>
      </c>
      <c r="D197">
        <v>10670</v>
      </c>
      <c r="E197">
        <v>17</v>
      </c>
      <c r="F197">
        <v>2301.75</v>
      </c>
      <c r="G197">
        <f>Table2[[#This Row],[Unidades]]*Table2[[#This Row],[Valor Unitario]]</f>
        <v>39129.75</v>
      </c>
    </row>
    <row r="198" spans="1:7" x14ac:dyDescent="0.2">
      <c r="A198" t="s">
        <v>326</v>
      </c>
      <c r="B198" t="s">
        <v>330</v>
      </c>
      <c r="C198">
        <v>40816</v>
      </c>
      <c r="D198">
        <v>10674</v>
      </c>
      <c r="E198">
        <v>19</v>
      </c>
      <c r="F198">
        <v>45</v>
      </c>
      <c r="G198">
        <f>Table2[[#This Row],[Unidades]]*Table2[[#This Row],[Valor Unitario]]</f>
        <v>855</v>
      </c>
    </row>
    <row r="199" spans="1:7" x14ac:dyDescent="0.2">
      <c r="A199" t="s">
        <v>328</v>
      </c>
      <c r="B199" t="s">
        <v>330</v>
      </c>
      <c r="C199">
        <v>40819</v>
      </c>
      <c r="D199">
        <v>10685</v>
      </c>
      <c r="E199">
        <v>17</v>
      </c>
      <c r="F199">
        <v>801.1</v>
      </c>
      <c r="G199">
        <f>Table2[[#This Row],[Unidades]]*Table2[[#This Row],[Valor Unitario]]</f>
        <v>13618.7</v>
      </c>
    </row>
    <row r="200" spans="1:7" x14ac:dyDescent="0.2">
      <c r="A200" t="s">
        <v>328</v>
      </c>
      <c r="B200" t="s">
        <v>330</v>
      </c>
      <c r="C200">
        <v>40823</v>
      </c>
      <c r="D200">
        <v>10688</v>
      </c>
      <c r="E200">
        <v>14</v>
      </c>
      <c r="F200">
        <v>3160.6</v>
      </c>
      <c r="G200">
        <f>Table2[[#This Row],[Unidades]]*Table2[[#This Row],[Valor Unitario]]</f>
        <v>44248.4</v>
      </c>
    </row>
    <row r="201" spans="1:7" x14ac:dyDescent="0.2">
      <c r="A201" t="s">
        <v>328</v>
      </c>
      <c r="B201" t="s">
        <v>330</v>
      </c>
      <c r="C201">
        <v>40829</v>
      </c>
      <c r="D201">
        <v>10692</v>
      </c>
      <c r="E201">
        <v>11</v>
      </c>
      <c r="F201">
        <v>878</v>
      </c>
      <c r="G201">
        <f>Table2[[#This Row],[Unidades]]*Table2[[#This Row],[Valor Unitario]]</f>
        <v>9658</v>
      </c>
    </row>
    <row r="202" spans="1:7" x14ac:dyDescent="0.2">
      <c r="A202" t="s">
        <v>328</v>
      </c>
      <c r="B202" t="s">
        <v>330</v>
      </c>
      <c r="C202">
        <v>40833</v>
      </c>
      <c r="D202">
        <v>10698</v>
      </c>
      <c r="E202">
        <v>18</v>
      </c>
      <c r="F202">
        <v>3436.45</v>
      </c>
      <c r="G202">
        <f>Table2[[#This Row],[Unidades]]*Table2[[#This Row],[Valor Unitario]]</f>
        <v>61856.1</v>
      </c>
    </row>
    <row r="203" spans="1:7" x14ac:dyDescent="0.2">
      <c r="A203" t="s">
        <v>328</v>
      </c>
      <c r="B203" t="s">
        <v>330</v>
      </c>
      <c r="C203">
        <v>40837</v>
      </c>
      <c r="D203">
        <v>10702</v>
      </c>
      <c r="E203">
        <v>17</v>
      </c>
      <c r="F203">
        <v>330</v>
      </c>
      <c r="G203">
        <f>Table2[[#This Row],[Unidades]]*Table2[[#This Row],[Valor Unitario]]</f>
        <v>5610</v>
      </c>
    </row>
    <row r="204" spans="1:7" x14ac:dyDescent="0.2">
      <c r="A204" t="s">
        <v>328</v>
      </c>
      <c r="B204" t="s">
        <v>330</v>
      </c>
      <c r="C204">
        <v>40839</v>
      </c>
      <c r="D204">
        <v>10707</v>
      </c>
      <c r="E204">
        <v>11</v>
      </c>
      <c r="F204">
        <v>1641</v>
      </c>
      <c r="G204">
        <f>Table2[[#This Row],[Unidades]]*Table2[[#This Row],[Valor Unitario]]</f>
        <v>18051</v>
      </c>
    </row>
    <row r="205" spans="1:7" x14ac:dyDescent="0.2">
      <c r="A205" t="s">
        <v>328</v>
      </c>
      <c r="B205" t="s">
        <v>330</v>
      </c>
      <c r="C205">
        <v>40843</v>
      </c>
      <c r="D205">
        <v>10716</v>
      </c>
      <c r="E205">
        <v>17</v>
      </c>
      <c r="F205">
        <v>706</v>
      </c>
      <c r="G205">
        <f>Table2[[#This Row],[Unidades]]*Table2[[#This Row],[Valor Unitario]]</f>
        <v>12002</v>
      </c>
    </row>
    <row r="206" spans="1:7" x14ac:dyDescent="0.2">
      <c r="A206" t="s">
        <v>328</v>
      </c>
      <c r="B206" t="s">
        <v>330</v>
      </c>
      <c r="C206">
        <v>40852</v>
      </c>
      <c r="D206">
        <v>10725</v>
      </c>
      <c r="E206">
        <v>11</v>
      </c>
      <c r="F206">
        <v>287.8</v>
      </c>
      <c r="G206">
        <f>Table2[[#This Row],[Unidades]]*Table2[[#This Row],[Valor Unitario]]</f>
        <v>3165.8</v>
      </c>
    </row>
    <row r="207" spans="1:7" x14ac:dyDescent="0.2">
      <c r="A207" t="s">
        <v>328</v>
      </c>
      <c r="B207" t="s">
        <v>330</v>
      </c>
      <c r="C207">
        <v>40858</v>
      </c>
      <c r="D207">
        <v>10728</v>
      </c>
      <c r="E207">
        <v>14</v>
      </c>
      <c r="F207">
        <v>1296.75</v>
      </c>
      <c r="G207">
        <f>Table2[[#This Row],[Unidades]]*Table2[[#This Row],[Valor Unitario]]</f>
        <v>18154.5</v>
      </c>
    </row>
    <row r="208" spans="1:7" x14ac:dyDescent="0.2">
      <c r="A208" t="s">
        <v>328</v>
      </c>
      <c r="B208" t="s">
        <v>330</v>
      </c>
      <c r="C208">
        <v>40865</v>
      </c>
      <c r="D208">
        <v>10741</v>
      </c>
      <c r="E208">
        <v>14</v>
      </c>
      <c r="F208">
        <v>228</v>
      </c>
      <c r="G208">
        <f>Table2[[#This Row],[Unidades]]*Table2[[#This Row],[Valor Unitario]]</f>
        <v>3192</v>
      </c>
    </row>
    <row r="209" spans="1:7" x14ac:dyDescent="0.2">
      <c r="A209" t="s">
        <v>328</v>
      </c>
      <c r="B209" t="s">
        <v>330</v>
      </c>
      <c r="C209">
        <v>40872</v>
      </c>
      <c r="D209">
        <v>10740</v>
      </c>
      <c r="E209">
        <v>11</v>
      </c>
      <c r="F209">
        <v>1416</v>
      </c>
      <c r="G209">
        <f>Table2[[#This Row],[Unidades]]*Table2[[#This Row],[Valor Unitario]]</f>
        <v>15576</v>
      </c>
    </row>
    <row r="210" spans="1:7" x14ac:dyDescent="0.2">
      <c r="A210" t="s">
        <v>328</v>
      </c>
      <c r="B210" t="s">
        <v>330</v>
      </c>
      <c r="C210">
        <v>40875</v>
      </c>
      <c r="D210">
        <v>10755</v>
      </c>
      <c r="E210">
        <v>12</v>
      </c>
      <c r="F210">
        <v>1948.5</v>
      </c>
      <c r="G210">
        <f>Table2[[#This Row],[Unidades]]*Table2[[#This Row],[Valor Unitario]]</f>
        <v>23382</v>
      </c>
    </row>
    <row r="211" spans="1:7" x14ac:dyDescent="0.2">
      <c r="A211" t="s">
        <v>328</v>
      </c>
      <c r="B211" t="s">
        <v>330</v>
      </c>
      <c r="C211">
        <v>40882</v>
      </c>
      <c r="D211">
        <v>10726</v>
      </c>
      <c r="E211">
        <v>15</v>
      </c>
      <c r="F211">
        <v>655</v>
      </c>
      <c r="G211">
        <f>Table2[[#This Row],[Unidades]]*Table2[[#This Row],[Valor Unitario]]</f>
        <v>9825</v>
      </c>
    </row>
    <row r="212" spans="1:7" x14ac:dyDescent="0.2">
      <c r="A212" t="s">
        <v>328</v>
      </c>
      <c r="B212" t="s">
        <v>330</v>
      </c>
      <c r="C212">
        <v>40886</v>
      </c>
      <c r="D212">
        <v>10766</v>
      </c>
      <c r="E212">
        <v>8</v>
      </c>
      <c r="F212">
        <v>2310</v>
      </c>
      <c r="G212">
        <f>Table2[[#This Row],[Unidades]]*Table2[[#This Row],[Valor Unitario]]</f>
        <v>18480</v>
      </c>
    </row>
    <row r="213" spans="1:7" x14ac:dyDescent="0.2">
      <c r="A213" t="s">
        <v>328</v>
      </c>
      <c r="B213" t="s">
        <v>330</v>
      </c>
      <c r="C213">
        <v>40887</v>
      </c>
      <c r="D213">
        <v>10760</v>
      </c>
      <c r="E213">
        <v>15</v>
      </c>
      <c r="F213">
        <v>2917</v>
      </c>
      <c r="G213">
        <f>Table2[[#This Row],[Unidades]]*Table2[[#This Row],[Valor Unitario]]</f>
        <v>43755</v>
      </c>
    </row>
    <row r="214" spans="1:7" x14ac:dyDescent="0.2">
      <c r="A214" t="s">
        <v>328</v>
      </c>
      <c r="B214" t="s">
        <v>330</v>
      </c>
      <c r="C214">
        <v>40889</v>
      </c>
      <c r="D214">
        <v>10774</v>
      </c>
      <c r="E214">
        <v>12</v>
      </c>
      <c r="F214">
        <v>868.75</v>
      </c>
      <c r="G214">
        <f>Table2[[#This Row],[Unidades]]*Table2[[#This Row],[Valor Unitario]]</f>
        <v>10425</v>
      </c>
    </row>
    <row r="215" spans="1:7" x14ac:dyDescent="0.2">
      <c r="A215" t="s">
        <v>328</v>
      </c>
      <c r="B215" t="s">
        <v>330</v>
      </c>
      <c r="C215">
        <v>40892</v>
      </c>
      <c r="D215">
        <v>10767</v>
      </c>
      <c r="E215">
        <v>8</v>
      </c>
      <c r="F215">
        <v>28</v>
      </c>
      <c r="G215">
        <f>Table2[[#This Row],[Unidades]]*Table2[[#This Row],[Valor Unitario]]</f>
        <v>224</v>
      </c>
    </row>
    <row r="216" spans="1:7" x14ac:dyDescent="0.2">
      <c r="A216" t="s">
        <v>328</v>
      </c>
      <c r="B216" t="s">
        <v>330</v>
      </c>
      <c r="C216">
        <v>40896</v>
      </c>
      <c r="D216">
        <v>10749</v>
      </c>
      <c r="E216">
        <v>19</v>
      </c>
      <c r="F216">
        <v>1080</v>
      </c>
      <c r="G216">
        <f>Table2[[#This Row],[Unidades]]*Table2[[#This Row],[Valor Unitario]]</f>
        <v>20520</v>
      </c>
    </row>
    <row r="217" spans="1:7" x14ac:dyDescent="0.2">
      <c r="A217" t="s">
        <v>328</v>
      </c>
      <c r="B217" t="s">
        <v>330</v>
      </c>
      <c r="C217">
        <v>40896</v>
      </c>
      <c r="D217">
        <v>10783</v>
      </c>
      <c r="E217">
        <v>14</v>
      </c>
      <c r="F217">
        <v>1442.5</v>
      </c>
      <c r="G217">
        <f>Table2[[#This Row],[Unidades]]*Table2[[#This Row],[Valor Unitario]]</f>
        <v>20195</v>
      </c>
    </row>
    <row r="218" spans="1:7" x14ac:dyDescent="0.2">
      <c r="A218" t="s">
        <v>328</v>
      </c>
      <c r="B218" t="s">
        <v>330</v>
      </c>
      <c r="C218">
        <v>40899</v>
      </c>
      <c r="D218">
        <v>10784</v>
      </c>
      <c r="E218">
        <v>13</v>
      </c>
      <c r="F218">
        <v>1488</v>
      </c>
      <c r="G218">
        <f>Table2[[#This Row],[Unidades]]*Table2[[#This Row],[Valor Unitario]]</f>
        <v>19344</v>
      </c>
    </row>
    <row r="219" spans="1:7" x14ac:dyDescent="0.2">
      <c r="A219" t="s">
        <v>328</v>
      </c>
      <c r="B219" t="s">
        <v>330</v>
      </c>
      <c r="C219">
        <v>40908</v>
      </c>
      <c r="D219">
        <v>10801</v>
      </c>
      <c r="E219">
        <v>14</v>
      </c>
      <c r="F219">
        <v>3026.85</v>
      </c>
      <c r="G219">
        <f>Table2[[#This Row],[Unidades]]*Table2[[#This Row],[Valor Unitario]]</f>
        <v>42375.9</v>
      </c>
    </row>
    <row r="220" spans="1:7" x14ac:dyDescent="0.2">
      <c r="A220" t="s">
        <v>326</v>
      </c>
      <c r="B220" t="s">
        <v>330</v>
      </c>
      <c r="C220">
        <v>40910</v>
      </c>
      <c r="D220">
        <v>10802</v>
      </c>
      <c r="E220">
        <v>11</v>
      </c>
      <c r="F220">
        <v>2942.81</v>
      </c>
      <c r="G220">
        <f>Table2[[#This Row],[Unidades]]*Table2[[#This Row],[Valor Unitario]]</f>
        <v>32370.91</v>
      </c>
    </row>
    <row r="221" spans="1:7" x14ac:dyDescent="0.2">
      <c r="A221" t="s">
        <v>328</v>
      </c>
      <c r="B221" t="s">
        <v>330</v>
      </c>
      <c r="C221">
        <v>40914</v>
      </c>
      <c r="D221">
        <v>10803</v>
      </c>
      <c r="E221">
        <v>8</v>
      </c>
      <c r="F221">
        <v>1193.01</v>
      </c>
      <c r="G221">
        <f>Table2[[#This Row],[Unidades]]*Table2[[#This Row],[Valor Unitario]]</f>
        <v>9544.08</v>
      </c>
    </row>
    <row r="222" spans="1:7" x14ac:dyDescent="0.2">
      <c r="A222" t="s">
        <v>328</v>
      </c>
      <c r="B222" t="s">
        <v>330</v>
      </c>
      <c r="C222">
        <v>40929</v>
      </c>
      <c r="D222">
        <v>10830</v>
      </c>
      <c r="E222">
        <v>15</v>
      </c>
      <c r="F222">
        <v>1974</v>
      </c>
      <c r="G222">
        <f>Table2[[#This Row],[Unidades]]*Table2[[#This Row],[Valor Unitario]]</f>
        <v>29610</v>
      </c>
    </row>
    <row r="223" spans="1:7" x14ac:dyDescent="0.2">
      <c r="A223" t="s">
        <v>328</v>
      </c>
      <c r="B223" t="s">
        <v>330</v>
      </c>
      <c r="C223">
        <v>40934</v>
      </c>
      <c r="D223">
        <v>10843</v>
      </c>
      <c r="E223">
        <v>16</v>
      </c>
      <c r="F223">
        <v>159</v>
      </c>
      <c r="G223">
        <f>Table2[[#This Row],[Unidades]]*Table2[[#This Row],[Valor Unitario]]</f>
        <v>2544</v>
      </c>
    </row>
    <row r="224" spans="1:7" x14ac:dyDescent="0.2">
      <c r="A224" t="s">
        <v>328</v>
      </c>
      <c r="B224" t="s">
        <v>330</v>
      </c>
      <c r="C224">
        <v>40938</v>
      </c>
      <c r="D224">
        <v>10807</v>
      </c>
      <c r="E224">
        <v>16</v>
      </c>
      <c r="F224">
        <v>18.399999999999999</v>
      </c>
      <c r="G224">
        <f>Table2[[#This Row],[Unidades]]*Table2[[#This Row],[Valor Unitario]]</f>
        <v>294.39999999999998</v>
      </c>
    </row>
    <row r="225" spans="1:7" x14ac:dyDescent="0.2">
      <c r="A225" t="s">
        <v>328</v>
      </c>
      <c r="B225" t="s">
        <v>330</v>
      </c>
      <c r="C225">
        <v>40943</v>
      </c>
      <c r="D225">
        <v>10816</v>
      </c>
      <c r="E225">
        <v>15</v>
      </c>
      <c r="F225">
        <v>8446.4500000000007</v>
      </c>
      <c r="G225">
        <f>Table2[[#This Row],[Unidades]]*Table2[[#This Row],[Valor Unitario]]</f>
        <v>126696.75000000001</v>
      </c>
    </row>
    <row r="226" spans="1:7" x14ac:dyDescent="0.2">
      <c r="A226" t="s">
        <v>328</v>
      </c>
      <c r="B226" t="s">
        <v>330</v>
      </c>
      <c r="C226">
        <v>40948</v>
      </c>
      <c r="D226">
        <v>10864</v>
      </c>
      <c r="E226">
        <v>17</v>
      </c>
      <c r="F226">
        <v>282</v>
      </c>
      <c r="G226">
        <f>Table2[[#This Row],[Unidades]]*Table2[[#This Row],[Valor Unitario]]</f>
        <v>4794</v>
      </c>
    </row>
    <row r="227" spans="1:7" x14ac:dyDescent="0.2">
      <c r="A227" t="s">
        <v>328</v>
      </c>
      <c r="B227" t="s">
        <v>330</v>
      </c>
      <c r="C227">
        <v>40948</v>
      </c>
      <c r="D227">
        <v>10873</v>
      </c>
      <c r="E227">
        <v>10</v>
      </c>
      <c r="F227">
        <v>336.8</v>
      </c>
      <c r="G227">
        <f>Table2[[#This Row],[Unidades]]*Table2[[#This Row],[Valor Unitario]]</f>
        <v>3368</v>
      </c>
    </row>
    <row r="228" spans="1:7" x14ac:dyDescent="0.2">
      <c r="A228" t="s">
        <v>328</v>
      </c>
      <c r="B228" t="s">
        <v>330</v>
      </c>
      <c r="C228">
        <v>40949</v>
      </c>
      <c r="D228">
        <v>10847</v>
      </c>
      <c r="E228">
        <v>10</v>
      </c>
      <c r="F228">
        <v>4931.92</v>
      </c>
      <c r="G228">
        <f>Table2[[#This Row],[Unidades]]*Table2[[#This Row],[Valor Unitario]]</f>
        <v>49319.199999999997</v>
      </c>
    </row>
    <row r="229" spans="1:7" x14ac:dyDescent="0.2">
      <c r="A229" t="s">
        <v>328</v>
      </c>
      <c r="B229" t="s">
        <v>330</v>
      </c>
      <c r="C229">
        <v>40951</v>
      </c>
      <c r="D229">
        <v>10878</v>
      </c>
      <c r="E229">
        <v>14</v>
      </c>
      <c r="F229">
        <v>1539</v>
      </c>
      <c r="G229">
        <f>Table2[[#This Row],[Unidades]]*Table2[[#This Row],[Valor Unitario]]</f>
        <v>21546</v>
      </c>
    </row>
    <row r="230" spans="1:7" x14ac:dyDescent="0.2">
      <c r="A230" t="s">
        <v>328</v>
      </c>
      <c r="B230" t="s">
        <v>330</v>
      </c>
      <c r="C230">
        <v>40952</v>
      </c>
      <c r="D230">
        <v>10884</v>
      </c>
      <c r="E230">
        <v>17</v>
      </c>
      <c r="F230">
        <v>1378.07</v>
      </c>
      <c r="G230">
        <f>Table2[[#This Row],[Unidades]]*Table2[[#This Row],[Valor Unitario]]</f>
        <v>23427.19</v>
      </c>
    </row>
    <row r="231" spans="1:7" x14ac:dyDescent="0.2">
      <c r="A231" t="s">
        <v>328</v>
      </c>
      <c r="B231" t="s">
        <v>330</v>
      </c>
      <c r="C231">
        <v>40955</v>
      </c>
      <c r="D231">
        <v>10840</v>
      </c>
      <c r="E231">
        <v>18</v>
      </c>
      <c r="F231">
        <v>211.2</v>
      </c>
      <c r="G231">
        <f>Table2[[#This Row],[Unidades]]*Table2[[#This Row],[Valor Unitario]]</f>
        <v>3801.6</v>
      </c>
    </row>
    <row r="232" spans="1:7" x14ac:dyDescent="0.2">
      <c r="A232" t="s">
        <v>328</v>
      </c>
      <c r="B232" t="s">
        <v>330</v>
      </c>
      <c r="C232">
        <v>40956</v>
      </c>
      <c r="D232">
        <v>10861</v>
      </c>
      <c r="E232">
        <v>18</v>
      </c>
      <c r="F232">
        <v>3523.4</v>
      </c>
      <c r="G232">
        <f>Table2[[#This Row],[Unidades]]*Table2[[#This Row],[Valor Unitario]]</f>
        <v>63421.200000000004</v>
      </c>
    </row>
    <row r="233" spans="1:7" x14ac:dyDescent="0.2">
      <c r="A233" t="s">
        <v>328</v>
      </c>
      <c r="B233" t="s">
        <v>330</v>
      </c>
      <c r="C233">
        <v>40956</v>
      </c>
      <c r="D233">
        <v>10863</v>
      </c>
      <c r="E233">
        <v>10</v>
      </c>
      <c r="F233">
        <v>441.15</v>
      </c>
      <c r="G233">
        <f>Table2[[#This Row],[Unidades]]*Table2[[#This Row],[Valor Unitario]]</f>
        <v>4411.5</v>
      </c>
    </row>
    <row r="234" spans="1:7" x14ac:dyDescent="0.2">
      <c r="A234" t="s">
        <v>328</v>
      </c>
      <c r="B234" t="s">
        <v>330</v>
      </c>
      <c r="C234">
        <v>40957</v>
      </c>
      <c r="D234">
        <v>10881</v>
      </c>
      <c r="E234">
        <v>17</v>
      </c>
      <c r="F234">
        <v>150</v>
      </c>
      <c r="G234">
        <f>Table2[[#This Row],[Unidades]]*Table2[[#This Row],[Valor Unitario]]</f>
        <v>2550</v>
      </c>
    </row>
    <row r="235" spans="1:7" x14ac:dyDescent="0.2">
      <c r="A235" t="s">
        <v>328</v>
      </c>
      <c r="B235" t="s">
        <v>330</v>
      </c>
      <c r="C235">
        <v>40958</v>
      </c>
      <c r="D235">
        <v>10892</v>
      </c>
      <c r="E235">
        <v>10</v>
      </c>
      <c r="F235">
        <v>2090</v>
      </c>
      <c r="G235">
        <f>Table2[[#This Row],[Unidades]]*Table2[[#This Row],[Valor Unitario]]</f>
        <v>20900</v>
      </c>
    </row>
    <row r="236" spans="1:7" x14ac:dyDescent="0.2">
      <c r="A236" t="s">
        <v>328</v>
      </c>
      <c r="B236" t="s">
        <v>330</v>
      </c>
      <c r="C236">
        <v>40959</v>
      </c>
      <c r="D236">
        <v>10882</v>
      </c>
      <c r="E236">
        <v>7</v>
      </c>
      <c r="F236">
        <v>892.64</v>
      </c>
      <c r="G236">
        <f>Table2[[#This Row],[Unidades]]*Table2[[#This Row],[Valor Unitario]]</f>
        <v>6248.48</v>
      </c>
    </row>
    <row r="237" spans="1:7" x14ac:dyDescent="0.2">
      <c r="A237" t="s">
        <v>328</v>
      </c>
      <c r="B237" t="s">
        <v>330</v>
      </c>
      <c r="C237">
        <v>40965</v>
      </c>
      <c r="D237">
        <v>10901</v>
      </c>
      <c r="E237">
        <v>8</v>
      </c>
      <c r="F237">
        <v>934.5</v>
      </c>
      <c r="G237">
        <f>Table2[[#This Row],[Unidades]]*Table2[[#This Row],[Valor Unitario]]</f>
        <v>7476</v>
      </c>
    </row>
    <row r="238" spans="1:7" x14ac:dyDescent="0.2">
      <c r="A238" t="s">
        <v>328</v>
      </c>
      <c r="B238" t="s">
        <v>330</v>
      </c>
      <c r="C238">
        <v>40971</v>
      </c>
      <c r="D238">
        <v>10875</v>
      </c>
      <c r="E238">
        <v>15</v>
      </c>
      <c r="F238">
        <v>709.55</v>
      </c>
      <c r="G238">
        <f>Table2[[#This Row],[Unidades]]*Table2[[#This Row],[Valor Unitario]]</f>
        <v>10643.25</v>
      </c>
    </row>
    <row r="239" spans="1:7" x14ac:dyDescent="0.2">
      <c r="A239" t="s">
        <v>326</v>
      </c>
      <c r="B239" t="s">
        <v>330</v>
      </c>
      <c r="C239">
        <v>40971</v>
      </c>
      <c r="D239">
        <v>10906</v>
      </c>
      <c r="E239">
        <v>13</v>
      </c>
      <c r="F239">
        <v>427.5</v>
      </c>
      <c r="G239">
        <f>Table2[[#This Row],[Unidades]]*Table2[[#This Row],[Valor Unitario]]</f>
        <v>5557.5</v>
      </c>
    </row>
    <row r="240" spans="1:7" x14ac:dyDescent="0.2">
      <c r="A240" t="s">
        <v>328</v>
      </c>
      <c r="B240" t="s">
        <v>330</v>
      </c>
      <c r="C240">
        <v>40972</v>
      </c>
      <c r="D240">
        <v>10913</v>
      </c>
      <c r="E240">
        <v>8</v>
      </c>
      <c r="F240">
        <v>768.75</v>
      </c>
      <c r="G240">
        <f>Table2[[#This Row],[Unidades]]*Table2[[#This Row],[Valor Unitario]]</f>
        <v>6150</v>
      </c>
    </row>
    <row r="241" spans="1:7" x14ac:dyDescent="0.2">
      <c r="A241" t="s">
        <v>328</v>
      </c>
      <c r="B241" t="s">
        <v>330</v>
      </c>
      <c r="C241">
        <v>40974</v>
      </c>
      <c r="D241">
        <v>10898</v>
      </c>
      <c r="E241">
        <v>15</v>
      </c>
      <c r="F241">
        <v>30</v>
      </c>
      <c r="G241">
        <f>Table2[[#This Row],[Unidades]]*Table2[[#This Row],[Valor Unitario]]</f>
        <v>450</v>
      </c>
    </row>
    <row r="242" spans="1:7" x14ac:dyDescent="0.2">
      <c r="A242" t="s">
        <v>328</v>
      </c>
      <c r="B242" t="s">
        <v>330</v>
      </c>
      <c r="C242">
        <v>40974</v>
      </c>
      <c r="D242">
        <v>10908</v>
      </c>
      <c r="E242">
        <v>11</v>
      </c>
      <c r="F242">
        <v>663.1</v>
      </c>
      <c r="G242">
        <f>Table2[[#This Row],[Unidades]]*Table2[[#This Row],[Valor Unitario]]</f>
        <v>7294.1</v>
      </c>
    </row>
    <row r="243" spans="1:7" x14ac:dyDescent="0.2">
      <c r="A243" t="s">
        <v>328</v>
      </c>
      <c r="B243" t="s">
        <v>330</v>
      </c>
      <c r="C243">
        <v>40977</v>
      </c>
      <c r="D243">
        <v>10920</v>
      </c>
      <c r="E243">
        <v>15</v>
      </c>
      <c r="F243">
        <v>390</v>
      </c>
      <c r="G243">
        <f>Table2[[#This Row],[Unidades]]*Table2[[#This Row],[Valor Unitario]]</f>
        <v>5850</v>
      </c>
    </row>
    <row r="244" spans="1:7" x14ac:dyDescent="0.2">
      <c r="A244" t="s">
        <v>328</v>
      </c>
      <c r="B244" t="s">
        <v>330</v>
      </c>
      <c r="C244">
        <v>40979</v>
      </c>
      <c r="D244">
        <v>10917</v>
      </c>
      <c r="E244">
        <v>11</v>
      </c>
      <c r="F244">
        <v>365.89</v>
      </c>
      <c r="G244">
        <f>Table2[[#This Row],[Unidades]]*Table2[[#This Row],[Valor Unitario]]</f>
        <v>4024.79</v>
      </c>
    </row>
    <row r="245" spans="1:7" x14ac:dyDescent="0.2">
      <c r="A245" t="s">
        <v>328</v>
      </c>
      <c r="B245" t="s">
        <v>330</v>
      </c>
      <c r="C245">
        <v>40979</v>
      </c>
      <c r="D245">
        <v>10926</v>
      </c>
      <c r="E245">
        <v>14</v>
      </c>
      <c r="F245">
        <v>514.4</v>
      </c>
      <c r="G245">
        <f>Table2[[#This Row],[Unidades]]*Table2[[#This Row],[Valor Unitario]]</f>
        <v>7201.5999999999995</v>
      </c>
    </row>
    <row r="246" spans="1:7" x14ac:dyDescent="0.2">
      <c r="A246" t="s">
        <v>328</v>
      </c>
      <c r="B246" t="s">
        <v>330</v>
      </c>
      <c r="C246">
        <v>40986</v>
      </c>
      <c r="D246">
        <v>10930</v>
      </c>
      <c r="E246">
        <v>19</v>
      </c>
      <c r="F246">
        <v>2255.5</v>
      </c>
      <c r="G246">
        <f>Table2[[#This Row],[Unidades]]*Table2[[#This Row],[Valor Unitario]]</f>
        <v>42854.5</v>
      </c>
    </row>
    <row r="247" spans="1:7" x14ac:dyDescent="0.2">
      <c r="A247" t="s">
        <v>328</v>
      </c>
      <c r="B247" t="s">
        <v>330</v>
      </c>
      <c r="C247">
        <v>40986</v>
      </c>
      <c r="D247">
        <v>10935</v>
      </c>
      <c r="E247">
        <v>13</v>
      </c>
      <c r="F247">
        <v>619.5</v>
      </c>
      <c r="G247">
        <f>Table2[[#This Row],[Unidades]]*Table2[[#This Row],[Valor Unitario]]</f>
        <v>8053.5</v>
      </c>
    </row>
    <row r="248" spans="1:7" x14ac:dyDescent="0.2">
      <c r="A248" t="s">
        <v>328</v>
      </c>
      <c r="B248" t="s">
        <v>330</v>
      </c>
      <c r="C248">
        <v>40986</v>
      </c>
      <c r="D248">
        <v>10945</v>
      </c>
      <c r="E248">
        <v>12</v>
      </c>
      <c r="F248">
        <v>245</v>
      </c>
      <c r="G248">
        <f>Table2[[#This Row],[Unidades]]*Table2[[#This Row],[Valor Unitario]]</f>
        <v>2940</v>
      </c>
    </row>
    <row r="249" spans="1:7" x14ac:dyDescent="0.2">
      <c r="A249" t="s">
        <v>328</v>
      </c>
      <c r="B249" t="s">
        <v>330</v>
      </c>
      <c r="C249">
        <v>40987</v>
      </c>
      <c r="D249">
        <v>10931</v>
      </c>
      <c r="E249">
        <v>19</v>
      </c>
      <c r="F249">
        <v>799.2</v>
      </c>
      <c r="G249">
        <f>Table2[[#This Row],[Unidades]]*Table2[[#This Row],[Valor Unitario]]</f>
        <v>15184.800000000001</v>
      </c>
    </row>
    <row r="250" spans="1:7" x14ac:dyDescent="0.2">
      <c r="A250" t="s">
        <v>328</v>
      </c>
      <c r="B250" t="s">
        <v>330</v>
      </c>
      <c r="C250">
        <v>40987</v>
      </c>
      <c r="D250">
        <v>10943</v>
      </c>
      <c r="E250">
        <v>8</v>
      </c>
      <c r="F250">
        <v>711</v>
      </c>
      <c r="G250">
        <f>Table2[[#This Row],[Unidades]]*Table2[[#This Row],[Valor Unitario]]</f>
        <v>5688</v>
      </c>
    </row>
    <row r="251" spans="1:7" x14ac:dyDescent="0.2">
      <c r="A251" t="s">
        <v>328</v>
      </c>
      <c r="B251" t="s">
        <v>330</v>
      </c>
      <c r="C251">
        <v>40994</v>
      </c>
      <c r="D251">
        <v>10972</v>
      </c>
      <c r="E251">
        <v>8</v>
      </c>
      <c r="F251">
        <v>251.5</v>
      </c>
      <c r="G251">
        <f>Table2[[#This Row],[Unidades]]*Table2[[#This Row],[Valor Unitario]]</f>
        <v>2012</v>
      </c>
    </row>
    <row r="252" spans="1:7" x14ac:dyDescent="0.2">
      <c r="A252" t="s">
        <v>328</v>
      </c>
      <c r="B252" t="s">
        <v>330</v>
      </c>
      <c r="C252">
        <v>41007</v>
      </c>
      <c r="D252">
        <v>10927</v>
      </c>
      <c r="E252">
        <v>8</v>
      </c>
      <c r="F252">
        <v>800</v>
      </c>
      <c r="G252">
        <f>Table2[[#This Row],[Unidades]]*Table2[[#This Row],[Valor Unitario]]</f>
        <v>6400</v>
      </c>
    </row>
    <row r="253" spans="1:7" x14ac:dyDescent="0.2">
      <c r="A253" t="s">
        <v>328</v>
      </c>
      <c r="B253" t="s">
        <v>330</v>
      </c>
      <c r="C253">
        <v>41007</v>
      </c>
      <c r="D253">
        <v>10966</v>
      </c>
      <c r="E253">
        <v>7</v>
      </c>
      <c r="F253">
        <v>1098.46</v>
      </c>
      <c r="G253">
        <f>Table2[[#This Row],[Unidades]]*Table2[[#This Row],[Valor Unitario]]</f>
        <v>7689.22</v>
      </c>
    </row>
    <row r="254" spans="1:7" x14ac:dyDescent="0.2">
      <c r="A254" t="s">
        <v>328</v>
      </c>
      <c r="B254" t="s">
        <v>330</v>
      </c>
      <c r="C254">
        <v>41009</v>
      </c>
      <c r="D254">
        <v>10996</v>
      </c>
      <c r="E254">
        <v>17</v>
      </c>
      <c r="F254">
        <v>560</v>
      </c>
      <c r="G254">
        <f>Table2[[#This Row],[Unidades]]*Table2[[#This Row],[Valor Unitario]]</f>
        <v>9520</v>
      </c>
    </row>
    <row r="255" spans="1:7" x14ac:dyDescent="0.2">
      <c r="A255" t="s">
        <v>328</v>
      </c>
      <c r="B255" t="s">
        <v>330</v>
      </c>
      <c r="C255">
        <v>41015</v>
      </c>
      <c r="D255">
        <v>11002</v>
      </c>
      <c r="E255">
        <v>14</v>
      </c>
      <c r="F255">
        <v>1811.1</v>
      </c>
      <c r="G255">
        <f>Table2[[#This Row],[Unidades]]*Table2[[#This Row],[Valor Unitario]]</f>
        <v>25355.399999999998</v>
      </c>
    </row>
    <row r="256" spans="1:7" x14ac:dyDescent="0.2">
      <c r="A256" t="s">
        <v>328</v>
      </c>
      <c r="B256" t="s">
        <v>330</v>
      </c>
      <c r="C256">
        <v>41015</v>
      </c>
      <c r="D256">
        <v>11018</v>
      </c>
      <c r="E256">
        <v>19</v>
      </c>
      <c r="F256">
        <v>1575</v>
      </c>
      <c r="G256">
        <f>Table2[[#This Row],[Unidades]]*Table2[[#This Row],[Valor Unitario]]</f>
        <v>29925</v>
      </c>
    </row>
    <row r="257" spans="1:7" x14ac:dyDescent="0.2">
      <c r="A257" t="s">
        <v>328</v>
      </c>
      <c r="B257" t="s">
        <v>330</v>
      </c>
      <c r="C257">
        <v>41016</v>
      </c>
      <c r="D257">
        <v>10980</v>
      </c>
      <c r="E257">
        <v>19</v>
      </c>
      <c r="F257">
        <v>248</v>
      </c>
      <c r="G257">
        <f>Table2[[#This Row],[Unidades]]*Table2[[#This Row],[Valor Unitario]]</f>
        <v>4712</v>
      </c>
    </row>
    <row r="258" spans="1:7" x14ac:dyDescent="0.2">
      <c r="A258" t="s">
        <v>328</v>
      </c>
      <c r="B258" t="s">
        <v>330</v>
      </c>
      <c r="C258">
        <v>41019</v>
      </c>
      <c r="D258">
        <v>11024</v>
      </c>
      <c r="E258">
        <v>18</v>
      </c>
      <c r="F258">
        <v>1966.81</v>
      </c>
      <c r="G258">
        <f>Table2[[#This Row],[Unidades]]*Table2[[#This Row],[Valor Unitario]]</f>
        <v>35402.58</v>
      </c>
    </row>
    <row r="259" spans="1:7" x14ac:dyDescent="0.2">
      <c r="A259" t="s">
        <v>326</v>
      </c>
      <c r="B259" t="s">
        <v>330</v>
      </c>
      <c r="C259">
        <v>41026</v>
      </c>
      <c r="D259">
        <v>11029</v>
      </c>
      <c r="E259">
        <v>15</v>
      </c>
      <c r="F259">
        <v>1286.8</v>
      </c>
      <c r="G259">
        <f>Table2[[#This Row],[Unidades]]*Table2[[#This Row],[Valor Unitario]]</f>
        <v>19302</v>
      </c>
    </row>
    <row r="260" spans="1:7" x14ac:dyDescent="0.2">
      <c r="A260" t="s">
        <v>328</v>
      </c>
      <c r="B260" t="s">
        <v>330</v>
      </c>
      <c r="C260">
        <v>41027</v>
      </c>
      <c r="D260">
        <v>11026</v>
      </c>
      <c r="E260">
        <v>7</v>
      </c>
      <c r="F260">
        <v>1030</v>
      </c>
      <c r="G260">
        <f>Table2[[#This Row],[Unidades]]*Table2[[#This Row],[Valor Unitario]]</f>
        <v>7210</v>
      </c>
    </row>
    <row r="261" spans="1:7" x14ac:dyDescent="0.2">
      <c r="A261" t="s">
        <v>328</v>
      </c>
      <c r="B261" t="s">
        <v>330</v>
      </c>
      <c r="C261">
        <v>41030</v>
      </c>
      <c r="D261">
        <v>11044</v>
      </c>
      <c r="E261">
        <v>17</v>
      </c>
      <c r="F261">
        <v>591.6</v>
      </c>
      <c r="G261">
        <f>Table2[[#This Row],[Unidades]]*Table2[[#This Row],[Valor Unitario]]</f>
        <v>10057.200000000001</v>
      </c>
    </row>
    <row r="262" spans="1:7" x14ac:dyDescent="0.2">
      <c r="A262" t="s">
        <v>328</v>
      </c>
      <c r="B262" t="s">
        <v>330</v>
      </c>
      <c r="C262">
        <v>41466</v>
      </c>
      <c r="D262">
        <v>10252</v>
      </c>
      <c r="E262">
        <v>8</v>
      </c>
      <c r="F262">
        <v>3597.9</v>
      </c>
      <c r="G262">
        <f>Table2[[#This Row],[Unidades]]*Table2[[#This Row],[Valor Unitario]]</f>
        <v>28783.200000000001</v>
      </c>
    </row>
    <row r="263" spans="1:7" x14ac:dyDescent="0.2">
      <c r="A263" t="s">
        <v>328</v>
      </c>
      <c r="B263" t="s">
        <v>330</v>
      </c>
      <c r="C263">
        <v>41467</v>
      </c>
      <c r="D263">
        <v>10250</v>
      </c>
      <c r="E263">
        <v>13</v>
      </c>
      <c r="F263">
        <v>1552.6</v>
      </c>
      <c r="G263">
        <f>Table2[[#This Row],[Unidades]]*Table2[[#This Row],[Valor Unitario]]</f>
        <v>20183.8</v>
      </c>
    </row>
    <row r="264" spans="1:7" x14ac:dyDescent="0.2">
      <c r="A264" t="s">
        <v>328</v>
      </c>
      <c r="B264" t="s">
        <v>330</v>
      </c>
      <c r="C264">
        <v>41477</v>
      </c>
      <c r="D264">
        <v>10257</v>
      </c>
      <c r="E264">
        <v>19</v>
      </c>
      <c r="F264">
        <v>1119.9000000000001</v>
      </c>
      <c r="G264">
        <f>Table2[[#This Row],[Unidades]]*Table2[[#This Row],[Valor Unitario]]</f>
        <v>21278.100000000002</v>
      </c>
    </row>
    <row r="265" spans="1:7" x14ac:dyDescent="0.2">
      <c r="A265" t="s">
        <v>328</v>
      </c>
      <c r="B265" t="s">
        <v>330</v>
      </c>
      <c r="C265">
        <v>41480</v>
      </c>
      <c r="D265">
        <v>10259</v>
      </c>
      <c r="E265">
        <v>19</v>
      </c>
      <c r="F265">
        <v>100.8</v>
      </c>
      <c r="G265">
        <f>Table2[[#This Row],[Unidades]]*Table2[[#This Row],[Valor Unitario]]</f>
        <v>1915.2</v>
      </c>
    </row>
    <row r="266" spans="1:7" x14ac:dyDescent="0.2">
      <c r="A266" t="s">
        <v>328</v>
      </c>
      <c r="B266" t="s">
        <v>330</v>
      </c>
      <c r="C266">
        <v>41484</v>
      </c>
      <c r="D266">
        <v>10260</v>
      </c>
      <c r="E266">
        <v>11</v>
      </c>
      <c r="F266">
        <v>1504.65</v>
      </c>
      <c r="G266">
        <f>Table2[[#This Row],[Unidades]]*Table2[[#This Row],[Valor Unitario]]</f>
        <v>16551.150000000001</v>
      </c>
    </row>
    <row r="267" spans="1:7" x14ac:dyDescent="0.2">
      <c r="A267" t="s">
        <v>328</v>
      </c>
      <c r="B267" t="s">
        <v>330</v>
      </c>
      <c r="C267">
        <v>41485</v>
      </c>
      <c r="D267">
        <v>10261</v>
      </c>
      <c r="E267">
        <v>14</v>
      </c>
      <c r="F267">
        <v>448</v>
      </c>
      <c r="G267">
        <f>Table2[[#This Row],[Unidades]]*Table2[[#This Row],[Valor Unitario]]</f>
        <v>6272</v>
      </c>
    </row>
    <row r="268" spans="1:7" x14ac:dyDescent="0.2">
      <c r="A268" t="s">
        <v>328</v>
      </c>
      <c r="B268" t="s">
        <v>330</v>
      </c>
      <c r="C268">
        <v>41492</v>
      </c>
      <c r="D268">
        <v>10267</v>
      </c>
      <c r="E268">
        <v>19</v>
      </c>
      <c r="F268">
        <v>3536.6</v>
      </c>
      <c r="G268">
        <f>Table2[[#This Row],[Unidades]]*Table2[[#This Row],[Valor Unitario]]</f>
        <v>67195.399999999994</v>
      </c>
    </row>
    <row r="269" spans="1:7" x14ac:dyDescent="0.2">
      <c r="A269" t="s">
        <v>328</v>
      </c>
      <c r="B269" t="s">
        <v>330</v>
      </c>
      <c r="C269">
        <v>41507</v>
      </c>
      <c r="D269">
        <v>10281</v>
      </c>
      <c r="E269">
        <v>16</v>
      </c>
      <c r="F269">
        <v>86.5</v>
      </c>
      <c r="G269">
        <f>Table2[[#This Row],[Unidades]]*Table2[[#This Row],[Valor Unitario]]</f>
        <v>1384</v>
      </c>
    </row>
    <row r="270" spans="1:7" x14ac:dyDescent="0.2">
      <c r="A270" t="s">
        <v>328</v>
      </c>
      <c r="B270" t="s">
        <v>330</v>
      </c>
      <c r="C270">
        <v>41507</v>
      </c>
      <c r="D270">
        <v>10282</v>
      </c>
      <c r="E270">
        <v>9</v>
      </c>
      <c r="F270">
        <v>155.4</v>
      </c>
      <c r="G270">
        <f>Table2[[#This Row],[Unidades]]*Table2[[#This Row],[Valor Unitario]]</f>
        <v>1398.6000000000001</v>
      </c>
    </row>
    <row r="271" spans="1:7" x14ac:dyDescent="0.2">
      <c r="A271" t="s">
        <v>328</v>
      </c>
      <c r="B271" t="s">
        <v>330</v>
      </c>
      <c r="C271">
        <v>41513</v>
      </c>
      <c r="D271">
        <v>10284</v>
      </c>
      <c r="E271">
        <v>18</v>
      </c>
      <c r="F271">
        <v>1170.3699999999999</v>
      </c>
      <c r="G271">
        <f>Table2[[#This Row],[Unidades]]*Table2[[#This Row],[Valor Unitario]]</f>
        <v>21066.659999999996</v>
      </c>
    </row>
    <row r="272" spans="1:7" x14ac:dyDescent="0.2">
      <c r="A272" t="s">
        <v>328</v>
      </c>
      <c r="B272" t="s">
        <v>330</v>
      </c>
      <c r="C272">
        <v>41520</v>
      </c>
      <c r="D272">
        <v>10288</v>
      </c>
      <c r="E272">
        <v>19</v>
      </c>
      <c r="F272">
        <v>80.099999999999994</v>
      </c>
      <c r="G272">
        <f>Table2[[#This Row],[Unidades]]*Table2[[#This Row],[Valor Unitario]]</f>
        <v>1521.8999999999999</v>
      </c>
    </row>
    <row r="273" spans="1:7" x14ac:dyDescent="0.2">
      <c r="A273" t="s">
        <v>328</v>
      </c>
      <c r="B273" t="s">
        <v>330</v>
      </c>
      <c r="C273">
        <v>41522</v>
      </c>
      <c r="D273">
        <v>10294</v>
      </c>
      <c r="E273">
        <v>12</v>
      </c>
      <c r="F273">
        <v>1887.6</v>
      </c>
      <c r="G273">
        <f>Table2[[#This Row],[Unidades]]*Table2[[#This Row],[Valor Unitario]]</f>
        <v>22651.199999999997</v>
      </c>
    </row>
    <row r="274" spans="1:7" x14ac:dyDescent="0.2">
      <c r="A274" t="s">
        <v>328</v>
      </c>
      <c r="B274" t="s">
        <v>330</v>
      </c>
      <c r="C274">
        <v>41530</v>
      </c>
      <c r="D274">
        <v>10299</v>
      </c>
      <c r="E274">
        <v>13</v>
      </c>
      <c r="F274">
        <v>349.5</v>
      </c>
      <c r="G274">
        <f>Table2[[#This Row],[Unidades]]*Table2[[#This Row],[Valor Unitario]]</f>
        <v>4543.5</v>
      </c>
    </row>
    <row r="275" spans="1:7" x14ac:dyDescent="0.2">
      <c r="A275" t="s">
        <v>328</v>
      </c>
      <c r="B275" t="s">
        <v>330</v>
      </c>
      <c r="C275">
        <v>41550</v>
      </c>
      <c r="D275">
        <v>10315</v>
      </c>
      <c r="E275">
        <v>17</v>
      </c>
      <c r="F275">
        <v>516.79999999999995</v>
      </c>
      <c r="G275">
        <f>Table2[[#This Row],[Unidades]]*Table2[[#This Row],[Valor Unitario]]</f>
        <v>8785.5999999999985</v>
      </c>
    </row>
    <row r="276" spans="1:7" x14ac:dyDescent="0.2">
      <c r="A276" t="s">
        <v>328</v>
      </c>
      <c r="B276" t="s">
        <v>330</v>
      </c>
      <c r="C276">
        <v>41556</v>
      </c>
      <c r="D276">
        <v>10302</v>
      </c>
      <c r="E276">
        <v>9</v>
      </c>
      <c r="F276">
        <v>2708.8</v>
      </c>
      <c r="G276">
        <f>Table2[[#This Row],[Unidades]]*Table2[[#This Row],[Valor Unitario]]</f>
        <v>24379.200000000001</v>
      </c>
    </row>
    <row r="277" spans="1:7" x14ac:dyDescent="0.2">
      <c r="A277" t="s">
        <v>328</v>
      </c>
      <c r="B277" t="s">
        <v>330</v>
      </c>
      <c r="C277">
        <v>41561</v>
      </c>
      <c r="D277">
        <v>10323</v>
      </c>
      <c r="E277">
        <v>8</v>
      </c>
      <c r="F277">
        <v>164.4</v>
      </c>
      <c r="G277">
        <f>Table2[[#This Row],[Unidades]]*Table2[[#This Row],[Valor Unitario]]</f>
        <v>1315.2</v>
      </c>
    </row>
    <row r="278" spans="1:7" x14ac:dyDescent="0.2">
      <c r="A278" t="s">
        <v>328</v>
      </c>
      <c r="B278" t="s">
        <v>330</v>
      </c>
      <c r="C278">
        <v>41561</v>
      </c>
      <c r="D278">
        <v>10326</v>
      </c>
      <c r="E278">
        <v>8</v>
      </c>
      <c r="F278">
        <v>982</v>
      </c>
      <c r="G278">
        <f>Table2[[#This Row],[Unidades]]*Table2[[#This Row],[Valor Unitario]]</f>
        <v>7856</v>
      </c>
    </row>
    <row r="279" spans="1:7" x14ac:dyDescent="0.2">
      <c r="A279" t="s">
        <v>328</v>
      </c>
      <c r="B279" t="s">
        <v>330</v>
      </c>
      <c r="C279">
        <v>41564</v>
      </c>
      <c r="D279">
        <v>10328</v>
      </c>
      <c r="E279">
        <v>8</v>
      </c>
      <c r="F279">
        <v>1168</v>
      </c>
      <c r="G279">
        <f>Table2[[#This Row],[Unidades]]*Table2[[#This Row],[Valor Unitario]]</f>
        <v>9344</v>
      </c>
    </row>
    <row r="280" spans="1:7" x14ac:dyDescent="0.2">
      <c r="A280" t="s">
        <v>328</v>
      </c>
      <c r="B280" t="s">
        <v>330</v>
      </c>
      <c r="C280">
        <v>41570</v>
      </c>
      <c r="D280">
        <v>10329</v>
      </c>
      <c r="E280">
        <v>9</v>
      </c>
      <c r="F280">
        <v>4578.43</v>
      </c>
      <c r="G280">
        <f>Table2[[#This Row],[Unidades]]*Table2[[#This Row],[Valor Unitario]]</f>
        <v>41205.870000000003</v>
      </c>
    </row>
    <row r="281" spans="1:7" x14ac:dyDescent="0.2">
      <c r="A281" t="s">
        <v>328</v>
      </c>
      <c r="B281" t="s">
        <v>330</v>
      </c>
      <c r="C281">
        <v>41576</v>
      </c>
      <c r="D281">
        <v>10337</v>
      </c>
      <c r="E281">
        <v>9</v>
      </c>
      <c r="F281">
        <v>2467</v>
      </c>
      <c r="G281">
        <f>Table2[[#This Row],[Unidades]]*Table2[[#This Row],[Valor Unitario]]</f>
        <v>22203</v>
      </c>
    </row>
    <row r="282" spans="1:7" x14ac:dyDescent="0.2">
      <c r="A282" t="s">
        <v>328</v>
      </c>
      <c r="B282" t="s">
        <v>330</v>
      </c>
      <c r="C282">
        <v>41576</v>
      </c>
      <c r="D282">
        <v>10338</v>
      </c>
      <c r="E282">
        <v>8</v>
      </c>
      <c r="F282">
        <v>934.5</v>
      </c>
      <c r="G282">
        <f>Table2[[#This Row],[Unidades]]*Table2[[#This Row],[Valor Unitario]]</f>
        <v>7476</v>
      </c>
    </row>
    <row r="283" spans="1:7" x14ac:dyDescent="0.2">
      <c r="A283" t="s">
        <v>328</v>
      </c>
      <c r="B283" t="s">
        <v>330</v>
      </c>
      <c r="C283">
        <v>41582</v>
      </c>
      <c r="D283">
        <v>10342</v>
      </c>
      <c r="E283">
        <v>9</v>
      </c>
      <c r="F283">
        <v>1840.64</v>
      </c>
      <c r="G283">
        <f>Table2[[#This Row],[Unidades]]*Table2[[#This Row],[Valor Unitario]]</f>
        <v>16565.760000000002</v>
      </c>
    </row>
    <row r="284" spans="1:7" x14ac:dyDescent="0.2">
      <c r="A284" t="s">
        <v>328</v>
      </c>
      <c r="B284" t="s">
        <v>330</v>
      </c>
      <c r="C284">
        <v>41583</v>
      </c>
      <c r="D284">
        <v>10344</v>
      </c>
      <c r="E284">
        <v>17</v>
      </c>
      <c r="F284">
        <v>2296</v>
      </c>
      <c r="G284">
        <f>Table2[[#This Row],[Unidades]]*Table2[[#This Row],[Valor Unitario]]</f>
        <v>39032</v>
      </c>
    </row>
    <row r="285" spans="1:7" x14ac:dyDescent="0.2">
      <c r="A285" t="s">
        <v>328</v>
      </c>
      <c r="B285" t="s">
        <v>330</v>
      </c>
      <c r="C285">
        <v>41584</v>
      </c>
      <c r="D285">
        <v>10343</v>
      </c>
      <c r="E285">
        <v>16</v>
      </c>
      <c r="F285">
        <v>1584</v>
      </c>
      <c r="G285">
        <f>Table2[[#This Row],[Unidades]]*Table2[[#This Row],[Valor Unitario]]</f>
        <v>25344</v>
      </c>
    </row>
    <row r="286" spans="1:7" x14ac:dyDescent="0.2">
      <c r="A286" t="s">
        <v>328</v>
      </c>
      <c r="B286" t="s">
        <v>330</v>
      </c>
      <c r="C286">
        <v>41586</v>
      </c>
      <c r="D286">
        <v>10347</v>
      </c>
      <c r="E286">
        <v>16</v>
      </c>
      <c r="F286">
        <v>814.42</v>
      </c>
      <c r="G286">
        <f>Table2[[#This Row],[Unidades]]*Table2[[#This Row],[Valor Unitario]]</f>
        <v>13030.72</v>
      </c>
    </row>
    <row r="287" spans="1:7" x14ac:dyDescent="0.2">
      <c r="A287" t="s">
        <v>328</v>
      </c>
      <c r="B287" t="s">
        <v>330</v>
      </c>
      <c r="C287">
        <v>41593</v>
      </c>
      <c r="D287">
        <v>10348</v>
      </c>
      <c r="E287">
        <v>19</v>
      </c>
      <c r="F287">
        <v>363.6</v>
      </c>
      <c r="G287">
        <f>Table2[[#This Row],[Unidades]]*Table2[[#This Row],[Valor Unitario]]</f>
        <v>6908.4000000000005</v>
      </c>
    </row>
    <row r="288" spans="1:7" x14ac:dyDescent="0.2">
      <c r="A288" t="s">
        <v>328</v>
      </c>
      <c r="B288" t="s">
        <v>330</v>
      </c>
      <c r="C288">
        <v>41610</v>
      </c>
      <c r="D288">
        <v>10360</v>
      </c>
      <c r="E288">
        <v>10</v>
      </c>
      <c r="F288">
        <v>7390.2</v>
      </c>
      <c r="G288">
        <f>Table2[[#This Row],[Unidades]]*Table2[[#This Row],[Valor Unitario]]</f>
        <v>73902</v>
      </c>
    </row>
    <row r="289" spans="1:7" x14ac:dyDescent="0.2">
      <c r="A289" t="s">
        <v>328</v>
      </c>
      <c r="B289" t="s">
        <v>330</v>
      </c>
      <c r="C289">
        <v>41612</v>
      </c>
      <c r="D289">
        <v>10363</v>
      </c>
      <c r="E289">
        <v>7</v>
      </c>
      <c r="F289">
        <v>447.2</v>
      </c>
      <c r="G289">
        <f>Table2[[#This Row],[Unidades]]*Table2[[#This Row],[Valor Unitario]]</f>
        <v>3130.4</v>
      </c>
    </row>
    <row r="290" spans="1:7" x14ac:dyDescent="0.2">
      <c r="A290" t="s">
        <v>328</v>
      </c>
      <c r="B290" t="s">
        <v>330</v>
      </c>
      <c r="C290">
        <v>41619</v>
      </c>
      <c r="D290">
        <v>10373</v>
      </c>
      <c r="E290">
        <v>15</v>
      </c>
      <c r="F290">
        <v>1366.4</v>
      </c>
      <c r="G290">
        <f>Table2[[#This Row],[Unidades]]*Table2[[#This Row],[Valor Unitario]]</f>
        <v>20496</v>
      </c>
    </row>
    <row r="291" spans="1:7" x14ac:dyDescent="0.2">
      <c r="A291" t="s">
        <v>328</v>
      </c>
      <c r="B291" t="s">
        <v>330</v>
      </c>
      <c r="C291">
        <v>41624</v>
      </c>
      <c r="D291">
        <v>10382</v>
      </c>
      <c r="E291">
        <v>19</v>
      </c>
      <c r="F291">
        <v>2900</v>
      </c>
      <c r="G291">
        <f>Table2[[#This Row],[Unidades]]*Table2[[#This Row],[Valor Unitario]]</f>
        <v>55100</v>
      </c>
    </row>
    <row r="292" spans="1:7" x14ac:dyDescent="0.2">
      <c r="A292" t="s">
        <v>328</v>
      </c>
      <c r="B292" t="s">
        <v>330</v>
      </c>
      <c r="C292">
        <v>41632</v>
      </c>
      <c r="D292">
        <v>10389</v>
      </c>
      <c r="E292">
        <v>11</v>
      </c>
      <c r="F292">
        <v>1832.8</v>
      </c>
      <c r="G292">
        <f>Table2[[#This Row],[Unidades]]*Table2[[#This Row],[Valor Unitario]]</f>
        <v>20160.8</v>
      </c>
    </row>
    <row r="293" spans="1:7" x14ac:dyDescent="0.2">
      <c r="A293" t="s">
        <v>326</v>
      </c>
      <c r="B293" t="s">
        <v>331</v>
      </c>
      <c r="C293">
        <v>40557</v>
      </c>
      <c r="D293">
        <v>10409</v>
      </c>
      <c r="E293">
        <v>19</v>
      </c>
      <c r="F293">
        <v>319.2</v>
      </c>
      <c r="G293">
        <f>Table2[[#This Row],[Unidades]]*Table2[[#This Row],[Valor Unitario]]</f>
        <v>6064.8</v>
      </c>
    </row>
    <row r="294" spans="1:7" x14ac:dyDescent="0.2">
      <c r="A294" t="s">
        <v>328</v>
      </c>
      <c r="B294" t="s">
        <v>331</v>
      </c>
      <c r="C294">
        <v>40558</v>
      </c>
      <c r="D294">
        <v>10410</v>
      </c>
      <c r="E294">
        <v>16</v>
      </c>
      <c r="F294">
        <v>802</v>
      </c>
      <c r="G294">
        <f>Table2[[#This Row],[Unidades]]*Table2[[#This Row],[Valor Unitario]]</f>
        <v>12832</v>
      </c>
    </row>
    <row r="295" spans="1:7" x14ac:dyDescent="0.2">
      <c r="A295" t="s">
        <v>328</v>
      </c>
      <c r="B295" t="s">
        <v>331</v>
      </c>
      <c r="C295">
        <v>40559</v>
      </c>
      <c r="D295">
        <v>10413</v>
      </c>
      <c r="E295">
        <v>8</v>
      </c>
      <c r="F295">
        <v>2123.1999999999998</v>
      </c>
      <c r="G295">
        <f>Table2[[#This Row],[Unidades]]*Table2[[#This Row],[Valor Unitario]]</f>
        <v>16985.599999999999</v>
      </c>
    </row>
    <row r="296" spans="1:7" x14ac:dyDescent="0.2">
      <c r="A296" t="s">
        <v>326</v>
      </c>
      <c r="B296" t="s">
        <v>331</v>
      </c>
      <c r="C296">
        <v>40567</v>
      </c>
      <c r="D296">
        <v>10415</v>
      </c>
      <c r="E296">
        <v>18</v>
      </c>
      <c r="F296">
        <v>102.4</v>
      </c>
      <c r="G296">
        <f>Table2[[#This Row],[Unidades]]*Table2[[#This Row],[Valor Unitario]]</f>
        <v>1843.2</v>
      </c>
    </row>
    <row r="297" spans="1:7" x14ac:dyDescent="0.2">
      <c r="A297" t="s">
        <v>328</v>
      </c>
      <c r="B297" t="s">
        <v>331</v>
      </c>
      <c r="C297">
        <v>40570</v>
      </c>
      <c r="D297">
        <v>10420</v>
      </c>
      <c r="E297">
        <v>8</v>
      </c>
      <c r="F297">
        <v>1707.84</v>
      </c>
      <c r="G297">
        <f>Table2[[#This Row],[Unidades]]*Table2[[#This Row],[Valor Unitario]]</f>
        <v>13662.72</v>
      </c>
    </row>
    <row r="298" spans="1:7" x14ac:dyDescent="0.2">
      <c r="A298" t="s">
        <v>328</v>
      </c>
      <c r="B298" t="s">
        <v>331</v>
      </c>
      <c r="C298">
        <v>40581</v>
      </c>
      <c r="D298">
        <v>10429</v>
      </c>
      <c r="E298">
        <v>12</v>
      </c>
      <c r="F298">
        <v>1441.37</v>
      </c>
      <c r="G298">
        <f>Table2[[#This Row],[Unidades]]*Table2[[#This Row],[Valor Unitario]]</f>
        <v>17296.439999999999</v>
      </c>
    </row>
    <row r="299" spans="1:7" x14ac:dyDescent="0.2">
      <c r="A299" t="s">
        <v>328</v>
      </c>
      <c r="B299" t="s">
        <v>331</v>
      </c>
      <c r="C299">
        <v>40581</v>
      </c>
      <c r="D299">
        <v>10432</v>
      </c>
      <c r="E299">
        <v>9</v>
      </c>
      <c r="F299">
        <v>485</v>
      </c>
      <c r="G299">
        <f>Table2[[#This Row],[Unidades]]*Table2[[#This Row],[Valor Unitario]]</f>
        <v>4365</v>
      </c>
    </row>
    <row r="300" spans="1:7" x14ac:dyDescent="0.2">
      <c r="A300" t="s">
        <v>326</v>
      </c>
      <c r="B300" t="s">
        <v>331</v>
      </c>
      <c r="C300">
        <v>40585</v>
      </c>
      <c r="D300">
        <v>10436</v>
      </c>
      <c r="E300">
        <v>12</v>
      </c>
      <c r="F300">
        <v>1994.52</v>
      </c>
      <c r="G300">
        <f>Table2[[#This Row],[Unidades]]*Table2[[#This Row],[Valor Unitario]]</f>
        <v>23934.239999999998</v>
      </c>
    </row>
    <row r="301" spans="1:7" x14ac:dyDescent="0.2">
      <c r="A301" t="s">
        <v>328</v>
      </c>
      <c r="B301" t="s">
        <v>331</v>
      </c>
      <c r="C301">
        <v>40587</v>
      </c>
      <c r="D301">
        <v>10434</v>
      </c>
      <c r="E301">
        <v>7</v>
      </c>
      <c r="F301">
        <v>321.12</v>
      </c>
      <c r="G301">
        <f>Table2[[#This Row],[Unidades]]*Table2[[#This Row],[Valor Unitario]]</f>
        <v>2247.84</v>
      </c>
    </row>
    <row r="302" spans="1:7" x14ac:dyDescent="0.2">
      <c r="A302" t="s">
        <v>328</v>
      </c>
      <c r="B302" t="s">
        <v>331</v>
      </c>
      <c r="C302">
        <v>40588</v>
      </c>
      <c r="D302">
        <v>10438</v>
      </c>
      <c r="E302">
        <v>18</v>
      </c>
      <c r="F302">
        <v>454</v>
      </c>
      <c r="G302">
        <f>Table2[[#This Row],[Unidades]]*Table2[[#This Row],[Valor Unitario]]</f>
        <v>8172</v>
      </c>
    </row>
    <row r="303" spans="1:7" x14ac:dyDescent="0.2">
      <c r="A303" t="s">
        <v>328</v>
      </c>
      <c r="B303" t="s">
        <v>331</v>
      </c>
      <c r="C303">
        <v>40592</v>
      </c>
      <c r="D303">
        <v>10442</v>
      </c>
      <c r="E303">
        <v>19</v>
      </c>
      <c r="F303">
        <v>1792</v>
      </c>
      <c r="G303">
        <f>Table2[[#This Row],[Unidades]]*Table2[[#This Row],[Valor Unitario]]</f>
        <v>34048</v>
      </c>
    </row>
    <row r="304" spans="1:7" x14ac:dyDescent="0.2">
      <c r="A304" t="s">
        <v>326</v>
      </c>
      <c r="B304" t="s">
        <v>331</v>
      </c>
      <c r="C304">
        <v>40594</v>
      </c>
      <c r="D304">
        <v>10445</v>
      </c>
      <c r="E304">
        <v>17</v>
      </c>
      <c r="F304">
        <v>174.9</v>
      </c>
      <c r="G304">
        <f>Table2[[#This Row],[Unidades]]*Table2[[#This Row],[Valor Unitario]]</f>
        <v>2973.3</v>
      </c>
    </row>
    <row r="305" spans="1:7" x14ac:dyDescent="0.2">
      <c r="A305" t="s">
        <v>328</v>
      </c>
      <c r="B305" t="s">
        <v>331</v>
      </c>
      <c r="C305">
        <v>40595</v>
      </c>
      <c r="D305">
        <v>10444</v>
      </c>
      <c r="E305">
        <v>19</v>
      </c>
      <c r="F305">
        <v>1031.7</v>
      </c>
      <c r="G305">
        <f>Table2[[#This Row],[Unidades]]*Table2[[#This Row],[Valor Unitario]]</f>
        <v>19602.3</v>
      </c>
    </row>
    <row r="306" spans="1:7" x14ac:dyDescent="0.2">
      <c r="A306" t="s">
        <v>328</v>
      </c>
      <c r="B306" t="s">
        <v>331</v>
      </c>
      <c r="C306">
        <v>40601</v>
      </c>
      <c r="D306">
        <v>10449</v>
      </c>
      <c r="E306">
        <v>17</v>
      </c>
      <c r="F306">
        <v>1838.2</v>
      </c>
      <c r="G306">
        <f>Table2[[#This Row],[Unidades]]*Table2[[#This Row],[Valor Unitario]]</f>
        <v>31249.4</v>
      </c>
    </row>
    <row r="307" spans="1:7" x14ac:dyDescent="0.2">
      <c r="A307" t="s">
        <v>328</v>
      </c>
      <c r="B307" t="s">
        <v>331</v>
      </c>
      <c r="C307">
        <v>40606</v>
      </c>
      <c r="D307">
        <v>10433</v>
      </c>
      <c r="E307">
        <v>10</v>
      </c>
      <c r="F307">
        <v>851.2</v>
      </c>
      <c r="G307">
        <f>Table2[[#This Row],[Unidades]]*Table2[[#This Row],[Valor Unitario]]</f>
        <v>8512</v>
      </c>
    </row>
    <row r="308" spans="1:7" x14ac:dyDescent="0.2">
      <c r="A308" t="s">
        <v>326</v>
      </c>
      <c r="B308" t="s">
        <v>331</v>
      </c>
      <c r="C308">
        <v>40614</v>
      </c>
      <c r="D308">
        <v>10468</v>
      </c>
      <c r="E308">
        <v>13</v>
      </c>
      <c r="F308">
        <v>717.6</v>
      </c>
      <c r="G308">
        <f>Table2[[#This Row],[Unidades]]*Table2[[#This Row],[Valor Unitario]]</f>
        <v>9328.8000000000011</v>
      </c>
    </row>
    <row r="309" spans="1:7" x14ac:dyDescent="0.2">
      <c r="A309" t="s">
        <v>328</v>
      </c>
      <c r="B309" t="s">
        <v>331</v>
      </c>
      <c r="C309">
        <v>40616</v>
      </c>
      <c r="D309">
        <v>10441</v>
      </c>
      <c r="E309">
        <v>17</v>
      </c>
      <c r="F309">
        <v>1755</v>
      </c>
      <c r="G309">
        <f>Table2[[#This Row],[Unidades]]*Table2[[#This Row],[Valor Unitario]]</f>
        <v>29835</v>
      </c>
    </row>
    <row r="310" spans="1:7" x14ac:dyDescent="0.2">
      <c r="A310" t="s">
        <v>328</v>
      </c>
      <c r="B310" t="s">
        <v>331</v>
      </c>
      <c r="C310">
        <v>40623</v>
      </c>
      <c r="D310">
        <v>10479</v>
      </c>
      <c r="E310">
        <v>9</v>
      </c>
      <c r="F310">
        <v>10495.6</v>
      </c>
      <c r="G310">
        <f>Table2[[#This Row],[Unidades]]*Table2[[#This Row],[Valor Unitario]]</f>
        <v>94460.400000000009</v>
      </c>
    </row>
    <row r="311" spans="1:7" x14ac:dyDescent="0.2">
      <c r="A311" t="s">
        <v>328</v>
      </c>
      <c r="B311" t="s">
        <v>331</v>
      </c>
      <c r="C311">
        <v>40634</v>
      </c>
      <c r="D311">
        <v>10484</v>
      </c>
      <c r="E311">
        <v>7</v>
      </c>
      <c r="F311">
        <v>386.2</v>
      </c>
      <c r="G311">
        <f>Table2[[#This Row],[Unidades]]*Table2[[#This Row],[Valor Unitario]]</f>
        <v>2703.4</v>
      </c>
    </row>
    <row r="312" spans="1:7" x14ac:dyDescent="0.2">
      <c r="A312" t="s">
        <v>326</v>
      </c>
      <c r="B312" t="s">
        <v>331</v>
      </c>
      <c r="C312">
        <v>40644</v>
      </c>
      <c r="D312">
        <v>10492</v>
      </c>
      <c r="E312">
        <v>10</v>
      </c>
      <c r="F312">
        <v>851.2</v>
      </c>
      <c r="G312">
        <f>Table2[[#This Row],[Unidades]]*Table2[[#This Row],[Valor Unitario]]</f>
        <v>8512</v>
      </c>
    </row>
    <row r="313" spans="1:7" x14ac:dyDescent="0.2">
      <c r="A313" t="s">
        <v>328</v>
      </c>
      <c r="B313" t="s">
        <v>331</v>
      </c>
      <c r="C313">
        <v>40644</v>
      </c>
      <c r="D313">
        <v>10495</v>
      </c>
      <c r="E313">
        <v>19</v>
      </c>
      <c r="F313">
        <v>278</v>
      </c>
      <c r="G313">
        <f>Table2[[#This Row],[Unidades]]*Table2[[#This Row],[Valor Unitario]]</f>
        <v>5282</v>
      </c>
    </row>
    <row r="314" spans="1:7" x14ac:dyDescent="0.2">
      <c r="A314" t="s">
        <v>328</v>
      </c>
      <c r="B314" t="s">
        <v>331</v>
      </c>
      <c r="C314">
        <v>40654</v>
      </c>
      <c r="D314">
        <v>10505</v>
      </c>
      <c r="E314">
        <v>8</v>
      </c>
      <c r="F314">
        <v>147.9</v>
      </c>
      <c r="G314">
        <f>Table2[[#This Row],[Unidades]]*Table2[[#This Row],[Valor Unitario]]</f>
        <v>1183.2</v>
      </c>
    </row>
    <row r="315" spans="1:7" x14ac:dyDescent="0.2">
      <c r="A315" t="s">
        <v>328</v>
      </c>
      <c r="B315" t="s">
        <v>331</v>
      </c>
      <c r="C315">
        <v>40662</v>
      </c>
      <c r="D315">
        <v>10517</v>
      </c>
      <c r="E315">
        <v>12</v>
      </c>
      <c r="F315">
        <v>352</v>
      </c>
      <c r="G315">
        <f>Table2[[#This Row],[Unidades]]*Table2[[#This Row],[Valor Unitario]]</f>
        <v>4224</v>
      </c>
    </row>
    <row r="316" spans="1:7" x14ac:dyDescent="0.2">
      <c r="A316" t="s">
        <v>326</v>
      </c>
      <c r="B316" t="s">
        <v>331</v>
      </c>
      <c r="C316">
        <v>40675</v>
      </c>
      <c r="D316">
        <v>10530</v>
      </c>
      <c r="E316">
        <v>16</v>
      </c>
      <c r="F316">
        <v>4180</v>
      </c>
      <c r="G316">
        <f>Table2[[#This Row],[Unidades]]*Table2[[#This Row],[Valor Unitario]]</f>
        <v>66880</v>
      </c>
    </row>
    <row r="317" spans="1:7" x14ac:dyDescent="0.2">
      <c r="A317" t="s">
        <v>328</v>
      </c>
      <c r="B317" t="s">
        <v>331</v>
      </c>
      <c r="C317">
        <v>40679</v>
      </c>
      <c r="D317">
        <v>10514</v>
      </c>
      <c r="E317">
        <v>19</v>
      </c>
      <c r="F317">
        <v>8623.4500000000007</v>
      </c>
      <c r="G317">
        <f>Table2[[#This Row],[Unidades]]*Table2[[#This Row],[Valor Unitario]]</f>
        <v>163845.55000000002</v>
      </c>
    </row>
    <row r="318" spans="1:7" x14ac:dyDescent="0.2">
      <c r="A318" t="s">
        <v>328</v>
      </c>
      <c r="B318" t="s">
        <v>331</v>
      </c>
      <c r="C318">
        <v>40696</v>
      </c>
      <c r="D318">
        <v>10547</v>
      </c>
      <c r="E318">
        <v>16</v>
      </c>
      <c r="F318">
        <v>1792.8</v>
      </c>
      <c r="G318">
        <f>Table2[[#This Row],[Unidades]]*Table2[[#This Row],[Valor Unitario]]</f>
        <v>28684.799999999999</v>
      </c>
    </row>
    <row r="319" spans="1:7" x14ac:dyDescent="0.2">
      <c r="A319" t="s">
        <v>328</v>
      </c>
      <c r="B319" t="s">
        <v>331</v>
      </c>
      <c r="C319">
        <v>40696</v>
      </c>
      <c r="D319">
        <v>10548</v>
      </c>
      <c r="E319">
        <v>15</v>
      </c>
      <c r="F319">
        <v>240.1</v>
      </c>
      <c r="G319">
        <f>Table2[[#This Row],[Unidades]]*Table2[[#This Row],[Valor Unitario]]</f>
        <v>3601.5</v>
      </c>
    </row>
    <row r="320" spans="1:7" x14ac:dyDescent="0.2">
      <c r="A320" t="s">
        <v>326</v>
      </c>
      <c r="B320" t="s">
        <v>331</v>
      </c>
      <c r="C320">
        <v>40700</v>
      </c>
      <c r="D320">
        <v>10536</v>
      </c>
      <c r="E320">
        <v>8</v>
      </c>
      <c r="F320">
        <v>1645</v>
      </c>
      <c r="G320">
        <f>Table2[[#This Row],[Unidades]]*Table2[[#This Row],[Valor Unitario]]</f>
        <v>13160</v>
      </c>
    </row>
    <row r="321" spans="1:7" x14ac:dyDescent="0.2">
      <c r="A321" t="s">
        <v>328</v>
      </c>
      <c r="B321" t="s">
        <v>331</v>
      </c>
      <c r="C321">
        <v>40707</v>
      </c>
      <c r="D321">
        <v>10540</v>
      </c>
      <c r="E321">
        <v>17</v>
      </c>
      <c r="F321">
        <v>10191.700000000001</v>
      </c>
      <c r="G321">
        <f>Table2[[#This Row],[Unidades]]*Table2[[#This Row],[Valor Unitario]]</f>
        <v>173258.90000000002</v>
      </c>
    </row>
    <row r="322" spans="1:7" x14ac:dyDescent="0.2">
      <c r="A322" t="s">
        <v>328</v>
      </c>
      <c r="B322" t="s">
        <v>331</v>
      </c>
      <c r="C322">
        <v>40713</v>
      </c>
      <c r="D322">
        <v>10570</v>
      </c>
      <c r="E322">
        <v>12</v>
      </c>
      <c r="F322">
        <v>2465.25</v>
      </c>
      <c r="G322">
        <f>Table2[[#This Row],[Unidades]]*Table2[[#This Row],[Valor Unitario]]</f>
        <v>29583</v>
      </c>
    </row>
    <row r="323" spans="1:7" x14ac:dyDescent="0.2">
      <c r="A323" t="s">
        <v>328</v>
      </c>
      <c r="B323" t="s">
        <v>331</v>
      </c>
      <c r="C323">
        <v>40719</v>
      </c>
      <c r="D323">
        <v>10572</v>
      </c>
      <c r="E323">
        <v>11</v>
      </c>
      <c r="F323">
        <v>1501.08</v>
      </c>
      <c r="G323">
        <f>Table2[[#This Row],[Unidades]]*Table2[[#This Row],[Valor Unitario]]</f>
        <v>16511.879999999997</v>
      </c>
    </row>
    <row r="324" spans="1:7" x14ac:dyDescent="0.2">
      <c r="A324" t="s">
        <v>326</v>
      </c>
      <c r="B324" t="s">
        <v>331</v>
      </c>
      <c r="C324">
        <v>40724</v>
      </c>
      <c r="D324">
        <v>10576</v>
      </c>
      <c r="E324">
        <v>12</v>
      </c>
      <c r="F324">
        <v>838.45</v>
      </c>
      <c r="G324">
        <f>Table2[[#This Row],[Unidades]]*Table2[[#This Row],[Valor Unitario]]</f>
        <v>10061.400000000001</v>
      </c>
    </row>
    <row r="325" spans="1:7" x14ac:dyDescent="0.2">
      <c r="A325" t="s">
        <v>328</v>
      </c>
      <c r="B325" t="s">
        <v>331</v>
      </c>
      <c r="C325">
        <v>40726</v>
      </c>
      <c r="D325">
        <v>10581</v>
      </c>
      <c r="E325">
        <v>9</v>
      </c>
      <c r="F325">
        <v>310</v>
      </c>
      <c r="G325">
        <f>Table2[[#This Row],[Unidades]]*Table2[[#This Row],[Valor Unitario]]</f>
        <v>2790</v>
      </c>
    </row>
    <row r="326" spans="1:7" x14ac:dyDescent="0.2">
      <c r="A326" t="s">
        <v>328</v>
      </c>
      <c r="B326" t="s">
        <v>331</v>
      </c>
      <c r="C326">
        <v>40733</v>
      </c>
      <c r="D326">
        <v>10568</v>
      </c>
      <c r="E326">
        <v>17</v>
      </c>
      <c r="F326">
        <v>155</v>
      </c>
      <c r="G326">
        <f>Table2[[#This Row],[Unidades]]*Table2[[#This Row],[Valor Unitario]]</f>
        <v>2635</v>
      </c>
    </row>
    <row r="327" spans="1:7" x14ac:dyDescent="0.2">
      <c r="A327" t="s">
        <v>328</v>
      </c>
      <c r="B327" t="s">
        <v>331</v>
      </c>
      <c r="C327">
        <v>40738</v>
      </c>
      <c r="D327">
        <v>10582</v>
      </c>
      <c r="E327">
        <v>19</v>
      </c>
      <c r="F327">
        <v>330</v>
      </c>
      <c r="G327">
        <f>Table2[[#This Row],[Unidades]]*Table2[[#This Row],[Valor Unitario]]</f>
        <v>6270</v>
      </c>
    </row>
    <row r="328" spans="1:7" x14ac:dyDescent="0.2">
      <c r="A328" t="s">
        <v>328</v>
      </c>
      <c r="B328" t="s">
        <v>331</v>
      </c>
      <c r="C328">
        <v>40740</v>
      </c>
      <c r="D328">
        <v>10592</v>
      </c>
      <c r="E328">
        <v>12</v>
      </c>
      <c r="F328">
        <v>516.46</v>
      </c>
      <c r="G328">
        <f>Table2[[#This Row],[Unidades]]*Table2[[#This Row],[Valor Unitario]]</f>
        <v>6197.52</v>
      </c>
    </row>
    <row r="329" spans="1:7" x14ac:dyDescent="0.2">
      <c r="A329" t="s">
        <v>328</v>
      </c>
      <c r="B329" t="s">
        <v>331</v>
      </c>
      <c r="C329">
        <v>40740</v>
      </c>
      <c r="D329">
        <v>10594</v>
      </c>
      <c r="E329">
        <v>12</v>
      </c>
      <c r="F329">
        <v>565.5</v>
      </c>
      <c r="G329">
        <f>Table2[[#This Row],[Unidades]]*Table2[[#This Row],[Valor Unitario]]</f>
        <v>6786</v>
      </c>
    </row>
    <row r="330" spans="1:7" x14ac:dyDescent="0.2">
      <c r="A330" t="s">
        <v>326</v>
      </c>
      <c r="B330" t="s">
        <v>331</v>
      </c>
      <c r="C330">
        <v>40762</v>
      </c>
      <c r="D330">
        <v>10619</v>
      </c>
      <c r="E330">
        <v>17</v>
      </c>
      <c r="F330">
        <v>1260</v>
      </c>
      <c r="G330">
        <f>Table2[[#This Row],[Unidades]]*Table2[[#This Row],[Valor Unitario]]</f>
        <v>21420</v>
      </c>
    </row>
    <row r="331" spans="1:7" x14ac:dyDescent="0.2">
      <c r="A331" t="s">
        <v>328</v>
      </c>
      <c r="B331" t="s">
        <v>331</v>
      </c>
      <c r="C331">
        <v>40769</v>
      </c>
      <c r="D331">
        <v>10625</v>
      </c>
      <c r="E331">
        <v>12</v>
      </c>
      <c r="F331">
        <v>479.75</v>
      </c>
      <c r="G331">
        <f>Table2[[#This Row],[Unidades]]*Table2[[#This Row],[Valor Unitario]]</f>
        <v>5757</v>
      </c>
    </row>
    <row r="332" spans="1:7" x14ac:dyDescent="0.2">
      <c r="A332" t="s">
        <v>328</v>
      </c>
      <c r="B332" t="s">
        <v>331</v>
      </c>
      <c r="C332">
        <v>40787</v>
      </c>
      <c r="D332">
        <v>10638</v>
      </c>
      <c r="E332">
        <v>18</v>
      </c>
      <c r="F332">
        <v>2720.05</v>
      </c>
      <c r="G332">
        <f>Table2[[#This Row],[Unidades]]*Table2[[#This Row],[Valor Unitario]]</f>
        <v>48960.9</v>
      </c>
    </row>
    <row r="333" spans="1:7" x14ac:dyDescent="0.2">
      <c r="A333" t="s">
        <v>328</v>
      </c>
      <c r="B333" t="s">
        <v>331</v>
      </c>
      <c r="C333">
        <v>40787</v>
      </c>
      <c r="D333">
        <v>10644</v>
      </c>
      <c r="E333">
        <v>9</v>
      </c>
      <c r="F333">
        <v>1371.8</v>
      </c>
      <c r="G333">
        <f>Table2[[#This Row],[Unidades]]*Table2[[#This Row],[Valor Unitario]]</f>
        <v>12346.199999999999</v>
      </c>
    </row>
    <row r="334" spans="1:7" x14ac:dyDescent="0.2">
      <c r="A334" t="s">
        <v>328</v>
      </c>
      <c r="B334" t="s">
        <v>331</v>
      </c>
      <c r="C334">
        <v>40804</v>
      </c>
      <c r="D334">
        <v>10662</v>
      </c>
      <c r="E334">
        <v>9</v>
      </c>
      <c r="F334">
        <v>125</v>
      </c>
      <c r="G334">
        <f>Table2[[#This Row],[Unidades]]*Table2[[#This Row],[Valor Unitario]]</f>
        <v>1125</v>
      </c>
    </row>
    <row r="335" spans="1:7" x14ac:dyDescent="0.2">
      <c r="A335" t="s">
        <v>328</v>
      </c>
      <c r="B335" t="s">
        <v>331</v>
      </c>
      <c r="C335">
        <v>40816</v>
      </c>
      <c r="D335">
        <v>10681</v>
      </c>
      <c r="E335">
        <v>14</v>
      </c>
      <c r="F335">
        <v>1287.4000000000001</v>
      </c>
      <c r="G335">
        <f>Table2[[#This Row],[Unidades]]*Table2[[#This Row],[Valor Unitario]]</f>
        <v>18023.600000000002</v>
      </c>
    </row>
    <row r="336" spans="1:7" x14ac:dyDescent="0.2">
      <c r="A336" t="s">
        <v>328</v>
      </c>
      <c r="B336" t="s">
        <v>331</v>
      </c>
      <c r="C336">
        <v>40816</v>
      </c>
      <c r="D336">
        <v>10684</v>
      </c>
      <c r="E336">
        <v>18</v>
      </c>
      <c r="F336">
        <v>1768</v>
      </c>
      <c r="G336">
        <f>Table2[[#This Row],[Unidades]]*Table2[[#This Row],[Valor Unitario]]</f>
        <v>31824</v>
      </c>
    </row>
    <row r="337" spans="1:7" x14ac:dyDescent="0.2">
      <c r="A337" t="s">
        <v>328</v>
      </c>
      <c r="B337" t="s">
        <v>331</v>
      </c>
      <c r="C337">
        <v>40817</v>
      </c>
      <c r="D337">
        <v>10682</v>
      </c>
      <c r="E337">
        <v>11</v>
      </c>
      <c r="F337">
        <v>375.5</v>
      </c>
      <c r="G337">
        <f>Table2[[#This Row],[Unidades]]*Table2[[#This Row],[Valor Unitario]]</f>
        <v>4130.5</v>
      </c>
    </row>
    <row r="338" spans="1:7" x14ac:dyDescent="0.2">
      <c r="A338" t="s">
        <v>328</v>
      </c>
      <c r="B338" t="s">
        <v>331</v>
      </c>
      <c r="C338">
        <v>40826</v>
      </c>
      <c r="D338">
        <v>10693</v>
      </c>
      <c r="E338">
        <v>19</v>
      </c>
      <c r="F338">
        <v>2071.1999999999998</v>
      </c>
      <c r="G338">
        <f>Table2[[#This Row],[Unidades]]*Table2[[#This Row],[Valor Unitario]]</f>
        <v>39352.799999999996</v>
      </c>
    </row>
    <row r="339" spans="1:7" x14ac:dyDescent="0.2">
      <c r="A339" t="s">
        <v>328</v>
      </c>
      <c r="B339" t="s">
        <v>331</v>
      </c>
      <c r="C339">
        <v>40829</v>
      </c>
      <c r="D339">
        <v>10699</v>
      </c>
      <c r="E339">
        <v>17</v>
      </c>
      <c r="F339">
        <v>114</v>
      </c>
      <c r="G339">
        <f>Table2[[#This Row],[Unidades]]*Table2[[#This Row],[Valor Unitario]]</f>
        <v>1938</v>
      </c>
    </row>
    <row r="340" spans="1:7" x14ac:dyDescent="0.2">
      <c r="A340" t="s">
        <v>328</v>
      </c>
      <c r="B340" t="s">
        <v>331</v>
      </c>
      <c r="C340">
        <v>40830</v>
      </c>
      <c r="D340">
        <v>10697</v>
      </c>
      <c r="E340">
        <v>16</v>
      </c>
      <c r="F340">
        <v>805.43</v>
      </c>
      <c r="G340">
        <f>Table2[[#This Row],[Unidades]]*Table2[[#This Row],[Valor Unitario]]</f>
        <v>12886.88</v>
      </c>
    </row>
    <row r="341" spans="1:7" x14ac:dyDescent="0.2">
      <c r="A341" t="s">
        <v>328</v>
      </c>
      <c r="B341" t="s">
        <v>331</v>
      </c>
      <c r="C341">
        <v>40832</v>
      </c>
      <c r="D341">
        <v>10700</v>
      </c>
      <c r="E341">
        <v>7</v>
      </c>
      <c r="F341">
        <v>1638.4</v>
      </c>
      <c r="G341">
        <f>Table2[[#This Row],[Unidades]]*Table2[[#This Row],[Valor Unitario]]</f>
        <v>11468.800000000001</v>
      </c>
    </row>
    <row r="342" spans="1:7" x14ac:dyDescent="0.2">
      <c r="A342" t="s">
        <v>328</v>
      </c>
      <c r="B342" t="s">
        <v>331</v>
      </c>
      <c r="C342">
        <v>40845</v>
      </c>
      <c r="D342">
        <v>10715</v>
      </c>
      <c r="E342">
        <v>10</v>
      </c>
      <c r="F342">
        <v>1296</v>
      </c>
      <c r="G342">
        <f>Table2[[#This Row],[Unidades]]*Table2[[#This Row],[Valor Unitario]]</f>
        <v>12960</v>
      </c>
    </row>
    <row r="343" spans="1:7" x14ac:dyDescent="0.2">
      <c r="A343" t="s">
        <v>328</v>
      </c>
      <c r="B343" t="s">
        <v>331</v>
      </c>
      <c r="C343">
        <v>40847</v>
      </c>
      <c r="D343">
        <v>10712</v>
      </c>
      <c r="E343">
        <v>15</v>
      </c>
      <c r="F343">
        <v>1233.48</v>
      </c>
      <c r="G343">
        <f>Table2[[#This Row],[Unidades]]*Table2[[#This Row],[Valor Unitario]]</f>
        <v>18502.2</v>
      </c>
    </row>
    <row r="344" spans="1:7" x14ac:dyDescent="0.2">
      <c r="A344" t="s">
        <v>328</v>
      </c>
      <c r="B344" t="s">
        <v>331</v>
      </c>
      <c r="C344">
        <v>40854</v>
      </c>
      <c r="D344">
        <v>10732</v>
      </c>
      <c r="E344">
        <v>14</v>
      </c>
      <c r="F344">
        <v>360</v>
      </c>
      <c r="G344">
        <f>Table2[[#This Row],[Unidades]]*Table2[[#This Row],[Valor Unitario]]</f>
        <v>5040</v>
      </c>
    </row>
    <row r="345" spans="1:7" x14ac:dyDescent="0.2">
      <c r="A345" t="s">
        <v>326</v>
      </c>
      <c r="B345" t="s">
        <v>331</v>
      </c>
      <c r="C345">
        <v>40864</v>
      </c>
      <c r="D345">
        <v>10739</v>
      </c>
      <c r="E345">
        <v>12</v>
      </c>
      <c r="F345">
        <v>240</v>
      </c>
      <c r="G345">
        <f>Table2[[#This Row],[Unidades]]*Table2[[#This Row],[Valor Unitario]]</f>
        <v>2880</v>
      </c>
    </row>
    <row r="346" spans="1:7" x14ac:dyDescent="0.2">
      <c r="A346" t="s">
        <v>328</v>
      </c>
      <c r="B346" t="s">
        <v>331</v>
      </c>
      <c r="C346">
        <v>40865</v>
      </c>
      <c r="D346">
        <v>10742</v>
      </c>
      <c r="E346">
        <v>8</v>
      </c>
      <c r="F346">
        <v>3118</v>
      </c>
      <c r="G346">
        <f>Table2[[#This Row],[Unidades]]*Table2[[#This Row],[Valor Unitario]]</f>
        <v>24944</v>
      </c>
    </row>
    <row r="347" spans="1:7" x14ac:dyDescent="0.2">
      <c r="A347" t="s">
        <v>328</v>
      </c>
      <c r="B347" t="s">
        <v>331</v>
      </c>
      <c r="C347">
        <v>40872</v>
      </c>
      <c r="D347">
        <v>10723</v>
      </c>
      <c r="E347">
        <v>10</v>
      </c>
      <c r="F347">
        <v>468.45</v>
      </c>
      <c r="G347">
        <f>Table2[[#This Row],[Unidades]]*Table2[[#This Row],[Valor Unitario]]</f>
        <v>4684.5</v>
      </c>
    </row>
    <row r="348" spans="1:7" x14ac:dyDescent="0.2">
      <c r="A348" t="s">
        <v>326</v>
      </c>
      <c r="B348" t="s">
        <v>331</v>
      </c>
      <c r="C348">
        <v>40874</v>
      </c>
      <c r="D348">
        <v>10753</v>
      </c>
      <c r="E348">
        <v>8</v>
      </c>
      <c r="F348">
        <v>88</v>
      </c>
      <c r="G348">
        <f>Table2[[#This Row],[Unidades]]*Table2[[#This Row],[Valor Unitario]]</f>
        <v>704</v>
      </c>
    </row>
    <row r="349" spans="1:7" x14ac:dyDescent="0.2">
      <c r="A349" t="s">
        <v>328</v>
      </c>
      <c r="B349" t="s">
        <v>331</v>
      </c>
      <c r="C349">
        <v>40875</v>
      </c>
      <c r="D349">
        <v>10748</v>
      </c>
      <c r="E349">
        <v>10</v>
      </c>
      <c r="F349">
        <v>2196</v>
      </c>
      <c r="G349">
        <f>Table2[[#This Row],[Unidades]]*Table2[[#This Row],[Valor Unitario]]</f>
        <v>21960</v>
      </c>
    </row>
    <row r="350" spans="1:7" x14ac:dyDescent="0.2">
      <c r="A350" t="s">
        <v>328</v>
      </c>
      <c r="B350" t="s">
        <v>331</v>
      </c>
      <c r="C350">
        <v>40880</v>
      </c>
      <c r="D350">
        <v>10751</v>
      </c>
      <c r="E350">
        <v>10</v>
      </c>
      <c r="F350">
        <v>1631.48</v>
      </c>
      <c r="G350">
        <f>Table2[[#This Row],[Unidades]]*Table2[[#This Row],[Valor Unitario]]</f>
        <v>16314.8</v>
      </c>
    </row>
    <row r="351" spans="1:7" x14ac:dyDescent="0.2">
      <c r="A351" t="s">
        <v>326</v>
      </c>
      <c r="B351" t="s">
        <v>331</v>
      </c>
      <c r="C351">
        <v>40881</v>
      </c>
      <c r="D351">
        <v>10758</v>
      </c>
      <c r="E351">
        <v>8</v>
      </c>
      <c r="F351">
        <v>1644.6</v>
      </c>
      <c r="G351">
        <f>Table2[[#This Row],[Unidades]]*Table2[[#This Row],[Valor Unitario]]</f>
        <v>13156.8</v>
      </c>
    </row>
    <row r="352" spans="1:7" x14ac:dyDescent="0.2">
      <c r="A352" t="s">
        <v>328</v>
      </c>
      <c r="B352" t="s">
        <v>331</v>
      </c>
      <c r="C352">
        <v>40885</v>
      </c>
      <c r="D352">
        <v>10763</v>
      </c>
      <c r="E352">
        <v>17</v>
      </c>
      <c r="F352">
        <v>616</v>
      </c>
      <c r="G352">
        <f>Table2[[#This Row],[Unidades]]*Table2[[#This Row],[Valor Unitario]]</f>
        <v>10472</v>
      </c>
    </row>
    <row r="353" spans="1:7" x14ac:dyDescent="0.2">
      <c r="A353" t="s">
        <v>328</v>
      </c>
      <c r="B353" t="s">
        <v>331</v>
      </c>
      <c r="C353">
        <v>40886</v>
      </c>
      <c r="D353">
        <v>10762</v>
      </c>
      <c r="E353">
        <v>8</v>
      </c>
      <c r="F353">
        <v>4337</v>
      </c>
      <c r="G353">
        <f>Table2[[#This Row],[Unidades]]*Table2[[#This Row],[Valor Unitario]]</f>
        <v>34696</v>
      </c>
    </row>
    <row r="354" spans="1:7" x14ac:dyDescent="0.2">
      <c r="A354" t="s">
        <v>328</v>
      </c>
      <c r="B354" t="s">
        <v>331</v>
      </c>
      <c r="C354">
        <v>40886</v>
      </c>
      <c r="D354">
        <v>10765</v>
      </c>
      <c r="E354">
        <v>12</v>
      </c>
      <c r="F354">
        <v>1515.6</v>
      </c>
      <c r="G354">
        <f>Table2[[#This Row],[Unidades]]*Table2[[#This Row],[Valor Unitario]]</f>
        <v>18187.199999999997</v>
      </c>
    </row>
    <row r="355" spans="1:7" x14ac:dyDescent="0.2">
      <c r="A355" t="s">
        <v>328</v>
      </c>
      <c r="B355" t="s">
        <v>331</v>
      </c>
      <c r="C355">
        <v>40889</v>
      </c>
      <c r="D355">
        <v>10759</v>
      </c>
      <c r="E355">
        <v>15</v>
      </c>
      <c r="F355">
        <v>320</v>
      </c>
      <c r="G355">
        <f>Table2[[#This Row],[Unidades]]*Table2[[#This Row],[Valor Unitario]]</f>
        <v>4800</v>
      </c>
    </row>
    <row r="356" spans="1:7" x14ac:dyDescent="0.2">
      <c r="A356" t="s">
        <v>328</v>
      </c>
      <c r="B356" t="s">
        <v>331</v>
      </c>
      <c r="C356">
        <v>40889</v>
      </c>
      <c r="D356">
        <v>10769</v>
      </c>
      <c r="E356">
        <v>9</v>
      </c>
      <c r="F356">
        <v>1684.27</v>
      </c>
      <c r="G356">
        <f>Table2[[#This Row],[Unidades]]*Table2[[#This Row],[Valor Unitario]]</f>
        <v>15158.43</v>
      </c>
    </row>
    <row r="357" spans="1:7" x14ac:dyDescent="0.2">
      <c r="A357" t="s">
        <v>328</v>
      </c>
      <c r="B357" t="s">
        <v>331</v>
      </c>
      <c r="C357">
        <v>40892</v>
      </c>
      <c r="D357">
        <v>10768</v>
      </c>
      <c r="E357">
        <v>11</v>
      </c>
      <c r="F357">
        <v>1477</v>
      </c>
      <c r="G357">
        <f>Table2[[#This Row],[Unidades]]*Table2[[#This Row],[Valor Unitario]]</f>
        <v>16247</v>
      </c>
    </row>
    <row r="358" spans="1:7" x14ac:dyDescent="0.2">
      <c r="A358" t="s">
        <v>328</v>
      </c>
      <c r="B358" t="s">
        <v>331</v>
      </c>
      <c r="C358">
        <v>40896</v>
      </c>
      <c r="D358">
        <v>10772</v>
      </c>
      <c r="E358">
        <v>8</v>
      </c>
      <c r="F358">
        <v>3603.22</v>
      </c>
      <c r="G358">
        <f>Table2[[#This Row],[Unidades]]*Table2[[#This Row],[Valor Unitario]]</f>
        <v>28825.759999999998</v>
      </c>
    </row>
    <row r="359" spans="1:7" x14ac:dyDescent="0.2">
      <c r="A359" t="s">
        <v>328</v>
      </c>
      <c r="B359" t="s">
        <v>331</v>
      </c>
      <c r="C359">
        <v>40901</v>
      </c>
      <c r="D359">
        <v>10778</v>
      </c>
      <c r="E359">
        <v>18</v>
      </c>
      <c r="F359">
        <v>96.5</v>
      </c>
      <c r="G359">
        <f>Table2[[#This Row],[Unidades]]*Table2[[#This Row],[Valor Unitario]]</f>
        <v>1737</v>
      </c>
    </row>
    <row r="360" spans="1:7" x14ac:dyDescent="0.2">
      <c r="A360" t="s">
        <v>328</v>
      </c>
      <c r="B360" t="s">
        <v>331</v>
      </c>
      <c r="C360">
        <v>40913</v>
      </c>
      <c r="D360">
        <v>10806</v>
      </c>
      <c r="E360">
        <v>14</v>
      </c>
      <c r="F360">
        <v>439.6</v>
      </c>
      <c r="G360">
        <f>Table2[[#This Row],[Unidades]]*Table2[[#This Row],[Valor Unitario]]</f>
        <v>6154.4000000000005</v>
      </c>
    </row>
    <row r="361" spans="1:7" x14ac:dyDescent="0.2">
      <c r="A361" t="s">
        <v>328</v>
      </c>
      <c r="B361" t="s">
        <v>331</v>
      </c>
      <c r="C361">
        <v>40916</v>
      </c>
      <c r="D361">
        <v>10793</v>
      </c>
      <c r="E361">
        <v>11</v>
      </c>
      <c r="F361">
        <v>191.1</v>
      </c>
      <c r="G361">
        <f>Table2[[#This Row],[Unidades]]*Table2[[#This Row],[Valor Unitario]]</f>
        <v>2102.1</v>
      </c>
    </row>
    <row r="362" spans="1:7" x14ac:dyDescent="0.2">
      <c r="A362" t="s">
        <v>328</v>
      </c>
      <c r="B362" t="s">
        <v>331</v>
      </c>
      <c r="C362">
        <v>40921</v>
      </c>
      <c r="D362">
        <v>10817</v>
      </c>
      <c r="E362">
        <v>8</v>
      </c>
      <c r="F362">
        <v>10952.84</v>
      </c>
      <c r="G362">
        <f>Table2[[#This Row],[Unidades]]*Table2[[#This Row],[Valor Unitario]]</f>
        <v>87622.720000000001</v>
      </c>
    </row>
    <row r="363" spans="1:7" x14ac:dyDescent="0.2">
      <c r="A363" t="s">
        <v>328</v>
      </c>
      <c r="B363" t="s">
        <v>331</v>
      </c>
      <c r="C363">
        <v>40921</v>
      </c>
      <c r="D363">
        <v>10820</v>
      </c>
      <c r="E363">
        <v>7</v>
      </c>
      <c r="F363">
        <v>1140</v>
      </c>
      <c r="G363">
        <f>Table2[[#This Row],[Unidades]]*Table2[[#This Row],[Valor Unitario]]</f>
        <v>7980</v>
      </c>
    </row>
    <row r="364" spans="1:7" x14ac:dyDescent="0.2">
      <c r="A364" t="s">
        <v>328</v>
      </c>
      <c r="B364" t="s">
        <v>331</v>
      </c>
      <c r="C364">
        <v>40922</v>
      </c>
      <c r="D364">
        <v>10779</v>
      </c>
      <c r="E364">
        <v>16</v>
      </c>
      <c r="F364">
        <v>1335</v>
      </c>
      <c r="G364">
        <f>Table2[[#This Row],[Unidades]]*Table2[[#This Row],[Valor Unitario]]</f>
        <v>21360</v>
      </c>
    </row>
    <row r="365" spans="1:7" x14ac:dyDescent="0.2">
      <c r="A365" t="s">
        <v>328</v>
      </c>
      <c r="B365" t="s">
        <v>331</v>
      </c>
      <c r="C365">
        <v>40922</v>
      </c>
      <c r="D365">
        <v>10796</v>
      </c>
      <c r="E365">
        <v>19</v>
      </c>
      <c r="F365">
        <v>2341.36</v>
      </c>
      <c r="G365">
        <f>Table2[[#This Row],[Unidades]]*Table2[[#This Row],[Valor Unitario]]</f>
        <v>44485.840000000004</v>
      </c>
    </row>
    <row r="366" spans="1:7" x14ac:dyDescent="0.2">
      <c r="A366" t="s">
        <v>328</v>
      </c>
      <c r="B366" t="s">
        <v>331</v>
      </c>
      <c r="C366">
        <v>40922</v>
      </c>
      <c r="D366">
        <v>10814</v>
      </c>
      <c r="E366">
        <v>14</v>
      </c>
      <c r="F366">
        <v>1788.45</v>
      </c>
      <c r="G366">
        <f>Table2[[#This Row],[Unidades]]*Table2[[#This Row],[Valor Unitario]]</f>
        <v>25038.3</v>
      </c>
    </row>
    <row r="367" spans="1:7" x14ac:dyDescent="0.2">
      <c r="A367" t="s">
        <v>328</v>
      </c>
      <c r="B367" t="s">
        <v>331</v>
      </c>
      <c r="C367">
        <v>40930</v>
      </c>
      <c r="D367">
        <v>10839</v>
      </c>
      <c r="E367">
        <v>12</v>
      </c>
      <c r="F367">
        <v>827.55</v>
      </c>
      <c r="G367">
        <f>Table2[[#This Row],[Unidades]]*Table2[[#This Row],[Valor Unitario]]</f>
        <v>9930.5999999999985</v>
      </c>
    </row>
    <row r="368" spans="1:7" x14ac:dyDescent="0.2">
      <c r="A368" t="s">
        <v>328</v>
      </c>
      <c r="B368" t="s">
        <v>331</v>
      </c>
      <c r="C368">
        <v>40931</v>
      </c>
      <c r="D368">
        <v>10831</v>
      </c>
      <c r="E368">
        <v>10</v>
      </c>
      <c r="F368">
        <v>2684.4</v>
      </c>
      <c r="G368">
        <f>Table2[[#This Row],[Unidades]]*Table2[[#This Row],[Valor Unitario]]</f>
        <v>26844</v>
      </c>
    </row>
    <row r="369" spans="1:7" x14ac:dyDescent="0.2">
      <c r="A369" t="s">
        <v>328</v>
      </c>
      <c r="B369" t="s">
        <v>331</v>
      </c>
      <c r="C369">
        <v>40931</v>
      </c>
      <c r="D369">
        <v>10838</v>
      </c>
      <c r="E369">
        <v>11</v>
      </c>
      <c r="F369">
        <v>1938.38</v>
      </c>
      <c r="G369">
        <f>Table2[[#This Row],[Unidades]]*Table2[[#This Row],[Valor Unitario]]</f>
        <v>21322.18</v>
      </c>
    </row>
    <row r="370" spans="1:7" x14ac:dyDescent="0.2">
      <c r="A370" t="s">
        <v>328</v>
      </c>
      <c r="B370" t="s">
        <v>331</v>
      </c>
      <c r="C370">
        <v>40943</v>
      </c>
      <c r="D370">
        <v>10855</v>
      </c>
      <c r="E370">
        <v>17</v>
      </c>
      <c r="F370">
        <v>2227.89</v>
      </c>
      <c r="G370">
        <f>Table2[[#This Row],[Unidades]]*Table2[[#This Row],[Valor Unitario]]</f>
        <v>37874.129999999997</v>
      </c>
    </row>
    <row r="371" spans="1:7" x14ac:dyDescent="0.2">
      <c r="A371" t="s">
        <v>328</v>
      </c>
      <c r="B371" t="s">
        <v>331</v>
      </c>
      <c r="C371">
        <v>40943</v>
      </c>
      <c r="D371">
        <v>10860</v>
      </c>
      <c r="E371">
        <v>12</v>
      </c>
      <c r="F371">
        <v>519</v>
      </c>
      <c r="G371">
        <f>Table2[[#This Row],[Unidades]]*Table2[[#This Row],[Valor Unitario]]</f>
        <v>6228</v>
      </c>
    </row>
    <row r="372" spans="1:7" x14ac:dyDescent="0.2">
      <c r="A372" t="s">
        <v>328</v>
      </c>
      <c r="B372" t="s">
        <v>331</v>
      </c>
      <c r="C372">
        <v>40944</v>
      </c>
      <c r="D372">
        <v>10854</v>
      </c>
      <c r="E372">
        <v>8</v>
      </c>
      <c r="F372">
        <v>2966.5</v>
      </c>
      <c r="G372">
        <f>Table2[[#This Row],[Unidades]]*Table2[[#This Row],[Valor Unitario]]</f>
        <v>23732</v>
      </c>
    </row>
    <row r="373" spans="1:7" x14ac:dyDescent="0.2">
      <c r="A373" t="s">
        <v>328</v>
      </c>
      <c r="B373" t="s">
        <v>331</v>
      </c>
      <c r="C373">
        <v>40949</v>
      </c>
      <c r="D373">
        <v>10856</v>
      </c>
      <c r="E373">
        <v>14</v>
      </c>
      <c r="F373">
        <v>660</v>
      </c>
      <c r="G373">
        <f>Table2[[#This Row],[Unidades]]*Table2[[#This Row],[Valor Unitario]]</f>
        <v>9240</v>
      </c>
    </row>
    <row r="374" spans="1:7" x14ac:dyDescent="0.2">
      <c r="A374" t="s">
        <v>328</v>
      </c>
      <c r="B374" t="s">
        <v>331</v>
      </c>
      <c r="C374">
        <v>40951</v>
      </c>
      <c r="D374">
        <v>10879</v>
      </c>
      <c r="E374">
        <v>7</v>
      </c>
      <c r="F374">
        <v>611.29999999999995</v>
      </c>
      <c r="G374">
        <f>Table2[[#This Row],[Unidades]]*Table2[[#This Row],[Valor Unitario]]</f>
        <v>4279.0999999999995</v>
      </c>
    </row>
    <row r="375" spans="1:7" x14ac:dyDescent="0.2">
      <c r="A375" t="s">
        <v>328</v>
      </c>
      <c r="B375" t="s">
        <v>331</v>
      </c>
      <c r="C375">
        <v>40962</v>
      </c>
      <c r="D375">
        <v>10895</v>
      </c>
      <c r="E375">
        <v>11</v>
      </c>
      <c r="F375">
        <v>6379.4</v>
      </c>
      <c r="G375">
        <f>Table2[[#This Row],[Unidades]]*Table2[[#This Row],[Valor Unitario]]</f>
        <v>70173.399999999994</v>
      </c>
    </row>
    <row r="376" spans="1:7" x14ac:dyDescent="0.2">
      <c r="A376" t="s">
        <v>328</v>
      </c>
      <c r="B376" t="s">
        <v>331</v>
      </c>
      <c r="C376">
        <v>40964</v>
      </c>
      <c r="D376">
        <v>10897</v>
      </c>
      <c r="E376">
        <v>18</v>
      </c>
      <c r="F376">
        <v>10835.24</v>
      </c>
      <c r="G376">
        <f>Table2[[#This Row],[Unidades]]*Table2[[#This Row],[Valor Unitario]]</f>
        <v>195034.32</v>
      </c>
    </row>
    <row r="377" spans="1:7" x14ac:dyDescent="0.2">
      <c r="A377" t="s">
        <v>328</v>
      </c>
      <c r="B377" t="s">
        <v>331</v>
      </c>
      <c r="C377">
        <v>40966</v>
      </c>
      <c r="D377">
        <v>10904</v>
      </c>
      <c r="E377">
        <v>10</v>
      </c>
      <c r="F377">
        <v>1924.25</v>
      </c>
      <c r="G377">
        <f>Table2[[#This Row],[Unidades]]*Table2[[#This Row],[Valor Unitario]]</f>
        <v>19242.5</v>
      </c>
    </row>
    <row r="378" spans="1:7" x14ac:dyDescent="0.2">
      <c r="A378" t="s">
        <v>328</v>
      </c>
      <c r="B378" t="s">
        <v>331</v>
      </c>
      <c r="C378">
        <v>40972</v>
      </c>
      <c r="D378">
        <v>10903</v>
      </c>
      <c r="E378">
        <v>12</v>
      </c>
      <c r="F378">
        <v>932.05</v>
      </c>
      <c r="G378">
        <f>Table2[[#This Row],[Unidades]]*Table2[[#This Row],[Valor Unitario]]</f>
        <v>11184.599999999999</v>
      </c>
    </row>
    <row r="379" spans="1:7" x14ac:dyDescent="0.2">
      <c r="A379" t="s">
        <v>328</v>
      </c>
      <c r="B379" t="s">
        <v>331</v>
      </c>
      <c r="C379">
        <v>40973</v>
      </c>
      <c r="D379">
        <v>10911</v>
      </c>
      <c r="E379">
        <v>18</v>
      </c>
      <c r="F379">
        <v>858</v>
      </c>
      <c r="G379">
        <f>Table2[[#This Row],[Unidades]]*Table2[[#This Row],[Valor Unitario]]</f>
        <v>15444</v>
      </c>
    </row>
    <row r="380" spans="1:7" x14ac:dyDescent="0.2">
      <c r="A380" t="s">
        <v>328</v>
      </c>
      <c r="B380" t="s">
        <v>331</v>
      </c>
      <c r="C380">
        <v>40979</v>
      </c>
      <c r="D380">
        <v>10918</v>
      </c>
      <c r="E380">
        <v>16</v>
      </c>
      <c r="F380">
        <v>1447.5</v>
      </c>
      <c r="G380">
        <f>Table2[[#This Row],[Unidades]]*Table2[[#This Row],[Valor Unitario]]</f>
        <v>23160</v>
      </c>
    </row>
    <row r="381" spans="1:7" x14ac:dyDescent="0.2">
      <c r="A381" t="s">
        <v>328</v>
      </c>
      <c r="B381" t="s">
        <v>331</v>
      </c>
      <c r="C381">
        <v>40980</v>
      </c>
      <c r="D381">
        <v>10934</v>
      </c>
      <c r="E381">
        <v>16</v>
      </c>
      <c r="F381">
        <v>500</v>
      </c>
      <c r="G381">
        <f>Table2[[#This Row],[Unidades]]*Table2[[#This Row],[Valor Unitario]]</f>
        <v>8000</v>
      </c>
    </row>
    <row r="382" spans="1:7" x14ac:dyDescent="0.2">
      <c r="A382" t="s">
        <v>328</v>
      </c>
      <c r="B382" t="s">
        <v>331</v>
      </c>
      <c r="C382">
        <v>40981</v>
      </c>
      <c r="D382">
        <v>10925</v>
      </c>
      <c r="E382">
        <v>18</v>
      </c>
      <c r="F382">
        <v>475.15</v>
      </c>
      <c r="G382">
        <f>Table2[[#This Row],[Unidades]]*Table2[[#This Row],[Valor Unitario]]</f>
        <v>8552.6999999999989</v>
      </c>
    </row>
    <row r="383" spans="1:7" x14ac:dyDescent="0.2">
      <c r="A383" t="s">
        <v>328</v>
      </c>
      <c r="B383" t="s">
        <v>331</v>
      </c>
      <c r="C383">
        <v>40984</v>
      </c>
      <c r="D383">
        <v>10938</v>
      </c>
      <c r="E383">
        <v>16</v>
      </c>
      <c r="F383">
        <v>2731.87</v>
      </c>
      <c r="G383">
        <f>Table2[[#This Row],[Unidades]]*Table2[[#This Row],[Valor Unitario]]</f>
        <v>43709.919999999998</v>
      </c>
    </row>
    <row r="384" spans="1:7" x14ac:dyDescent="0.2">
      <c r="A384" t="s">
        <v>328</v>
      </c>
      <c r="B384" t="s">
        <v>331</v>
      </c>
      <c r="C384">
        <v>40984</v>
      </c>
      <c r="D384">
        <v>10947</v>
      </c>
      <c r="E384">
        <v>15</v>
      </c>
      <c r="F384">
        <v>220</v>
      </c>
      <c r="G384">
        <f>Table2[[#This Row],[Unidades]]*Table2[[#This Row],[Valor Unitario]]</f>
        <v>3300</v>
      </c>
    </row>
    <row r="385" spans="1:7" x14ac:dyDescent="0.2">
      <c r="A385" t="s">
        <v>328</v>
      </c>
      <c r="B385" t="s">
        <v>331</v>
      </c>
      <c r="C385">
        <v>40986</v>
      </c>
      <c r="D385">
        <v>10936</v>
      </c>
      <c r="E385">
        <v>17</v>
      </c>
      <c r="F385">
        <v>456</v>
      </c>
      <c r="G385">
        <f>Table2[[#This Row],[Unidades]]*Table2[[#This Row],[Valor Unitario]]</f>
        <v>7752</v>
      </c>
    </row>
    <row r="386" spans="1:7" x14ac:dyDescent="0.2">
      <c r="A386" t="s">
        <v>328</v>
      </c>
      <c r="B386" t="s">
        <v>331</v>
      </c>
      <c r="C386">
        <v>40987</v>
      </c>
      <c r="D386">
        <v>10948</v>
      </c>
      <c r="E386">
        <v>14</v>
      </c>
      <c r="F386">
        <v>2362.25</v>
      </c>
      <c r="G386">
        <f>Table2[[#This Row],[Unidades]]*Table2[[#This Row],[Valor Unitario]]</f>
        <v>33071.5</v>
      </c>
    </row>
    <row r="387" spans="1:7" x14ac:dyDescent="0.2">
      <c r="A387" t="s">
        <v>326</v>
      </c>
      <c r="B387" t="s">
        <v>331</v>
      </c>
      <c r="C387">
        <v>40992</v>
      </c>
      <c r="D387">
        <v>10964</v>
      </c>
      <c r="E387">
        <v>18</v>
      </c>
      <c r="F387">
        <v>2052.5</v>
      </c>
      <c r="G387">
        <f>Table2[[#This Row],[Unidades]]*Table2[[#This Row],[Valor Unitario]]</f>
        <v>36945</v>
      </c>
    </row>
    <row r="388" spans="1:7" x14ac:dyDescent="0.2">
      <c r="A388" t="s">
        <v>328</v>
      </c>
      <c r="B388" t="s">
        <v>331</v>
      </c>
      <c r="C388">
        <v>41002</v>
      </c>
      <c r="D388">
        <v>10974</v>
      </c>
      <c r="E388">
        <v>11</v>
      </c>
      <c r="F388">
        <v>439</v>
      </c>
      <c r="G388">
        <f>Table2[[#This Row],[Unidades]]*Table2[[#This Row],[Valor Unitario]]</f>
        <v>4829</v>
      </c>
    </row>
    <row r="389" spans="1:7" x14ac:dyDescent="0.2">
      <c r="A389" t="s">
        <v>328</v>
      </c>
      <c r="B389" t="s">
        <v>331</v>
      </c>
      <c r="C389">
        <v>41007</v>
      </c>
      <c r="D389">
        <v>10924</v>
      </c>
      <c r="E389">
        <v>9</v>
      </c>
      <c r="F389">
        <v>1835.7</v>
      </c>
      <c r="G389">
        <f>Table2[[#This Row],[Unidades]]*Table2[[#This Row],[Valor Unitario]]</f>
        <v>16521.3</v>
      </c>
    </row>
    <row r="390" spans="1:7" x14ac:dyDescent="0.2">
      <c r="A390" t="s">
        <v>326</v>
      </c>
      <c r="B390" t="s">
        <v>331</v>
      </c>
      <c r="C390">
        <v>41007</v>
      </c>
      <c r="D390">
        <v>10960</v>
      </c>
      <c r="E390">
        <v>12</v>
      </c>
      <c r="F390">
        <v>265.35000000000002</v>
      </c>
      <c r="G390">
        <f>Table2[[#This Row],[Unidades]]*Table2[[#This Row],[Valor Unitario]]</f>
        <v>3184.2000000000003</v>
      </c>
    </row>
    <row r="391" spans="1:7" x14ac:dyDescent="0.2">
      <c r="A391" t="s">
        <v>328</v>
      </c>
      <c r="B391" t="s">
        <v>331</v>
      </c>
      <c r="C391">
        <v>41007</v>
      </c>
      <c r="D391">
        <v>11003</v>
      </c>
      <c r="E391">
        <v>18</v>
      </c>
      <c r="F391">
        <v>326</v>
      </c>
      <c r="G391">
        <f>Table2[[#This Row],[Unidades]]*Table2[[#This Row],[Valor Unitario]]</f>
        <v>5868</v>
      </c>
    </row>
    <row r="392" spans="1:7" x14ac:dyDescent="0.2">
      <c r="A392" t="s">
        <v>326</v>
      </c>
      <c r="B392" t="s">
        <v>331</v>
      </c>
      <c r="C392">
        <v>41009</v>
      </c>
      <c r="D392">
        <v>10988</v>
      </c>
      <c r="E392">
        <v>14</v>
      </c>
      <c r="F392">
        <v>3574.8</v>
      </c>
      <c r="G392">
        <f>Table2[[#This Row],[Unidades]]*Table2[[#This Row],[Valor Unitario]]</f>
        <v>50047.200000000004</v>
      </c>
    </row>
    <row r="393" spans="1:7" x14ac:dyDescent="0.2">
      <c r="A393" t="s">
        <v>328</v>
      </c>
      <c r="B393" t="s">
        <v>331</v>
      </c>
      <c r="C393">
        <v>41012</v>
      </c>
      <c r="D393">
        <v>11011</v>
      </c>
      <c r="E393">
        <v>15</v>
      </c>
      <c r="F393">
        <v>933.5</v>
      </c>
      <c r="G393">
        <f>Table2[[#This Row],[Unidades]]*Table2[[#This Row],[Valor Unitario]]</f>
        <v>14002.5</v>
      </c>
    </row>
    <row r="394" spans="1:7" x14ac:dyDescent="0.2">
      <c r="A394" t="s">
        <v>328</v>
      </c>
      <c r="B394" t="s">
        <v>331</v>
      </c>
      <c r="C394">
        <v>41014</v>
      </c>
      <c r="D394">
        <v>11006</v>
      </c>
      <c r="E394">
        <v>18</v>
      </c>
      <c r="F394">
        <v>329.69</v>
      </c>
      <c r="G394">
        <f>Table2[[#This Row],[Unidades]]*Table2[[#This Row],[Valor Unitario]]</f>
        <v>5934.42</v>
      </c>
    </row>
    <row r="395" spans="1:7" x14ac:dyDescent="0.2">
      <c r="A395" t="s">
        <v>328</v>
      </c>
      <c r="B395" t="s">
        <v>331</v>
      </c>
      <c r="C395">
        <v>41019</v>
      </c>
      <c r="D395">
        <v>11004</v>
      </c>
      <c r="E395">
        <v>14</v>
      </c>
      <c r="F395">
        <v>295.38</v>
      </c>
      <c r="G395">
        <f>Table2[[#This Row],[Unidades]]*Table2[[#This Row],[Valor Unitario]]</f>
        <v>4135.32</v>
      </c>
    </row>
    <row r="396" spans="1:7" x14ac:dyDescent="0.2">
      <c r="A396" t="s">
        <v>328</v>
      </c>
      <c r="B396" t="s">
        <v>331</v>
      </c>
      <c r="C396">
        <v>41020</v>
      </c>
      <c r="D396">
        <v>11021</v>
      </c>
      <c r="E396">
        <v>17</v>
      </c>
      <c r="F396">
        <v>6306.24</v>
      </c>
      <c r="G396">
        <f>Table2[[#This Row],[Unidades]]*Table2[[#This Row],[Valor Unitario]]</f>
        <v>107206.08</v>
      </c>
    </row>
    <row r="397" spans="1:7" x14ac:dyDescent="0.2">
      <c r="A397" t="s">
        <v>328</v>
      </c>
      <c r="B397" t="s">
        <v>331</v>
      </c>
      <c r="C397">
        <v>41027</v>
      </c>
      <c r="D397">
        <v>11041</v>
      </c>
      <c r="E397">
        <v>15</v>
      </c>
      <c r="F397">
        <v>1773</v>
      </c>
      <c r="G397">
        <f>Table2[[#This Row],[Unidades]]*Table2[[#This Row],[Valor Unitario]]</f>
        <v>26595</v>
      </c>
    </row>
    <row r="398" spans="1:7" x14ac:dyDescent="0.2">
      <c r="A398" t="s">
        <v>328</v>
      </c>
      <c r="B398" t="s">
        <v>331</v>
      </c>
      <c r="C398">
        <v>41030</v>
      </c>
      <c r="D398">
        <v>11052</v>
      </c>
      <c r="E398">
        <v>9</v>
      </c>
      <c r="F398">
        <v>1332</v>
      </c>
      <c r="G398">
        <f>Table2[[#This Row],[Unidades]]*Table2[[#This Row],[Valor Unitario]]</f>
        <v>11988</v>
      </c>
    </row>
    <row r="399" spans="1:7" x14ac:dyDescent="0.2">
      <c r="A399" t="s">
        <v>328</v>
      </c>
      <c r="B399" t="s">
        <v>331</v>
      </c>
      <c r="C399">
        <v>41030</v>
      </c>
      <c r="D399">
        <v>11057</v>
      </c>
      <c r="E399">
        <v>19</v>
      </c>
      <c r="F399">
        <v>45</v>
      </c>
      <c r="G399">
        <f>Table2[[#This Row],[Unidades]]*Table2[[#This Row],[Valor Unitario]]</f>
        <v>855</v>
      </c>
    </row>
    <row r="400" spans="1:7" x14ac:dyDescent="0.2">
      <c r="A400" t="s">
        <v>328</v>
      </c>
      <c r="B400" t="s">
        <v>331</v>
      </c>
      <c r="C400">
        <v>41470</v>
      </c>
      <c r="D400">
        <v>10251</v>
      </c>
      <c r="E400">
        <v>10</v>
      </c>
      <c r="F400">
        <v>654.05999999999995</v>
      </c>
      <c r="G400">
        <f>Table2[[#This Row],[Unidades]]*Table2[[#This Row],[Valor Unitario]]</f>
        <v>6540.5999999999995</v>
      </c>
    </row>
    <row r="401" spans="1:7" x14ac:dyDescent="0.2">
      <c r="A401" t="s">
        <v>328</v>
      </c>
      <c r="B401" t="s">
        <v>331</v>
      </c>
      <c r="C401">
        <v>41471</v>
      </c>
      <c r="D401">
        <v>10253</v>
      </c>
      <c r="E401">
        <v>11</v>
      </c>
      <c r="F401">
        <v>1444.8</v>
      </c>
      <c r="G401">
        <f>Table2[[#This Row],[Unidades]]*Table2[[#This Row],[Valor Unitario]]</f>
        <v>15892.8</v>
      </c>
    </row>
    <row r="402" spans="1:7" x14ac:dyDescent="0.2">
      <c r="A402" t="s">
        <v>328</v>
      </c>
      <c r="B402" t="s">
        <v>331</v>
      </c>
      <c r="C402">
        <v>41472</v>
      </c>
      <c r="D402">
        <v>10256</v>
      </c>
      <c r="E402">
        <v>17</v>
      </c>
      <c r="F402">
        <v>517.79999999999995</v>
      </c>
      <c r="G402">
        <f>Table2[[#This Row],[Unidades]]*Table2[[#This Row],[Valor Unitario]]</f>
        <v>8802.5999999999985</v>
      </c>
    </row>
    <row r="403" spans="1:7" x14ac:dyDescent="0.2">
      <c r="A403" t="s">
        <v>328</v>
      </c>
      <c r="B403" t="s">
        <v>331</v>
      </c>
      <c r="C403">
        <v>41486</v>
      </c>
      <c r="D403">
        <v>10266</v>
      </c>
      <c r="E403">
        <v>16</v>
      </c>
      <c r="F403">
        <v>346.56</v>
      </c>
      <c r="G403">
        <f>Table2[[#This Row],[Unidades]]*Table2[[#This Row],[Valor Unitario]]</f>
        <v>5544.96</v>
      </c>
    </row>
    <row r="404" spans="1:7" x14ac:dyDescent="0.2">
      <c r="A404" t="s">
        <v>328</v>
      </c>
      <c r="B404" t="s">
        <v>331</v>
      </c>
      <c r="C404">
        <v>41498</v>
      </c>
      <c r="D404">
        <v>10273</v>
      </c>
      <c r="E404">
        <v>16</v>
      </c>
      <c r="F404">
        <v>2037.28</v>
      </c>
      <c r="G404">
        <f>Table2[[#This Row],[Unidades]]*Table2[[#This Row],[Valor Unitario]]</f>
        <v>32596.48</v>
      </c>
    </row>
    <row r="405" spans="1:7" x14ac:dyDescent="0.2">
      <c r="A405" t="s">
        <v>328</v>
      </c>
      <c r="B405" t="s">
        <v>331</v>
      </c>
      <c r="C405">
        <v>41509</v>
      </c>
      <c r="D405">
        <v>10283</v>
      </c>
      <c r="E405">
        <v>13</v>
      </c>
      <c r="F405">
        <v>1414.8</v>
      </c>
      <c r="G405">
        <f>Table2[[#This Row],[Unidades]]*Table2[[#This Row],[Valor Unitario]]</f>
        <v>18392.399999999998</v>
      </c>
    </row>
    <row r="406" spans="1:7" x14ac:dyDescent="0.2">
      <c r="A406" t="s">
        <v>328</v>
      </c>
      <c r="B406" t="s">
        <v>331</v>
      </c>
      <c r="C406">
        <v>41558</v>
      </c>
      <c r="D406">
        <v>10321</v>
      </c>
      <c r="E406">
        <v>9</v>
      </c>
      <c r="F406">
        <v>144</v>
      </c>
      <c r="G406">
        <f>Table2[[#This Row],[Unidades]]*Table2[[#This Row],[Valor Unitario]]</f>
        <v>1296</v>
      </c>
    </row>
    <row r="407" spans="1:7" x14ac:dyDescent="0.2">
      <c r="A407" t="s">
        <v>328</v>
      </c>
      <c r="B407" t="s">
        <v>331</v>
      </c>
      <c r="C407">
        <v>41568</v>
      </c>
      <c r="D407">
        <v>10332</v>
      </c>
      <c r="E407">
        <v>18</v>
      </c>
      <c r="F407">
        <v>1786.88</v>
      </c>
      <c r="G407">
        <f>Table2[[#This Row],[Unidades]]*Table2[[#This Row],[Valor Unitario]]</f>
        <v>32163.840000000004</v>
      </c>
    </row>
    <row r="408" spans="1:7" x14ac:dyDescent="0.2">
      <c r="A408" t="s">
        <v>328</v>
      </c>
      <c r="B408" t="s">
        <v>331</v>
      </c>
      <c r="C408">
        <v>41570</v>
      </c>
      <c r="D408">
        <v>10309</v>
      </c>
      <c r="E408">
        <v>19</v>
      </c>
      <c r="F408">
        <v>1762</v>
      </c>
      <c r="G408">
        <f>Table2[[#This Row],[Unidades]]*Table2[[#This Row],[Valor Unitario]]</f>
        <v>33478</v>
      </c>
    </row>
    <row r="409" spans="1:7" x14ac:dyDescent="0.2">
      <c r="A409" t="s">
        <v>328</v>
      </c>
      <c r="B409" t="s">
        <v>331</v>
      </c>
      <c r="C409">
        <v>41575</v>
      </c>
      <c r="D409">
        <v>10330</v>
      </c>
      <c r="E409">
        <v>7</v>
      </c>
      <c r="F409">
        <v>1649</v>
      </c>
      <c r="G409">
        <f>Table2[[#This Row],[Unidades]]*Table2[[#This Row],[Valor Unitario]]</f>
        <v>11543</v>
      </c>
    </row>
    <row r="410" spans="1:7" x14ac:dyDescent="0.2">
      <c r="A410" t="s">
        <v>328</v>
      </c>
      <c r="B410" t="s">
        <v>331</v>
      </c>
      <c r="C410">
        <v>41586</v>
      </c>
      <c r="D410">
        <v>10346</v>
      </c>
      <c r="E410">
        <v>13</v>
      </c>
      <c r="F410">
        <v>1618.88</v>
      </c>
      <c r="G410">
        <f>Table2[[#This Row],[Unidades]]*Table2[[#This Row],[Valor Unitario]]</f>
        <v>21045.440000000002</v>
      </c>
    </row>
    <row r="411" spans="1:7" x14ac:dyDescent="0.2">
      <c r="A411" t="s">
        <v>328</v>
      </c>
      <c r="B411" t="s">
        <v>331</v>
      </c>
      <c r="C411">
        <v>41596</v>
      </c>
      <c r="D411">
        <v>10352</v>
      </c>
      <c r="E411">
        <v>13</v>
      </c>
      <c r="F411">
        <v>136.30000000000001</v>
      </c>
      <c r="G411">
        <f>Table2[[#This Row],[Unidades]]*Table2[[#This Row],[Valor Unitario]]</f>
        <v>1771.9</v>
      </c>
    </row>
    <row r="412" spans="1:7" x14ac:dyDescent="0.2">
      <c r="A412" t="s">
        <v>328</v>
      </c>
      <c r="B412" t="s">
        <v>331</v>
      </c>
      <c r="C412">
        <v>41606</v>
      </c>
      <c r="D412">
        <v>10362</v>
      </c>
      <c r="E412">
        <v>19</v>
      </c>
      <c r="F412">
        <v>1549.6</v>
      </c>
      <c r="G412">
        <f>Table2[[#This Row],[Unidades]]*Table2[[#This Row],[Valor Unitario]]</f>
        <v>29442.399999999998</v>
      </c>
    </row>
    <row r="413" spans="1:7" x14ac:dyDescent="0.2">
      <c r="A413" t="s">
        <v>328</v>
      </c>
      <c r="B413" t="s">
        <v>331</v>
      </c>
      <c r="C413">
        <v>41610</v>
      </c>
      <c r="D413">
        <v>10365</v>
      </c>
      <c r="E413">
        <v>10</v>
      </c>
      <c r="F413">
        <v>403.2</v>
      </c>
      <c r="G413">
        <f>Table2[[#This Row],[Unidades]]*Table2[[#This Row],[Valor Unitario]]</f>
        <v>4032</v>
      </c>
    </row>
    <row r="414" spans="1:7" x14ac:dyDescent="0.2">
      <c r="A414" t="s">
        <v>326</v>
      </c>
      <c r="B414" t="s">
        <v>331</v>
      </c>
      <c r="C414">
        <v>41617</v>
      </c>
      <c r="D414">
        <v>10375</v>
      </c>
      <c r="E414">
        <v>8</v>
      </c>
      <c r="F414">
        <v>338</v>
      </c>
      <c r="G414">
        <f>Table2[[#This Row],[Unidades]]*Table2[[#This Row],[Valor Unitario]]</f>
        <v>2704</v>
      </c>
    </row>
    <row r="415" spans="1:7" x14ac:dyDescent="0.2">
      <c r="A415" t="s">
        <v>328</v>
      </c>
      <c r="B415" t="s">
        <v>331</v>
      </c>
      <c r="C415">
        <v>41621</v>
      </c>
      <c r="D415">
        <v>10381</v>
      </c>
      <c r="E415">
        <v>15</v>
      </c>
      <c r="F415">
        <v>112</v>
      </c>
      <c r="G415">
        <f>Table2[[#This Row],[Unidades]]*Table2[[#This Row],[Valor Unitario]]</f>
        <v>1680</v>
      </c>
    </row>
    <row r="416" spans="1:7" x14ac:dyDescent="0.2">
      <c r="A416" t="s">
        <v>326</v>
      </c>
      <c r="B416" t="s">
        <v>331</v>
      </c>
      <c r="C416">
        <v>41628</v>
      </c>
      <c r="D416">
        <v>10384</v>
      </c>
      <c r="E416">
        <v>9</v>
      </c>
      <c r="F416">
        <v>2222.4</v>
      </c>
      <c r="G416">
        <f>Table2[[#This Row],[Unidades]]*Table2[[#This Row],[Valor Unitario]]</f>
        <v>20001.600000000002</v>
      </c>
    </row>
    <row r="417" spans="1:7" x14ac:dyDescent="0.2">
      <c r="A417" t="s">
        <v>328</v>
      </c>
      <c r="B417" t="s">
        <v>331</v>
      </c>
      <c r="C417">
        <v>41639</v>
      </c>
      <c r="D417">
        <v>10391</v>
      </c>
      <c r="E417">
        <v>11</v>
      </c>
      <c r="F417">
        <v>86.4</v>
      </c>
      <c r="G417">
        <f>Table2[[#This Row],[Unidades]]*Table2[[#This Row],[Valor Unitario]]</f>
        <v>950.40000000000009</v>
      </c>
    </row>
    <row r="418" spans="1:7" x14ac:dyDescent="0.2">
      <c r="A418" t="s">
        <v>328</v>
      </c>
      <c r="B418" t="s">
        <v>332</v>
      </c>
      <c r="C418">
        <v>40546</v>
      </c>
      <c r="D418">
        <v>10393</v>
      </c>
      <c r="E418">
        <v>16</v>
      </c>
      <c r="F418">
        <v>2556.9499999999998</v>
      </c>
      <c r="G418">
        <f>Table2[[#This Row],[Unidades]]*Table2[[#This Row],[Valor Unitario]]</f>
        <v>40911.199999999997</v>
      </c>
    </row>
    <row r="419" spans="1:7" x14ac:dyDescent="0.2">
      <c r="A419" t="s">
        <v>328</v>
      </c>
      <c r="B419" t="s">
        <v>332</v>
      </c>
      <c r="C419">
        <v>40546</v>
      </c>
      <c r="D419">
        <v>10394</v>
      </c>
      <c r="E419">
        <v>10</v>
      </c>
      <c r="F419">
        <v>442</v>
      </c>
      <c r="G419">
        <f>Table2[[#This Row],[Unidades]]*Table2[[#This Row],[Valor Unitario]]</f>
        <v>4420</v>
      </c>
    </row>
    <row r="420" spans="1:7" x14ac:dyDescent="0.2">
      <c r="A420" t="s">
        <v>328</v>
      </c>
      <c r="B420" t="s">
        <v>332</v>
      </c>
      <c r="C420">
        <v>40549</v>
      </c>
      <c r="D420">
        <v>10396</v>
      </c>
      <c r="E420">
        <v>7</v>
      </c>
      <c r="F420">
        <v>1903.8</v>
      </c>
      <c r="G420">
        <f>Table2[[#This Row],[Unidades]]*Table2[[#This Row],[Valor Unitario]]</f>
        <v>13326.6</v>
      </c>
    </row>
    <row r="421" spans="1:7" x14ac:dyDescent="0.2">
      <c r="A421" t="s">
        <v>328</v>
      </c>
      <c r="B421" t="s">
        <v>332</v>
      </c>
      <c r="C421">
        <v>40553</v>
      </c>
      <c r="D421">
        <v>10401</v>
      </c>
      <c r="E421">
        <v>7</v>
      </c>
      <c r="F421">
        <v>3868.6</v>
      </c>
      <c r="G421">
        <f>Table2[[#This Row],[Unidades]]*Table2[[#This Row],[Valor Unitario]]</f>
        <v>27080.2</v>
      </c>
    </row>
    <row r="422" spans="1:7" x14ac:dyDescent="0.2">
      <c r="A422" t="s">
        <v>328</v>
      </c>
      <c r="B422" t="s">
        <v>332</v>
      </c>
      <c r="C422">
        <v>40559</v>
      </c>
      <c r="D422">
        <v>10400</v>
      </c>
      <c r="E422">
        <v>18</v>
      </c>
      <c r="F422">
        <v>3063</v>
      </c>
      <c r="G422">
        <f>Table2[[#This Row],[Unidades]]*Table2[[#This Row],[Valor Unitario]]</f>
        <v>55134</v>
      </c>
    </row>
    <row r="423" spans="1:7" x14ac:dyDescent="0.2">
      <c r="A423" t="s">
        <v>328</v>
      </c>
      <c r="B423" t="s">
        <v>332</v>
      </c>
      <c r="C423">
        <v>40565</v>
      </c>
      <c r="D423">
        <v>10405</v>
      </c>
      <c r="E423">
        <v>14</v>
      </c>
      <c r="F423">
        <v>400</v>
      </c>
      <c r="G423">
        <f>Table2[[#This Row],[Unidades]]*Table2[[#This Row],[Valor Unitario]]</f>
        <v>5600</v>
      </c>
    </row>
    <row r="424" spans="1:7" x14ac:dyDescent="0.2">
      <c r="A424" t="s">
        <v>328</v>
      </c>
      <c r="B424" t="s">
        <v>332</v>
      </c>
      <c r="C424">
        <v>40600</v>
      </c>
      <c r="D424">
        <v>10453</v>
      </c>
      <c r="E424">
        <v>13</v>
      </c>
      <c r="F424">
        <v>407.7</v>
      </c>
      <c r="G424">
        <f>Table2[[#This Row],[Unidades]]*Table2[[#This Row],[Valor Unitario]]</f>
        <v>5300.0999999999995</v>
      </c>
    </row>
    <row r="425" spans="1:7" x14ac:dyDescent="0.2">
      <c r="A425" t="s">
        <v>328</v>
      </c>
      <c r="B425" t="s">
        <v>332</v>
      </c>
      <c r="C425">
        <v>40607</v>
      </c>
      <c r="D425">
        <v>10461</v>
      </c>
      <c r="E425">
        <v>12</v>
      </c>
      <c r="F425">
        <v>1538.7</v>
      </c>
      <c r="G425">
        <f>Table2[[#This Row],[Unidades]]*Table2[[#This Row],[Valor Unitario]]</f>
        <v>18464.400000000001</v>
      </c>
    </row>
    <row r="426" spans="1:7" x14ac:dyDescent="0.2">
      <c r="A426" t="s">
        <v>328</v>
      </c>
      <c r="B426" t="s">
        <v>332</v>
      </c>
      <c r="C426">
        <v>40616</v>
      </c>
      <c r="D426">
        <v>10465</v>
      </c>
      <c r="E426">
        <v>7</v>
      </c>
      <c r="F426">
        <v>2518</v>
      </c>
      <c r="G426">
        <f>Table2[[#This Row],[Unidades]]*Table2[[#This Row],[Valor Unitario]]</f>
        <v>17626</v>
      </c>
    </row>
    <row r="427" spans="1:7" x14ac:dyDescent="0.2">
      <c r="A427" t="s">
        <v>328</v>
      </c>
      <c r="B427" t="s">
        <v>332</v>
      </c>
      <c r="C427">
        <v>40616</v>
      </c>
      <c r="D427">
        <v>10469</v>
      </c>
      <c r="E427">
        <v>11</v>
      </c>
      <c r="F427">
        <v>956.67</v>
      </c>
      <c r="G427">
        <f>Table2[[#This Row],[Unidades]]*Table2[[#This Row],[Valor Unitario]]</f>
        <v>10523.369999999999</v>
      </c>
    </row>
    <row r="428" spans="1:7" x14ac:dyDescent="0.2">
      <c r="A428" t="s">
        <v>328</v>
      </c>
      <c r="B428" t="s">
        <v>332</v>
      </c>
      <c r="C428">
        <v>40623</v>
      </c>
      <c r="D428">
        <v>10473</v>
      </c>
      <c r="E428">
        <v>9</v>
      </c>
      <c r="F428">
        <v>230.4</v>
      </c>
      <c r="G428">
        <f>Table2[[#This Row],[Unidades]]*Table2[[#This Row],[Valor Unitario]]</f>
        <v>2073.6</v>
      </c>
    </row>
    <row r="429" spans="1:7" x14ac:dyDescent="0.2">
      <c r="A429" t="s">
        <v>328</v>
      </c>
      <c r="B429" t="s">
        <v>332</v>
      </c>
      <c r="C429">
        <v>40635</v>
      </c>
      <c r="D429">
        <v>10486</v>
      </c>
      <c r="E429">
        <v>12</v>
      </c>
      <c r="F429">
        <v>1272</v>
      </c>
      <c r="G429">
        <f>Table2[[#This Row],[Unidades]]*Table2[[#This Row],[Valor Unitario]]</f>
        <v>15264</v>
      </c>
    </row>
    <row r="430" spans="1:7" x14ac:dyDescent="0.2">
      <c r="A430" t="s">
        <v>328</v>
      </c>
      <c r="B430" t="s">
        <v>332</v>
      </c>
      <c r="C430">
        <v>40643</v>
      </c>
      <c r="D430">
        <v>10482</v>
      </c>
      <c r="E430">
        <v>13</v>
      </c>
      <c r="F430">
        <v>147</v>
      </c>
      <c r="G430">
        <f>Table2[[#This Row],[Unidades]]*Table2[[#This Row],[Valor Unitario]]</f>
        <v>1911</v>
      </c>
    </row>
    <row r="431" spans="1:7" x14ac:dyDescent="0.2">
      <c r="A431" t="s">
        <v>328</v>
      </c>
      <c r="B431" t="s">
        <v>332</v>
      </c>
      <c r="C431">
        <v>40670</v>
      </c>
      <c r="D431">
        <v>10524</v>
      </c>
      <c r="E431">
        <v>12</v>
      </c>
      <c r="F431">
        <v>3192.65</v>
      </c>
      <c r="G431">
        <f>Table2[[#This Row],[Unidades]]*Table2[[#This Row],[Valor Unitario]]</f>
        <v>38311.800000000003</v>
      </c>
    </row>
    <row r="432" spans="1:7" x14ac:dyDescent="0.2">
      <c r="A432" t="s">
        <v>328</v>
      </c>
      <c r="B432" t="s">
        <v>332</v>
      </c>
      <c r="C432">
        <v>40676</v>
      </c>
      <c r="D432">
        <v>10508</v>
      </c>
      <c r="E432">
        <v>14</v>
      </c>
      <c r="F432">
        <v>240</v>
      </c>
      <c r="G432">
        <f>Table2[[#This Row],[Unidades]]*Table2[[#This Row],[Valor Unitario]]</f>
        <v>3360</v>
      </c>
    </row>
    <row r="433" spans="1:7" x14ac:dyDescent="0.2">
      <c r="A433" t="s">
        <v>328</v>
      </c>
      <c r="B433" t="s">
        <v>332</v>
      </c>
      <c r="C433">
        <v>40682</v>
      </c>
      <c r="D433">
        <v>10537</v>
      </c>
      <c r="E433">
        <v>9</v>
      </c>
      <c r="F433">
        <v>1823.8</v>
      </c>
      <c r="G433">
        <f>Table2[[#This Row],[Unidades]]*Table2[[#This Row],[Valor Unitario]]</f>
        <v>16414.2</v>
      </c>
    </row>
    <row r="434" spans="1:7" x14ac:dyDescent="0.2">
      <c r="A434" t="s">
        <v>328</v>
      </c>
      <c r="B434" t="s">
        <v>332</v>
      </c>
      <c r="C434">
        <v>40686</v>
      </c>
      <c r="D434">
        <v>10525</v>
      </c>
      <c r="E434">
        <v>11</v>
      </c>
      <c r="F434">
        <v>818.4</v>
      </c>
      <c r="G434">
        <f>Table2[[#This Row],[Unidades]]*Table2[[#This Row],[Valor Unitario]]</f>
        <v>9002.4</v>
      </c>
    </row>
    <row r="435" spans="1:7" x14ac:dyDescent="0.2">
      <c r="A435" t="s">
        <v>328</v>
      </c>
      <c r="B435" t="s">
        <v>332</v>
      </c>
      <c r="C435">
        <v>40689</v>
      </c>
      <c r="D435">
        <v>10542</v>
      </c>
      <c r="E435">
        <v>10</v>
      </c>
      <c r="F435">
        <v>469.11</v>
      </c>
      <c r="G435">
        <f>Table2[[#This Row],[Unidades]]*Table2[[#This Row],[Valor Unitario]]</f>
        <v>4691.1000000000004</v>
      </c>
    </row>
    <row r="436" spans="1:7" x14ac:dyDescent="0.2">
      <c r="A436" t="s">
        <v>328</v>
      </c>
      <c r="B436" t="s">
        <v>332</v>
      </c>
      <c r="C436">
        <v>40690</v>
      </c>
      <c r="D436">
        <v>10546</v>
      </c>
      <c r="E436">
        <v>13</v>
      </c>
      <c r="F436">
        <v>2812</v>
      </c>
      <c r="G436">
        <f>Table2[[#This Row],[Unidades]]*Table2[[#This Row],[Valor Unitario]]</f>
        <v>36556</v>
      </c>
    </row>
    <row r="437" spans="1:7" x14ac:dyDescent="0.2">
      <c r="A437" t="s">
        <v>328</v>
      </c>
      <c r="B437" t="s">
        <v>332</v>
      </c>
      <c r="C437">
        <v>40704</v>
      </c>
      <c r="D437">
        <v>10558</v>
      </c>
      <c r="E437">
        <v>17</v>
      </c>
      <c r="F437">
        <v>2142.9</v>
      </c>
      <c r="G437">
        <f>Table2[[#This Row],[Unidades]]*Table2[[#This Row],[Valor Unitario]]</f>
        <v>36429.300000000003</v>
      </c>
    </row>
    <row r="438" spans="1:7" x14ac:dyDescent="0.2">
      <c r="A438" t="s">
        <v>328</v>
      </c>
      <c r="B438" t="s">
        <v>332</v>
      </c>
      <c r="C438">
        <v>40706</v>
      </c>
      <c r="D438">
        <v>10562</v>
      </c>
      <c r="E438">
        <v>11</v>
      </c>
      <c r="F438">
        <v>488.7</v>
      </c>
      <c r="G438">
        <f>Table2[[#This Row],[Unidades]]*Table2[[#This Row],[Valor Unitario]]</f>
        <v>5375.7</v>
      </c>
    </row>
    <row r="439" spans="1:7" x14ac:dyDescent="0.2">
      <c r="A439" t="s">
        <v>328</v>
      </c>
      <c r="B439" t="s">
        <v>332</v>
      </c>
      <c r="C439">
        <v>40711</v>
      </c>
      <c r="D439">
        <v>10567</v>
      </c>
      <c r="E439">
        <v>14</v>
      </c>
      <c r="F439">
        <v>2519</v>
      </c>
      <c r="G439">
        <f>Table2[[#This Row],[Unidades]]*Table2[[#This Row],[Valor Unitario]]</f>
        <v>35266</v>
      </c>
    </row>
    <row r="440" spans="1:7" x14ac:dyDescent="0.2">
      <c r="A440" t="s">
        <v>328</v>
      </c>
      <c r="B440" t="s">
        <v>332</v>
      </c>
      <c r="C440">
        <v>40728</v>
      </c>
      <c r="D440">
        <v>10579</v>
      </c>
      <c r="E440">
        <v>12</v>
      </c>
      <c r="F440">
        <v>317.75</v>
      </c>
      <c r="G440">
        <f>Table2[[#This Row],[Unidades]]*Table2[[#This Row],[Valor Unitario]]</f>
        <v>3813</v>
      </c>
    </row>
    <row r="441" spans="1:7" x14ac:dyDescent="0.2">
      <c r="A441" t="s">
        <v>328</v>
      </c>
      <c r="B441" t="s">
        <v>332</v>
      </c>
      <c r="C441">
        <v>40733</v>
      </c>
      <c r="D441">
        <v>10587</v>
      </c>
      <c r="E441">
        <v>7</v>
      </c>
      <c r="F441">
        <v>807.38</v>
      </c>
      <c r="G441">
        <f>Table2[[#This Row],[Unidades]]*Table2[[#This Row],[Valor Unitario]]</f>
        <v>5651.66</v>
      </c>
    </row>
    <row r="442" spans="1:7" x14ac:dyDescent="0.2">
      <c r="A442" t="s">
        <v>328</v>
      </c>
      <c r="B442" t="s">
        <v>332</v>
      </c>
      <c r="C442">
        <v>40740</v>
      </c>
      <c r="D442">
        <v>10591</v>
      </c>
      <c r="E442">
        <v>16</v>
      </c>
      <c r="F442">
        <v>812.5</v>
      </c>
      <c r="G442">
        <f>Table2[[#This Row],[Unidades]]*Table2[[#This Row],[Valor Unitario]]</f>
        <v>13000</v>
      </c>
    </row>
    <row r="443" spans="1:7" x14ac:dyDescent="0.2">
      <c r="A443" t="s">
        <v>328</v>
      </c>
      <c r="B443" t="s">
        <v>332</v>
      </c>
      <c r="C443">
        <v>40742</v>
      </c>
      <c r="D443">
        <v>10598</v>
      </c>
      <c r="E443">
        <v>19</v>
      </c>
      <c r="F443">
        <v>2388.5</v>
      </c>
      <c r="G443">
        <f>Table2[[#This Row],[Unidades]]*Table2[[#This Row],[Valor Unitario]]</f>
        <v>45381.5</v>
      </c>
    </row>
    <row r="444" spans="1:7" x14ac:dyDescent="0.2">
      <c r="A444" t="s">
        <v>328</v>
      </c>
      <c r="B444" t="s">
        <v>332</v>
      </c>
      <c r="C444">
        <v>40753</v>
      </c>
      <c r="D444">
        <v>10604</v>
      </c>
      <c r="E444">
        <v>14</v>
      </c>
      <c r="F444">
        <v>230.85</v>
      </c>
      <c r="G444">
        <f>Table2[[#This Row],[Unidades]]*Table2[[#This Row],[Valor Unitario]]</f>
        <v>3231.9</v>
      </c>
    </row>
    <row r="445" spans="1:7" x14ac:dyDescent="0.2">
      <c r="A445" t="s">
        <v>328</v>
      </c>
      <c r="B445" t="s">
        <v>332</v>
      </c>
      <c r="C445">
        <v>40753</v>
      </c>
      <c r="D445">
        <v>10605</v>
      </c>
      <c r="E445">
        <v>7</v>
      </c>
      <c r="F445">
        <v>4109.6899999999996</v>
      </c>
      <c r="G445">
        <f>Table2[[#This Row],[Unidades]]*Table2[[#This Row],[Valor Unitario]]</f>
        <v>28767.829999999998</v>
      </c>
    </row>
    <row r="446" spans="1:7" x14ac:dyDescent="0.2">
      <c r="A446" t="s">
        <v>328</v>
      </c>
      <c r="B446" t="s">
        <v>332</v>
      </c>
      <c r="C446">
        <v>40756</v>
      </c>
      <c r="D446">
        <v>10612</v>
      </c>
      <c r="E446">
        <v>18</v>
      </c>
      <c r="F446">
        <v>6375</v>
      </c>
      <c r="G446">
        <f>Table2[[#This Row],[Unidades]]*Table2[[#This Row],[Valor Unitario]]</f>
        <v>114750</v>
      </c>
    </row>
    <row r="447" spans="1:7" x14ac:dyDescent="0.2">
      <c r="A447" t="s">
        <v>328</v>
      </c>
      <c r="B447" t="s">
        <v>332</v>
      </c>
      <c r="C447">
        <v>40760</v>
      </c>
      <c r="D447">
        <v>10616</v>
      </c>
      <c r="E447">
        <v>13</v>
      </c>
      <c r="F447">
        <v>4806.99</v>
      </c>
      <c r="G447">
        <f>Table2[[#This Row],[Unidades]]*Table2[[#This Row],[Valor Unitario]]</f>
        <v>62490.869999999995</v>
      </c>
    </row>
    <row r="448" spans="1:7" x14ac:dyDescent="0.2">
      <c r="A448" t="s">
        <v>328</v>
      </c>
      <c r="B448" t="s">
        <v>332</v>
      </c>
      <c r="C448">
        <v>40763</v>
      </c>
      <c r="D448">
        <v>10618</v>
      </c>
      <c r="E448">
        <v>19</v>
      </c>
      <c r="F448">
        <v>2697.5</v>
      </c>
      <c r="G448">
        <f>Table2[[#This Row],[Unidades]]*Table2[[#This Row],[Valor Unitario]]</f>
        <v>51252.5</v>
      </c>
    </row>
    <row r="449" spans="1:7" x14ac:dyDescent="0.2">
      <c r="A449" t="s">
        <v>328</v>
      </c>
      <c r="B449" t="s">
        <v>332</v>
      </c>
      <c r="C449">
        <v>40774</v>
      </c>
      <c r="D449">
        <v>10630</v>
      </c>
      <c r="E449">
        <v>7</v>
      </c>
      <c r="F449">
        <v>903.6</v>
      </c>
      <c r="G449">
        <f>Table2[[#This Row],[Unidades]]*Table2[[#This Row],[Valor Unitario]]</f>
        <v>6325.2</v>
      </c>
    </row>
    <row r="450" spans="1:7" x14ac:dyDescent="0.2">
      <c r="A450" t="s">
        <v>328</v>
      </c>
      <c r="B450" t="s">
        <v>332</v>
      </c>
      <c r="C450">
        <v>40775</v>
      </c>
      <c r="D450">
        <v>10626</v>
      </c>
      <c r="E450">
        <v>16</v>
      </c>
      <c r="F450">
        <v>1503.6</v>
      </c>
      <c r="G450">
        <f>Table2[[#This Row],[Unidades]]*Table2[[#This Row],[Valor Unitario]]</f>
        <v>24057.599999999999</v>
      </c>
    </row>
    <row r="451" spans="1:7" x14ac:dyDescent="0.2">
      <c r="A451" t="s">
        <v>328</v>
      </c>
      <c r="B451" t="s">
        <v>332</v>
      </c>
      <c r="C451">
        <v>40797</v>
      </c>
      <c r="D451">
        <v>10655</v>
      </c>
      <c r="E451">
        <v>12</v>
      </c>
      <c r="F451">
        <v>154.4</v>
      </c>
      <c r="G451">
        <f>Table2[[#This Row],[Unidades]]*Table2[[#This Row],[Valor Unitario]]</f>
        <v>1852.8000000000002</v>
      </c>
    </row>
    <row r="452" spans="1:7" x14ac:dyDescent="0.2">
      <c r="A452" t="s">
        <v>328</v>
      </c>
      <c r="B452" t="s">
        <v>332</v>
      </c>
      <c r="C452">
        <v>40803</v>
      </c>
      <c r="D452">
        <v>10665</v>
      </c>
      <c r="E452">
        <v>11</v>
      </c>
      <c r="F452">
        <v>1295</v>
      </c>
      <c r="G452">
        <f>Table2[[#This Row],[Unidades]]*Table2[[#This Row],[Valor Unitario]]</f>
        <v>14245</v>
      </c>
    </row>
    <row r="453" spans="1:7" x14ac:dyDescent="0.2">
      <c r="A453" t="s">
        <v>328</v>
      </c>
      <c r="B453" t="s">
        <v>332</v>
      </c>
      <c r="C453">
        <v>40805</v>
      </c>
      <c r="D453">
        <v>10653</v>
      </c>
      <c r="E453">
        <v>13</v>
      </c>
      <c r="F453">
        <v>1083.1500000000001</v>
      </c>
      <c r="G453">
        <f>Table2[[#This Row],[Unidades]]*Table2[[#This Row],[Valor Unitario]]</f>
        <v>14080.95</v>
      </c>
    </row>
    <row r="454" spans="1:7" x14ac:dyDescent="0.2">
      <c r="A454" t="s">
        <v>328</v>
      </c>
      <c r="B454" t="s">
        <v>332</v>
      </c>
      <c r="C454">
        <v>40805</v>
      </c>
      <c r="D454">
        <v>10664</v>
      </c>
      <c r="E454">
        <v>9</v>
      </c>
      <c r="F454">
        <v>1288.3900000000001</v>
      </c>
      <c r="G454">
        <f>Table2[[#This Row],[Unidades]]*Table2[[#This Row],[Valor Unitario]]</f>
        <v>11595.51</v>
      </c>
    </row>
    <row r="455" spans="1:7" x14ac:dyDescent="0.2">
      <c r="A455" t="s">
        <v>328</v>
      </c>
      <c r="B455" t="s">
        <v>332</v>
      </c>
      <c r="C455">
        <v>40809</v>
      </c>
      <c r="D455">
        <v>10668</v>
      </c>
      <c r="E455">
        <v>19</v>
      </c>
      <c r="F455">
        <v>625.27</v>
      </c>
      <c r="G455">
        <f>Table2[[#This Row],[Unidades]]*Table2[[#This Row],[Valor Unitario]]</f>
        <v>11880.13</v>
      </c>
    </row>
    <row r="456" spans="1:7" x14ac:dyDescent="0.2">
      <c r="A456" t="s">
        <v>328</v>
      </c>
      <c r="B456" t="s">
        <v>332</v>
      </c>
      <c r="C456">
        <v>40810</v>
      </c>
      <c r="D456">
        <v>10671</v>
      </c>
      <c r="E456">
        <v>15</v>
      </c>
      <c r="F456">
        <v>920.1</v>
      </c>
      <c r="G456">
        <f>Table2[[#This Row],[Unidades]]*Table2[[#This Row],[Valor Unitario]]</f>
        <v>13801.5</v>
      </c>
    </row>
    <row r="457" spans="1:7" x14ac:dyDescent="0.2">
      <c r="A457" t="s">
        <v>328</v>
      </c>
      <c r="B457" t="s">
        <v>332</v>
      </c>
      <c r="C457">
        <v>40812</v>
      </c>
      <c r="D457">
        <v>10677</v>
      </c>
      <c r="E457">
        <v>16</v>
      </c>
      <c r="F457">
        <v>813.36</v>
      </c>
      <c r="G457">
        <f>Table2[[#This Row],[Unidades]]*Table2[[#This Row],[Valor Unitario]]</f>
        <v>13013.76</v>
      </c>
    </row>
    <row r="458" spans="1:7" x14ac:dyDescent="0.2">
      <c r="A458" t="s">
        <v>328</v>
      </c>
      <c r="B458" t="s">
        <v>332</v>
      </c>
      <c r="C458">
        <v>40812</v>
      </c>
      <c r="D458">
        <v>10680</v>
      </c>
      <c r="E458">
        <v>9</v>
      </c>
      <c r="F458">
        <v>1261.8800000000001</v>
      </c>
      <c r="G458">
        <f>Table2[[#This Row],[Unidades]]*Table2[[#This Row],[Valor Unitario]]</f>
        <v>11356.920000000002</v>
      </c>
    </row>
    <row r="459" spans="1:7" x14ac:dyDescent="0.2">
      <c r="A459" t="s">
        <v>328</v>
      </c>
      <c r="B459" t="s">
        <v>332</v>
      </c>
      <c r="C459">
        <v>40819</v>
      </c>
      <c r="D459">
        <v>10690</v>
      </c>
      <c r="E459">
        <v>8</v>
      </c>
      <c r="F459">
        <v>862.5</v>
      </c>
      <c r="G459">
        <f>Table2[[#This Row],[Unidades]]*Table2[[#This Row],[Valor Unitario]]</f>
        <v>6900</v>
      </c>
    </row>
    <row r="460" spans="1:7" x14ac:dyDescent="0.2">
      <c r="A460" t="s">
        <v>328</v>
      </c>
      <c r="B460" t="s">
        <v>332</v>
      </c>
      <c r="C460">
        <v>40823</v>
      </c>
      <c r="D460">
        <v>10689</v>
      </c>
      <c r="E460">
        <v>14</v>
      </c>
      <c r="F460">
        <v>472.5</v>
      </c>
      <c r="G460">
        <f>Table2[[#This Row],[Unidades]]*Table2[[#This Row],[Valor Unitario]]</f>
        <v>6615</v>
      </c>
    </row>
    <row r="461" spans="1:7" x14ac:dyDescent="0.2">
      <c r="A461" t="s">
        <v>328</v>
      </c>
      <c r="B461" t="s">
        <v>332</v>
      </c>
      <c r="C461">
        <v>40839</v>
      </c>
      <c r="D461">
        <v>10710</v>
      </c>
      <c r="E461">
        <v>16</v>
      </c>
      <c r="F461">
        <v>93.5</v>
      </c>
      <c r="G461">
        <f>Table2[[#This Row],[Unidades]]*Table2[[#This Row],[Valor Unitario]]</f>
        <v>1496</v>
      </c>
    </row>
    <row r="462" spans="1:7" x14ac:dyDescent="0.2">
      <c r="A462" t="s">
        <v>328</v>
      </c>
      <c r="B462" t="s">
        <v>332</v>
      </c>
      <c r="C462">
        <v>40840</v>
      </c>
      <c r="D462">
        <v>10713</v>
      </c>
      <c r="E462">
        <v>9</v>
      </c>
      <c r="F462">
        <v>2827.9</v>
      </c>
      <c r="G462">
        <f>Table2[[#This Row],[Unidades]]*Table2[[#This Row],[Valor Unitario]]</f>
        <v>25451.100000000002</v>
      </c>
    </row>
    <row r="463" spans="1:7" x14ac:dyDescent="0.2">
      <c r="A463" t="s">
        <v>328</v>
      </c>
      <c r="B463" t="s">
        <v>332</v>
      </c>
      <c r="C463">
        <v>40845</v>
      </c>
      <c r="D463">
        <v>10717</v>
      </c>
      <c r="E463">
        <v>12</v>
      </c>
      <c r="F463">
        <v>1270.75</v>
      </c>
      <c r="G463">
        <f>Table2[[#This Row],[Unidades]]*Table2[[#This Row],[Valor Unitario]]</f>
        <v>15249</v>
      </c>
    </row>
    <row r="464" spans="1:7" x14ac:dyDescent="0.2">
      <c r="A464" t="s">
        <v>328</v>
      </c>
      <c r="B464" t="s">
        <v>332</v>
      </c>
      <c r="C464">
        <v>40845</v>
      </c>
      <c r="D464">
        <v>10718</v>
      </c>
      <c r="E464">
        <v>16</v>
      </c>
      <c r="F464">
        <v>3463</v>
      </c>
      <c r="G464">
        <f>Table2[[#This Row],[Unidades]]*Table2[[#This Row],[Valor Unitario]]</f>
        <v>55408</v>
      </c>
    </row>
    <row r="465" spans="1:7" x14ac:dyDescent="0.2">
      <c r="A465" t="s">
        <v>328</v>
      </c>
      <c r="B465" t="s">
        <v>332</v>
      </c>
      <c r="C465">
        <v>40857</v>
      </c>
      <c r="D465">
        <v>10733</v>
      </c>
      <c r="E465">
        <v>7</v>
      </c>
      <c r="F465">
        <v>1459</v>
      </c>
      <c r="G465">
        <f>Table2[[#This Row],[Unidades]]*Table2[[#This Row],[Valor Unitario]]</f>
        <v>10213</v>
      </c>
    </row>
    <row r="466" spans="1:7" x14ac:dyDescent="0.2">
      <c r="A466" t="s">
        <v>328</v>
      </c>
      <c r="B466" t="s">
        <v>332</v>
      </c>
      <c r="C466">
        <v>40867</v>
      </c>
      <c r="D466">
        <v>10709</v>
      </c>
      <c r="E466">
        <v>8</v>
      </c>
      <c r="F466">
        <v>3424</v>
      </c>
      <c r="G466">
        <f>Table2[[#This Row],[Unidades]]*Table2[[#This Row],[Valor Unitario]]</f>
        <v>27392</v>
      </c>
    </row>
    <row r="467" spans="1:7" x14ac:dyDescent="0.2">
      <c r="A467" t="s">
        <v>328</v>
      </c>
      <c r="B467" t="s">
        <v>332</v>
      </c>
      <c r="C467">
        <v>40868</v>
      </c>
      <c r="D467">
        <v>10743</v>
      </c>
      <c r="E467">
        <v>19</v>
      </c>
      <c r="F467">
        <v>319.2</v>
      </c>
      <c r="G467">
        <f>Table2[[#This Row],[Unidades]]*Table2[[#This Row],[Valor Unitario]]</f>
        <v>6064.8</v>
      </c>
    </row>
    <row r="468" spans="1:7" x14ac:dyDescent="0.2">
      <c r="A468" t="s">
        <v>328</v>
      </c>
      <c r="B468" t="s">
        <v>332</v>
      </c>
      <c r="C468">
        <v>40868</v>
      </c>
      <c r="D468">
        <v>10746</v>
      </c>
      <c r="E468">
        <v>17</v>
      </c>
      <c r="F468">
        <v>2311.6999999999998</v>
      </c>
      <c r="G468">
        <f>Table2[[#This Row],[Unidades]]*Table2[[#This Row],[Valor Unitario]]</f>
        <v>39298.899999999994</v>
      </c>
    </row>
    <row r="469" spans="1:7" x14ac:dyDescent="0.2">
      <c r="A469" t="s">
        <v>328</v>
      </c>
      <c r="B469" t="s">
        <v>332</v>
      </c>
      <c r="C469">
        <v>40893</v>
      </c>
      <c r="D469">
        <v>10773</v>
      </c>
      <c r="E469">
        <v>16</v>
      </c>
      <c r="F469">
        <v>2030.4</v>
      </c>
      <c r="G469">
        <f>Table2[[#This Row],[Unidades]]*Table2[[#This Row],[Valor Unitario]]</f>
        <v>32486.400000000001</v>
      </c>
    </row>
    <row r="470" spans="1:7" x14ac:dyDescent="0.2">
      <c r="A470" t="s">
        <v>328</v>
      </c>
      <c r="B470" t="s">
        <v>332</v>
      </c>
      <c r="C470">
        <v>40895</v>
      </c>
      <c r="D470">
        <v>10776</v>
      </c>
      <c r="E470">
        <v>13</v>
      </c>
      <c r="F470">
        <v>6635.27</v>
      </c>
      <c r="G470">
        <f>Table2[[#This Row],[Unidades]]*Table2[[#This Row],[Valor Unitario]]</f>
        <v>86258.510000000009</v>
      </c>
    </row>
    <row r="471" spans="1:7" x14ac:dyDescent="0.2">
      <c r="A471" t="s">
        <v>328</v>
      </c>
      <c r="B471" t="s">
        <v>332</v>
      </c>
      <c r="C471">
        <v>40901</v>
      </c>
      <c r="D471">
        <v>10785</v>
      </c>
      <c r="E471">
        <v>7</v>
      </c>
      <c r="F471">
        <v>387.5</v>
      </c>
      <c r="G471">
        <f>Table2[[#This Row],[Unidades]]*Table2[[#This Row],[Valor Unitario]]</f>
        <v>2712.5</v>
      </c>
    </row>
    <row r="472" spans="1:7" x14ac:dyDescent="0.2">
      <c r="A472" t="s">
        <v>328</v>
      </c>
      <c r="B472" t="s">
        <v>332</v>
      </c>
      <c r="C472">
        <v>40908</v>
      </c>
      <c r="D472">
        <v>10789</v>
      </c>
      <c r="E472">
        <v>15</v>
      </c>
      <c r="F472">
        <v>3687</v>
      </c>
      <c r="G472">
        <f>Table2[[#This Row],[Unidades]]*Table2[[#This Row],[Valor Unitario]]</f>
        <v>55305</v>
      </c>
    </row>
    <row r="473" spans="1:7" x14ac:dyDescent="0.2">
      <c r="A473" t="s">
        <v>328</v>
      </c>
      <c r="B473" t="s">
        <v>332</v>
      </c>
      <c r="C473">
        <v>40908</v>
      </c>
      <c r="D473">
        <v>10792</v>
      </c>
      <c r="E473">
        <v>10</v>
      </c>
      <c r="F473">
        <v>399.85</v>
      </c>
      <c r="G473">
        <f>Table2[[#This Row],[Unidades]]*Table2[[#This Row],[Valor Unitario]]</f>
        <v>3998.5</v>
      </c>
    </row>
    <row r="474" spans="1:7" x14ac:dyDescent="0.2">
      <c r="A474" t="s">
        <v>328</v>
      </c>
      <c r="B474" t="s">
        <v>332</v>
      </c>
      <c r="C474">
        <v>40913</v>
      </c>
      <c r="D474">
        <v>10800</v>
      </c>
      <c r="E474">
        <v>17</v>
      </c>
      <c r="F474">
        <v>1468.93</v>
      </c>
      <c r="G474">
        <f>Table2[[#This Row],[Unidades]]*Table2[[#This Row],[Valor Unitario]]</f>
        <v>24971.81</v>
      </c>
    </row>
    <row r="475" spans="1:7" x14ac:dyDescent="0.2">
      <c r="A475" t="s">
        <v>328</v>
      </c>
      <c r="B475" t="s">
        <v>332</v>
      </c>
      <c r="C475">
        <v>40917</v>
      </c>
      <c r="D475">
        <v>10813</v>
      </c>
      <c r="E475">
        <v>14</v>
      </c>
      <c r="F475">
        <v>602.4</v>
      </c>
      <c r="G475">
        <f>Table2[[#This Row],[Unidades]]*Table2[[#This Row],[Valor Unitario]]</f>
        <v>8433.6</v>
      </c>
    </row>
    <row r="476" spans="1:7" x14ac:dyDescent="0.2">
      <c r="A476" t="s">
        <v>328</v>
      </c>
      <c r="B476" t="s">
        <v>332</v>
      </c>
      <c r="C476">
        <v>40922</v>
      </c>
      <c r="D476">
        <v>10825</v>
      </c>
      <c r="E476">
        <v>14</v>
      </c>
      <c r="F476">
        <v>1030.76</v>
      </c>
      <c r="G476">
        <f>Table2[[#This Row],[Unidades]]*Table2[[#This Row],[Valor Unitario]]</f>
        <v>14430.64</v>
      </c>
    </row>
    <row r="477" spans="1:7" x14ac:dyDescent="0.2">
      <c r="A477" t="s">
        <v>328</v>
      </c>
      <c r="B477" t="s">
        <v>332</v>
      </c>
      <c r="C477">
        <v>40923</v>
      </c>
      <c r="D477">
        <v>10821</v>
      </c>
      <c r="E477">
        <v>12</v>
      </c>
      <c r="F477">
        <v>678</v>
      </c>
      <c r="G477">
        <f>Table2[[#This Row],[Unidades]]*Table2[[#This Row],[Valor Unitario]]</f>
        <v>8136</v>
      </c>
    </row>
    <row r="478" spans="1:7" x14ac:dyDescent="0.2">
      <c r="A478" t="s">
        <v>328</v>
      </c>
      <c r="B478" t="s">
        <v>332</v>
      </c>
      <c r="C478">
        <v>40927</v>
      </c>
      <c r="D478">
        <v>10788</v>
      </c>
      <c r="E478">
        <v>8</v>
      </c>
      <c r="F478">
        <v>731.5</v>
      </c>
      <c r="G478">
        <f>Table2[[#This Row],[Unidades]]*Table2[[#This Row],[Valor Unitario]]</f>
        <v>5852</v>
      </c>
    </row>
    <row r="479" spans="1:7" x14ac:dyDescent="0.2">
      <c r="A479" t="s">
        <v>328</v>
      </c>
      <c r="B479" t="s">
        <v>332</v>
      </c>
      <c r="C479">
        <v>40927</v>
      </c>
      <c r="D479">
        <v>10834</v>
      </c>
      <c r="E479">
        <v>19</v>
      </c>
      <c r="F479">
        <v>1432.71</v>
      </c>
      <c r="G479">
        <f>Table2[[#This Row],[Unidades]]*Table2[[#This Row],[Valor Unitario]]</f>
        <v>27221.49</v>
      </c>
    </row>
    <row r="480" spans="1:7" x14ac:dyDescent="0.2">
      <c r="A480" t="s">
        <v>328</v>
      </c>
      <c r="B480" t="s">
        <v>332</v>
      </c>
      <c r="C480">
        <v>40929</v>
      </c>
      <c r="D480">
        <v>10835</v>
      </c>
      <c r="E480">
        <v>18</v>
      </c>
      <c r="F480">
        <v>845.8</v>
      </c>
      <c r="G480">
        <f>Table2[[#This Row],[Unidades]]*Table2[[#This Row],[Valor Unitario]]</f>
        <v>15224.4</v>
      </c>
    </row>
    <row r="481" spans="1:7" x14ac:dyDescent="0.2">
      <c r="A481" t="s">
        <v>328</v>
      </c>
      <c r="B481" t="s">
        <v>332</v>
      </c>
      <c r="C481">
        <v>40937</v>
      </c>
      <c r="D481">
        <v>10842</v>
      </c>
      <c r="E481">
        <v>18</v>
      </c>
      <c r="F481">
        <v>975</v>
      </c>
      <c r="G481">
        <f>Table2[[#This Row],[Unidades]]*Table2[[#This Row],[Valor Unitario]]</f>
        <v>17550</v>
      </c>
    </row>
    <row r="482" spans="1:7" x14ac:dyDescent="0.2">
      <c r="A482" t="s">
        <v>328</v>
      </c>
      <c r="B482" t="s">
        <v>332</v>
      </c>
      <c r="C482">
        <v>40938</v>
      </c>
      <c r="D482">
        <v>10850</v>
      </c>
      <c r="E482">
        <v>7</v>
      </c>
      <c r="F482">
        <v>629</v>
      </c>
      <c r="G482">
        <f>Table2[[#This Row],[Unidades]]*Table2[[#This Row],[Valor Unitario]]</f>
        <v>4403</v>
      </c>
    </row>
    <row r="483" spans="1:7" x14ac:dyDescent="0.2">
      <c r="A483" t="s">
        <v>328</v>
      </c>
      <c r="B483" t="s">
        <v>332</v>
      </c>
      <c r="C483">
        <v>40941</v>
      </c>
      <c r="D483">
        <v>10859</v>
      </c>
      <c r="E483">
        <v>10</v>
      </c>
      <c r="F483">
        <v>1078.69</v>
      </c>
      <c r="G483">
        <f>Table2[[#This Row],[Unidades]]*Table2[[#This Row],[Valor Unitario]]</f>
        <v>10786.900000000001</v>
      </c>
    </row>
    <row r="484" spans="1:7" x14ac:dyDescent="0.2">
      <c r="A484" t="s">
        <v>328</v>
      </c>
      <c r="B484" t="s">
        <v>332</v>
      </c>
      <c r="C484">
        <v>40945</v>
      </c>
      <c r="D484">
        <v>10827</v>
      </c>
      <c r="E484">
        <v>8</v>
      </c>
      <c r="F484">
        <v>843</v>
      </c>
      <c r="G484">
        <f>Table2[[#This Row],[Unidades]]*Table2[[#This Row],[Valor Unitario]]</f>
        <v>6744</v>
      </c>
    </row>
    <row r="485" spans="1:7" x14ac:dyDescent="0.2">
      <c r="A485" t="s">
        <v>328</v>
      </c>
      <c r="B485" t="s">
        <v>332</v>
      </c>
      <c r="C485">
        <v>40958</v>
      </c>
      <c r="D485">
        <v>10877</v>
      </c>
      <c r="E485">
        <v>18</v>
      </c>
      <c r="F485">
        <v>1955.13</v>
      </c>
      <c r="G485">
        <f>Table2[[#This Row],[Unidades]]*Table2[[#This Row],[Valor Unitario]]</f>
        <v>35192.340000000004</v>
      </c>
    </row>
    <row r="486" spans="1:7" x14ac:dyDescent="0.2">
      <c r="A486" t="s">
        <v>328</v>
      </c>
      <c r="B486" t="s">
        <v>332</v>
      </c>
      <c r="C486">
        <v>40959</v>
      </c>
      <c r="D486">
        <v>10894</v>
      </c>
      <c r="E486">
        <v>18</v>
      </c>
      <c r="F486">
        <v>2753.1</v>
      </c>
      <c r="G486">
        <f>Table2[[#This Row],[Unidades]]*Table2[[#This Row],[Valor Unitario]]</f>
        <v>49555.799999999996</v>
      </c>
    </row>
    <row r="487" spans="1:7" x14ac:dyDescent="0.2">
      <c r="A487" t="s">
        <v>328</v>
      </c>
      <c r="B487" t="s">
        <v>332</v>
      </c>
      <c r="C487">
        <v>40962</v>
      </c>
      <c r="D487">
        <v>10888</v>
      </c>
      <c r="E487">
        <v>19</v>
      </c>
      <c r="F487">
        <v>605</v>
      </c>
      <c r="G487">
        <f>Table2[[#This Row],[Unidades]]*Table2[[#This Row],[Valor Unitario]]</f>
        <v>11495</v>
      </c>
    </row>
    <row r="488" spans="1:7" x14ac:dyDescent="0.2">
      <c r="A488" t="s">
        <v>328</v>
      </c>
      <c r="B488" t="s">
        <v>332</v>
      </c>
      <c r="C488">
        <v>40970</v>
      </c>
      <c r="D488">
        <v>10886</v>
      </c>
      <c r="E488">
        <v>10</v>
      </c>
      <c r="F488">
        <v>3127.5</v>
      </c>
      <c r="G488">
        <f>Table2[[#This Row],[Unidades]]*Table2[[#This Row],[Valor Unitario]]</f>
        <v>31275</v>
      </c>
    </row>
    <row r="489" spans="1:7" x14ac:dyDescent="0.2">
      <c r="A489" t="s">
        <v>328</v>
      </c>
      <c r="B489" t="s">
        <v>332</v>
      </c>
      <c r="C489">
        <v>40971</v>
      </c>
      <c r="D489">
        <v>10902</v>
      </c>
      <c r="E489">
        <v>14</v>
      </c>
      <c r="F489">
        <v>863.43</v>
      </c>
      <c r="G489">
        <f>Table2[[#This Row],[Unidades]]*Table2[[#This Row],[Valor Unitario]]</f>
        <v>12088.019999999999</v>
      </c>
    </row>
    <row r="490" spans="1:7" x14ac:dyDescent="0.2">
      <c r="A490" t="s">
        <v>328</v>
      </c>
      <c r="B490" t="s">
        <v>332</v>
      </c>
      <c r="C490">
        <v>40972</v>
      </c>
      <c r="D490">
        <v>10900</v>
      </c>
      <c r="E490">
        <v>10</v>
      </c>
      <c r="F490">
        <v>33.75</v>
      </c>
      <c r="G490">
        <f>Table2[[#This Row],[Unidades]]*Table2[[#This Row],[Valor Unitario]]</f>
        <v>337.5</v>
      </c>
    </row>
    <row r="491" spans="1:7" x14ac:dyDescent="0.2">
      <c r="A491" t="s">
        <v>328</v>
      </c>
      <c r="B491" t="s">
        <v>332</v>
      </c>
      <c r="C491">
        <v>40972</v>
      </c>
      <c r="D491">
        <v>10910</v>
      </c>
      <c r="E491">
        <v>13</v>
      </c>
      <c r="F491">
        <v>452.9</v>
      </c>
      <c r="G491">
        <f>Table2[[#This Row],[Unidades]]*Table2[[#This Row],[Valor Unitario]]</f>
        <v>5887.7</v>
      </c>
    </row>
    <row r="492" spans="1:7" x14ac:dyDescent="0.2">
      <c r="A492" t="s">
        <v>328</v>
      </c>
      <c r="B492" t="s">
        <v>332</v>
      </c>
      <c r="C492">
        <v>40977</v>
      </c>
      <c r="D492">
        <v>10916</v>
      </c>
      <c r="E492">
        <v>15</v>
      </c>
      <c r="F492">
        <v>686.7</v>
      </c>
      <c r="G492">
        <f>Table2[[#This Row],[Unidades]]*Table2[[#This Row],[Valor Unitario]]</f>
        <v>10300.5</v>
      </c>
    </row>
    <row r="493" spans="1:7" x14ac:dyDescent="0.2">
      <c r="A493" t="s">
        <v>328</v>
      </c>
      <c r="B493" t="s">
        <v>332</v>
      </c>
      <c r="C493">
        <v>40977</v>
      </c>
      <c r="D493">
        <v>10921</v>
      </c>
      <c r="E493">
        <v>19</v>
      </c>
      <c r="F493">
        <v>1936</v>
      </c>
      <c r="G493">
        <f>Table2[[#This Row],[Unidades]]*Table2[[#This Row],[Valor Unitario]]</f>
        <v>36784</v>
      </c>
    </row>
    <row r="494" spans="1:7" x14ac:dyDescent="0.2">
      <c r="A494" t="s">
        <v>328</v>
      </c>
      <c r="B494" t="s">
        <v>332</v>
      </c>
      <c r="C494">
        <v>40978</v>
      </c>
      <c r="D494">
        <v>10909</v>
      </c>
      <c r="E494">
        <v>9</v>
      </c>
      <c r="F494">
        <v>670</v>
      </c>
      <c r="G494">
        <f>Table2[[#This Row],[Unidades]]*Table2[[#This Row],[Valor Unitario]]</f>
        <v>6030</v>
      </c>
    </row>
    <row r="495" spans="1:7" x14ac:dyDescent="0.2">
      <c r="A495" t="s">
        <v>328</v>
      </c>
      <c r="B495" t="s">
        <v>332</v>
      </c>
      <c r="C495">
        <v>40986</v>
      </c>
      <c r="D495">
        <v>10928</v>
      </c>
      <c r="E495">
        <v>13</v>
      </c>
      <c r="F495">
        <v>137.5</v>
      </c>
      <c r="G495">
        <f>Table2[[#This Row],[Unidades]]*Table2[[#This Row],[Valor Unitario]]</f>
        <v>1787.5</v>
      </c>
    </row>
    <row r="496" spans="1:7" x14ac:dyDescent="0.2">
      <c r="A496" t="s">
        <v>328</v>
      </c>
      <c r="B496" t="s">
        <v>332</v>
      </c>
      <c r="C496">
        <v>40987</v>
      </c>
      <c r="D496">
        <v>10946</v>
      </c>
      <c r="E496">
        <v>8</v>
      </c>
      <c r="F496">
        <v>1407.5</v>
      </c>
      <c r="G496">
        <f>Table2[[#This Row],[Unidades]]*Table2[[#This Row],[Valor Unitario]]</f>
        <v>11260</v>
      </c>
    </row>
    <row r="497" spans="1:7" x14ac:dyDescent="0.2">
      <c r="A497" t="s">
        <v>328</v>
      </c>
      <c r="B497" t="s">
        <v>332</v>
      </c>
      <c r="C497">
        <v>40991</v>
      </c>
      <c r="D497">
        <v>10950</v>
      </c>
      <c r="E497">
        <v>19</v>
      </c>
      <c r="F497">
        <v>110</v>
      </c>
      <c r="G497">
        <f>Table2[[#This Row],[Unidades]]*Table2[[#This Row],[Valor Unitario]]</f>
        <v>2090</v>
      </c>
    </row>
    <row r="498" spans="1:7" x14ac:dyDescent="0.2">
      <c r="A498" t="s">
        <v>328</v>
      </c>
      <c r="B498" t="s">
        <v>332</v>
      </c>
      <c r="C498">
        <v>40992</v>
      </c>
      <c r="D498">
        <v>10952</v>
      </c>
      <c r="E498">
        <v>8</v>
      </c>
      <c r="F498">
        <v>471.2</v>
      </c>
      <c r="G498">
        <f>Table2[[#This Row],[Unidades]]*Table2[[#This Row],[Valor Unitario]]</f>
        <v>3769.6</v>
      </c>
    </row>
    <row r="499" spans="1:7" x14ac:dyDescent="0.2">
      <c r="A499" t="s">
        <v>328</v>
      </c>
      <c r="B499" t="s">
        <v>332</v>
      </c>
      <c r="C499">
        <v>40995</v>
      </c>
      <c r="D499">
        <v>10975</v>
      </c>
      <c r="E499">
        <v>7</v>
      </c>
      <c r="F499">
        <v>717.5</v>
      </c>
      <c r="G499">
        <f>Table2[[#This Row],[Unidades]]*Table2[[#This Row],[Valor Unitario]]</f>
        <v>5022.5</v>
      </c>
    </row>
    <row r="500" spans="1:7" x14ac:dyDescent="0.2">
      <c r="A500" t="s">
        <v>328</v>
      </c>
      <c r="B500" t="s">
        <v>332</v>
      </c>
      <c r="C500">
        <v>40998</v>
      </c>
      <c r="D500">
        <v>10969</v>
      </c>
      <c r="E500">
        <v>7</v>
      </c>
      <c r="F500">
        <v>108</v>
      </c>
      <c r="G500">
        <f>Table2[[#This Row],[Unidades]]*Table2[[#This Row],[Valor Unitario]]</f>
        <v>756</v>
      </c>
    </row>
    <row r="501" spans="1:7" x14ac:dyDescent="0.2">
      <c r="A501" t="s">
        <v>328</v>
      </c>
      <c r="B501" t="s">
        <v>332</v>
      </c>
      <c r="C501">
        <v>41000</v>
      </c>
      <c r="D501">
        <v>10968</v>
      </c>
      <c r="E501">
        <v>15</v>
      </c>
      <c r="F501">
        <v>1408</v>
      </c>
      <c r="G501">
        <f>Table2[[#This Row],[Unidades]]*Table2[[#This Row],[Valor Unitario]]</f>
        <v>21120</v>
      </c>
    </row>
    <row r="502" spans="1:7" x14ac:dyDescent="0.2">
      <c r="A502" t="s">
        <v>328</v>
      </c>
      <c r="B502" t="s">
        <v>332</v>
      </c>
      <c r="C502">
        <v>41001</v>
      </c>
      <c r="D502">
        <v>10981</v>
      </c>
      <c r="E502">
        <v>10</v>
      </c>
      <c r="F502">
        <v>15810</v>
      </c>
      <c r="G502">
        <f>Table2[[#This Row],[Unidades]]*Table2[[#This Row],[Valor Unitario]]</f>
        <v>158100</v>
      </c>
    </row>
    <row r="503" spans="1:7" x14ac:dyDescent="0.2">
      <c r="A503" t="s">
        <v>328</v>
      </c>
      <c r="B503" t="s">
        <v>332</v>
      </c>
      <c r="C503">
        <v>41002</v>
      </c>
      <c r="D503">
        <v>10976</v>
      </c>
      <c r="E503">
        <v>17</v>
      </c>
      <c r="F503">
        <v>912</v>
      </c>
      <c r="G503">
        <f>Table2[[#This Row],[Unidades]]*Table2[[#This Row],[Valor Unitario]]</f>
        <v>15504</v>
      </c>
    </row>
    <row r="504" spans="1:7" x14ac:dyDescent="0.2">
      <c r="A504" t="s">
        <v>328</v>
      </c>
      <c r="B504" t="s">
        <v>332</v>
      </c>
      <c r="C504">
        <v>41002</v>
      </c>
      <c r="D504">
        <v>10984</v>
      </c>
      <c r="E504">
        <v>17</v>
      </c>
      <c r="F504">
        <v>1809.75</v>
      </c>
      <c r="G504">
        <f>Table2[[#This Row],[Unidades]]*Table2[[#This Row],[Valor Unitario]]</f>
        <v>30765.75</v>
      </c>
    </row>
    <row r="505" spans="1:7" x14ac:dyDescent="0.2">
      <c r="A505" t="s">
        <v>328</v>
      </c>
      <c r="B505" t="s">
        <v>332</v>
      </c>
      <c r="C505">
        <v>41002</v>
      </c>
      <c r="D505">
        <v>10992</v>
      </c>
      <c r="E505">
        <v>8</v>
      </c>
      <c r="F505">
        <v>69.599999999999994</v>
      </c>
      <c r="G505">
        <f>Table2[[#This Row],[Unidades]]*Table2[[#This Row],[Valor Unitario]]</f>
        <v>556.79999999999995</v>
      </c>
    </row>
    <row r="506" spans="1:7" x14ac:dyDescent="0.2">
      <c r="A506" t="s">
        <v>328</v>
      </c>
      <c r="B506" t="s">
        <v>332</v>
      </c>
      <c r="C506">
        <v>41005</v>
      </c>
      <c r="D506">
        <v>10995</v>
      </c>
      <c r="E506">
        <v>16</v>
      </c>
      <c r="F506">
        <v>1196</v>
      </c>
      <c r="G506">
        <f>Table2[[#This Row],[Unidades]]*Table2[[#This Row],[Valor Unitario]]</f>
        <v>19136</v>
      </c>
    </row>
    <row r="507" spans="1:7" x14ac:dyDescent="0.2">
      <c r="A507" t="s">
        <v>328</v>
      </c>
      <c r="B507" t="s">
        <v>332</v>
      </c>
      <c r="C507">
        <v>41006</v>
      </c>
      <c r="D507">
        <v>10991</v>
      </c>
      <c r="E507">
        <v>9</v>
      </c>
      <c r="F507">
        <v>2296</v>
      </c>
      <c r="G507">
        <f>Table2[[#This Row],[Unidades]]*Table2[[#This Row],[Valor Unitario]]</f>
        <v>20664</v>
      </c>
    </row>
    <row r="508" spans="1:7" x14ac:dyDescent="0.2">
      <c r="A508" t="s">
        <v>328</v>
      </c>
      <c r="B508" t="s">
        <v>332</v>
      </c>
      <c r="C508">
        <v>41016</v>
      </c>
      <c r="D508">
        <v>11012</v>
      </c>
      <c r="E508">
        <v>17</v>
      </c>
      <c r="F508">
        <v>2825.3</v>
      </c>
      <c r="G508">
        <f>Table2[[#This Row],[Unidades]]*Table2[[#This Row],[Valor Unitario]]</f>
        <v>48030.100000000006</v>
      </c>
    </row>
    <row r="509" spans="1:7" x14ac:dyDescent="0.2">
      <c r="A509" t="s">
        <v>328</v>
      </c>
      <c r="B509" t="s">
        <v>332</v>
      </c>
      <c r="C509">
        <v>41019</v>
      </c>
      <c r="D509">
        <v>11027</v>
      </c>
      <c r="E509">
        <v>10</v>
      </c>
      <c r="F509">
        <v>877.72</v>
      </c>
      <c r="G509">
        <f>Table2[[#This Row],[Unidades]]*Table2[[#This Row],[Valor Unitario]]</f>
        <v>8777.2000000000007</v>
      </c>
    </row>
    <row r="510" spans="1:7" x14ac:dyDescent="0.2">
      <c r="A510" t="s">
        <v>328</v>
      </c>
      <c r="B510" t="s">
        <v>332</v>
      </c>
      <c r="C510">
        <v>41023</v>
      </c>
      <c r="D510">
        <v>11023</v>
      </c>
      <c r="E510">
        <v>7</v>
      </c>
      <c r="F510">
        <v>1500</v>
      </c>
      <c r="G510">
        <f>Table2[[#This Row],[Unidades]]*Table2[[#This Row],[Valor Unitario]]</f>
        <v>10500</v>
      </c>
    </row>
    <row r="511" spans="1:7" x14ac:dyDescent="0.2">
      <c r="A511" t="s">
        <v>328</v>
      </c>
      <c r="B511" t="s">
        <v>332</v>
      </c>
      <c r="C511">
        <v>41029</v>
      </c>
      <c r="D511">
        <v>11038</v>
      </c>
      <c r="E511">
        <v>9</v>
      </c>
      <c r="F511">
        <v>732.6</v>
      </c>
      <c r="G511">
        <f>Table2[[#This Row],[Unidades]]*Table2[[#This Row],[Valor Unitario]]</f>
        <v>6593.4000000000005</v>
      </c>
    </row>
    <row r="512" spans="1:7" x14ac:dyDescent="0.2">
      <c r="A512" t="s">
        <v>328</v>
      </c>
      <c r="B512" t="s">
        <v>332</v>
      </c>
      <c r="C512">
        <v>41478</v>
      </c>
      <c r="D512">
        <v>10258</v>
      </c>
      <c r="E512">
        <v>8</v>
      </c>
      <c r="F512">
        <v>1614.88</v>
      </c>
      <c r="G512">
        <f>Table2[[#This Row],[Unidades]]*Table2[[#This Row],[Valor Unitario]]</f>
        <v>12919.04</v>
      </c>
    </row>
    <row r="513" spans="1:7" x14ac:dyDescent="0.2">
      <c r="A513" t="s">
        <v>328</v>
      </c>
      <c r="B513" t="s">
        <v>332</v>
      </c>
      <c r="C513">
        <v>41488</v>
      </c>
      <c r="D513">
        <v>10270</v>
      </c>
      <c r="E513">
        <v>18</v>
      </c>
      <c r="F513">
        <v>1376</v>
      </c>
      <c r="G513">
        <f>Table2[[#This Row],[Unidades]]*Table2[[#This Row],[Valor Unitario]]</f>
        <v>24768</v>
      </c>
    </row>
    <row r="514" spans="1:7" x14ac:dyDescent="0.2">
      <c r="A514" t="s">
        <v>328</v>
      </c>
      <c r="B514" t="s">
        <v>332</v>
      </c>
      <c r="C514">
        <v>41495</v>
      </c>
      <c r="D514">
        <v>10275</v>
      </c>
      <c r="E514">
        <v>9</v>
      </c>
      <c r="F514">
        <v>291.83999999999997</v>
      </c>
      <c r="G514">
        <f>Table2[[#This Row],[Unidades]]*Table2[[#This Row],[Valor Unitario]]</f>
        <v>2626.56</v>
      </c>
    </row>
    <row r="515" spans="1:7" x14ac:dyDescent="0.2">
      <c r="A515" t="s">
        <v>328</v>
      </c>
      <c r="B515" t="s">
        <v>332</v>
      </c>
      <c r="C515">
        <v>41512</v>
      </c>
      <c r="D515">
        <v>10285</v>
      </c>
      <c r="E515">
        <v>8</v>
      </c>
      <c r="F515">
        <v>1743.36</v>
      </c>
      <c r="G515">
        <f>Table2[[#This Row],[Unidades]]*Table2[[#This Row],[Valor Unitario]]</f>
        <v>13946.88</v>
      </c>
    </row>
    <row r="516" spans="1:7" x14ac:dyDescent="0.2">
      <c r="A516" t="s">
        <v>328</v>
      </c>
      <c r="B516" t="s">
        <v>332</v>
      </c>
      <c r="C516">
        <v>41519</v>
      </c>
      <c r="D516">
        <v>10292</v>
      </c>
      <c r="E516">
        <v>14</v>
      </c>
      <c r="F516">
        <v>1296</v>
      </c>
      <c r="G516">
        <f>Table2[[#This Row],[Unidades]]*Table2[[#This Row],[Valor Unitario]]</f>
        <v>18144</v>
      </c>
    </row>
    <row r="517" spans="1:7" x14ac:dyDescent="0.2">
      <c r="A517" t="s">
        <v>328</v>
      </c>
      <c r="B517" t="s">
        <v>332</v>
      </c>
      <c r="C517">
        <v>41528</v>
      </c>
      <c r="D517">
        <v>10293</v>
      </c>
      <c r="E517">
        <v>14</v>
      </c>
      <c r="F517">
        <v>848.7</v>
      </c>
      <c r="G517">
        <f>Table2[[#This Row],[Unidades]]*Table2[[#This Row],[Valor Unitario]]</f>
        <v>11881.800000000001</v>
      </c>
    </row>
    <row r="518" spans="1:7" x14ac:dyDescent="0.2">
      <c r="A518" t="s">
        <v>328</v>
      </c>
      <c r="B518" t="s">
        <v>332</v>
      </c>
      <c r="C518">
        <v>41534</v>
      </c>
      <c r="D518">
        <v>10304</v>
      </c>
      <c r="E518">
        <v>16</v>
      </c>
      <c r="F518">
        <v>954.4</v>
      </c>
      <c r="G518">
        <f>Table2[[#This Row],[Unidades]]*Table2[[#This Row],[Valor Unitario]]</f>
        <v>15270.4</v>
      </c>
    </row>
    <row r="519" spans="1:7" x14ac:dyDescent="0.2">
      <c r="A519" t="s">
        <v>328</v>
      </c>
      <c r="B519" t="s">
        <v>332</v>
      </c>
      <c r="C519">
        <v>41540</v>
      </c>
      <c r="D519">
        <v>10306</v>
      </c>
      <c r="E519">
        <v>10</v>
      </c>
      <c r="F519">
        <v>498.5</v>
      </c>
      <c r="G519">
        <f>Table2[[#This Row],[Unidades]]*Table2[[#This Row],[Valor Unitario]]</f>
        <v>4985</v>
      </c>
    </row>
    <row r="520" spans="1:7" x14ac:dyDescent="0.2">
      <c r="A520" t="s">
        <v>328</v>
      </c>
      <c r="B520" t="s">
        <v>332</v>
      </c>
      <c r="C520">
        <v>41543</v>
      </c>
      <c r="D520">
        <v>10311</v>
      </c>
      <c r="E520">
        <v>16</v>
      </c>
      <c r="F520">
        <v>268.8</v>
      </c>
      <c r="G520">
        <f>Table2[[#This Row],[Unidades]]*Table2[[#This Row],[Valor Unitario]]</f>
        <v>4300.8</v>
      </c>
    </row>
    <row r="521" spans="1:7" x14ac:dyDescent="0.2">
      <c r="A521" t="s">
        <v>328</v>
      </c>
      <c r="B521" t="s">
        <v>332</v>
      </c>
      <c r="C521">
        <v>41551</v>
      </c>
      <c r="D521">
        <v>10314</v>
      </c>
      <c r="E521">
        <v>18</v>
      </c>
      <c r="F521">
        <v>2094.3000000000002</v>
      </c>
      <c r="G521">
        <f>Table2[[#This Row],[Unidades]]*Table2[[#This Row],[Valor Unitario]]</f>
        <v>37697.4</v>
      </c>
    </row>
    <row r="522" spans="1:7" x14ac:dyDescent="0.2">
      <c r="A522" t="s">
        <v>328</v>
      </c>
      <c r="B522" t="s">
        <v>332</v>
      </c>
      <c r="C522">
        <v>41555</v>
      </c>
      <c r="D522">
        <v>10316</v>
      </c>
      <c r="E522">
        <v>19</v>
      </c>
      <c r="F522">
        <v>2835</v>
      </c>
      <c r="G522">
        <f>Table2[[#This Row],[Unidades]]*Table2[[#This Row],[Valor Unitario]]</f>
        <v>53865</v>
      </c>
    </row>
    <row r="523" spans="1:7" x14ac:dyDescent="0.2">
      <c r="A523" t="s">
        <v>328</v>
      </c>
      <c r="B523" t="s">
        <v>332</v>
      </c>
      <c r="C523">
        <v>41561</v>
      </c>
      <c r="D523">
        <v>10325</v>
      </c>
      <c r="E523">
        <v>9</v>
      </c>
      <c r="F523">
        <v>1497</v>
      </c>
      <c r="G523">
        <f>Table2[[#This Row],[Unidades]]*Table2[[#This Row],[Valor Unitario]]</f>
        <v>13473</v>
      </c>
    </row>
    <row r="524" spans="1:7" x14ac:dyDescent="0.2">
      <c r="A524" t="s">
        <v>328</v>
      </c>
      <c r="B524" t="s">
        <v>332</v>
      </c>
      <c r="C524">
        <v>41586</v>
      </c>
      <c r="D524">
        <v>10340</v>
      </c>
      <c r="E524">
        <v>11</v>
      </c>
      <c r="F524">
        <v>2436.1799999999998</v>
      </c>
      <c r="G524">
        <f>Table2[[#This Row],[Unidades]]*Table2[[#This Row],[Valor Unitario]]</f>
        <v>26797.98</v>
      </c>
    </row>
    <row r="525" spans="1:7" x14ac:dyDescent="0.2">
      <c r="A525" t="s">
        <v>328</v>
      </c>
      <c r="B525" t="s">
        <v>332</v>
      </c>
      <c r="C525">
        <v>41598</v>
      </c>
      <c r="D525">
        <v>10351</v>
      </c>
      <c r="E525">
        <v>9</v>
      </c>
      <c r="F525">
        <v>5398.72</v>
      </c>
      <c r="G525">
        <f>Table2[[#This Row],[Unidades]]*Table2[[#This Row],[Valor Unitario]]</f>
        <v>48588.480000000003</v>
      </c>
    </row>
    <row r="526" spans="1:7" x14ac:dyDescent="0.2">
      <c r="A526" t="s">
        <v>328</v>
      </c>
      <c r="B526" t="s">
        <v>332</v>
      </c>
      <c r="C526">
        <v>41610</v>
      </c>
      <c r="D526">
        <v>10357</v>
      </c>
      <c r="E526">
        <v>16</v>
      </c>
      <c r="F526">
        <v>1167.68</v>
      </c>
      <c r="G526">
        <f>Table2[[#This Row],[Unidades]]*Table2[[#This Row],[Valor Unitario]]</f>
        <v>18682.88</v>
      </c>
    </row>
    <row r="527" spans="1:7" x14ac:dyDescent="0.2">
      <c r="A527" t="s">
        <v>328</v>
      </c>
      <c r="B527" t="s">
        <v>332</v>
      </c>
      <c r="C527">
        <v>41611</v>
      </c>
      <c r="D527">
        <v>10361</v>
      </c>
      <c r="E527">
        <v>13</v>
      </c>
      <c r="F527">
        <v>2046.24</v>
      </c>
      <c r="G527">
        <f>Table2[[#This Row],[Unidades]]*Table2[[#This Row],[Valor Unitario]]</f>
        <v>26601.119999999999</v>
      </c>
    </row>
    <row r="528" spans="1:7" x14ac:dyDescent="0.2">
      <c r="A528" t="s">
        <v>328</v>
      </c>
      <c r="B528" t="s">
        <v>332</v>
      </c>
      <c r="C528">
        <v>41612</v>
      </c>
      <c r="D528">
        <v>10364</v>
      </c>
      <c r="E528">
        <v>14</v>
      </c>
      <c r="F528">
        <v>950</v>
      </c>
      <c r="G528">
        <f>Table2[[#This Row],[Unidades]]*Table2[[#This Row],[Valor Unitario]]</f>
        <v>13300</v>
      </c>
    </row>
    <row r="529" spans="1:7" x14ac:dyDescent="0.2">
      <c r="A529" t="s">
        <v>328</v>
      </c>
      <c r="B529" t="s">
        <v>332</v>
      </c>
      <c r="C529">
        <v>41617</v>
      </c>
      <c r="D529">
        <v>10374</v>
      </c>
      <c r="E529">
        <v>8</v>
      </c>
      <c r="F529">
        <v>459</v>
      </c>
      <c r="G529">
        <f>Table2[[#This Row],[Unidades]]*Table2[[#This Row],[Valor Unitario]]</f>
        <v>3672</v>
      </c>
    </row>
    <row r="530" spans="1:7" x14ac:dyDescent="0.2">
      <c r="A530" t="s">
        <v>328</v>
      </c>
      <c r="B530" t="s">
        <v>332</v>
      </c>
      <c r="C530">
        <v>41621</v>
      </c>
      <c r="D530">
        <v>10376</v>
      </c>
      <c r="E530">
        <v>17</v>
      </c>
      <c r="F530">
        <v>399</v>
      </c>
      <c r="G530">
        <f>Table2[[#This Row],[Unidades]]*Table2[[#This Row],[Valor Unitario]]</f>
        <v>6783</v>
      </c>
    </row>
    <row r="531" spans="1:7" x14ac:dyDescent="0.2">
      <c r="A531" t="s">
        <v>328</v>
      </c>
      <c r="B531" t="s">
        <v>332</v>
      </c>
      <c r="C531">
        <v>41621</v>
      </c>
      <c r="D531">
        <v>10377</v>
      </c>
      <c r="E531">
        <v>16</v>
      </c>
      <c r="F531">
        <v>863.6</v>
      </c>
      <c r="G531">
        <f>Table2[[#This Row],[Unidades]]*Table2[[#This Row],[Valor Unitario]]</f>
        <v>13817.6</v>
      </c>
    </row>
    <row r="532" spans="1:7" x14ac:dyDescent="0.2">
      <c r="A532" t="s">
        <v>328</v>
      </c>
      <c r="B532" t="s">
        <v>332</v>
      </c>
      <c r="C532">
        <v>41628</v>
      </c>
      <c r="D532">
        <v>10387</v>
      </c>
      <c r="E532">
        <v>9</v>
      </c>
      <c r="F532">
        <v>1058.4000000000001</v>
      </c>
      <c r="G532">
        <f>Table2[[#This Row],[Unidades]]*Table2[[#This Row],[Valor Unitario]]</f>
        <v>9525.6</v>
      </c>
    </row>
    <row r="533" spans="1:7" x14ac:dyDescent="0.2">
      <c r="A533" t="s">
        <v>328</v>
      </c>
      <c r="B533" t="s">
        <v>332</v>
      </c>
      <c r="C533">
        <v>41631</v>
      </c>
      <c r="D533">
        <v>10385</v>
      </c>
      <c r="E533">
        <v>17</v>
      </c>
      <c r="F533">
        <v>691.2</v>
      </c>
      <c r="G533">
        <f>Table2[[#This Row],[Unidades]]*Table2[[#This Row],[Valor Unitario]]</f>
        <v>11750.400000000001</v>
      </c>
    </row>
    <row r="534" spans="1:7" x14ac:dyDescent="0.2">
      <c r="A534" t="s">
        <v>328</v>
      </c>
      <c r="B534" t="s">
        <v>332</v>
      </c>
      <c r="C534">
        <v>41632</v>
      </c>
      <c r="D534">
        <v>10371</v>
      </c>
      <c r="E534">
        <v>13</v>
      </c>
      <c r="F534">
        <v>72.959999999999994</v>
      </c>
      <c r="G534">
        <f>Table2[[#This Row],[Unidades]]*Table2[[#This Row],[Valor Unitario]]</f>
        <v>948.4799999999999</v>
      </c>
    </row>
    <row r="535" spans="1:7" x14ac:dyDescent="0.2">
      <c r="A535" t="s">
        <v>328</v>
      </c>
      <c r="B535" t="s">
        <v>333</v>
      </c>
      <c r="C535">
        <v>40544</v>
      </c>
      <c r="D535">
        <v>10392</v>
      </c>
      <c r="E535">
        <v>13</v>
      </c>
      <c r="F535">
        <v>1440</v>
      </c>
      <c r="G535">
        <f>Table2[[#This Row],[Unidades]]*Table2[[#This Row],[Valor Unitario]]</f>
        <v>18720</v>
      </c>
    </row>
    <row r="536" spans="1:7" x14ac:dyDescent="0.2">
      <c r="A536" t="s">
        <v>328</v>
      </c>
      <c r="B536" t="s">
        <v>333</v>
      </c>
      <c r="C536">
        <v>40551</v>
      </c>
      <c r="D536">
        <v>10404</v>
      </c>
      <c r="E536">
        <v>7</v>
      </c>
      <c r="F536">
        <v>1591.25</v>
      </c>
      <c r="G536">
        <f>Table2[[#This Row],[Unidades]]*Table2[[#This Row],[Valor Unitario]]</f>
        <v>11138.75</v>
      </c>
    </row>
    <row r="537" spans="1:7" x14ac:dyDescent="0.2">
      <c r="A537" t="s">
        <v>328</v>
      </c>
      <c r="B537" t="s">
        <v>333</v>
      </c>
      <c r="C537">
        <v>40552</v>
      </c>
      <c r="D537">
        <v>10398</v>
      </c>
      <c r="E537">
        <v>11</v>
      </c>
      <c r="F537">
        <v>2505.6</v>
      </c>
      <c r="G537">
        <f>Table2[[#This Row],[Unidades]]*Table2[[#This Row],[Valor Unitario]]</f>
        <v>27561.599999999999</v>
      </c>
    </row>
    <row r="538" spans="1:7" x14ac:dyDescent="0.2">
      <c r="A538" t="s">
        <v>328</v>
      </c>
      <c r="B538" t="s">
        <v>333</v>
      </c>
      <c r="C538">
        <v>40560</v>
      </c>
      <c r="D538">
        <v>10414</v>
      </c>
      <c r="E538">
        <v>13</v>
      </c>
      <c r="F538">
        <v>224.83</v>
      </c>
      <c r="G538">
        <f>Table2[[#This Row],[Unidades]]*Table2[[#This Row],[Valor Unitario]]</f>
        <v>2922.79</v>
      </c>
    </row>
    <row r="539" spans="1:7" x14ac:dyDescent="0.2">
      <c r="A539" t="s">
        <v>328</v>
      </c>
      <c r="B539" t="s">
        <v>333</v>
      </c>
      <c r="C539">
        <v>40573</v>
      </c>
      <c r="D539">
        <v>10407</v>
      </c>
      <c r="E539">
        <v>14</v>
      </c>
      <c r="F539">
        <v>1194</v>
      </c>
      <c r="G539">
        <f>Table2[[#This Row],[Unidades]]*Table2[[#This Row],[Valor Unitario]]</f>
        <v>16716</v>
      </c>
    </row>
    <row r="540" spans="1:7" x14ac:dyDescent="0.2">
      <c r="A540" t="s">
        <v>328</v>
      </c>
      <c r="B540" t="s">
        <v>333</v>
      </c>
      <c r="C540">
        <v>40574</v>
      </c>
      <c r="D540">
        <v>10422</v>
      </c>
      <c r="E540">
        <v>10</v>
      </c>
      <c r="F540">
        <v>49.8</v>
      </c>
      <c r="G540">
        <f>Table2[[#This Row],[Unidades]]*Table2[[#This Row],[Valor Unitario]]</f>
        <v>498</v>
      </c>
    </row>
    <row r="541" spans="1:7" x14ac:dyDescent="0.2">
      <c r="A541" t="s">
        <v>328</v>
      </c>
      <c r="B541" t="s">
        <v>333</v>
      </c>
      <c r="C541">
        <v>40605</v>
      </c>
      <c r="D541">
        <v>10457</v>
      </c>
      <c r="E541">
        <v>13</v>
      </c>
      <c r="F541">
        <v>1584</v>
      </c>
      <c r="G541">
        <f>Table2[[#This Row],[Unidades]]*Table2[[#This Row],[Valor Unitario]]</f>
        <v>20592</v>
      </c>
    </row>
    <row r="542" spans="1:7" x14ac:dyDescent="0.2">
      <c r="A542" t="s">
        <v>328</v>
      </c>
      <c r="B542" t="s">
        <v>333</v>
      </c>
      <c r="C542">
        <v>40620</v>
      </c>
      <c r="D542">
        <v>10462</v>
      </c>
      <c r="E542">
        <v>11</v>
      </c>
      <c r="F542">
        <v>156</v>
      </c>
      <c r="G542">
        <f>Table2[[#This Row],[Unidades]]*Table2[[#This Row],[Valor Unitario]]</f>
        <v>1716</v>
      </c>
    </row>
    <row r="543" spans="1:7" x14ac:dyDescent="0.2">
      <c r="A543" t="s">
        <v>328</v>
      </c>
      <c r="B543" t="s">
        <v>333</v>
      </c>
      <c r="C543">
        <v>40620</v>
      </c>
      <c r="D543">
        <v>10471</v>
      </c>
      <c r="E543">
        <v>13</v>
      </c>
      <c r="F543">
        <v>1328</v>
      </c>
      <c r="G543">
        <f>Table2[[#This Row],[Unidades]]*Table2[[#This Row],[Valor Unitario]]</f>
        <v>17264</v>
      </c>
    </row>
    <row r="544" spans="1:7" x14ac:dyDescent="0.2">
      <c r="A544" t="s">
        <v>328</v>
      </c>
      <c r="B544" t="s">
        <v>333</v>
      </c>
      <c r="C544">
        <v>40628</v>
      </c>
      <c r="D544">
        <v>10478</v>
      </c>
      <c r="E544">
        <v>18</v>
      </c>
      <c r="F544">
        <v>471.2</v>
      </c>
      <c r="G544">
        <f>Table2[[#This Row],[Unidades]]*Table2[[#This Row],[Valor Unitario]]</f>
        <v>8481.6</v>
      </c>
    </row>
    <row r="545" spans="1:7" x14ac:dyDescent="0.2">
      <c r="A545" t="s">
        <v>328</v>
      </c>
      <c r="B545" t="s">
        <v>333</v>
      </c>
      <c r="C545">
        <v>40630</v>
      </c>
      <c r="D545">
        <v>10487</v>
      </c>
      <c r="E545">
        <v>9</v>
      </c>
      <c r="F545">
        <v>889.7</v>
      </c>
      <c r="G545">
        <f>Table2[[#This Row],[Unidades]]*Table2[[#This Row],[Valor Unitario]]</f>
        <v>8007.3</v>
      </c>
    </row>
    <row r="546" spans="1:7" x14ac:dyDescent="0.2">
      <c r="A546" t="s">
        <v>328</v>
      </c>
      <c r="B546" t="s">
        <v>333</v>
      </c>
      <c r="C546">
        <v>40662</v>
      </c>
      <c r="D546">
        <v>10502</v>
      </c>
      <c r="E546">
        <v>17</v>
      </c>
      <c r="F546">
        <v>816.3</v>
      </c>
      <c r="G546">
        <f>Table2[[#This Row],[Unidades]]*Table2[[#This Row],[Valor Unitario]]</f>
        <v>13877.099999999999</v>
      </c>
    </row>
    <row r="547" spans="1:7" x14ac:dyDescent="0.2">
      <c r="A547" t="s">
        <v>328</v>
      </c>
      <c r="B547" t="s">
        <v>333</v>
      </c>
      <c r="C547">
        <v>40664</v>
      </c>
      <c r="D547">
        <v>10516</v>
      </c>
      <c r="E547">
        <v>14</v>
      </c>
      <c r="F547">
        <v>2381.0500000000002</v>
      </c>
      <c r="G547">
        <f>Table2[[#This Row],[Unidades]]*Table2[[#This Row],[Valor Unitario]]</f>
        <v>33334.700000000004</v>
      </c>
    </row>
    <row r="548" spans="1:7" x14ac:dyDescent="0.2">
      <c r="A548" t="s">
        <v>328</v>
      </c>
      <c r="B548" t="s">
        <v>333</v>
      </c>
      <c r="C548">
        <v>40686</v>
      </c>
      <c r="D548">
        <v>10515</v>
      </c>
      <c r="E548">
        <v>7</v>
      </c>
      <c r="F548">
        <v>9921.2999999999993</v>
      </c>
      <c r="G548">
        <f>Table2[[#This Row],[Unidades]]*Table2[[#This Row],[Valor Unitario]]</f>
        <v>69449.099999999991</v>
      </c>
    </row>
    <row r="549" spans="1:7" x14ac:dyDescent="0.2">
      <c r="A549" t="s">
        <v>328</v>
      </c>
      <c r="B549" t="s">
        <v>333</v>
      </c>
      <c r="C549">
        <v>40692</v>
      </c>
      <c r="D549">
        <v>10541</v>
      </c>
      <c r="E549">
        <v>8</v>
      </c>
      <c r="F549">
        <v>1946.52</v>
      </c>
      <c r="G549">
        <f>Table2[[#This Row],[Unidades]]*Table2[[#This Row],[Valor Unitario]]</f>
        <v>15572.16</v>
      </c>
    </row>
    <row r="550" spans="1:7" x14ac:dyDescent="0.2">
      <c r="A550" t="s">
        <v>328</v>
      </c>
      <c r="B550" t="s">
        <v>333</v>
      </c>
      <c r="C550">
        <v>40697</v>
      </c>
      <c r="D550">
        <v>10553</v>
      </c>
      <c r="E550">
        <v>16</v>
      </c>
      <c r="F550">
        <v>1546.3</v>
      </c>
      <c r="G550">
        <f>Table2[[#This Row],[Unidades]]*Table2[[#This Row],[Valor Unitario]]</f>
        <v>24740.799999999999</v>
      </c>
    </row>
    <row r="551" spans="1:7" x14ac:dyDescent="0.2">
      <c r="A551" t="s">
        <v>328</v>
      </c>
      <c r="B551" t="s">
        <v>333</v>
      </c>
      <c r="C551">
        <v>40699</v>
      </c>
      <c r="D551">
        <v>10552</v>
      </c>
      <c r="E551">
        <v>14</v>
      </c>
      <c r="F551">
        <v>880.5</v>
      </c>
      <c r="G551">
        <f>Table2[[#This Row],[Unidades]]*Table2[[#This Row],[Valor Unitario]]</f>
        <v>12327</v>
      </c>
    </row>
    <row r="552" spans="1:7" x14ac:dyDescent="0.2">
      <c r="A552" t="s">
        <v>328</v>
      </c>
      <c r="B552" t="s">
        <v>333</v>
      </c>
      <c r="C552">
        <v>40703</v>
      </c>
      <c r="D552">
        <v>10561</v>
      </c>
      <c r="E552">
        <v>15</v>
      </c>
      <c r="F552">
        <v>2844.5</v>
      </c>
      <c r="G552">
        <f>Table2[[#This Row],[Unidades]]*Table2[[#This Row],[Valor Unitario]]</f>
        <v>42667.5</v>
      </c>
    </row>
    <row r="553" spans="1:7" x14ac:dyDescent="0.2">
      <c r="A553" t="s">
        <v>328</v>
      </c>
      <c r="B553" t="s">
        <v>333</v>
      </c>
      <c r="C553">
        <v>40707</v>
      </c>
      <c r="D553">
        <v>10556</v>
      </c>
      <c r="E553">
        <v>11</v>
      </c>
      <c r="F553">
        <v>835.2</v>
      </c>
      <c r="G553">
        <f>Table2[[#This Row],[Unidades]]*Table2[[#This Row],[Valor Unitario]]</f>
        <v>9187.2000000000007</v>
      </c>
    </row>
    <row r="554" spans="1:7" x14ac:dyDescent="0.2">
      <c r="A554" t="s">
        <v>328</v>
      </c>
      <c r="B554" t="s">
        <v>333</v>
      </c>
      <c r="C554">
        <v>40718</v>
      </c>
      <c r="D554">
        <v>10563</v>
      </c>
      <c r="E554">
        <v>16</v>
      </c>
      <c r="F554">
        <v>965</v>
      </c>
      <c r="G554">
        <f>Table2[[#This Row],[Unidades]]*Table2[[#This Row],[Valor Unitario]]</f>
        <v>15440</v>
      </c>
    </row>
    <row r="555" spans="1:7" x14ac:dyDescent="0.2">
      <c r="A555" t="s">
        <v>328</v>
      </c>
      <c r="B555" t="s">
        <v>333</v>
      </c>
      <c r="C555">
        <v>40728</v>
      </c>
      <c r="D555">
        <v>10583</v>
      </c>
      <c r="E555">
        <v>18</v>
      </c>
      <c r="F555">
        <v>2237.5</v>
      </c>
      <c r="G555">
        <f>Table2[[#This Row],[Unidades]]*Table2[[#This Row],[Valor Unitario]]</f>
        <v>40275</v>
      </c>
    </row>
    <row r="556" spans="1:7" x14ac:dyDescent="0.2">
      <c r="A556" t="s">
        <v>328</v>
      </c>
      <c r="B556" t="s">
        <v>333</v>
      </c>
      <c r="C556">
        <v>40734</v>
      </c>
      <c r="D556">
        <v>10588</v>
      </c>
      <c r="E556">
        <v>16</v>
      </c>
      <c r="F556">
        <v>3120</v>
      </c>
      <c r="G556">
        <f>Table2[[#This Row],[Unidades]]*Table2[[#This Row],[Valor Unitario]]</f>
        <v>49920</v>
      </c>
    </row>
    <row r="557" spans="1:7" x14ac:dyDescent="0.2">
      <c r="A557" t="s">
        <v>328</v>
      </c>
      <c r="B557" t="s">
        <v>333</v>
      </c>
      <c r="C557">
        <v>40738</v>
      </c>
      <c r="D557">
        <v>10595</v>
      </c>
      <c r="E557">
        <v>8</v>
      </c>
      <c r="F557">
        <v>4725</v>
      </c>
      <c r="G557">
        <f>Table2[[#This Row],[Unidades]]*Table2[[#This Row],[Valor Unitario]]</f>
        <v>37800</v>
      </c>
    </row>
    <row r="558" spans="1:7" x14ac:dyDescent="0.2">
      <c r="A558" t="s">
        <v>328</v>
      </c>
      <c r="B558" t="s">
        <v>333</v>
      </c>
      <c r="C558">
        <v>40761</v>
      </c>
      <c r="D558">
        <v>10615</v>
      </c>
      <c r="E558">
        <v>19</v>
      </c>
      <c r="F558">
        <v>120</v>
      </c>
      <c r="G558">
        <f>Table2[[#This Row],[Unidades]]*Table2[[#This Row],[Valor Unitario]]</f>
        <v>2280</v>
      </c>
    </row>
    <row r="559" spans="1:7" x14ac:dyDescent="0.2">
      <c r="A559" t="s">
        <v>328</v>
      </c>
      <c r="B559" t="s">
        <v>333</v>
      </c>
      <c r="C559">
        <v>40769</v>
      </c>
      <c r="D559">
        <v>10620</v>
      </c>
      <c r="E559">
        <v>13</v>
      </c>
      <c r="F559">
        <v>57.5</v>
      </c>
      <c r="G559">
        <f>Table2[[#This Row],[Unidades]]*Table2[[#This Row],[Valor Unitario]]</f>
        <v>747.5</v>
      </c>
    </row>
    <row r="560" spans="1:7" x14ac:dyDescent="0.2">
      <c r="A560" t="s">
        <v>328</v>
      </c>
      <c r="B560" t="s">
        <v>333</v>
      </c>
      <c r="C560">
        <v>40801</v>
      </c>
      <c r="D560">
        <v>10657</v>
      </c>
      <c r="E560">
        <v>12</v>
      </c>
      <c r="F560">
        <v>4371.6000000000004</v>
      </c>
      <c r="G560">
        <f>Table2[[#This Row],[Unidades]]*Table2[[#This Row],[Valor Unitario]]</f>
        <v>52459.200000000004</v>
      </c>
    </row>
    <row r="561" spans="1:7" x14ac:dyDescent="0.2">
      <c r="A561" t="s">
        <v>328</v>
      </c>
      <c r="B561" t="s">
        <v>333</v>
      </c>
      <c r="C561">
        <v>40805</v>
      </c>
      <c r="D561">
        <v>10673</v>
      </c>
      <c r="E561">
        <v>16</v>
      </c>
      <c r="F561">
        <v>412.35</v>
      </c>
      <c r="G561">
        <f>Table2[[#This Row],[Unidades]]*Table2[[#This Row],[Valor Unitario]]</f>
        <v>6597.6</v>
      </c>
    </row>
    <row r="562" spans="1:7" x14ac:dyDescent="0.2">
      <c r="A562" t="s">
        <v>328</v>
      </c>
      <c r="B562" t="s">
        <v>333</v>
      </c>
      <c r="C562">
        <v>40808</v>
      </c>
      <c r="D562">
        <v>10669</v>
      </c>
      <c r="E562">
        <v>17</v>
      </c>
      <c r="F562">
        <v>570</v>
      </c>
      <c r="G562">
        <f>Table2[[#This Row],[Unidades]]*Table2[[#This Row],[Valor Unitario]]</f>
        <v>9690</v>
      </c>
    </row>
    <row r="563" spans="1:7" x14ac:dyDescent="0.2">
      <c r="A563" t="s">
        <v>328</v>
      </c>
      <c r="B563" t="s">
        <v>333</v>
      </c>
      <c r="C563">
        <v>40815</v>
      </c>
      <c r="D563">
        <v>10676</v>
      </c>
      <c r="E563">
        <v>17</v>
      </c>
      <c r="F563">
        <v>534.85</v>
      </c>
      <c r="G563">
        <f>Table2[[#This Row],[Unidades]]*Table2[[#This Row],[Valor Unitario]]</f>
        <v>9092.4500000000007</v>
      </c>
    </row>
    <row r="564" spans="1:7" x14ac:dyDescent="0.2">
      <c r="A564" t="s">
        <v>328</v>
      </c>
      <c r="B564" t="s">
        <v>333</v>
      </c>
      <c r="C564">
        <v>40817</v>
      </c>
      <c r="D564">
        <v>10683</v>
      </c>
      <c r="E564">
        <v>17</v>
      </c>
      <c r="F564">
        <v>63</v>
      </c>
      <c r="G564">
        <f>Table2[[#This Row],[Unidades]]*Table2[[#This Row],[Valor Unitario]]</f>
        <v>1071</v>
      </c>
    </row>
    <row r="565" spans="1:7" x14ac:dyDescent="0.2">
      <c r="A565" t="s">
        <v>328</v>
      </c>
      <c r="B565" t="s">
        <v>333</v>
      </c>
      <c r="C565">
        <v>40819</v>
      </c>
      <c r="D565">
        <v>10663</v>
      </c>
      <c r="E565">
        <v>8</v>
      </c>
      <c r="F565">
        <v>1930.4</v>
      </c>
      <c r="G565">
        <f>Table2[[#This Row],[Unidades]]*Table2[[#This Row],[Valor Unitario]]</f>
        <v>15443.2</v>
      </c>
    </row>
    <row r="566" spans="1:7" x14ac:dyDescent="0.2">
      <c r="A566" t="s">
        <v>328</v>
      </c>
      <c r="B566" t="s">
        <v>333</v>
      </c>
      <c r="C566">
        <v>40824</v>
      </c>
      <c r="D566">
        <v>10686</v>
      </c>
      <c r="E566">
        <v>12</v>
      </c>
      <c r="F566">
        <v>1404.45</v>
      </c>
      <c r="G566">
        <f>Table2[[#This Row],[Unidades]]*Table2[[#This Row],[Valor Unitario]]</f>
        <v>16853.400000000001</v>
      </c>
    </row>
    <row r="567" spans="1:7" x14ac:dyDescent="0.2">
      <c r="A567" t="s">
        <v>328</v>
      </c>
      <c r="B567" t="s">
        <v>333</v>
      </c>
      <c r="C567">
        <v>40838</v>
      </c>
      <c r="D567">
        <v>10691</v>
      </c>
      <c r="E567">
        <v>12</v>
      </c>
      <c r="F567">
        <v>10164.799999999999</v>
      </c>
      <c r="G567">
        <f>Table2[[#This Row],[Unidades]]*Table2[[#This Row],[Valor Unitario]]</f>
        <v>121977.59999999999</v>
      </c>
    </row>
    <row r="568" spans="1:7" x14ac:dyDescent="0.2">
      <c r="A568" t="s">
        <v>328</v>
      </c>
      <c r="B568" t="s">
        <v>333</v>
      </c>
      <c r="C568">
        <v>40859</v>
      </c>
      <c r="D568">
        <v>10734</v>
      </c>
      <c r="E568">
        <v>9</v>
      </c>
      <c r="F568">
        <v>1498.35</v>
      </c>
      <c r="G568">
        <f>Table2[[#This Row],[Unidades]]*Table2[[#This Row],[Valor Unitario]]</f>
        <v>13485.15</v>
      </c>
    </row>
    <row r="569" spans="1:7" x14ac:dyDescent="0.2">
      <c r="A569" t="s">
        <v>328</v>
      </c>
      <c r="B569" t="s">
        <v>333</v>
      </c>
      <c r="C569">
        <v>40865</v>
      </c>
      <c r="D569">
        <v>10737</v>
      </c>
      <c r="E569">
        <v>19</v>
      </c>
      <c r="F569">
        <v>139.80000000000001</v>
      </c>
      <c r="G569">
        <f>Table2[[#This Row],[Unidades]]*Table2[[#This Row],[Valor Unitario]]</f>
        <v>2656.2000000000003</v>
      </c>
    </row>
    <row r="570" spans="1:7" x14ac:dyDescent="0.2">
      <c r="A570" t="s">
        <v>328</v>
      </c>
      <c r="B570" t="s">
        <v>333</v>
      </c>
      <c r="C570">
        <v>40865</v>
      </c>
      <c r="D570">
        <v>10738</v>
      </c>
      <c r="E570">
        <v>9</v>
      </c>
      <c r="F570">
        <v>52.35</v>
      </c>
      <c r="G570">
        <f>Table2[[#This Row],[Unidades]]*Table2[[#This Row],[Valor Unitario]]</f>
        <v>471.15000000000003</v>
      </c>
    </row>
    <row r="571" spans="1:7" x14ac:dyDescent="0.2">
      <c r="A571" t="s">
        <v>328</v>
      </c>
      <c r="B571" t="s">
        <v>333</v>
      </c>
      <c r="C571">
        <v>40875</v>
      </c>
      <c r="D571">
        <v>10752</v>
      </c>
      <c r="E571">
        <v>17</v>
      </c>
      <c r="F571">
        <v>252</v>
      </c>
      <c r="G571">
        <f>Table2[[#This Row],[Unidades]]*Table2[[#This Row],[Valor Unitario]]</f>
        <v>4284</v>
      </c>
    </row>
    <row r="572" spans="1:7" x14ac:dyDescent="0.2">
      <c r="A572" t="s">
        <v>328</v>
      </c>
      <c r="B572" t="s">
        <v>333</v>
      </c>
      <c r="C572">
        <v>40882</v>
      </c>
      <c r="D572">
        <v>10727</v>
      </c>
      <c r="E572">
        <v>10</v>
      </c>
      <c r="F572">
        <v>1624.5</v>
      </c>
      <c r="G572">
        <f>Table2[[#This Row],[Unidades]]*Table2[[#This Row],[Valor Unitario]]</f>
        <v>16245</v>
      </c>
    </row>
    <row r="573" spans="1:7" x14ac:dyDescent="0.2">
      <c r="A573" t="s">
        <v>328</v>
      </c>
      <c r="B573" t="s">
        <v>333</v>
      </c>
      <c r="C573">
        <v>40896</v>
      </c>
      <c r="D573">
        <v>10781</v>
      </c>
      <c r="E573">
        <v>10</v>
      </c>
      <c r="F573">
        <v>975.88</v>
      </c>
      <c r="G573">
        <f>Table2[[#This Row],[Unidades]]*Table2[[#This Row],[Valor Unitario]]</f>
        <v>9758.7999999999993</v>
      </c>
    </row>
    <row r="574" spans="1:7" x14ac:dyDescent="0.2">
      <c r="A574" t="s">
        <v>328</v>
      </c>
      <c r="B574" t="s">
        <v>333</v>
      </c>
      <c r="C574">
        <v>40902</v>
      </c>
      <c r="D574">
        <v>10780</v>
      </c>
      <c r="E574">
        <v>14</v>
      </c>
      <c r="F574">
        <v>720</v>
      </c>
      <c r="G574">
        <f>Table2[[#This Row],[Unidades]]*Table2[[#This Row],[Valor Unitario]]</f>
        <v>10080</v>
      </c>
    </row>
    <row r="575" spans="1:7" x14ac:dyDescent="0.2">
      <c r="A575" t="s">
        <v>328</v>
      </c>
      <c r="B575" t="s">
        <v>333</v>
      </c>
      <c r="C575">
        <v>40903</v>
      </c>
      <c r="D575">
        <v>10787</v>
      </c>
      <c r="E575">
        <v>16</v>
      </c>
      <c r="F575">
        <v>2622.76</v>
      </c>
      <c r="G575">
        <f>Table2[[#This Row],[Unidades]]*Table2[[#This Row],[Valor Unitario]]</f>
        <v>41964.160000000003</v>
      </c>
    </row>
    <row r="576" spans="1:7" x14ac:dyDescent="0.2">
      <c r="A576" t="s">
        <v>328</v>
      </c>
      <c r="B576" t="s">
        <v>333</v>
      </c>
      <c r="C576">
        <v>40913</v>
      </c>
      <c r="D576">
        <v>10798</v>
      </c>
      <c r="E576">
        <v>14</v>
      </c>
      <c r="F576">
        <v>446.6</v>
      </c>
      <c r="G576">
        <f>Table2[[#This Row],[Unidades]]*Table2[[#This Row],[Valor Unitario]]</f>
        <v>6252.4000000000005</v>
      </c>
    </row>
    <row r="577" spans="1:7" x14ac:dyDescent="0.2">
      <c r="A577" t="s">
        <v>328</v>
      </c>
      <c r="B577" t="s">
        <v>333</v>
      </c>
      <c r="C577">
        <v>40915</v>
      </c>
      <c r="D577">
        <v>10810</v>
      </c>
      <c r="E577">
        <v>9</v>
      </c>
      <c r="F577">
        <v>187</v>
      </c>
      <c r="G577">
        <f>Table2[[#This Row],[Unidades]]*Table2[[#This Row],[Valor Unitario]]</f>
        <v>1683</v>
      </c>
    </row>
    <row r="578" spans="1:7" x14ac:dyDescent="0.2">
      <c r="A578" t="s">
        <v>328</v>
      </c>
      <c r="B578" t="s">
        <v>333</v>
      </c>
      <c r="C578">
        <v>40917</v>
      </c>
      <c r="D578">
        <v>10805</v>
      </c>
      <c r="E578">
        <v>10</v>
      </c>
      <c r="F578">
        <v>2775</v>
      </c>
      <c r="G578">
        <f>Table2[[#This Row],[Unidades]]*Table2[[#This Row],[Valor Unitario]]</f>
        <v>27750</v>
      </c>
    </row>
    <row r="579" spans="1:7" x14ac:dyDescent="0.2">
      <c r="A579" t="s">
        <v>328</v>
      </c>
      <c r="B579" t="s">
        <v>333</v>
      </c>
      <c r="C579">
        <v>40917</v>
      </c>
      <c r="D579">
        <v>10808</v>
      </c>
      <c r="E579">
        <v>16</v>
      </c>
      <c r="F579">
        <v>1411</v>
      </c>
      <c r="G579">
        <f>Table2[[#This Row],[Unidades]]*Table2[[#This Row],[Valor Unitario]]</f>
        <v>22576</v>
      </c>
    </row>
    <row r="580" spans="1:7" x14ac:dyDescent="0.2">
      <c r="A580" t="s">
        <v>328</v>
      </c>
      <c r="B580" t="s">
        <v>333</v>
      </c>
      <c r="C580">
        <v>40922</v>
      </c>
      <c r="D580">
        <v>10815</v>
      </c>
      <c r="E580">
        <v>15</v>
      </c>
      <c r="F580">
        <v>40</v>
      </c>
      <c r="G580">
        <f>Table2[[#This Row],[Unidades]]*Table2[[#This Row],[Valor Unitario]]</f>
        <v>600</v>
      </c>
    </row>
    <row r="581" spans="1:7" x14ac:dyDescent="0.2">
      <c r="A581" t="s">
        <v>328</v>
      </c>
      <c r="B581" t="s">
        <v>333</v>
      </c>
      <c r="C581">
        <v>40924</v>
      </c>
      <c r="D581">
        <v>10819</v>
      </c>
      <c r="E581">
        <v>9</v>
      </c>
      <c r="F581">
        <v>477</v>
      </c>
      <c r="G581">
        <f>Table2[[#This Row],[Unidades]]*Table2[[#This Row],[Valor Unitario]]</f>
        <v>4293</v>
      </c>
    </row>
    <row r="582" spans="1:7" x14ac:dyDescent="0.2">
      <c r="A582" t="s">
        <v>328</v>
      </c>
      <c r="B582" t="s">
        <v>333</v>
      </c>
      <c r="C582">
        <v>40927</v>
      </c>
      <c r="D582">
        <v>10832</v>
      </c>
      <c r="E582">
        <v>12</v>
      </c>
      <c r="F582">
        <v>475.11</v>
      </c>
      <c r="G582">
        <f>Table2[[#This Row],[Unidades]]*Table2[[#This Row],[Valor Unitario]]</f>
        <v>5701.32</v>
      </c>
    </row>
    <row r="583" spans="1:7" x14ac:dyDescent="0.2">
      <c r="A583" t="s">
        <v>328</v>
      </c>
      <c r="B583" t="s">
        <v>333</v>
      </c>
      <c r="C583">
        <v>40931</v>
      </c>
      <c r="D583">
        <v>10846</v>
      </c>
      <c r="E583">
        <v>17</v>
      </c>
      <c r="F583">
        <v>1112</v>
      </c>
      <c r="G583">
        <f>Table2[[#This Row],[Unidades]]*Table2[[#This Row],[Valor Unitario]]</f>
        <v>18904</v>
      </c>
    </row>
    <row r="584" spans="1:7" x14ac:dyDescent="0.2">
      <c r="A584" t="s">
        <v>328</v>
      </c>
      <c r="B584" t="s">
        <v>333</v>
      </c>
      <c r="C584">
        <v>40942</v>
      </c>
      <c r="D584">
        <v>10858</v>
      </c>
      <c r="E584">
        <v>8</v>
      </c>
      <c r="F584">
        <v>649</v>
      </c>
      <c r="G584">
        <f>Table2[[#This Row],[Unidades]]*Table2[[#This Row],[Valor Unitario]]</f>
        <v>5192</v>
      </c>
    </row>
    <row r="585" spans="1:7" x14ac:dyDescent="0.2">
      <c r="A585" t="s">
        <v>328</v>
      </c>
      <c r="B585" t="s">
        <v>333</v>
      </c>
      <c r="C585">
        <v>40951</v>
      </c>
      <c r="D585">
        <v>10865</v>
      </c>
      <c r="E585">
        <v>12</v>
      </c>
      <c r="F585">
        <v>16387.5</v>
      </c>
      <c r="G585">
        <f>Table2[[#This Row],[Unidades]]*Table2[[#This Row],[Valor Unitario]]</f>
        <v>196650</v>
      </c>
    </row>
    <row r="586" spans="1:7" x14ac:dyDescent="0.2">
      <c r="A586" t="s">
        <v>328</v>
      </c>
      <c r="B586" t="s">
        <v>333</v>
      </c>
      <c r="C586">
        <v>40970</v>
      </c>
      <c r="D586">
        <v>10915</v>
      </c>
      <c r="E586">
        <v>9</v>
      </c>
      <c r="F586">
        <v>539.5</v>
      </c>
      <c r="G586">
        <f>Table2[[#This Row],[Unidades]]*Table2[[#This Row],[Valor Unitario]]</f>
        <v>4855.5</v>
      </c>
    </row>
    <row r="587" spans="1:7" x14ac:dyDescent="0.2">
      <c r="A587" t="s">
        <v>328</v>
      </c>
      <c r="B587" t="s">
        <v>333</v>
      </c>
      <c r="C587">
        <v>40972</v>
      </c>
      <c r="D587">
        <v>10919</v>
      </c>
      <c r="E587">
        <v>14</v>
      </c>
      <c r="F587">
        <v>1122.8</v>
      </c>
      <c r="G587">
        <f>Table2[[#This Row],[Unidades]]*Table2[[#This Row],[Valor Unitario]]</f>
        <v>15719.199999999999</v>
      </c>
    </row>
    <row r="588" spans="1:7" x14ac:dyDescent="0.2">
      <c r="A588" t="s">
        <v>328</v>
      </c>
      <c r="B588" t="s">
        <v>333</v>
      </c>
      <c r="C588">
        <v>40981</v>
      </c>
      <c r="D588">
        <v>10939</v>
      </c>
      <c r="E588">
        <v>7</v>
      </c>
      <c r="F588">
        <v>637.5</v>
      </c>
      <c r="G588">
        <f>Table2[[#This Row],[Unidades]]*Table2[[#This Row],[Valor Unitario]]</f>
        <v>4462.5</v>
      </c>
    </row>
    <row r="589" spans="1:7" x14ac:dyDescent="0.2">
      <c r="A589" t="s">
        <v>328</v>
      </c>
      <c r="B589" t="s">
        <v>333</v>
      </c>
      <c r="C589">
        <v>40985</v>
      </c>
      <c r="D589">
        <v>10949</v>
      </c>
      <c r="E589">
        <v>15</v>
      </c>
      <c r="F589">
        <v>4422</v>
      </c>
      <c r="G589">
        <f>Table2[[#This Row],[Unidades]]*Table2[[#This Row],[Valor Unitario]]</f>
        <v>66330</v>
      </c>
    </row>
    <row r="590" spans="1:7" x14ac:dyDescent="0.2">
      <c r="A590" t="s">
        <v>328</v>
      </c>
      <c r="B590" t="s">
        <v>333</v>
      </c>
      <c r="C590">
        <v>40986</v>
      </c>
      <c r="D590">
        <v>10912</v>
      </c>
      <c r="E590">
        <v>11</v>
      </c>
      <c r="F590">
        <v>6200.55</v>
      </c>
      <c r="G590">
        <f>Table2[[#This Row],[Unidades]]*Table2[[#This Row],[Valor Unitario]]</f>
        <v>68206.05</v>
      </c>
    </row>
    <row r="591" spans="1:7" x14ac:dyDescent="0.2">
      <c r="A591" t="s">
        <v>328</v>
      </c>
      <c r="B591" t="s">
        <v>333</v>
      </c>
      <c r="C591">
        <v>41001</v>
      </c>
      <c r="D591">
        <v>10967</v>
      </c>
      <c r="E591">
        <v>16</v>
      </c>
      <c r="F591">
        <v>910.4</v>
      </c>
      <c r="G591">
        <f>Table2[[#This Row],[Unidades]]*Table2[[#This Row],[Valor Unitario]]</f>
        <v>14566.4</v>
      </c>
    </row>
    <row r="592" spans="1:7" x14ac:dyDescent="0.2">
      <c r="A592" t="s">
        <v>328</v>
      </c>
      <c r="B592" t="s">
        <v>333</v>
      </c>
      <c r="C592">
        <v>41001</v>
      </c>
      <c r="D592">
        <v>10971</v>
      </c>
      <c r="E592">
        <v>7</v>
      </c>
      <c r="F592">
        <v>1733.06</v>
      </c>
      <c r="G592">
        <f>Table2[[#This Row],[Unidades]]*Table2[[#This Row],[Valor Unitario]]</f>
        <v>12131.42</v>
      </c>
    </row>
    <row r="593" spans="1:7" x14ac:dyDescent="0.2">
      <c r="A593" t="s">
        <v>328</v>
      </c>
      <c r="B593" t="s">
        <v>333</v>
      </c>
      <c r="C593">
        <v>41001</v>
      </c>
      <c r="D593">
        <v>10985</v>
      </c>
      <c r="E593">
        <v>15</v>
      </c>
      <c r="F593">
        <v>2023.38</v>
      </c>
      <c r="G593">
        <f>Table2[[#This Row],[Unidades]]*Table2[[#This Row],[Valor Unitario]]</f>
        <v>30350.7</v>
      </c>
    </row>
    <row r="594" spans="1:7" x14ac:dyDescent="0.2">
      <c r="A594" t="s">
        <v>328</v>
      </c>
      <c r="B594" t="s">
        <v>333</v>
      </c>
      <c r="C594">
        <v>41001</v>
      </c>
      <c r="D594">
        <v>10989</v>
      </c>
      <c r="E594">
        <v>7</v>
      </c>
      <c r="F594">
        <v>1353.6</v>
      </c>
      <c r="G594">
        <f>Table2[[#This Row],[Unidades]]*Table2[[#This Row],[Valor Unitario]]</f>
        <v>9475.1999999999989</v>
      </c>
    </row>
    <row r="595" spans="1:7" x14ac:dyDescent="0.2">
      <c r="A595" t="s">
        <v>328</v>
      </c>
      <c r="B595" t="s">
        <v>333</v>
      </c>
      <c r="C595">
        <v>41005</v>
      </c>
      <c r="D595">
        <v>10983</v>
      </c>
      <c r="E595">
        <v>15</v>
      </c>
      <c r="F595">
        <v>720.9</v>
      </c>
      <c r="G595">
        <f>Table2[[#This Row],[Unidades]]*Table2[[#This Row],[Valor Unitario]]</f>
        <v>10813.5</v>
      </c>
    </row>
    <row r="596" spans="1:7" x14ac:dyDescent="0.2">
      <c r="A596" t="s">
        <v>328</v>
      </c>
      <c r="B596" t="s">
        <v>333</v>
      </c>
      <c r="C596">
        <v>41006</v>
      </c>
      <c r="D596">
        <v>10990</v>
      </c>
      <c r="E596">
        <v>18</v>
      </c>
      <c r="F596">
        <v>4288.8500000000004</v>
      </c>
      <c r="G596">
        <f>Table2[[#This Row],[Unidades]]*Table2[[#This Row],[Valor Unitario]]</f>
        <v>77199.3</v>
      </c>
    </row>
    <row r="597" spans="1:7" x14ac:dyDescent="0.2">
      <c r="A597" t="s">
        <v>328</v>
      </c>
      <c r="B597" t="s">
        <v>333</v>
      </c>
      <c r="C597">
        <v>41007</v>
      </c>
      <c r="D597">
        <v>10982</v>
      </c>
      <c r="E597">
        <v>9</v>
      </c>
      <c r="F597">
        <v>1014</v>
      </c>
      <c r="G597">
        <f>Table2[[#This Row],[Unidades]]*Table2[[#This Row],[Valor Unitario]]</f>
        <v>9126</v>
      </c>
    </row>
    <row r="598" spans="1:7" x14ac:dyDescent="0.2">
      <c r="A598" t="s">
        <v>328</v>
      </c>
      <c r="B598" t="s">
        <v>333</v>
      </c>
      <c r="C598">
        <v>41008</v>
      </c>
      <c r="D598">
        <v>10994</v>
      </c>
      <c r="E598">
        <v>14</v>
      </c>
      <c r="F598">
        <v>940.5</v>
      </c>
      <c r="G598">
        <f>Table2[[#This Row],[Unidades]]*Table2[[#This Row],[Valor Unitario]]</f>
        <v>13167</v>
      </c>
    </row>
    <row r="599" spans="1:7" x14ac:dyDescent="0.2">
      <c r="A599" t="s">
        <v>328</v>
      </c>
      <c r="B599" t="s">
        <v>333</v>
      </c>
      <c r="C599">
        <v>41009</v>
      </c>
      <c r="D599">
        <v>11005</v>
      </c>
      <c r="E599">
        <v>14</v>
      </c>
      <c r="F599">
        <v>586</v>
      </c>
      <c r="G599">
        <f>Table2[[#This Row],[Unidades]]*Table2[[#This Row],[Valor Unitario]]</f>
        <v>8204</v>
      </c>
    </row>
    <row r="600" spans="1:7" x14ac:dyDescent="0.2">
      <c r="A600" t="s">
        <v>328</v>
      </c>
      <c r="B600" t="s">
        <v>333</v>
      </c>
      <c r="C600">
        <v>41009</v>
      </c>
      <c r="D600">
        <v>11009</v>
      </c>
      <c r="E600">
        <v>17</v>
      </c>
      <c r="F600">
        <v>616.5</v>
      </c>
      <c r="G600">
        <f>Table2[[#This Row],[Unidades]]*Table2[[#This Row],[Valor Unitario]]</f>
        <v>10480.5</v>
      </c>
    </row>
    <row r="601" spans="1:7" x14ac:dyDescent="0.2">
      <c r="A601" t="s">
        <v>328</v>
      </c>
      <c r="B601" t="s">
        <v>333</v>
      </c>
      <c r="C601">
        <v>41009</v>
      </c>
      <c r="D601">
        <v>11013</v>
      </c>
      <c r="E601">
        <v>19</v>
      </c>
      <c r="F601">
        <v>361</v>
      </c>
      <c r="G601">
        <f>Table2[[#This Row],[Unidades]]*Table2[[#This Row],[Valor Unitario]]</f>
        <v>6859</v>
      </c>
    </row>
    <row r="602" spans="1:7" x14ac:dyDescent="0.2">
      <c r="A602" t="s">
        <v>328</v>
      </c>
      <c r="B602" t="s">
        <v>333</v>
      </c>
      <c r="C602">
        <v>41013</v>
      </c>
      <c r="D602">
        <v>11000</v>
      </c>
      <c r="E602">
        <v>13</v>
      </c>
      <c r="F602">
        <v>903.75</v>
      </c>
      <c r="G602">
        <f>Table2[[#This Row],[Unidades]]*Table2[[#This Row],[Valor Unitario]]</f>
        <v>11748.75</v>
      </c>
    </row>
    <row r="603" spans="1:7" x14ac:dyDescent="0.2">
      <c r="A603" t="s">
        <v>328</v>
      </c>
      <c r="B603" t="s">
        <v>333</v>
      </c>
      <c r="C603">
        <v>41013</v>
      </c>
      <c r="D603">
        <v>11001</v>
      </c>
      <c r="E603">
        <v>14</v>
      </c>
      <c r="F603">
        <v>2769</v>
      </c>
      <c r="G603">
        <f>Table2[[#This Row],[Unidades]]*Table2[[#This Row],[Valor Unitario]]</f>
        <v>38766</v>
      </c>
    </row>
    <row r="604" spans="1:7" x14ac:dyDescent="0.2">
      <c r="A604" t="s">
        <v>328</v>
      </c>
      <c r="B604" t="s">
        <v>333</v>
      </c>
      <c r="C604">
        <v>41014</v>
      </c>
      <c r="D604">
        <v>11014</v>
      </c>
      <c r="E604">
        <v>9</v>
      </c>
      <c r="F604">
        <v>243.18</v>
      </c>
      <c r="G604">
        <f>Table2[[#This Row],[Unidades]]*Table2[[#This Row],[Valor Unitario]]</f>
        <v>2188.62</v>
      </c>
    </row>
    <row r="605" spans="1:7" x14ac:dyDescent="0.2">
      <c r="A605" t="s">
        <v>328</v>
      </c>
      <c r="B605" t="s">
        <v>333</v>
      </c>
      <c r="C605">
        <v>41015</v>
      </c>
      <c r="D605">
        <v>11020</v>
      </c>
      <c r="E605">
        <v>16</v>
      </c>
      <c r="F605">
        <v>632.4</v>
      </c>
      <c r="G605">
        <f>Table2[[#This Row],[Unidades]]*Table2[[#This Row],[Valor Unitario]]</f>
        <v>10118.4</v>
      </c>
    </row>
    <row r="606" spans="1:7" x14ac:dyDescent="0.2">
      <c r="A606" t="s">
        <v>328</v>
      </c>
      <c r="B606" t="s">
        <v>333</v>
      </c>
      <c r="C606">
        <v>41019</v>
      </c>
      <c r="D606">
        <v>11015</v>
      </c>
      <c r="E606">
        <v>12</v>
      </c>
      <c r="F606">
        <v>622.35</v>
      </c>
      <c r="G606">
        <f>Table2[[#This Row],[Unidades]]*Table2[[#This Row],[Valor Unitario]]</f>
        <v>7468.2000000000007</v>
      </c>
    </row>
    <row r="607" spans="1:7" x14ac:dyDescent="0.2">
      <c r="A607" t="s">
        <v>328</v>
      </c>
      <c r="B607" t="s">
        <v>333</v>
      </c>
      <c r="C607">
        <v>41020</v>
      </c>
      <c r="D607">
        <v>11010</v>
      </c>
      <c r="E607">
        <v>19</v>
      </c>
      <c r="F607">
        <v>645</v>
      </c>
      <c r="G607">
        <f>Table2[[#This Row],[Unidades]]*Table2[[#This Row],[Valor Unitario]]</f>
        <v>12255</v>
      </c>
    </row>
    <row r="608" spans="1:7" x14ac:dyDescent="0.2">
      <c r="A608" t="s">
        <v>328</v>
      </c>
      <c r="B608" t="s">
        <v>333</v>
      </c>
      <c r="C608">
        <v>41021</v>
      </c>
      <c r="D608">
        <v>11028</v>
      </c>
      <c r="E608">
        <v>9</v>
      </c>
      <c r="F608">
        <v>2160</v>
      </c>
      <c r="G608">
        <f>Table2[[#This Row],[Unidades]]*Table2[[#This Row],[Valor Unitario]]</f>
        <v>19440</v>
      </c>
    </row>
    <row r="609" spans="1:7" x14ac:dyDescent="0.2">
      <c r="A609" t="s">
        <v>328</v>
      </c>
      <c r="B609" t="s">
        <v>333</v>
      </c>
      <c r="C609">
        <v>41022</v>
      </c>
      <c r="D609">
        <v>11032</v>
      </c>
      <c r="E609">
        <v>7</v>
      </c>
      <c r="F609">
        <v>8902.5</v>
      </c>
      <c r="G609">
        <f>Table2[[#This Row],[Unidades]]*Table2[[#This Row],[Valor Unitario]]</f>
        <v>62317.5</v>
      </c>
    </row>
    <row r="610" spans="1:7" x14ac:dyDescent="0.2">
      <c r="A610" t="s">
        <v>328</v>
      </c>
      <c r="B610" t="s">
        <v>333</v>
      </c>
      <c r="C610">
        <v>41023</v>
      </c>
      <c r="D610">
        <v>11035</v>
      </c>
      <c r="E610">
        <v>16</v>
      </c>
      <c r="F610">
        <v>1754.5</v>
      </c>
      <c r="G610">
        <f>Table2[[#This Row],[Unidades]]*Table2[[#This Row],[Valor Unitario]]</f>
        <v>28072</v>
      </c>
    </row>
    <row r="611" spans="1:7" x14ac:dyDescent="0.2">
      <c r="A611" t="s">
        <v>328</v>
      </c>
      <c r="B611" t="s">
        <v>333</v>
      </c>
      <c r="C611">
        <v>41028</v>
      </c>
      <c r="D611">
        <v>11053</v>
      </c>
      <c r="E611">
        <v>13</v>
      </c>
      <c r="F611">
        <v>3055</v>
      </c>
      <c r="G611">
        <f>Table2[[#This Row],[Unidades]]*Table2[[#This Row],[Valor Unitario]]</f>
        <v>39715</v>
      </c>
    </row>
    <row r="612" spans="1:7" x14ac:dyDescent="0.2">
      <c r="A612" t="s">
        <v>328</v>
      </c>
      <c r="B612" t="s">
        <v>333</v>
      </c>
      <c r="C612">
        <v>41030</v>
      </c>
      <c r="D612">
        <v>11042</v>
      </c>
      <c r="E612">
        <v>16</v>
      </c>
      <c r="F612">
        <v>405.75</v>
      </c>
      <c r="G612">
        <f>Table2[[#This Row],[Unidades]]*Table2[[#This Row],[Valor Unitario]]</f>
        <v>6492</v>
      </c>
    </row>
    <row r="613" spans="1:7" x14ac:dyDescent="0.2">
      <c r="A613" t="s">
        <v>328</v>
      </c>
      <c r="B613" t="s">
        <v>333</v>
      </c>
      <c r="C613">
        <v>41498</v>
      </c>
      <c r="D613">
        <v>10265</v>
      </c>
      <c r="E613">
        <v>16</v>
      </c>
      <c r="F613">
        <v>1176</v>
      </c>
      <c r="G613">
        <f>Table2[[#This Row],[Unidades]]*Table2[[#This Row],[Valor Unitario]]</f>
        <v>18816</v>
      </c>
    </row>
    <row r="614" spans="1:7" x14ac:dyDescent="0.2">
      <c r="A614" t="s">
        <v>328</v>
      </c>
      <c r="B614" t="s">
        <v>333</v>
      </c>
      <c r="C614">
        <v>41499</v>
      </c>
      <c r="D614">
        <v>10277</v>
      </c>
      <c r="E614">
        <v>7</v>
      </c>
      <c r="F614">
        <v>1200.8</v>
      </c>
      <c r="G614">
        <f>Table2[[#This Row],[Unidades]]*Table2[[#This Row],[Valor Unitario]]</f>
        <v>8405.6</v>
      </c>
    </row>
    <row r="615" spans="1:7" x14ac:dyDescent="0.2">
      <c r="A615" t="s">
        <v>328</v>
      </c>
      <c r="B615" t="s">
        <v>333</v>
      </c>
      <c r="C615">
        <v>41527</v>
      </c>
      <c r="D615">
        <v>10295</v>
      </c>
      <c r="E615">
        <v>17</v>
      </c>
      <c r="F615">
        <v>121.6</v>
      </c>
      <c r="G615">
        <f>Table2[[#This Row],[Unidades]]*Table2[[#This Row],[Valor Unitario]]</f>
        <v>2067.1999999999998</v>
      </c>
    </row>
    <row r="616" spans="1:7" x14ac:dyDescent="0.2">
      <c r="A616" t="s">
        <v>328</v>
      </c>
      <c r="B616" t="s">
        <v>333</v>
      </c>
      <c r="C616">
        <v>41529</v>
      </c>
      <c r="D616">
        <v>10280</v>
      </c>
      <c r="E616">
        <v>11</v>
      </c>
      <c r="F616">
        <v>613.20000000000005</v>
      </c>
      <c r="G616">
        <f>Table2[[#This Row],[Unidades]]*Table2[[#This Row],[Valor Unitario]]</f>
        <v>6745.2000000000007</v>
      </c>
    </row>
    <row r="617" spans="1:7" x14ac:dyDescent="0.2">
      <c r="A617" t="s">
        <v>328</v>
      </c>
      <c r="B617" t="s">
        <v>333</v>
      </c>
      <c r="C617">
        <v>41535</v>
      </c>
      <c r="D617">
        <v>10300</v>
      </c>
      <c r="E617">
        <v>15</v>
      </c>
      <c r="F617">
        <v>608</v>
      </c>
      <c r="G617">
        <f>Table2[[#This Row],[Unidades]]*Table2[[#This Row],[Valor Unitario]]</f>
        <v>9120</v>
      </c>
    </row>
    <row r="618" spans="1:7" x14ac:dyDescent="0.2">
      <c r="A618" t="s">
        <v>328</v>
      </c>
      <c r="B618" t="s">
        <v>333</v>
      </c>
      <c r="C618">
        <v>41542</v>
      </c>
      <c r="D618">
        <v>10307</v>
      </c>
      <c r="E618">
        <v>11</v>
      </c>
      <c r="F618">
        <v>424</v>
      </c>
      <c r="G618">
        <f>Table2[[#This Row],[Unidades]]*Table2[[#This Row],[Valor Unitario]]</f>
        <v>4664</v>
      </c>
    </row>
    <row r="619" spans="1:7" x14ac:dyDescent="0.2">
      <c r="A619" t="s">
        <v>328</v>
      </c>
      <c r="B619" t="s">
        <v>333</v>
      </c>
      <c r="C619">
        <v>41550</v>
      </c>
      <c r="D619">
        <v>10312</v>
      </c>
      <c r="E619">
        <v>7</v>
      </c>
      <c r="F619">
        <v>1614.8</v>
      </c>
      <c r="G619">
        <f>Table2[[#This Row],[Unidades]]*Table2[[#This Row],[Valor Unitario]]</f>
        <v>11303.6</v>
      </c>
    </row>
    <row r="620" spans="1:7" x14ac:dyDescent="0.2">
      <c r="A620" t="s">
        <v>328</v>
      </c>
      <c r="B620" t="s">
        <v>333</v>
      </c>
      <c r="C620">
        <v>41551</v>
      </c>
      <c r="D620">
        <v>10313</v>
      </c>
      <c r="E620">
        <v>11</v>
      </c>
      <c r="F620">
        <v>182.4</v>
      </c>
      <c r="G620">
        <f>Table2[[#This Row],[Unidades]]*Table2[[#This Row],[Valor Unitario]]</f>
        <v>2006.4</v>
      </c>
    </row>
    <row r="621" spans="1:7" x14ac:dyDescent="0.2">
      <c r="A621" t="s">
        <v>328</v>
      </c>
      <c r="B621" t="s">
        <v>333</v>
      </c>
      <c r="C621">
        <v>41561</v>
      </c>
      <c r="D621">
        <v>10327</v>
      </c>
      <c r="E621">
        <v>7</v>
      </c>
      <c r="F621">
        <v>1810</v>
      </c>
      <c r="G621">
        <f>Table2[[#This Row],[Unidades]]*Table2[[#This Row],[Valor Unitario]]</f>
        <v>12670</v>
      </c>
    </row>
    <row r="622" spans="1:7" x14ac:dyDescent="0.2">
      <c r="A622" t="s">
        <v>328</v>
      </c>
      <c r="B622" t="s">
        <v>333</v>
      </c>
      <c r="C622">
        <v>41582</v>
      </c>
      <c r="D622">
        <v>10339</v>
      </c>
      <c r="E622">
        <v>7</v>
      </c>
      <c r="F622">
        <v>3354</v>
      </c>
      <c r="G622">
        <f>Table2[[#This Row],[Unidades]]*Table2[[#This Row],[Valor Unitario]]</f>
        <v>23478</v>
      </c>
    </row>
    <row r="623" spans="1:7" x14ac:dyDescent="0.2">
      <c r="A623" t="s">
        <v>328</v>
      </c>
      <c r="B623" t="s">
        <v>333</v>
      </c>
      <c r="C623">
        <v>41589</v>
      </c>
      <c r="D623">
        <v>10345</v>
      </c>
      <c r="E623">
        <v>18</v>
      </c>
      <c r="F623">
        <v>2924.8</v>
      </c>
      <c r="G623">
        <f>Table2[[#This Row],[Unidades]]*Table2[[#This Row],[Valor Unitario]]</f>
        <v>52646.400000000001</v>
      </c>
    </row>
    <row r="624" spans="1:7" x14ac:dyDescent="0.2">
      <c r="A624" t="s">
        <v>328</v>
      </c>
      <c r="B624" t="s">
        <v>333</v>
      </c>
      <c r="C624">
        <v>41610</v>
      </c>
      <c r="D624">
        <v>10368</v>
      </c>
      <c r="E624">
        <v>17</v>
      </c>
      <c r="F624">
        <v>1689.78</v>
      </c>
      <c r="G624">
        <f>Table2[[#This Row],[Unidades]]*Table2[[#This Row],[Valor Unitario]]</f>
        <v>28726.26</v>
      </c>
    </row>
    <row r="625" spans="1:7" x14ac:dyDescent="0.2">
      <c r="A625" t="s">
        <v>328</v>
      </c>
      <c r="B625" t="s">
        <v>333</v>
      </c>
      <c r="C625">
        <v>41621</v>
      </c>
      <c r="D625">
        <v>10379</v>
      </c>
      <c r="E625">
        <v>7</v>
      </c>
      <c r="F625">
        <v>863.28</v>
      </c>
      <c r="G625">
        <f>Table2[[#This Row],[Unidades]]*Table2[[#This Row],[Valor Unitario]]</f>
        <v>6042.96</v>
      </c>
    </row>
    <row r="626" spans="1:7" x14ac:dyDescent="0.2">
      <c r="A626" t="s">
        <v>328</v>
      </c>
      <c r="B626" t="s">
        <v>333</v>
      </c>
      <c r="C626">
        <v>41628</v>
      </c>
      <c r="D626">
        <v>10388</v>
      </c>
      <c r="E626">
        <v>19</v>
      </c>
      <c r="F626">
        <v>1228.8</v>
      </c>
      <c r="G626">
        <f>Table2[[#This Row],[Unidades]]*Table2[[#This Row],[Valor Unitario]]</f>
        <v>23347.200000000001</v>
      </c>
    </row>
    <row r="627" spans="1:7" x14ac:dyDescent="0.2">
      <c r="A627" t="s">
        <v>326</v>
      </c>
      <c r="B627" t="s">
        <v>334</v>
      </c>
      <c r="C627">
        <v>40546</v>
      </c>
      <c r="D627">
        <v>10395</v>
      </c>
      <c r="E627">
        <v>9</v>
      </c>
      <c r="F627">
        <v>2122.92</v>
      </c>
      <c r="G627">
        <f>Table2[[#This Row],[Unidades]]*Table2[[#This Row],[Valor Unitario]]</f>
        <v>19106.28</v>
      </c>
    </row>
    <row r="628" spans="1:7" x14ac:dyDescent="0.2">
      <c r="A628" t="s">
        <v>326</v>
      </c>
      <c r="B628" t="s">
        <v>334</v>
      </c>
      <c r="C628">
        <v>40584</v>
      </c>
      <c r="D628">
        <v>10439</v>
      </c>
      <c r="E628">
        <v>12</v>
      </c>
      <c r="F628">
        <v>1078</v>
      </c>
      <c r="G628">
        <f>Table2[[#This Row],[Unidades]]*Table2[[#This Row],[Valor Unitario]]</f>
        <v>12936</v>
      </c>
    </row>
    <row r="629" spans="1:7" x14ac:dyDescent="0.2">
      <c r="A629" t="s">
        <v>326</v>
      </c>
      <c r="B629" t="s">
        <v>334</v>
      </c>
      <c r="C629">
        <v>40588</v>
      </c>
      <c r="D629">
        <v>10425</v>
      </c>
      <c r="E629">
        <v>10</v>
      </c>
      <c r="F629">
        <v>360</v>
      </c>
      <c r="G629">
        <f>Table2[[#This Row],[Unidades]]*Table2[[#This Row],[Valor Unitario]]</f>
        <v>3600</v>
      </c>
    </row>
    <row r="630" spans="1:7" x14ac:dyDescent="0.2">
      <c r="A630" t="s">
        <v>326</v>
      </c>
      <c r="B630" t="s">
        <v>334</v>
      </c>
      <c r="C630">
        <v>40593</v>
      </c>
      <c r="D630">
        <v>10446</v>
      </c>
      <c r="E630">
        <v>18</v>
      </c>
      <c r="F630">
        <v>246.24</v>
      </c>
      <c r="G630">
        <f>Table2[[#This Row],[Unidades]]*Table2[[#This Row],[Valor Unitario]]</f>
        <v>4432.32</v>
      </c>
    </row>
    <row r="631" spans="1:7" x14ac:dyDescent="0.2">
      <c r="A631" t="s">
        <v>326</v>
      </c>
      <c r="B631" t="s">
        <v>334</v>
      </c>
      <c r="C631">
        <v>40598</v>
      </c>
      <c r="D631">
        <v>10423</v>
      </c>
      <c r="E631">
        <v>7</v>
      </c>
      <c r="F631">
        <v>1020</v>
      </c>
      <c r="G631">
        <f>Table2[[#This Row],[Unidades]]*Table2[[#This Row],[Valor Unitario]]</f>
        <v>7140</v>
      </c>
    </row>
    <row r="632" spans="1:7" x14ac:dyDescent="0.2">
      <c r="A632" t="s">
        <v>326</v>
      </c>
      <c r="B632" t="s">
        <v>334</v>
      </c>
      <c r="C632">
        <v>40626</v>
      </c>
      <c r="D632">
        <v>10480</v>
      </c>
      <c r="E632">
        <v>14</v>
      </c>
      <c r="F632">
        <v>756</v>
      </c>
      <c r="G632">
        <f>Table2[[#This Row],[Unidades]]*Table2[[#This Row],[Valor Unitario]]</f>
        <v>10584</v>
      </c>
    </row>
    <row r="633" spans="1:7" x14ac:dyDescent="0.2">
      <c r="A633" t="s">
        <v>326</v>
      </c>
      <c r="B633" t="s">
        <v>334</v>
      </c>
      <c r="C633">
        <v>40642</v>
      </c>
      <c r="D633">
        <v>10489</v>
      </c>
      <c r="E633">
        <v>17</v>
      </c>
      <c r="F633">
        <v>439.2</v>
      </c>
      <c r="G633">
        <f>Table2[[#This Row],[Unidades]]*Table2[[#This Row],[Valor Unitario]]</f>
        <v>7466.4</v>
      </c>
    </row>
    <row r="634" spans="1:7" x14ac:dyDescent="0.2">
      <c r="A634" t="s">
        <v>326</v>
      </c>
      <c r="B634" t="s">
        <v>334</v>
      </c>
      <c r="C634">
        <v>40649</v>
      </c>
      <c r="D634">
        <v>10503</v>
      </c>
      <c r="E634">
        <v>9</v>
      </c>
      <c r="F634">
        <v>2048.5</v>
      </c>
      <c r="G634">
        <f>Table2[[#This Row],[Unidades]]*Table2[[#This Row],[Valor Unitario]]</f>
        <v>18436.5</v>
      </c>
    </row>
    <row r="635" spans="1:7" x14ac:dyDescent="0.2">
      <c r="A635" t="s">
        <v>326</v>
      </c>
      <c r="B635" t="s">
        <v>334</v>
      </c>
      <c r="C635">
        <v>40650</v>
      </c>
      <c r="D635">
        <v>10500</v>
      </c>
      <c r="E635">
        <v>14</v>
      </c>
      <c r="F635">
        <v>523.26</v>
      </c>
      <c r="G635">
        <f>Table2[[#This Row],[Unidades]]*Table2[[#This Row],[Valor Unitario]]</f>
        <v>7325.6399999999994</v>
      </c>
    </row>
    <row r="636" spans="1:7" x14ac:dyDescent="0.2">
      <c r="A636" t="s">
        <v>326</v>
      </c>
      <c r="B636" t="s">
        <v>334</v>
      </c>
      <c r="C636">
        <v>40661</v>
      </c>
      <c r="D636">
        <v>10510</v>
      </c>
      <c r="E636">
        <v>7</v>
      </c>
      <c r="F636">
        <v>4707.54</v>
      </c>
      <c r="G636">
        <f>Table2[[#This Row],[Unidades]]*Table2[[#This Row],[Valor Unitario]]</f>
        <v>32952.78</v>
      </c>
    </row>
    <row r="637" spans="1:7" x14ac:dyDescent="0.2">
      <c r="A637" t="s">
        <v>326</v>
      </c>
      <c r="B637" t="s">
        <v>334</v>
      </c>
      <c r="C637">
        <v>40664</v>
      </c>
      <c r="D637">
        <v>10519</v>
      </c>
      <c r="E637">
        <v>13</v>
      </c>
      <c r="F637">
        <v>2314.1999999999998</v>
      </c>
      <c r="G637">
        <f>Table2[[#This Row],[Unidades]]*Table2[[#This Row],[Valor Unitario]]</f>
        <v>30084.6</v>
      </c>
    </row>
    <row r="638" spans="1:7" x14ac:dyDescent="0.2">
      <c r="A638" t="s">
        <v>326</v>
      </c>
      <c r="B638" t="s">
        <v>334</v>
      </c>
      <c r="C638">
        <v>40672</v>
      </c>
      <c r="D638">
        <v>10528</v>
      </c>
      <c r="E638">
        <v>16</v>
      </c>
      <c r="F638">
        <v>392.2</v>
      </c>
      <c r="G638">
        <f>Table2[[#This Row],[Unidades]]*Table2[[#This Row],[Valor Unitario]]</f>
        <v>6275.2</v>
      </c>
    </row>
    <row r="639" spans="1:7" x14ac:dyDescent="0.2">
      <c r="A639" t="s">
        <v>326</v>
      </c>
      <c r="B639" t="s">
        <v>334</v>
      </c>
      <c r="C639">
        <v>40686</v>
      </c>
      <c r="D639">
        <v>10539</v>
      </c>
      <c r="E639">
        <v>12</v>
      </c>
      <c r="F639">
        <v>355.5</v>
      </c>
      <c r="G639">
        <f>Table2[[#This Row],[Unidades]]*Table2[[#This Row],[Valor Unitario]]</f>
        <v>4266</v>
      </c>
    </row>
    <row r="640" spans="1:7" x14ac:dyDescent="0.2">
      <c r="A640" t="s">
        <v>326</v>
      </c>
      <c r="B640" t="s">
        <v>334</v>
      </c>
      <c r="C640">
        <v>40698</v>
      </c>
      <c r="D640">
        <v>10555</v>
      </c>
      <c r="E640">
        <v>18</v>
      </c>
      <c r="F640">
        <v>2944.4</v>
      </c>
      <c r="G640">
        <f>Table2[[#This Row],[Unidades]]*Table2[[#This Row],[Valor Unitario]]</f>
        <v>52999.200000000004</v>
      </c>
    </row>
    <row r="641" spans="1:7" x14ac:dyDescent="0.2">
      <c r="A641" t="s">
        <v>326</v>
      </c>
      <c r="B641" t="s">
        <v>334</v>
      </c>
      <c r="C641">
        <v>40707</v>
      </c>
      <c r="D641">
        <v>10559</v>
      </c>
      <c r="E641">
        <v>12</v>
      </c>
      <c r="F641">
        <v>520.41</v>
      </c>
      <c r="G641">
        <f>Table2[[#This Row],[Unidades]]*Table2[[#This Row],[Valor Unitario]]</f>
        <v>6244.92</v>
      </c>
    </row>
    <row r="642" spans="1:7" x14ac:dyDescent="0.2">
      <c r="A642" t="s">
        <v>326</v>
      </c>
      <c r="B642" t="s">
        <v>334</v>
      </c>
      <c r="C642">
        <v>40745</v>
      </c>
      <c r="D642">
        <v>10599</v>
      </c>
      <c r="E642">
        <v>15</v>
      </c>
      <c r="F642">
        <v>493</v>
      </c>
      <c r="G642">
        <f>Table2[[#This Row],[Unidades]]*Table2[[#This Row],[Valor Unitario]]</f>
        <v>7395</v>
      </c>
    </row>
    <row r="643" spans="1:7" x14ac:dyDescent="0.2">
      <c r="A643" t="s">
        <v>326</v>
      </c>
      <c r="B643" t="s">
        <v>334</v>
      </c>
      <c r="C643">
        <v>40756</v>
      </c>
      <c r="D643">
        <v>10611</v>
      </c>
      <c r="E643">
        <v>14</v>
      </c>
      <c r="F643">
        <v>808</v>
      </c>
      <c r="G643">
        <f>Table2[[#This Row],[Unidades]]*Table2[[#This Row],[Valor Unitario]]</f>
        <v>11312</v>
      </c>
    </row>
    <row r="644" spans="1:7" x14ac:dyDescent="0.2">
      <c r="A644" t="s">
        <v>326</v>
      </c>
      <c r="B644" t="s">
        <v>334</v>
      </c>
      <c r="C644">
        <v>40781</v>
      </c>
      <c r="D644">
        <v>10637</v>
      </c>
      <c r="E644">
        <v>16</v>
      </c>
      <c r="F644">
        <v>2761.94</v>
      </c>
      <c r="G644">
        <f>Table2[[#This Row],[Unidades]]*Table2[[#This Row],[Valor Unitario]]</f>
        <v>44191.040000000001</v>
      </c>
    </row>
    <row r="645" spans="1:7" x14ac:dyDescent="0.2">
      <c r="A645" t="s">
        <v>326</v>
      </c>
      <c r="B645" t="s">
        <v>334</v>
      </c>
      <c r="C645">
        <v>40788</v>
      </c>
      <c r="D645">
        <v>10643</v>
      </c>
      <c r="E645">
        <v>12</v>
      </c>
      <c r="F645">
        <v>814.5</v>
      </c>
      <c r="G645">
        <f>Table2[[#This Row],[Unidades]]*Table2[[#This Row],[Valor Unitario]]</f>
        <v>9774</v>
      </c>
    </row>
    <row r="646" spans="1:7" x14ac:dyDescent="0.2">
      <c r="A646" t="s">
        <v>326</v>
      </c>
      <c r="B646" t="s">
        <v>334</v>
      </c>
      <c r="C646">
        <v>40796</v>
      </c>
      <c r="D646">
        <v>10656</v>
      </c>
      <c r="E646">
        <v>19</v>
      </c>
      <c r="F646">
        <v>604.21</v>
      </c>
      <c r="G646">
        <f>Table2[[#This Row],[Unidades]]*Table2[[#This Row],[Valor Unitario]]</f>
        <v>11479.990000000002</v>
      </c>
    </row>
    <row r="647" spans="1:7" x14ac:dyDescent="0.2">
      <c r="A647" t="s">
        <v>326</v>
      </c>
      <c r="B647" t="s">
        <v>334</v>
      </c>
      <c r="C647">
        <v>40831</v>
      </c>
      <c r="D647">
        <v>10701</v>
      </c>
      <c r="E647">
        <v>18</v>
      </c>
      <c r="F647">
        <v>2864.5</v>
      </c>
      <c r="G647">
        <f>Table2[[#This Row],[Unidades]]*Table2[[#This Row],[Valor Unitario]]</f>
        <v>51561</v>
      </c>
    </row>
    <row r="648" spans="1:7" x14ac:dyDescent="0.2">
      <c r="A648" t="s">
        <v>326</v>
      </c>
      <c r="B648" t="s">
        <v>334</v>
      </c>
      <c r="C648">
        <v>40836</v>
      </c>
      <c r="D648">
        <v>10703</v>
      </c>
      <c r="E648">
        <v>10</v>
      </c>
      <c r="F648">
        <v>2545</v>
      </c>
      <c r="G648">
        <f>Table2[[#This Row],[Unidades]]*Table2[[#This Row],[Valor Unitario]]</f>
        <v>25450</v>
      </c>
    </row>
    <row r="649" spans="1:7" x14ac:dyDescent="0.2">
      <c r="A649" t="s">
        <v>326</v>
      </c>
      <c r="B649" t="s">
        <v>334</v>
      </c>
      <c r="C649">
        <v>40852</v>
      </c>
      <c r="D649">
        <v>10708</v>
      </c>
      <c r="E649">
        <v>13</v>
      </c>
      <c r="F649">
        <v>180.4</v>
      </c>
      <c r="G649">
        <f>Table2[[#This Row],[Unidades]]*Table2[[#This Row],[Valor Unitario]]</f>
        <v>2345.2000000000003</v>
      </c>
    </row>
    <row r="650" spans="1:7" x14ac:dyDescent="0.2">
      <c r="A650" t="s">
        <v>326</v>
      </c>
      <c r="B650" t="s">
        <v>334</v>
      </c>
      <c r="C650">
        <v>40854</v>
      </c>
      <c r="D650">
        <v>10704</v>
      </c>
      <c r="E650">
        <v>8</v>
      </c>
      <c r="F650">
        <v>595.5</v>
      </c>
      <c r="G650">
        <f>Table2[[#This Row],[Unidades]]*Table2[[#This Row],[Valor Unitario]]</f>
        <v>4764</v>
      </c>
    </row>
    <row r="651" spans="1:7" x14ac:dyDescent="0.2">
      <c r="A651" t="s">
        <v>326</v>
      </c>
      <c r="B651" t="s">
        <v>334</v>
      </c>
      <c r="C651">
        <v>40868</v>
      </c>
      <c r="D651">
        <v>10735</v>
      </c>
      <c r="E651">
        <v>10</v>
      </c>
      <c r="F651">
        <v>536.4</v>
      </c>
      <c r="G651">
        <f>Table2[[#This Row],[Unidades]]*Table2[[#This Row],[Valor Unitario]]</f>
        <v>5364</v>
      </c>
    </row>
    <row r="652" spans="1:7" x14ac:dyDescent="0.2">
      <c r="A652" t="s">
        <v>326</v>
      </c>
      <c r="B652" t="s">
        <v>334</v>
      </c>
      <c r="C652">
        <v>40871</v>
      </c>
      <c r="D652">
        <v>10744</v>
      </c>
      <c r="E652">
        <v>10</v>
      </c>
      <c r="F652">
        <v>736</v>
      </c>
      <c r="G652">
        <f>Table2[[#This Row],[Unidades]]*Table2[[#This Row],[Valor Unitario]]</f>
        <v>7360</v>
      </c>
    </row>
    <row r="653" spans="1:7" x14ac:dyDescent="0.2">
      <c r="A653" t="s">
        <v>326</v>
      </c>
      <c r="B653" t="s">
        <v>334</v>
      </c>
      <c r="C653">
        <v>40873</v>
      </c>
      <c r="D653">
        <v>10747</v>
      </c>
      <c r="E653">
        <v>16</v>
      </c>
      <c r="F653">
        <v>1912.85</v>
      </c>
      <c r="G653">
        <f>Table2[[#This Row],[Unidades]]*Table2[[#This Row],[Valor Unitario]]</f>
        <v>30605.599999999999</v>
      </c>
    </row>
    <row r="654" spans="1:7" x14ac:dyDescent="0.2">
      <c r="A654" t="s">
        <v>326</v>
      </c>
      <c r="B654" t="s">
        <v>334</v>
      </c>
      <c r="C654">
        <v>40874</v>
      </c>
      <c r="D654">
        <v>10754</v>
      </c>
      <c r="E654">
        <v>15</v>
      </c>
      <c r="F654">
        <v>55.2</v>
      </c>
      <c r="G654">
        <f>Table2[[#This Row],[Unidades]]*Table2[[#This Row],[Valor Unitario]]</f>
        <v>828</v>
      </c>
    </row>
    <row r="655" spans="1:7" x14ac:dyDescent="0.2">
      <c r="A655" t="s">
        <v>326</v>
      </c>
      <c r="B655" t="s">
        <v>334</v>
      </c>
      <c r="C655">
        <v>40885</v>
      </c>
      <c r="D655">
        <v>10764</v>
      </c>
      <c r="E655">
        <v>7</v>
      </c>
      <c r="F655">
        <v>2286</v>
      </c>
      <c r="G655">
        <f>Table2[[#This Row],[Unidades]]*Table2[[#This Row],[Valor Unitario]]</f>
        <v>16002</v>
      </c>
    </row>
    <row r="656" spans="1:7" x14ac:dyDescent="0.2">
      <c r="A656" t="s">
        <v>326</v>
      </c>
      <c r="B656" t="s">
        <v>334</v>
      </c>
      <c r="C656">
        <v>40892</v>
      </c>
      <c r="D656">
        <v>10757</v>
      </c>
      <c r="E656">
        <v>11</v>
      </c>
      <c r="F656">
        <v>3082</v>
      </c>
      <c r="G656">
        <f>Table2[[#This Row],[Unidades]]*Table2[[#This Row],[Valor Unitario]]</f>
        <v>33902</v>
      </c>
    </row>
    <row r="657" spans="1:7" x14ac:dyDescent="0.2">
      <c r="A657" t="s">
        <v>326</v>
      </c>
      <c r="B657" t="s">
        <v>334</v>
      </c>
      <c r="C657">
        <v>40903</v>
      </c>
      <c r="D657">
        <v>10790</v>
      </c>
      <c r="E657">
        <v>15</v>
      </c>
      <c r="F657">
        <v>722.5</v>
      </c>
      <c r="G657">
        <f>Table2[[#This Row],[Unidades]]*Table2[[#This Row],[Valor Unitario]]</f>
        <v>10837.5</v>
      </c>
    </row>
    <row r="658" spans="1:7" x14ac:dyDescent="0.2">
      <c r="A658" t="s">
        <v>326</v>
      </c>
      <c r="B658" t="s">
        <v>334</v>
      </c>
      <c r="C658">
        <v>40909</v>
      </c>
      <c r="D658">
        <v>10791</v>
      </c>
      <c r="E658">
        <v>15</v>
      </c>
      <c r="F658">
        <v>1829.76</v>
      </c>
      <c r="G658">
        <f>Table2[[#This Row],[Unidades]]*Table2[[#This Row],[Valor Unitario]]</f>
        <v>27446.400000000001</v>
      </c>
    </row>
    <row r="659" spans="1:7" x14ac:dyDescent="0.2">
      <c r="A659" t="s">
        <v>326</v>
      </c>
      <c r="B659" t="s">
        <v>334</v>
      </c>
      <c r="C659">
        <v>40910</v>
      </c>
      <c r="D659">
        <v>10794</v>
      </c>
      <c r="E659">
        <v>19</v>
      </c>
      <c r="F659">
        <v>314.76</v>
      </c>
      <c r="G659">
        <f>Table2[[#This Row],[Unidades]]*Table2[[#This Row],[Valor Unitario]]</f>
        <v>5980.44</v>
      </c>
    </row>
    <row r="660" spans="1:7" x14ac:dyDescent="0.2">
      <c r="A660" t="s">
        <v>326</v>
      </c>
      <c r="B660" t="s">
        <v>334</v>
      </c>
      <c r="C660">
        <v>40915</v>
      </c>
      <c r="D660">
        <v>10804</v>
      </c>
      <c r="E660">
        <v>17</v>
      </c>
      <c r="F660">
        <v>2278.4</v>
      </c>
      <c r="G660">
        <f>Table2[[#This Row],[Unidades]]*Table2[[#This Row],[Valor Unitario]]</f>
        <v>38732.800000000003</v>
      </c>
    </row>
    <row r="661" spans="1:7" x14ac:dyDescent="0.2">
      <c r="A661" t="s">
        <v>326</v>
      </c>
      <c r="B661" t="s">
        <v>334</v>
      </c>
      <c r="C661">
        <v>40924</v>
      </c>
      <c r="D661">
        <v>10822</v>
      </c>
      <c r="E661">
        <v>10</v>
      </c>
      <c r="F661">
        <v>237.9</v>
      </c>
      <c r="G661">
        <f>Table2[[#This Row],[Unidades]]*Table2[[#This Row],[Valor Unitario]]</f>
        <v>2379</v>
      </c>
    </row>
    <row r="662" spans="1:7" x14ac:dyDescent="0.2">
      <c r="A662" t="s">
        <v>326</v>
      </c>
      <c r="B662" t="s">
        <v>334</v>
      </c>
      <c r="C662">
        <v>40931</v>
      </c>
      <c r="D662">
        <v>10833</v>
      </c>
      <c r="E662">
        <v>14</v>
      </c>
      <c r="F662">
        <v>906.93</v>
      </c>
      <c r="G662">
        <f>Table2[[#This Row],[Unidades]]*Table2[[#This Row],[Valor Unitario]]</f>
        <v>12697.019999999999</v>
      </c>
    </row>
    <row r="663" spans="1:7" x14ac:dyDescent="0.2">
      <c r="A663" t="s">
        <v>326</v>
      </c>
      <c r="B663" t="s">
        <v>334</v>
      </c>
      <c r="C663">
        <v>40945</v>
      </c>
      <c r="D663">
        <v>10826</v>
      </c>
      <c r="E663">
        <v>12</v>
      </c>
      <c r="F663">
        <v>730</v>
      </c>
      <c r="G663">
        <f>Table2[[#This Row],[Unidades]]*Table2[[#This Row],[Valor Unitario]]</f>
        <v>8760</v>
      </c>
    </row>
    <row r="664" spans="1:7" x14ac:dyDescent="0.2">
      <c r="A664" t="s">
        <v>326</v>
      </c>
      <c r="B664" t="s">
        <v>334</v>
      </c>
      <c r="C664">
        <v>40950</v>
      </c>
      <c r="D664">
        <v>10867</v>
      </c>
      <c r="E664">
        <v>17</v>
      </c>
      <c r="F664">
        <v>98.4</v>
      </c>
      <c r="G664">
        <f>Table2[[#This Row],[Unidades]]*Table2[[#This Row],[Valor Unitario]]</f>
        <v>1672.8000000000002</v>
      </c>
    </row>
    <row r="665" spans="1:7" x14ac:dyDescent="0.2">
      <c r="A665" t="s">
        <v>326</v>
      </c>
      <c r="B665" t="s">
        <v>334</v>
      </c>
      <c r="C665">
        <v>40957</v>
      </c>
      <c r="D665">
        <v>10885</v>
      </c>
      <c r="E665">
        <v>9</v>
      </c>
      <c r="F665">
        <v>1209</v>
      </c>
      <c r="G665">
        <f>Table2[[#This Row],[Unidades]]*Table2[[#This Row],[Valor Unitario]]</f>
        <v>10881</v>
      </c>
    </row>
    <row r="666" spans="1:7" x14ac:dyDescent="0.2">
      <c r="A666" t="s">
        <v>326</v>
      </c>
      <c r="B666" t="s">
        <v>334</v>
      </c>
      <c r="C666">
        <v>40966</v>
      </c>
      <c r="D666">
        <v>10907</v>
      </c>
      <c r="E666">
        <v>18</v>
      </c>
      <c r="F666">
        <v>108.5</v>
      </c>
      <c r="G666">
        <f>Table2[[#This Row],[Unidades]]*Table2[[#This Row],[Valor Unitario]]</f>
        <v>1953</v>
      </c>
    </row>
    <row r="667" spans="1:7" x14ac:dyDescent="0.2">
      <c r="A667" t="s">
        <v>326</v>
      </c>
      <c r="B667" t="s">
        <v>334</v>
      </c>
      <c r="C667">
        <v>40970</v>
      </c>
      <c r="D667">
        <v>10914</v>
      </c>
      <c r="E667">
        <v>18</v>
      </c>
      <c r="F667">
        <v>537.5</v>
      </c>
      <c r="G667">
        <f>Table2[[#This Row],[Unidades]]*Table2[[#This Row],[Valor Unitario]]</f>
        <v>9675</v>
      </c>
    </row>
    <row r="668" spans="1:7" x14ac:dyDescent="0.2">
      <c r="A668" t="s">
        <v>326</v>
      </c>
      <c r="B668" t="s">
        <v>334</v>
      </c>
      <c r="C668">
        <v>40980</v>
      </c>
      <c r="D668">
        <v>10929</v>
      </c>
      <c r="E668">
        <v>7</v>
      </c>
      <c r="F668">
        <v>1174.75</v>
      </c>
      <c r="G668">
        <f>Table2[[#This Row],[Unidades]]*Table2[[#This Row],[Valor Unitario]]</f>
        <v>8223.25</v>
      </c>
    </row>
    <row r="669" spans="1:7" x14ac:dyDescent="0.2">
      <c r="A669" t="s">
        <v>326</v>
      </c>
      <c r="B669" t="s">
        <v>334</v>
      </c>
      <c r="C669">
        <v>40981</v>
      </c>
      <c r="D669">
        <v>10944</v>
      </c>
      <c r="E669">
        <v>15</v>
      </c>
      <c r="F669">
        <v>1025.33</v>
      </c>
      <c r="G669">
        <f>Table2[[#This Row],[Unidades]]*Table2[[#This Row],[Valor Unitario]]</f>
        <v>15379.949999999999</v>
      </c>
    </row>
    <row r="670" spans="1:7" x14ac:dyDescent="0.2">
      <c r="A670" t="s">
        <v>326</v>
      </c>
      <c r="B670" t="s">
        <v>334</v>
      </c>
      <c r="C670">
        <v>40984</v>
      </c>
      <c r="D670">
        <v>10933</v>
      </c>
      <c r="E670">
        <v>15</v>
      </c>
      <c r="F670">
        <v>920.6</v>
      </c>
      <c r="G670">
        <f>Table2[[#This Row],[Unidades]]*Table2[[#This Row],[Valor Unitario]]</f>
        <v>13809</v>
      </c>
    </row>
    <row r="671" spans="1:7" x14ac:dyDescent="0.2">
      <c r="A671" t="s">
        <v>326</v>
      </c>
      <c r="B671" t="s">
        <v>334</v>
      </c>
      <c r="C671">
        <v>40988</v>
      </c>
      <c r="D671">
        <v>10956</v>
      </c>
      <c r="E671">
        <v>15</v>
      </c>
      <c r="F671">
        <v>677</v>
      </c>
      <c r="G671">
        <f>Table2[[#This Row],[Unidades]]*Table2[[#This Row],[Valor Unitario]]</f>
        <v>10155</v>
      </c>
    </row>
    <row r="672" spans="1:7" x14ac:dyDescent="0.2">
      <c r="A672" t="s">
        <v>326</v>
      </c>
      <c r="B672" t="s">
        <v>334</v>
      </c>
      <c r="C672">
        <v>40991</v>
      </c>
      <c r="D672">
        <v>10959</v>
      </c>
      <c r="E672">
        <v>15</v>
      </c>
      <c r="F672">
        <v>131.75</v>
      </c>
      <c r="G672">
        <f>Table2[[#This Row],[Unidades]]*Table2[[#This Row],[Valor Unitario]]</f>
        <v>1976.25</v>
      </c>
    </row>
    <row r="673" spans="1:7" x14ac:dyDescent="0.2">
      <c r="A673" t="s">
        <v>326</v>
      </c>
      <c r="B673" t="s">
        <v>334</v>
      </c>
      <c r="C673">
        <v>40995</v>
      </c>
      <c r="D673">
        <v>10973</v>
      </c>
      <c r="E673">
        <v>19</v>
      </c>
      <c r="F673">
        <v>291.55</v>
      </c>
      <c r="G673">
        <f>Table2[[#This Row],[Unidades]]*Table2[[#This Row],[Valor Unitario]]</f>
        <v>5539.45</v>
      </c>
    </row>
    <row r="674" spans="1:7" x14ac:dyDescent="0.2">
      <c r="A674" t="s">
        <v>326</v>
      </c>
      <c r="B674" t="s">
        <v>334</v>
      </c>
      <c r="C674">
        <v>40998</v>
      </c>
      <c r="D674">
        <v>10965</v>
      </c>
      <c r="E674">
        <v>10</v>
      </c>
      <c r="F674">
        <v>848</v>
      </c>
      <c r="G674">
        <f>Table2[[#This Row],[Unidades]]*Table2[[#This Row],[Valor Unitario]]</f>
        <v>8480</v>
      </c>
    </row>
    <row r="675" spans="1:7" x14ac:dyDescent="0.2">
      <c r="A675" t="s">
        <v>326</v>
      </c>
      <c r="B675" t="s">
        <v>334</v>
      </c>
      <c r="C675">
        <v>41009</v>
      </c>
      <c r="D675">
        <v>10999</v>
      </c>
      <c r="E675">
        <v>11</v>
      </c>
      <c r="F675">
        <v>1197.95</v>
      </c>
      <c r="G675">
        <f>Table2[[#This Row],[Unidades]]*Table2[[#This Row],[Valor Unitario]]</f>
        <v>13177.45</v>
      </c>
    </row>
    <row r="676" spans="1:7" x14ac:dyDescent="0.2">
      <c r="A676" t="s">
        <v>326</v>
      </c>
      <c r="B676" t="s">
        <v>334</v>
      </c>
      <c r="C676">
        <v>41023</v>
      </c>
      <c r="D676">
        <v>11025</v>
      </c>
      <c r="E676">
        <v>7</v>
      </c>
      <c r="F676">
        <v>270</v>
      </c>
      <c r="G676">
        <f>Table2[[#This Row],[Unidades]]*Table2[[#This Row],[Valor Unitario]]</f>
        <v>1890</v>
      </c>
    </row>
    <row r="677" spans="1:7" x14ac:dyDescent="0.2">
      <c r="A677" t="s">
        <v>326</v>
      </c>
      <c r="B677" t="s">
        <v>334</v>
      </c>
      <c r="C677">
        <v>41023</v>
      </c>
      <c r="D677">
        <v>11031</v>
      </c>
      <c r="E677">
        <v>13</v>
      </c>
      <c r="F677">
        <v>2393.5</v>
      </c>
      <c r="G677">
        <f>Table2[[#This Row],[Unidades]]*Table2[[#This Row],[Valor Unitario]]</f>
        <v>31115.5</v>
      </c>
    </row>
    <row r="678" spans="1:7" x14ac:dyDescent="0.2">
      <c r="A678" t="s">
        <v>326</v>
      </c>
      <c r="B678" t="s">
        <v>334</v>
      </c>
      <c r="C678">
        <v>41465</v>
      </c>
      <c r="D678">
        <v>10249</v>
      </c>
      <c r="E678">
        <v>7</v>
      </c>
      <c r="F678">
        <v>1863.4</v>
      </c>
      <c r="G678">
        <f>Table2[[#This Row],[Unidades]]*Table2[[#This Row],[Valor Unitario]]</f>
        <v>13043.800000000001</v>
      </c>
    </row>
    <row r="679" spans="1:7" x14ac:dyDescent="0.2">
      <c r="A679" t="s">
        <v>326</v>
      </c>
      <c r="B679" t="s">
        <v>334</v>
      </c>
      <c r="C679">
        <v>41492</v>
      </c>
      <c r="D679">
        <v>10272</v>
      </c>
      <c r="E679">
        <v>16</v>
      </c>
      <c r="F679">
        <v>1456</v>
      </c>
      <c r="G679">
        <f>Table2[[#This Row],[Unidades]]*Table2[[#This Row],[Valor Unitario]]</f>
        <v>23296</v>
      </c>
    </row>
    <row r="680" spans="1:7" x14ac:dyDescent="0.2">
      <c r="A680" t="s">
        <v>326</v>
      </c>
      <c r="B680" t="s">
        <v>334</v>
      </c>
      <c r="C680">
        <v>41502</v>
      </c>
      <c r="D680">
        <v>10274</v>
      </c>
      <c r="E680">
        <v>18</v>
      </c>
      <c r="F680">
        <v>538.6</v>
      </c>
      <c r="G680">
        <f>Table2[[#This Row],[Unidades]]*Table2[[#This Row],[Valor Unitario]]</f>
        <v>9694.8000000000011</v>
      </c>
    </row>
    <row r="681" spans="1:7" x14ac:dyDescent="0.2">
      <c r="A681" t="s">
        <v>326</v>
      </c>
      <c r="B681" t="s">
        <v>334</v>
      </c>
      <c r="C681">
        <v>41509</v>
      </c>
      <c r="D681">
        <v>10264</v>
      </c>
      <c r="E681">
        <v>15</v>
      </c>
      <c r="F681">
        <v>695.62</v>
      </c>
      <c r="G681">
        <f>Table2[[#This Row],[Unidades]]*Table2[[#This Row],[Valor Unitario]]</f>
        <v>10434.299999999999</v>
      </c>
    </row>
    <row r="682" spans="1:7" x14ac:dyDescent="0.2">
      <c r="A682" t="s">
        <v>326</v>
      </c>
      <c r="B682" t="s">
        <v>334</v>
      </c>
      <c r="C682">
        <v>41516</v>
      </c>
      <c r="D682">
        <v>10271</v>
      </c>
      <c r="E682">
        <v>17</v>
      </c>
      <c r="F682">
        <v>48</v>
      </c>
      <c r="G682">
        <f>Table2[[#This Row],[Unidades]]*Table2[[#This Row],[Valor Unitario]]</f>
        <v>816</v>
      </c>
    </row>
    <row r="683" spans="1:7" x14ac:dyDescent="0.2">
      <c r="A683" t="s">
        <v>326</v>
      </c>
      <c r="B683" t="s">
        <v>334</v>
      </c>
      <c r="C683">
        <v>41521</v>
      </c>
      <c r="D683">
        <v>10291</v>
      </c>
      <c r="E683">
        <v>17</v>
      </c>
      <c r="F683">
        <v>497.52</v>
      </c>
      <c r="G683">
        <f>Table2[[#This Row],[Unidades]]*Table2[[#This Row],[Valor Unitario]]</f>
        <v>8457.84</v>
      </c>
    </row>
    <row r="684" spans="1:7" x14ac:dyDescent="0.2">
      <c r="A684" t="s">
        <v>326</v>
      </c>
      <c r="B684" t="s">
        <v>334</v>
      </c>
      <c r="C684">
        <v>41528</v>
      </c>
      <c r="D684">
        <v>10296</v>
      </c>
      <c r="E684">
        <v>12</v>
      </c>
      <c r="F684">
        <v>1050.5999999999999</v>
      </c>
      <c r="G684">
        <f>Table2[[#This Row],[Unidades]]*Table2[[#This Row],[Valor Unitario]]</f>
        <v>12607.199999999999</v>
      </c>
    </row>
    <row r="685" spans="1:7" x14ac:dyDescent="0.2">
      <c r="A685" t="s">
        <v>326</v>
      </c>
      <c r="B685" t="s">
        <v>334</v>
      </c>
      <c r="C685">
        <v>41528</v>
      </c>
      <c r="D685">
        <v>10298</v>
      </c>
      <c r="E685">
        <v>17</v>
      </c>
      <c r="F685">
        <v>2645</v>
      </c>
      <c r="G685">
        <f>Table2[[#This Row],[Unidades]]*Table2[[#This Row],[Valor Unitario]]</f>
        <v>44965</v>
      </c>
    </row>
    <row r="686" spans="1:7" x14ac:dyDescent="0.2">
      <c r="A686" t="s">
        <v>326</v>
      </c>
      <c r="B686" t="s">
        <v>334</v>
      </c>
      <c r="C686">
        <v>41557</v>
      </c>
      <c r="D686">
        <v>10317</v>
      </c>
      <c r="E686">
        <v>8</v>
      </c>
      <c r="F686">
        <v>288</v>
      </c>
      <c r="G686">
        <f>Table2[[#This Row],[Unidades]]*Table2[[#This Row],[Valor Unitario]]</f>
        <v>2304</v>
      </c>
    </row>
    <row r="687" spans="1:7" x14ac:dyDescent="0.2">
      <c r="A687" t="s">
        <v>326</v>
      </c>
      <c r="B687" t="s">
        <v>334</v>
      </c>
      <c r="C687">
        <v>41598</v>
      </c>
      <c r="D687">
        <v>10355</v>
      </c>
      <c r="E687">
        <v>18</v>
      </c>
      <c r="F687">
        <v>480</v>
      </c>
      <c r="G687">
        <f>Table2[[#This Row],[Unidades]]*Table2[[#This Row],[Valor Unitario]]</f>
        <v>8640</v>
      </c>
    </row>
    <row r="688" spans="1:7" x14ac:dyDescent="0.2">
      <c r="A688" t="s">
        <v>326</v>
      </c>
      <c r="B688" t="s">
        <v>334</v>
      </c>
      <c r="C688">
        <v>41605</v>
      </c>
      <c r="D688">
        <v>10356</v>
      </c>
      <c r="E688">
        <v>16</v>
      </c>
      <c r="F688">
        <v>1106.4000000000001</v>
      </c>
      <c r="G688">
        <f>Table2[[#This Row],[Unidades]]*Table2[[#This Row],[Valor Unitario]]</f>
        <v>17702.400000000001</v>
      </c>
    </row>
    <row r="689" spans="1:7" x14ac:dyDescent="0.2">
      <c r="A689" t="s">
        <v>326</v>
      </c>
      <c r="B689" t="s">
        <v>334</v>
      </c>
      <c r="C689">
        <v>41611</v>
      </c>
      <c r="D689">
        <v>10350</v>
      </c>
      <c r="E689">
        <v>19</v>
      </c>
      <c r="F689">
        <v>642.05999999999995</v>
      </c>
      <c r="G689">
        <f>Table2[[#This Row],[Unidades]]*Table2[[#This Row],[Valor Unitario]]</f>
        <v>12199.14</v>
      </c>
    </row>
    <row r="690" spans="1:7" x14ac:dyDescent="0.2">
      <c r="A690" t="s">
        <v>326</v>
      </c>
      <c r="B690" t="s">
        <v>334</v>
      </c>
      <c r="C690">
        <v>41634</v>
      </c>
      <c r="D690">
        <v>10390</v>
      </c>
      <c r="E690">
        <v>12</v>
      </c>
      <c r="F690">
        <v>2090.88</v>
      </c>
      <c r="G690">
        <f>Table2[[#This Row],[Unidades]]*Table2[[#This Row],[Valor Unitario]]</f>
        <v>25090.560000000001</v>
      </c>
    </row>
    <row r="691" spans="1:7" x14ac:dyDescent="0.2">
      <c r="A691" t="s">
        <v>326</v>
      </c>
      <c r="B691" t="s">
        <v>334</v>
      </c>
      <c r="C691">
        <v>41635</v>
      </c>
      <c r="D691">
        <v>10370</v>
      </c>
      <c r="E691">
        <v>10</v>
      </c>
      <c r="F691">
        <v>1117.5999999999999</v>
      </c>
      <c r="G691">
        <f>Table2[[#This Row],[Unidades]]*Table2[[#This Row],[Valor Unitario]]</f>
        <v>11176</v>
      </c>
    </row>
    <row r="692" spans="1:7" x14ac:dyDescent="0.2">
      <c r="A692" t="s">
        <v>326</v>
      </c>
      <c r="B692" t="s">
        <v>335</v>
      </c>
      <c r="C692">
        <v>40545</v>
      </c>
      <c r="D692">
        <v>10397</v>
      </c>
      <c r="E692">
        <v>17</v>
      </c>
      <c r="F692">
        <v>716.72</v>
      </c>
      <c r="G692">
        <f>Table2[[#This Row],[Unidades]]*Table2[[#This Row],[Valor Unitario]]</f>
        <v>12184.24</v>
      </c>
    </row>
    <row r="693" spans="1:7" x14ac:dyDescent="0.2">
      <c r="A693" t="s">
        <v>326</v>
      </c>
      <c r="B693" t="s">
        <v>335</v>
      </c>
      <c r="C693">
        <v>40608</v>
      </c>
      <c r="D693">
        <v>10463</v>
      </c>
      <c r="E693">
        <v>9</v>
      </c>
      <c r="F693">
        <v>713.3</v>
      </c>
      <c r="G693">
        <f>Table2[[#This Row],[Unidades]]*Table2[[#This Row],[Valor Unitario]]</f>
        <v>6419.7</v>
      </c>
    </row>
    <row r="694" spans="1:7" x14ac:dyDescent="0.2">
      <c r="A694" t="s">
        <v>326</v>
      </c>
      <c r="B694" t="s">
        <v>335</v>
      </c>
      <c r="C694">
        <v>40623</v>
      </c>
      <c r="D694">
        <v>10474</v>
      </c>
      <c r="E694">
        <v>7</v>
      </c>
      <c r="F694">
        <v>1249.0999999999999</v>
      </c>
      <c r="G694">
        <f>Table2[[#This Row],[Unidades]]*Table2[[#This Row],[Valor Unitario]]</f>
        <v>8743.6999999999989</v>
      </c>
    </row>
    <row r="695" spans="1:7" x14ac:dyDescent="0.2">
      <c r="A695" t="s">
        <v>326</v>
      </c>
      <c r="B695" t="s">
        <v>335</v>
      </c>
      <c r="C695">
        <v>40627</v>
      </c>
      <c r="D695">
        <v>10477</v>
      </c>
      <c r="E695">
        <v>7</v>
      </c>
      <c r="F695">
        <v>558</v>
      </c>
      <c r="G695">
        <f>Table2[[#This Row],[Unidades]]*Table2[[#This Row],[Valor Unitario]]</f>
        <v>3906</v>
      </c>
    </row>
    <row r="696" spans="1:7" x14ac:dyDescent="0.2">
      <c r="A696" t="s">
        <v>326</v>
      </c>
      <c r="B696" t="s">
        <v>335</v>
      </c>
      <c r="C696">
        <v>40672</v>
      </c>
      <c r="D696">
        <v>10529</v>
      </c>
      <c r="E696">
        <v>15</v>
      </c>
      <c r="F696">
        <v>946</v>
      </c>
      <c r="G696">
        <f>Table2[[#This Row],[Unidades]]*Table2[[#This Row],[Valor Unitario]]</f>
        <v>14190</v>
      </c>
    </row>
    <row r="697" spans="1:7" x14ac:dyDescent="0.2">
      <c r="A697" t="s">
        <v>326</v>
      </c>
      <c r="B697" t="s">
        <v>335</v>
      </c>
      <c r="C697">
        <v>40693</v>
      </c>
      <c r="D697">
        <v>10549</v>
      </c>
      <c r="E697">
        <v>17</v>
      </c>
      <c r="F697">
        <v>3554.27</v>
      </c>
      <c r="G697">
        <f>Table2[[#This Row],[Unidades]]*Table2[[#This Row],[Valor Unitario]]</f>
        <v>60422.59</v>
      </c>
    </row>
    <row r="698" spans="1:7" x14ac:dyDescent="0.2">
      <c r="A698" t="s">
        <v>326</v>
      </c>
      <c r="B698" t="s">
        <v>335</v>
      </c>
      <c r="C698">
        <v>40724</v>
      </c>
      <c r="D698">
        <v>10575</v>
      </c>
      <c r="E698">
        <v>8</v>
      </c>
      <c r="F698">
        <v>2147.4</v>
      </c>
      <c r="G698">
        <f>Table2[[#This Row],[Unidades]]*Table2[[#This Row],[Valor Unitario]]</f>
        <v>17179.2</v>
      </c>
    </row>
    <row r="699" spans="1:7" x14ac:dyDescent="0.2">
      <c r="A699" t="s">
        <v>326</v>
      </c>
      <c r="B699" t="s">
        <v>335</v>
      </c>
      <c r="C699">
        <v>40735</v>
      </c>
      <c r="D699">
        <v>10569</v>
      </c>
      <c r="E699">
        <v>7</v>
      </c>
      <c r="F699">
        <v>890</v>
      </c>
      <c r="G699">
        <f>Table2[[#This Row],[Unidades]]*Table2[[#This Row],[Valor Unitario]]</f>
        <v>6230</v>
      </c>
    </row>
    <row r="700" spans="1:7" x14ac:dyDescent="0.2">
      <c r="A700" t="s">
        <v>326</v>
      </c>
      <c r="B700" t="s">
        <v>335</v>
      </c>
      <c r="C700">
        <v>40749</v>
      </c>
      <c r="D700">
        <v>10607</v>
      </c>
      <c r="E700">
        <v>10</v>
      </c>
      <c r="F700">
        <v>6475.4</v>
      </c>
      <c r="G700">
        <f>Table2[[#This Row],[Unidades]]*Table2[[#This Row],[Valor Unitario]]</f>
        <v>64754</v>
      </c>
    </row>
    <row r="701" spans="1:7" x14ac:dyDescent="0.2">
      <c r="A701" t="s">
        <v>326</v>
      </c>
      <c r="B701" t="s">
        <v>335</v>
      </c>
      <c r="C701">
        <v>40784</v>
      </c>
      <c r="D701">
        <v>10649</v>
      </c>
      <c r="E701">
        <v>7</v>
      </c>
      <c r="F701">
        <v>1434</v>
      </c>
      <c r="G701">
        <f>Table2[[#This Row],[Unidades]]*Table2[[#This Row],[Valor Unitario]]</f>
        <v>10038</v>
      </c>
    </row>
    <row r="702" spans="1:7" x14ac:dyDescent="0.2">
      <c r="A702" t="s">
        <v>326</v>
      </c>
      <c r="B702" t="s">
        <v>335</v>
      </c>
      <c r="C702">
        <v>40789</v>
      </c>
      <c r="D702">
        <v>10650</v>
      </c>
      <c r="E702">
        <v>12</v>
      </c>
      <c r="F702">
        <v>1779.2</v>
      </c>
      <c r="G702">
        <f>Table2[[#This Row],[Unidades]]*Table2[[#This Row],[Valor Unitario]]</f>
        <v>21350.400000000001</v>
      </c>
    </row>
    <row r="703" spans="1:7" x14ac:dyDescent="0.2">
      <c r="A703" t="s">
        <v>326</v>
      </c>
      <c r="B703" t="s">
        <v>335</v>
      </c>
      <c r="C703">
        <v>40795</v>
      </c>
      <c r="D703">
        <v>10648</v>
      </c>
      <c r="E703">
        <v>13</v>
      </c>
      <c r="F703">
        <v>372.37</v>
      </c>
      <c r="G703">
        <f>Table2[[#This Row],[Unidades]]*Table2[[#This Row],[Valor Unitario]]</f>
        <v>4840.8100000000004</v>
      </c>
    </row>
    <row r="704" spans="1:7" x14ac:dyDescent="0.2">
      <c r="A704" t="s">
        <v>326</v>
      </c>
      <c r="B704" t="s">
        <v>335</v>
      </c>
      <c r="C704">
        <v>40797</v>
      </c>
      <c r="D704">
        <v>10654</v>
      </c>
      <c r="E704">
        <v>7</v>
      </c>
      <c r="F704">
        <v>601.83000000000004</v>
      </c>
      <c r="G704">
        <f>Table2[[#This Row],[Unidades]]*Table2[[#This Row],[Valor Unitario]]</f>
        <v>4212.8100000000004</v>
      </c>
    </row>
    <row r="705" spans="1:7" x14ac:dyDescent="0.2">
      <c r="A705" t="s">
        <v>326</v>
      </c>
      <c r="B705" t="s">
        <v>335</v>
      </c>
      <c r="C705">
        <v>40809</v>
      </c>
      <c r="D705">
        <v>10675</v>
      </c>
      <c r="E705">
        <v>15</v>
      </c>
      <c r="F705">
        <v>1423</v>
      </c>
      <c r="G705">
        <f>Table2[[#This Row],[Unidades]]*Table2[[#This Row],[Valor Unitario]]</f>
        <v>21345</v>
      </c>
    </row>
    <row r="706" spans="1:7" x14ac:dyDescent="0.2">
      <c r="A706" t="s">
        <v>326</v>
      </c>
      <c r="B706" t="s">
        <v>335</v>
      </c>
      <c r="C706">
        <v>40843</v>
      </c>
      <c r="D706">
        <v>10714</v>
      </c>
      <c r="E706">
        <v>8</v>
      </c>
      <c r="F706">
        <v>2205.75</v>
      </c>
      <c r="G706">
        <f>Table2[[#This Row],[Unidades]]*Table2[[#This Row],[Valor Unitario]]</f>
        <v>17646</v>
      </c>
    </row>
    <row r="707" spans="1:7" x14ac:dyDescent="0.2">
      <c r="A707" t="s">
        <v>326</v>
      </c>
      <c r="B707" t="s">
        <v>335</v>
      </c>
      <c r="C707">
        <v>40845</v>
      </c>
      <c r="D707">
        <v>10711</v>
      </c>
      <c r="E707">
        <v>11</v>
      </c>
      <c r="F707">
        <v>4451.7</v>
      </c>
      <c r="G707">
        <f>Table2[[#This Row],[Unidades]]*Table2[[#This Row],[Valor Unitario]]</f>
        <v>48968.7</v>
      </c>
    </row>
    <row r="708" spans="1:7" x14ac:dyDescent="0.2">
      <c r="A708" t="s">
        <v>326</v>
      </c>
      <c r="B708" t="s">
        <v>335</v>
      </c>
      <c r="C708">
        <v>40847</v>
      </c>
      <c r="D708">
        <v>10721</v>
      </c>
      <c r="E708">
        <v>12</v>
      </c>
      <c r="F708">
        <v>923.87</v>
      </c>
      <c r="G708">
        <f>Table2[[#This Row],[Unidades]]*Table2[[#This Row],[Valor Unitario]]</f>
        <v>11086.44</v>
      </c>
    </row>
    <row r="709" spans="1:7" x14ac:dyDescent="0.2">
      <c r="A709" t="s">
        <v>326</v>
      </c>
      <c r="B709" t="s">
        <v>335</v>
      </c>
      <c r="C709">
        <v>40861</v>
      </c>
      <c r="D709">
        <v>10730</v>
      </c>
      <c r="E709">
        <v>11</v>
      </c>
      <c r="F709">
        <v>484.25</v>
      </c>
      <c r="G709">
        <f>Table2[[#This Row],[Unidades]]*Table2[[#This Row],[Valor Unitario]]</f>
        <v>5326.75</v>
      </c>
    </row>
    <row r="710" spans="1:7" x14ac:dyDescent="0.2">
      <c r="A710" t="s">
        <v>326</v>
      </c>
      <c r="B710" t="s">
        <v>335</v>
      </c>
      <c r="C710">
        <v>40885</v>
      </c>
      <c r="D710">
        <v>10761</v>
      </c>
      <c r="E710">
        <v>16</v>
      </c>
      <c r="F710">
        <v>507</v>
      </c>
      <c r="G710">
        <f>Table2[[#This Row],[Unidades]]*Table2[[#This Row],[Valor Unitario]]</f>
        <v>8112</v>
      </c>
    </row>
    <row r="711" spans="1:7" x14ac:dyDescent="0.2">
      <c r="A711" t="s">
        <v>326</v>
      </c>
      <c r="B711" t="s">
        <v>335</v>
      </c>
      <c r="C711">
        <v>40920</v>
      </c>
      <c r="D711">
        <v>10812</v>
      </c>
      <c r="E711">
        <v>16</v>
      </c>
      <c r="F711">
        <v>1692.8</v>
      </c>
      <c r="G711">
        <f>Table2[[#This Row],[Unidades]]*Table2[[#This Row],[Valor Unitario]]</f>
        <v>27084.799999999999</v>
      </c>
    </row>
    <row r="712" spans="1:7" x14ac:dyDescent="0.2">
      <c r="A712" t="s">
        <v>326</v>
      </c>
      <c r="B712" t="s">
        <v>335</v>
      </c>
      <c r="C712">
        <v>40921</v>
      </c>
      <c r="D712">
        <v>10823</v>
      </c>
      <c r="E712">
        <v>7</v>
      </c>
      <c r="F712">
        <v>2826</v>
      </c>
      <c r="G712">
        <f>Table2[[#This Row],[Unidades]]*Table2[[#This Row],[Valor Unitario]]</f>
        <v>19782</v>
      </c>
    </row>
    <row r="713" spans="1:7" x14ac:dyDescent="0.2">
      <c r="A713" t="s">
        <v>326</v>
      </c>
      <c r="B713" t="s">
        <v>335</v>
      </c>
      <c r="C713">
        <v>40937</v>
      </c>
      <c r="D713">
        <v>10841</v>
      </c>
      <c r="E713">
        <v>15</v>
      </c>
      <c r="F713">
        <v>4581</v>
      </c>
      <c r="G713">
        <f>Table2[[#This Row],[Unidades]]*Table2[[#This Row],[Valor Unitario]]</f>
        <v>68715</v>
      </c>
    </row>
    <row r="714" spans="1:7" x14ac:dyDescent="0.2">
      <c r="A714" t="s">
        <v>326</v>
      </c>
      <c r="B714" t="s">
        <v>335</v>
      </c>
      <c r="C714">
        <v>40941</v>
      </c>
      <c r="D714">
        <v>10851</v>
      </c>
      <c r="E714">
        <v>9</v>
      </c>
      <c r="F714">
        <v>2603</v>
      </c>
      <c r="G714">
        <f>Table2[[#This Row],[Unidades]]*Table2[[#This Row],[Valor Unitario]]</f>
        <v>23427</v>
      </c>
    </row>
    <row r="715" spans="1:7" x14ac:dyDescent="0.2">
      <c r="A715" t="s">
        <v>326</v>
      </c>
      <c r="B715" t="s">
        <v>335</v>
      </c>
      <c r="C715">
        <v>40948</v>
      </c>
      <c r="D715">
        <v>10869</v>
      </c>
      <c r="E715">
        <v>8</v>
      </c>
      <c r="F715">
        <v>1630</v>
      </c>
      <c r="G715">
        <f>Table2[[#This Row],[Unidades]]*Table2[[#This Row],[Valor Unitario]]</f>
        <v>13040</v>
      </c>
    </row>
    <row r="716" spans="1:7" x14ac:dyDescent="0.2">
      <c r="A716" t="s">
        <v>326</v>
      </c>
      <c r="B716" t="s">
        <v>335</v>
      </c>
      <c r="C716">
        <v>40948</v>
      </c>
      <c r="D716">
        <v>10872</v>
      </c>
      <c r="E716">
        <v>7</v>
      </c>
      <c r="F716">
        <v>2058.46</v>
      </c>
      <c r="G716">
        <f>Table2[[#This Row],[Unidades]]*Table2[[#This Row],[Valor Unitario]]</f>
        <v>14409.220000000001</v>
      </c>
    </row>
    <row r="717" spans="1:7" x14ac:dyDescent="0.2">
      <c r="A717" t="s">
        <v>326</v>
      </c>
      <c r="B717" t="s">
        <v>335</v>
      </c>
      <c r="C717">
        <v>40950</v>
      </c>
      <c r="D717">
        <v>10874</v>
      </c>
      <c r="E717">
        <v>8</v>
      </c>
      <c r="F717">
        <v>310</v>
      </c>
      <c r="G717">
        <f>Table2[[#This Row],[Unidades]]*Table2[[#This Row],[Valor Unitario]]</f>
        <v>2480</v>
      </c>
    </row>
    <row r="718" spans="1:7" x14ac:dyDescent="0.2">
      <c r="A718" t="s">
        <v>326</v>
      </c>
      <c r="B718" t="s">
        <v>335</v>
      </c>
      <c r="C718">
        <v>40951</v>
      </c>
      <c r="D718">
        <v>10866</v>
      </c>
      <c r="E718">
        <v>8</v>
      </c>
      <c r="F718">
        <v>1096.2</v>
      </c>
      <c r="G718">
        <f>Table2[[#This Row],[Unidades]]*Table2[[#This Row],[Valor Unitario]]</f>
        <v>8769.6</v>
      </c>
    </row>
    <row r="719" spans="1:7" x14ac:dyDescent="0.2">
      <c r="A719" t="s">
        <v>326</v>
      </c>
      <c r="B719" t="s">
        <v>335</v>
      </c>
      <c r="C719">
        <v>40952</v>
      </c>
      <c r="D719">
        <v>10870</v>
      </c>
      <c r="E719">
        <v>8</v>
      </c>
      <c r="F719">
        <v>160</v>
      </c>
      <c r="G719">
        <f>Table2[[#This Row],[Unidades]]*Table2[[#This Row],[Valor Unitario]]</f>
        <v>1280</v>
      </c>
    </row>
    <row r="720" spans="1:7" x14ac:dyDescent="0.2">
      <c r="A720" t="s">
        <v>326</v>
      </c>
      <c r="B720" t="s">
        <v>335</v>
      </c>
      <c r="C720">
        <v>40965</v>
      </c>
      <c r="D720">
        <v>10899</v>
      </c>
      <c r="E720">
        <v>16</v>
      </c>
      <c r="F720">
        <v>122.4</v>
      </c>
      <c r="G720">
        <f>Table2[[#This Row],[Unidades]]*Table2[[#This Row],[Valor Unitario]]</f>
        <v>1958.4</v>
      </c>
    </row>
    <row r="721" spans="1:7" x14ac:dyDescent="0.2">
      <c r="A721" t="s">
        <v>326</v>
      </c>
      <c r="B721" t="s">
        <v>335</v>
      </c>
      <c r="C721">
        <v>40973</v>
      </c>
      <c r="D721">
        <v>10922</v>
      </c>
      <c r="E721">
        <v>18</v>
      </c>
      <c r="F721">
        <v>742.5</v>
      </c>
      <c r="G721">
        <f>Table2[[#This Row],[Unidades]]*Table2[[#This Row],[Valor Unitario]]</f>
        <v>13365</v>
      </c>
    </row>
    <row r="722" spans="1:7" x14ac:dyDescent="0.2">
      <c r="A722" t="s">
        <v>326</v>
      </c>
      <c r="B722" t="s">
        <v>335</v>
      </c>
      <c r="C722">
        <v>40988</v>
      </c>
      <c r="D722">
        <v>10954</v>
      </c>
      <c r="E722">
        <v>16</v>
      </c>
      <c r="F722">
        <v>1659.53</v>
      </c>
      <c r="G722">
        <f>Table2[[#This Row],[Unidades]]*Table2[[#This Row],[Valor Unitario]]</f>
        <v>26552.48</v>
      </c>
    </row>
    <row r="723" spans="1:7" x14ac:dyDescent="0.2">
      <c r="A723" t="s">
        <v>326</v>
      </c>
      <c r="B723" t="s">
        <v>335</v>
      </c>
      <c r="C723">
        <v>41028</v>
      </c>
      <c r="D723">
        <v>11043</v>
      </c>
      <c r="E723">
        <v>7</v>
      </c>
      <c r="F723">
        <v>210</v>
      </c>
      <c r="G723">
        <f>Table2[[#This Row],[Unidades]]*Table2[[#This Row],[Valor Unitario]]</f>
        <v>1470</v>
      </c>
    </row>
    <row r="724" spans="1:7" x14ac:dyDescent="0.2">
      <c r="A724" t="s">
        <v>326</v>
      </c>
      <c r="B724" t="s">
        <v>335</v>
      </c>
      <c r="C724">
        <v>41471</v>
      </c>
      <c r="D724">
        <v>10248</v>
      </c>
      <c r="E724">
        <v>13</v>
      </c>
      <c r="F724">
        <v>440</v>
      </c>
      <c r="G724">
        <f>Table2[[#This Row],[Unidades]]*Table2[[#This Row],[Valor Unitario]]</f>
        <v>5720</v>
      </c>
    </row>
    <row r="725" spans="1:7" x14ac:dyDescent="0.2">
      <c r="A725" t="s">
        <v>326</v>
      </c>
      <c r="B725" t="s">
        <v>335</v>
      </c>
      <c r="C725">
        <v>41478</v>
      </c>
      <c r="D725">
        <v>10254</v>
      </c>
      <c r="E725">
        <v>14</v>
      </c>
      <c r="F725">
        <v>556.62</v>
      </c>
      <c r="G725">
        <f>Table2[[#This Row],[Unidades]]*Table2[[#This Row],[Valor Unitario]]</f>
        <v>7792.68</v>
      </c>
    </row>
    <row r="726" spans="1:7" x14ac:dyDescent="0.2">
      <c r="A726" t="s">
        <v>326</v>
      </c>
      <c r="B726" t="s">
        <v>335</v>
      </c>
      <c r="C726">
        <v>41495</v>
      </c>
      <c r="D726">
        <v>10269</v>
      </c>
      <c r="E726">
        <v>16</v>
      </c>
      <c r="F726">
        <v>642.20000000000005</v>
      </c>
      <c r="G726">
        <f>Table2[[#This Row],[Unidades]]*Table2[[#This Row],[Valor Unitario]]</f>
        <v>10275.200000000001</v>
      </c>
    </row>
    <row r="727" spans="1:7" x14ac:dyDescent="0.2">
      <c r="A727" t="s">
        <v>326</v>
      </c>
      <c r="B727" t="s">
        <v>335</v>
      </c>
      <c r="C727">
        <v>41527</v>
      </c>
      <c r="D727">
        <v>10297</v>
      </c>
      <c r="E727">
        <v>14</v>
      </c>
      <c r="F727">
        <v>1420</v>
      </c>
      <c r="G727">
        <f>Table2[[#This Row],[Unidades]]*Table2[[#This Row],[Valor Unitario]]</f>
        <v>19880</v>
      </c>
    </row>
    <row r="728" spans="1:7" x14ac:dyDescent="0.2">
      <c r="A728" t="s">
        <v>326</v>
      </c>
      <c r="B728" t="s">
        <v>335</v>
      </c>
      <c r="C728">
        <v>41565</v>
      </c>
      <c r="D728">
        <v>10320</v>
      </c>
      <c r="E728">
        <v>17</v>
      </c>
      <c r="F728">
        <v>516</v>
      </c>
      <c r="G728">
        <f>Table2[[#This Row],[Unidades]]*Table2[[#This Row],[Valor Unitario]]</f>
        <v>8772</v>
      </c>
    </row>
    <row r="729" spans="1:7" x14ac:dyDescent="0.2">
      <c r="A729" t="s">
        <v>326</v>
      </c>
      <c r="B729" t="s">
        <v>335</v>
      </c>
      <c r="C729">
        <v>41572</v>
      </c>
      <c r="D729">
        <v>10333</v>
      </c>
      <c r="E729">
        <v>11</v>
      </c>
      <c r="F729">
        <v>877.2</v>
      </c>
      <c r="G729">
        <f>Table2[[#This Row],[Unidades]]*Table2[[#This Row],[Valor Unitario]]</f>
        <v>9649.2000000000007</v>
      </c>
    </row>
    <row r="730" spans="1:7" x14ac:dyDescent="0.2">
      <c r="A730" t="s">
        <v>326</v>
      </c>
      <c r="B730" t="s">
        <v>335</v>
      </c>
      <c r="C730">
        <v>41604</v>
      </c>
      <c r="D730">
        <v>10359</v>
      </c>
      <c r="E730">
        <v>11</v>
      </c>
      <c r="F730">
        <v>3471.68</v>
      </c>
      <c r="G730">
        <f>Table2[[#This Row],[Unidades]]*Table2[[#This Row],[Valor Unitario]]</f>
        <v>38188.479999999996</v>
      </c>
    </row>
    <row r="731" spans="1:7" x14ac:dyDescent="0.2">
      <c r="A731" t="s">
        <v>326</v>
      </c>
      <c r="B731" t="s">
        <v>335</v>
      </c>
      <c r="C731">
        <v>41605</v>
      </c>
      <c r="D731">
        <v>10358</v>
      </c>
      <c r="E731">
        <v>15</v>
      </c>
      <c r="F731">
        <v>429.4</v>
      </c>
      <c r="G731">
        <f>Table2[[#This Row],[Unidades]]*Table2[[#This Row],[Valor Unitario]]</f>
        <v>6441</v>
      </c>
    </row>
    <row r="732" spans="1:7" x14ac:dyDescent="0.2">
      <c r="A732" t="s">
        <v>326</v>
      </c>
      <c r="B732" t="s">
        <v>335</v>
      </c>
      <c r="C732">
        <v>41617</v>
      </c>
      <c r="D732">
        <v>10372</v>
      </c>
      <c r="E732">
        <v>7</v>
      </c>
      <c r="F732">
        <v>9210.9</v>
      </c>
      <c r="G732">
        <f>Table2[[#This Row],[Unidades]]*Table2[[#This Row],[Valor Unitario]]</f>
        <v>64476.299999999996</v>
      </c>
    </row>
    <row r="733" spans="1:7" x14ac:dyDescent="0.2">
      <c r="A733" t="s">
        <v>326</v>
      </c>
      <c r="B733" t="s">
        <v>335</v>
      </c>
      <c r="C733">
        <v>41627</v>
      </c>
      <c r="D733">
        <v>10378</v>
      </c>
      <c r="E733">
        <v>17</v>
      </c>
      <c r="F733">
        <v>103.2</v>
      </c>
      <c r="G733">
        <f>Table2[[#This Row],[Unidades]]*Table2[[#This Row],[Valor Unitario]]</f>
        <v>1754.4</v>
      </c>
    </row>
    <row r="734" spans="1:7" x14ac:dyDescent="0.2">
      <c r="A734" t="s">
        <v>326</v>
      </c>
      <c r="B734" t="s">
        <v>336</v>
      </c>
      <c r="C734">
        <v>40556</v>
      </c>
      <c r="D734">
        <v>10406</v>
      </c>
      <c r="E734">
        <v>15</v>
      </c>
      <c r="F734">
        <v>1830.78</v>
      </c>
      <c r="G734">
        <f>Table2[[#This Row],[Unidades]]*Table2[[#This Row],[Valor Unitario]]</f>
        <v>27461.7</v>
      </c>
    </row>
    <row r="735" spans="1:7" x14ac:dyDescent="0.2">
      <c r="A735" t="s">
        <v>326</v>
      </c>
      <c r="B735" t="s">
        <v>336</v>
      </c>
      <c r="C735">
        <v>40570</v>
      </c>
      <c r="D735">
        <v>10424</v>
      </c>
      <c r="E735">
        <v>8</v>
      </c>
      <c r="F735">
        <v>9194.56</v>
      </c>
      <c r="G735">
        <f>Table2[[#This Row],[Unidades]]*Table2[[#This Row],[Valor Unitario]]</f>
        <v>73556.479999999996</v>
      </c>
    </row>
    <row r="736" spans="1:7" x14ac:dyDescent="0.2">
      <c r="A736" t="s">
        <v>326</v>
      </c>
      <c r="B736" t="s">
        <v>336</v>
      </c>
      <c r="C736">
        <v>40578</v>
      </c>
      <c r="D736">
        <v>10428</v>
      </c>
      <c r="E736">
        <v>11</v>
      </c>
      <c r="F736">
        <v>192</v>
      </c>
      <c r="G736">
        <f>Table2[[#This Row],[Unidades]]*Table2[[#This Row],[Valor Unitario]]</f>
        <v>2112</v>
      </c>
    </row>
    <row r="737" spans="1:7" x14ac:dyDescent="0.2">
      <c r="A737" t="s">
        <v>326</v>
      </c>
      <c r="B737" t="s">
        <v>336</v>
      </c>
      <c r="C737">
        <v>40606</v>
      </c>
      <c r="D737">
        <v>10458</v>
      </c>
      <c r="E737">
        <v>12</v>
      </c>
      <c r="F737">
        <v>3891</v>
      </c>
      <c r="G737">
        <f>Table2[[#This Row],[Unidades]]*Table2[[#This Row],[Valor Unitario]]</f>
        <v>46692</v>
      </c>
    </row>
    <row r="738" spans="1:7" x14ac:dyDescent="0.2">
      <c r="A738" t="s">
        <v>326</v>
      </c>
      <c r="B738" t="s">
        <v>336</v>
      </c>
      <c r="C738">
        <v>40636</v>
      </c>
      <c r="D738">
        <v>10490</v>
      </c>
      <c r="E738">
        <v>11</v>
      </c>
      <c r="F738">
        <v>3163.2</v>
      </c>
      <c r="G738">
        <f>Table2[[#This Row],[Unidades]]*Table2[[#This Row],[Valor Unitario]]</f>
        <v>34795.199999999997</v>
      </c>
    </row>
    <row r="739" spans="1:7" x14ac:dyDescent="0.2">
      <c r="A739" t="s">
        <v>326</v>
      </c>
      <c r="B739" t="s">
        <v>336</v>
      </c>
      <c r="C739">
        <v>40640</v>
      </c>
      <c r="D739">
        <v>10496</v>
      </c>
      <c r="E739">
        <v>14</v>
      </c>
      <c r="F739">
        <v>190</v>
      </c>
      <c r="G739">
        <f>Table2[[#This Row],[Unidades]]*Table2[[#This Row],[Valor Unitario]]</f>
        <v>2660</v>
      </c>
    </row>
    <row r="740" spans="1:7" x14ac:dyDescent="0.2">
      <c r="A740" t="s">
        <v>326</v>
      </c>
      <c r="B740" t="s">
        <v>336</v>
      </c>
      <c r="C740">
        <v>40640</v>
      </c>
      <c r="D740">
        <v>10497</v>
      </c>
      <c r="E740">
        <v>15</v>
      </c>
      <c r="F740">
        <v>1380.6</v>
      </c>
      <c r="G740">
        <f>Table2[[#This Row],[Unidades]]*Table2[[#This Row],[Valor Unitario]]</f>
        <v>20709</v>
      </c>
    </row>
    <row r="741" spans="1:7" x14ac:dyDescent="0.2">
      <c r="A741" t="s">
        <v>326</v>
      </c>
      <c r="B741" t="s">
        <v>336</v>
      </c>
      <c r="C741">
        <v>40655</v>
      </c>
      <c r="D741">
        <v>10507</v>
      </c>
      <c r="E741">
        <v>13</v>
      </c>
      <c r="F741">
        <v>749.06</v>
      </c>
      <c r="G741">
        <f>Table2[[#This Row],[Unidades]]*Table2[[#This Row],[Valor Unitario]]</f>
        <v>9737.7799999999988</v>
      </c>
    </row>
    <row r="742" spans="1:7" x14ac:dyDescent="0.2">
      <c r="A742" t="s">
        <v>326</v>
      </c>
      <c r="B742" t="s">
        <v>336</v>
      </c>
      <c r="C742">
        <v>40657</v>
      </c>
      <c r="D742">
        <v>10512</v>
      </c>
      <c r="E742">
        <v>10</v>
      </c>
      <c r="F742">
        <v>525.29999999999995</v>
      </c>
      <c r="G742">
        <f>Table2[[#This Row],[Unidades]]*Table2[[#This Row],[Valor Unitario]]</f>
        <v>5253</v>
      </c>
    </row>
    <row r="743" spans="1:7" x14ac:dyDescent="0.2">
      <c r="A743" t="s">
        <v>326</v>
      </c>
      <c r="B743" t="s">
        <v>336</v>
      </c>
      <c r="C743">
        <v>40658</v>
      </c>
      <c r="D743">
        <v>10483</v>
      </c>
      <c r="E743">
        <v>7</v>
      </c>
      <c r="F743">
        <v>668.8</v>
      </c>
      <c r="G743">
        <f>Table2[[#This Row],[Unidades]]*Table2[[#This Row],[Valor Unitario]]</f>
        <v>4681.5999999999995</v>
      </c>
    </row>
    <row r="744" spans="1:7" x14ac:dyDescent="0.2">
      <c r="A744" t="s">
        <v>326</v>
      </c>
      <c r="B744" t="s">
        <v>336</v>
      </c>
      <c r="C744">
        <v>40661</v>
      </c>
      <c r="D744">
        <v>10513</v>
      </c>
      <c r="E744">
        <v>7</v>
      </c>
      <c r="F744">
        <v>1942</v>
      </c>
      <c r="G744">
        <f>Table2[[#This Row],[Unidades]]*Table2[[#This Row],[Valor Unitario]]</f>
        <v>13594</v>
      </c>
    </row>
    <row r="745" spans="1:7" x14ac:dyDescent="0.2">
      <c r="A745" t="s">
        <v>326</v>
      </c>
      <c r="B745" t="s">
        <v>336</v>
      </c>
      <c r="C745">
        <v>40664</v>
      </c>
      <c r="D745">
        <v>10520</v>
      </c>
      <c r="E745">
        <v>13</v>
      </c>
      <c r="F745">
        <v>200</v>
      </c>
      <c r="G745">
        <f>Table2[[#This Row],[Unidades]]*Table2[[#This Row],[Valor Unitario]]</f>
        <v>2600</v>
      </c>
    </row>
    <row r="746" spans="1:7" x14ac:dyDescent="0.2">
      <c r="A746" t="s">
        <v>326</v>
      </c>
      <c r="B746" t="s">
        <v>336</v>
      </c>
      <c r="C746">
        <v>40670</v>
      </c>
      <c r="D746">
        <v>10527</v>
      </c>
      <c r="E746">
        <v>14</v>
      </c>
      <c r="F746">
        <v>1503</v>
      </c>
      <c r="G746">
        <f>Table2[[#This Row],[Unidades]]*Table2[[#This Row],[Valor Unitario]]</f>
        <v>21042</v>
      </c>
    </row>
    <row r="747" spans="1:7" x14ac:dyDescent="0.2">
      <c r="A747" t="s">
        <v>326</v>
      </c>
      <c r="B747" t="s">
        <v>336</v>
      </c>
      <c r="C747">
        <v>40675</v>
      </c>
      <c r="D747">
        <v>10532</v>
      </c>
      <c r="E747">
        <v>16</v>
      </c>
      <c r="F747">
        <v>796.35</v>
      </c>
      <c r="G747">
        <f>Table2[[#This Row],[Unidades]]*Table2[[#This Row],[Valor Unitario]]</f>
        <v>12741.6</v>
      </c>
    </row>
    <row r="748" spans="1:7" x14ac:dyDescent="0.2">
      <c r="A748" t="s">
        <v>326</v>
      </c>
      <c r="B748" t="s">
        <v>336</v>
      </c>
      <c r="C748">
        <v>40682</v>
      </c>
      <c r="D748">
        <v>10531</v>
      </c>
      <c r="E748">
        <v>10</v>
      </c>
      <c r="F748">
        <v>110</v>
      </c>
      <c r="G748">
        <f>Table2[[#This Row],[Unidades]]*Table2[[#This Row],[Valor Unitario]]</f>
        <v>1100</v>
      </c>
    </row>
    <row r="749" spans="1:7" x14ac:dyDescent="0.2">
      <c r="A749" t="s">
        <v>326</v>
      </c>
      <c r="B749" t="s">
        <v>336</v>
      </c>
      <c r="C749">
        <v>40693</v>
      </c>
      <c r="D749">
        <v>10523</v>
      </c>
      <c r="E749">
        <v>16</v>
      </c>
      <c r="F749">
        <v>2444.31</v>
      </c>
      <c r="G749">
        <f>Table2[[#This Row],[Unidades]]*Table2[[#This Row],[Valor Unitario]]</f>
        <v>39108.959999999999</v>
      </c>
    </row>
    <row r="750" spans="1:7" x14ac:dyDescent="0.2">
      <c r="A750" t="s">
        <v>326</v>
      </c>
      <c r="B750" t="s">
        <v>336</v>
      </c>
      <c r="C750">
        <v>40700</v>
      </c>
      <c r="D750">
        <v>10550</v>
      </c>
      <c r="E750">
        <v>13</v>
      </c>
      <c r="F750">
        <v>683.3</v>
      </c>
      <c r="G750">
        <f>Table2[[#This Row],[Unidades]]*Table2[[#This Row],[Valor Unitario]]</f>
        <v>8882.9</v>
      </c>
    </row>
    <row r="751" spans="1:7" x14ac:dyDescent="0.2">
      <c r="A751" t="s">
        <v>326</v>
      </c>
      <c r="B751" t="s">
        <v>336</v>
      </c>
      <c r="C751">
        <v>40714</v>
      </c>
      <c r="D751">
        <v>10573</v>
      </c>
      <c r="E751">
        <v>18</v>
      </c>
      <c r="F751">
        <v>2082</v>
      </c>
      <c r="G751">
        <f>Table2[[#This Row],[Unidades]]*Table2[[#This Row],[Valor Unitario]]</f>
        <v>37476</v>
      </c>
    </row>
    <row r="752" spans="1:7" x14ac:dyDescent="0.2">
      <c r="A752" t="s">
        <v>326</v>
      </c>
      <c r="B752" t="s">
        <v>336</v>
      </c>
      <c r="C752">
        <v>40734</v>
      </c>
      <c r="D752">
        <v>10585</v>
      </c>
      <c r="E752">
        <v>18</v>
      </c>
      <c r="F752">
        <v>142.5</v>
      </c>
      <c r="G752">
        <f>Table2[[#This Row],[Unidades]]*Table2[[#This Row],[Valor Unitario]]</f>
        <v>2565</v>
      </c>
    </row>
    <row r="753" spans="1:7" x14ac:dyDescent="0.2">
      <c r="A753" t="s">
        <v>326</v>
      </c>
      <c r="B753" t="s">
        <v>336</v>
      </c>
      <c r="C753">
        <v>40742</v>
      </c>
      <c r="D753">
        <v>10597</v>
      </c>
      <c r="E753">
        <v>10</v>
      </c>
      <c r="F753">
        <v>718.08</v>
      </c>
      <c r="G753">
        <f>Table2[[#This Row],[Unidades]]*Table2[[#This Row],[Valor Unitario]]</f>
        <v>7180.8</v>
      </c>
    </row>
    <row r="754" spans="1:7" x14ac:dyDescent="0.2">
      <c r="A754" t="s">
        <v>326</v>
      </c>
      <c r="B754" t="s">
        <v>336</v>
      </c>
      <c r="C754">
        <v>40746</v>
      </c>
      <c r="D754">
        <v>10601</v>
      </c>
      <c r="E754">
        <v>8</v>
      </c>
      <c r="F754">
        <v>2285</v>
      </c>
      <c r="G754">
        <f>Table2[[#This Row],[Unidades]]*Table2[[#This Row],[Valor Unitario]]</f>
        <v>18280</v>
      </c>
    </row>
    <row r="755" spans="1:7" x14ac:dyDescent="0.2">
      <c r="A755" t="s">
        <v>326</v>
      </c>
      <c r="B755" t="s">
        <v>336</v>
      </c>
      <c r="C755">
        <v>40754</v>
      </c>
      <c r="D755">
        <v>10609</v>
      </c>
      <c r="E755">
        <v>17</v>
      </c>
      <c r="F755">
        <v>424</v>
      </c>
      <c r="G755">
        <f>Table2[[#This Row],[Unidades]]*Table2[[#This Row],[Valor Unitario]]</f>
        <v>7208</v>
      </c>
    </row>
    <row r="756" spans="1:7" x14ac:dyDescent="0.2">
      <c r="A756" t="s">
        <v>326</v>
      </c>
      <c r="B756" t="s">
        <v>336</v>
      </c>
      <c r="C756">
        <v>40768</v>
      </c>
      <c r="D756">
        <v>10593</v>
      </c>
      <c r="E756">
        <v>14</v>
      </c>
      <c r="F756">
        <v>1994.4</v>
      </c>
      <c r="G756">
        <f>Table2[[#This Row],[Unidades]]*Table2[[#This Row],[Valor Unitario]]</f>
        <v>27921.600000000002</v>
      </c>
    </row>
    <row r="757" spans="1:7" x14ac:dyDescent="0.2">
      <c r="A757" t="s">
        <v>326</v>
      </c>
      <c r="B757" t="s">
        <v>336</v>
      </c>
      <c r="C757">
        <v>40773</v>
      </c>
      <c r="D757">
        <v>10633</v>
      </c>
      <c r="E757">
        <v>17</v>
      </c>
      <c r="F757">
        <v>5510.59</v>
      </c>
      <c r="G757">
        <f>Table2[[#This Row],[Unidades]]*Table2[[#This Row],[Valor Unitario]]</f>
        <v>93680.03</v>
      </c>
    </row>
    <row r="758" spans="1:7" x14ac:dyDescent="0.2">
      <c r="A758" t="s">
        <v>326</v>
      </c>
      <c r="B758" t="s">
        <v>336</v>
      </c>
      <c r="C758">
        <v>40782</v>
      </c>
      <c r="D758">
        <v>10639</v>
      </c>
      <c r="E758">
        <v>11</v>
      </c>
      <c r="F758">
        <v>500</v>
      </c>
      <c r="G758">
        <f>Table2[[#This Row],[Unidades]]*Table2[[#This Row],[Valor Unitario]]</f>
        <v>5500</v>
      </c>
    </row>
    <row r="759" spans="1:7" x14ac:dyDescent="0.2">
      <c r="A759" t="s">
        <v>326</v>
      </c>
      <c r="B759" t="s">
        <v>336</v>
      </c>
      <c r="C759">
        <v>40791</v>
      </c>
      <c r="D759">
        <v>10642</v>
      </c>
      <c r="E759">
        <v>12</v>
      </c>
      <c r="F759">
        <v>696</v>
      </c>
      <c r="G759">
        <f>Table2[[#This Row],[Unidades]]*Table2[[#This Row],[Valor Unitario]]</f>
        <v>8352</v>
      </c>
    </row>
    <row r="760" spans="1:7" x14ac:dyDescent="0.2">
      <c r="A760" t="s">
        <v>326</v>
      </c>
      <c r="B760" t="s">
        <v>336</v>
      </c>
      <c r="C760">
        <v>40796</v>
      </c>
      <c r="D760">
        <v>10659</v>
      </c>
      <c r="E760">
        <v>12</v>
      </c>
      <c r="F760">
        <v>1227.02</v>
      </c>
      <c r="G760">
        <f>Table2[[#This Row],[Unidades]]*Table2[[#This Row],[Valor Unitario]]</f>
        <v>14724.24</v>
      </c>
    </row>
    <row r="761" spans="1:7" x14ac:dyDescent="0.2">
      <c r="A761" t="s">
        <v>326</v>
      </c>
      <c r="B761" t="s">
        <v>336</v>
      </c>
      <c r="C761">
        <v>40801</v>
      </c>
      <c r="D761">
        <v>10661</v>
      </c>
      <c r="E761">
        <v>9</v>
      </c>
      <c r="F761">
        <v>562.6</v>
      </c>
      <c r="G761">
        <f>Table2[[#This Row],[Unidades]]*Table2[[#This Row],[Valor Unitario]]</f>
        <v>5063.4000000000005</v>
      </c>
    </row>
    <row r="762" spans="1:7" x14ac:dyDescent="0.2">
      <c r="A762" t="s">
        <v>326</v>
      </c>
      <c r="B762" t="s">
        <v>336</v>
      </c>
      <c r="C762">
        <v>40805</v>
      </c>
      <c r="D762">
        <v>10667</v>
      </c>
      <c r="E762">
        <v>19</v>
      </c>
      <c r="F762">
        <v>1536.8</v>
      </c>
      <c r="G762">
        <f>Table2[[#This Row],[Unidades]]*Table2[[#This Row],[Valor Unitario]]</f>
        <v>29199.200000000001</v>
      </c>
    </row>
    <row r="763" spans="1:7" x14ac:dyDescent="0.2">
      <c r="A763" t="s">
        <v>326</v>
      </c>
      <c r="B763" t="s">
        <v>336</v>
      </c>
      <c r="C763">
        <v>40808</v>
      </c>
      <c r="D763">
        <v>10666</v>
      </c>
      <c r="E763">
        <v>17</v>
      </c>
      <c r="F763">
        <v>4666.9399999999996</v>
      </c>
      <c r="G763">
        <f>Table2[[#This Row],[Unidades]]*Table2[[#This Row],[Valor Unitario]]</f>
        <v>79337.98</v>
      </c>
    </row>
    <row r="764" spans="1:7" x14ac:dyDescent="0.2">
      <c r="A764" t="s">
        <v>326</v>
      </c>
      <c r="B764" t="s">
        <v>336</v>
      </c>
      <c r="C764">
        <v>40830</v>
      </c>
      <c r="D764">
        <v>10695</v>
      </c>
      <c r="E764">
        <v>8</v>
      </c>
      <c r="F764">
        <v>642</v>
      </c>
      <c r="G764">
        <f>Table2[[#This Row],[Unidades]]*Table2[[#This Row],[Valor Unitario]]</f>
        <v>5136</v>
      </c>
    </row>
    <row r="765" spans="1:7" x14ac:dyDescent="0.2">
      <c r="A765" t="s">
        <v>326</v>
      </c>
      <c r="B765" t="s">
        <v>336</v>
      </c>
      <c r="C765">
        <v>40832</v>
      </c>
      <c r="D765">
        <v>10678</v>
      </c>
      <c r="E765">
        <v>9</v>
      </c>
      <c r="F765">
        <v>5256.5</v>
      </c>
      <c r="G765">
        <f>Table2[[#This Row],[Unidades]]*Table2[[#This Row],[Valor Unitario]]</f>
        <v>47308.5</v>
      </c>
    </row>
    <row r="766" spans="1:7" x14ac:dyDescent="0.2">
      <c r="A766" t="s">
        <v>326</v>
      </c>
      <c r="B766" t="s">
        <v>336</v>
      </c>
      <c r="C766">
        <v>40861</v>
      </c>
      <c r="D766">
        <v>10731</v>
      </c>
      <c r="E766">
        <v>8</v>
      </c>
      <c r="F766">
        <v>1890.5</v>
      </c>
      <c r="G766">
        <f>Table2[[#This Row],[Unidades]]*Table2[[#This Row],[Valor Unitario]]</f>
        <v>15124</v>
      </c>
    </row>
    <row r="767" spans="1:7" x14ac:dyDescent="0.2">
      <c r="A767" t="s">
        <v>326</v>
      </c>
      <c r="B767" t="s">
        <v>336</v>
      </c>
      <c r="C767">
        <v>40903</v>
      </c>
      <c r="D767">
        <v>10775</v>
      </c>
      <c r="E767">
        <v>10</v>
      </c>
      <c r="F767">
        <v>228</v>
      </c>
      <c r="G767">
        <f>Table2[[#This Row],[Unidades]]*Table2[[#This Row],[Valor Unitario]]</f>
        <v>2280</v>
      </c>
    </row>
    <row r="768" spans="1:7" x14ac:dyDescent="0.2">
      <c r="A768" t="s">
        <v>326</v>
      </c>
      <c r="B768" t="s">
        <v>336</v>
      </c>
      <c r="C768">
        <v>40913</v>
      </c>
      <c r="D768">
        <v>10797</v>
      </c>
      <c r="E768">
        <v>7</v>
      </c>
      <c r="F768">
        <v>420</v>
      </c>
      <c r="G768">
        <f>Table2[[#This Row],[Unidades]]*Table2[[#This Row],[Valor Unitario]]</f>
        <v>2940</v>
      </c>
    </row>
    <row r="769" spans="1:7" x14ac:dyDescent="0.2">
      <c r="A769" t="s">
        <v>326</v>
      </c>
      <c r="B769" t="s">
        <v>336</v>
      </c>
      <c r="C769">
        <v>40915</v>
      </c>
      <c r="D769">
        <v>10809</v>
      </c>
      <c r="E769">
        <v>12</v>
      </c>
      <c r="F769">
        <v>140</v>
      </c>
      <c r="G769">
        <f>Table2[[#This Row],[Unidades]]*Table2[[#This Row],[Valor Unitario]]</f>
        <v>1680</v>
      </c>
    </row>
    <row r="770" spans="1:7" x14ac:dyDescent="0.2">
      <c r="A770" t="s">
        <v>326</v>
      </c>
      <c r="B770" t="s">
        <v>336</v>
      </c>
      <c r="C770">
        <v>40920</v>
      </c>
      <c r="D770">
        <v>10818</v>
      </c>
      <c r="E770">
        <v>12</v>
      </c>
      <c r="F770">
        <v>833</v>
      </c>
      <c r="G770">
        <f>Table2[[#This Row],[Unidades]]*Table2[[#This Row],[Valor Unitario]]</f>
        <v>9996</v>
      </c>
    </row>
    <row r="771" spans="1:7" x14ac:dyDescent="0.2">
      <c r="A771" t="s">
        <v>326</v>
      </c>
      <c r="B771" t="s">
        <v>336</v>
      </c>
      <c r="C771">
        <v>40929</v>
      </c>
      <c r="D771">
        <v>10777</v>
      </c>
      <c r="E771">
        <v>9</v>
      </c>
      <c r="F771">
        <v>224</v>
      </c>
      <c r="G771">
        <f>Table2[[#This Row],[Unidades]]*Table2[[#This Row],[Valor Unitario]]</f>
        <v>2016</v>
      </c>
    </row>
    <row r="772" spans="1:7" x14ac:dyDescent="0.2">
      <c r="A772" t="s">
        <v>326</v>
      </c>
      <c r="B772" t="s">
        <v>336</v>
      </c>
      <c r="C772">
        <v>40929</v>
      </c>
      <c r="D772">
        <v>10836</v>
      </c>
      <c r="E772">
        <v>17</v>
      </c>
      <c r="F772">
        <v>4705.5</v>
      </c>
      <c r="G772">
        <f>Table2[[#This Row],[Unidades]]*Table2[[#This Row],[Valor Unitario]]</f>
        <v>79993.5</v>
      </c>
    </row>
    <row r="773" spans="1:7" x14ac:dyDescent="0.2">
      <c r="A773" t="s">
        <v>326</v>
      </c>
      <c r="B773" t="s">
        <v>336</v>
      </c>
      <c r="C773">
        <v>40937</v>
      </c>
      <c r="D773">
        <v>10848</v>
      </c>
      <c r="E773">
        <v>19</v>
      </c>
      <c r="F773">
        <v>931.5</v>
      </c>
      <c r="G773">
        <f>Table2[[#This Row],[Unidades]]*Table2[[#This Row],[Valor Unitario]]</f>
        <v>17698.5</v>
      </c>
    </row>
    <row r="774" spans="1:7" x14ac:dyDescent="0.2">
      <c r="A774" t="s">
        <v>326</v>
      </c>
      <c r="B774" t="s">
        <v>336</v>
      </c>
      <c r="C774">
        <v>40951</v>
      </c>
      <c r="D774">
        <v>10876</v>
      </c>
      <c r="E774">
        <v>8</v>
      </c>
      <c r="F774">
        <v>917</v>
      </c>
      <c r="G774">
        <f>Table2[[#This Row],[Unidades]]*Table2[[#This Row],[Valor Unitario]]</f>
        <v>7336</v>
      </c>
    </row>
    <row r="775" spans="1:7" x14ac:dyDescent="0.2">
      <c r="A775" t="s">
        <v>326</v>
      </c>
      <c r="B775" t="s">
        <v>336</v>
      </c>
      <c r="C775">
        <v>40957</v>
      </c>
      <c r="D775">
        <v>10880</v>
      </c>
      <c r="E775">
        <v>9</v>
      </c>
      <c r="F775">
        <v>1500</v>
      </c>
      <c r="G775">
        <f>Table2[[#This Row],[Unidades]]*Table2[[#This Row],[Valor Unitario]]</f>
        <v>13500</v>
      </c>
    </row>
    <row r="776" spans="1:7" x14ac:dyDescent="0.2">
      <c r="A776" t="s">
        <v>326</v>
      </c>
      <c r="B776" t="s">
        <v>336</v>
      </c>
      <c r="C776">
        <v>40957</v>
      </c>
      <c r="D776">
        <v>10890</v>
      </c>
      <c r="E776">
        <v>14</v>
      </c>
      <c r="F776">
        <v>860.1</v>
      </c>
      <c r="G776">
        <f>Table2[[#This Row],[Unidades]]*Table2[[#This Row],[Valor Unitario]]</f>
        <v>12041.4</v>
      </c>
    </row>
    <row r="777" spans="1:7" x14ac:dyDescent="0.2">
      <c r="A777" t="s">
        <v>326</v>
      </c>
      <c r="B777" t="s">
        <v>336</v>
      </c>
      <c r="C777">
        <v>40958</v>
      </c>
      <c r="D777">
        <v>10891</v>
      </c>
      <c r="E777">
        <v>8</v>
      </c>
      <c r="F777">
        <v>368.93</v>
      </c>
      <c r="G777">
        <f>Table2[[#This Row],[Unidades]]*Table2[[#This Row],[Valor Unitario]]</f>
        <v>2951.44</v>
      </c>
    </row>
    <row r="778" spans="1:7" x14ac:dyDescent="0.2">
      <c r="A778" t="s">
        <v>326</v>
      </c>
      <c r="B778" t="s">
        <v>336</v>
      </c>
      <c r="C778">
        <v>40962</v>
      </c>
      <c r="D778">
        <v>10868</v>
      </c>
      <c r="E778">
        <v>11</v>
      </c>
      <c r="F778">
        <v>1920.6</v>
      </c>
      <c r="G778">
        <f>Table2[[#This Row],[Unidades]]*Table2[[#This Row],[Valor Unitario]]</f>
        <v>21126.6</v>
      </c>
    </row>
    <row r="779" spans="1:7" x14ac:dyDescent="0.2">
      <c r="A779" t="s">
        <v>326</v>
      </c>
      <c r="B779" t="s">
        <v>336</v>
      </c>
      <c r="C779">
        <v>40966</v>
      </c>
      <c r="D779">
        <v>10896</v>
      </c>
      <c r="E779">
        <v>10</v>
      </c>
      <c r="F779">
        <v>750.5</v>
      </c>
      <c r="G779">
        <f>Table2[[#This Row],[Unidades]]*Table2[[#This Row],[Valor Unitario]]</f>
        <v>7505</v>
      </c>
    </row>
    <row r="780" spans="1:7" x14ac:dyDescent="0.2">
      <c r="A780" t="s">
        <v>326</v>
      </c>
      <c r="B780" t="s">
        <v>336</v>
      </c>
      <c r="C780">
        <v>40981</v>
      </c>
      <c r="D780">
        <v>10923</v>
      </c>
      <c r="E780">
        <v>11</v>
      </c>
      <c r="F780">
        <v>748.8</v>
      </c>
      <c r="G780">
        <f>Table2[[#This Row],[Unidades]]*Table2[[#This Row],[Valor Unitario]]</f>
        <v>8236.7999999999993</v>
      </c>
    </row>
    <row r="781" spans="1:7" x14ac:dyDescent="0.2">
      <c r="A781" t="s">
        <v>326</v>
      </c>
      <c r="B781" t="s">
        <v>336</v>
      </c>
      <c r="C781">
        <v>40981</v>
      </c>
      <c r="D781">
        <v>10937</v>
      </c>
      <c r="E781">
        <v>15</v>
      </c>
      <c r="F781">
        <v>644.79999999999995</v>
      </c>
      <c r="G781">
        <f>Table2[[#This Row],[Unidades]]*Table2[[#This Row],[Valor Unitario]]</f>
        <v>9672</v>
      </c>
    </row>
    <row r="782" spans="1:7" x14ac:dyDescent="0.2">
      <c r="A782" t="s">
        <v>326</v>
      </c>
      <c r="B782" t="s">
        <v>336</v>
      </c>
      <c r="C782">
        <v>40988</v>
      </c>
      <c r="D782">
        <v>10941</v>
      </c>
      <c r="E782">
        <v>12</v>
      </c>
      <c r="F782">
        <v>4011.75</v>
      </c>
      <c r="G782">
        <f>Table2[[#This Row],[Unidades]]*Table2[[#This Row],[Valor Unitario]]</f>
        <v>48141</v>
      </c>
    </row>
    <row r="783" spans="1:7" x14ac:dyDescent="0.2">
      <c r="A783" t="s">
        <v>326</v>
      </c>
      <c r="B783" t="s">
        <v>336</v>
      </c>
      <c r="C783">
        <v>40995</v>
      </c>
      <c r="D783">
        <v>10958</v>
      </c>
      <c r="E783">
        <v>15</v>
      </c>
      <c r="F783">
        <v>781</v>
      </c>
      <c r="G783">
        <f>Table2[[#This Row],[Unidades]]*Table2[[#This Row],[Valor Unitario]]</f>
        <v>11715</v>
      </c>
    </row>
    <row r="784" spans="1:7" x14ac:dyDescent="0.2">
      <c r="A784" t="s">
        <v>326</v>
      </c>
      <c r="B784" t="s">
        <v>336</v>
      </c>
      <c r="C784">
        <v>41009</v>
      </c>
      <c r="D784">
        <v>10993</v>
      </c>
      <c r="E784">
        <v>15</v>
      </c>
      <c r="F784">
        <v>4895.4399999999996</v>
      </c>
      <c r="G784">
        <f>Table2[[#This Row],[Unidades]]*Table2[[#This Row],[Valor Unitario]]</f>
        <v>73431.599999999991</v>
      </c>
    </row>
    <row r="785" spans="1:7" x14ac:dyDescent="0.2">
      <c r="A785" t="s">
        <v>326</v>
      </c>
      <c r="B785" t="s">
        <v>336</v>
      </c>
      <c r="C785">
        <v>41022</v>
      </c>
      <c r="D785">
        <v>11033</v>
      </c>
      <c r="E785">
        <v>18</v>
      </c>
      <c r="F785">
        <v>3232.8</v>
      </c>
      <c r="G785">
        <f>Table2[[#This Row],[Unidades]]*Table2[[#This Row],[Valor Unitario]]</f>
        <v>58190.400000000001</v>
      </c>
    </row>
    <row r="786" spans="1:7" x14ac:dyDescent="0.2">
      <c r="A786" t="s">
        <v>326</v>
      </c>
      <c r="B786" t="s">
        <v>336</v>
      </c>
      <c r="C786">
        <v>41026</v>
      </c>
      <c r="D786">
        <v>11030</v>
      </c>
      <c r="E786">
        <v>13</v>
      </c>
      <c r="F786">
        <v>12615.05</v>
      </c>
      <c r="G786">
        <f>Table2[[#This Row],[Unidades]]*Table2[[#This Row],[Valor Unitario]]</f>
        <v>163995.65</v>
      </c>
    </row>
    <row r="787" spans="1:7" x14ac:dyDescent="0.2">
      <c r="A787" t="s">
        <v>326</v>
      </c>
      <c r="B787" t="s">
        <v>336</v>
      </c>
      <c r="C787">
        <v>41026</v>
      </c>
      <c r="D787">
        <v>11037</v>
      </c>
      <c r="E787">
        <v>12</v>
      </c>
      <c r="F787">
        <v>60</v>
      </c>
      <c r="G787">
        <f>Table2[[#This Row],[Unidades]]*Table2[[#This Row],[Valor Unitario]]</f>
        <v>720</v>
      </c>
    </row>
    <row r="788" spans="1:7" x14ac:dyDescent="0.2">
      <c r="A788" t="s">
        <v>326</v>
      </c>
      <c r="B788" t="s">
        <v>336</v>
      </c>
      <c r="C788">
        <v>41029</v>
      </c>
      <c r="D788">
        <v>11048</v>
      </c>
      <c r="E788">
        <v>12</v>
      </c>
      <c r="F788">
        <v>525</v>
      </c>
      <c r="G788">
        <f>Table2[[#This Row],[Unidades]]*Table2[[#This Row],[Valor Unitario]]</f>
        <v>6300</v>
      </c>
    </row>
    <row r="789" spans="1:7" x14ac:dyDescent="0.2">
      <c r="A789" t="s">
        <v>326</v>
      </c>
      <c r="B789" t="s">
        <v>336</v>
      </c>
      <c r="C789">
        <v>41030</v>
      </c>
      <c r="D789">
        <v>11047</v>
      </c>
      <c r="E789">
        <v>9</v>
      </c>
      <c r="F789">
        <v>817.87</v>
      </c>
      <c r="G789">
        <f>Table2[[#This Row],[Unidades]]*Table2[[#This Row],[Valor Unitario]]</f>
        <v>7360.83</v>
      </c>
    </row>
    <row r="790" spans="1:7" x14ac:dyDescent="0.2">
      <c r="A790" t="s">
        <v>326</v>
      </c>
      <c r="B790" t="s">
        <v>336</v>
      </c>
      <c r="C790">
        <v>41514</v>
      </c>
      <c r="D790">
        <v>10289</v>
      </c>
      <c r="E790">
        <v>13</v>
      </c>
      <c r="F790">
        <v>479.4</v>
      </c>
      <c r="G790">
        <f>Table2[[#This Row],[Unidades]]*Table2[[#This Row],[Valor Unitario]]</f>
        <v>6232.2</v>
      </c>
    </row>
    <row r="791" spans="1:7" x14ac:dyDescent="0.2">
      <c r="A791" t="s">
        <v>326</v>
      </c>
      <c r="B791" t="s">
        <v>336</v>
      </c>
      <c r="C791">
        <v>41535</v>
      </c>
      <c r="D791">
        <v>10303</v>
      </c>
      <c r="E791">
        <v>11</v>
      </c>
      <c r="F791">
        <v>1117.8</v>
      </c>
      <c r="G791">
        <f>Table2[[#This Row],[Unidades]]*Table2[[#This Row],[Valor Unitario]]</f>
        <v>12295.8</v>
      </c>
    </row>
    <row r="792" spans="1:7" x14ac:dyDescent="0.2">
      <c r="A792" t="s">
        <v>326</v>
      </c>
      <c r="B792" t="s">
        <v>336</v>
      </c>
      <c r="C792">
        <v>41541</v>
      </c>
      <c r="D792">
        <v>10308</v>
      </c>
      <c r="E792">
        <v>14</v>
      </c>
      <c r="F792">
        <v>88.8</v>
      </c>
      <c r="G792">
        <f>Table2[[#This Row],[Unidades]]*Table2[[#This Row],[Valor Unitario]]</f>
        <v>1243.2</v>
      </c>
    </row>
    <row r="793" spans="1:7" x14ac:dyDescent="0.2">
      <c r="A793" t="s">
        <v>326</v>
      </c>
      <c r="B793" t="s">
        <v>336</v>
      </c>
      <c r="C793">
        <v>41558</v>
      </c>
      <c r="D793">
        <v>10319</v>
      </c>
      <c r="E793">
        <v>11</v>
      </c>
      <c r="F793">
        <v>1191.2</v>
      </c>
      <c r="G793">
        <f>Table2[[#This Row],[Unidades]]*Table2[[#This Row],[Valor Unitario]]</f>
        <v>13103.2</v>
      </c>
    </row>
    <row r="794" spans="1:7" x14ac:dyDescent="0.2">
      <c r="A794" t="s">
        <v>326</v>
      </c>
      <c r="B794" t="s">
        <v>336</v>
      </c>
      <c r="C794">
        <v>41570</v>
      </c>
      <c r="D794">
        <v>10322</v>
      </c>
      <c r="E794">
        <v>8</v>
      </c>
      <c r="F794">
        <v>112</v>
      </c>
      <c r="G794">
        <f>Table2[[#This Row],[Unidades]]*Table2[[#This Row],[Valor Unitario]]</f>
        <v>896</v>
      </c>
    </row>
    <row r="795" spans="1:7" x14ac:dyDescent="0.2">
      <c r="A795" t="s">
        <v>326</v>
      </c>
      <c r="B795" t="s">
        <v>336</v>
      </c>
      <c r="C795">
        <v>41571</v>
      </c>
      <c r="D795">
        <v>10335</v>
      </c>
      <c r="E795">
        <v>8</v>
      </c>
      <c r="F795">
        <v>2036.16</v>
      </c>
      <c r="G795">
        <f>Table2[[#This Row],[Unidades]]*Table2[[#This Row],[Valor Unitario]]</f>
        <v>16289.28</v>
      </c>
    </row>
    <row r="796" spans="1:7" x14ac:dyDescent="0.2">
      <c r="A796" t="s">
        <v>326</v>
      </c>
      <c r="B796" t="s">
        <v>336</v>
      </c>
      <c r="C796">
        <v>41572</v>
      </c>
      <c r="D796">
        <v>10336</v>
      </c>
      <c r="E796">
        <v>16</v>
      </c>
      <c r="F796">
        <v>285.12</v>
      </c>
      <c r="G796">
        <f>Table2[[#This Row],[Unidades]]*Table2[[#This Row],[Valor Unitario]]</f>
        <v>4561.92</v>
      </c>
    </row>
    <row r="797" spans="1:7" x14ac:dyDescent="0.2">
      <c r="A797" t="s">
        <v>326</v>
      </c>
      <c r="B797" t="s">
        <v>336</v>
      </c>
      <c r="C797">
        <v>41583</v>
      </c>
      <c r="D797">
        <v>10341</v>
      </c>
      <c r="E797">
        <v>11</v>
      </c>
      <c r="F797">
        <v>352.6</v>
      </c>
      <c r="G797">
        <f>Table2[[#This Row],[Unidades]]*Table2[[#This Row],[Valor Unitario]]</f>
        <v>3878.6000000000004</v>
      </c>
    </row>
    <row r="798" spans="1:7" x14ac:dyDescent="0.2">
      <c r="A798" t="s">
        <v>326</v>
      </c>
      <c r="B798" t="s">
        <v>336</v>
      </c>
      <c r="C798">
        <v>41593</v>
      </c>
      <c r="D798">
        <v>10349</v>
      </c>
      <c r="E798">
        <v>19</v>
      </c>
      <c r="F798">
        <v>141.6</v>
      </c>
      <c r="G798">
        <f>Table2[[#This Row],[Unidades]]*Table2[[#This Row],[Valor Unitario]]</f>
        <v>2690.4</v>
      </c>
    </row>
    <row r="799" spans="1:7" x14ac:dyDescent="0.2">
      <c r="A799" t="s">
        <v>326</v>
      </c>
      <c r="B799" t="s">
        <v>336</v>
      </c>
      <c r="C799">
        <v>41603</v>
      </c>
      <c r="D799">
        <v>10353</v>
      </c>
      <c r="E799">
        <v>8</v>
      </c>
      <c r="F799">
        <v>8593.2800000000007</v>
      </c>
      <c r="G799">
        <f>Table2[[#This Row],[Unidades]]*Table2[[#This Row],[Valor Unitario]]</f>
        <v>68746.240000000005</v>
      </c>
    </row>
    <row r="800" spans="1:7" x14ac:dyDescent="0.2">
      <c r="A800" t="s">
        <v>326</v>
      </c>
      <c r="B800" t="s">
        <v>336</v>
      </c>
      <c r="C800">
        <v>41610</v>
      </c>
      <c r="D800">
        <v>10367</v>
      </c>
      <c r="E800">
        <v>12</v>
      </c>
      <c r="F800">
        <v>834.2</v>
      </c>
      <c r="G800">
        <f>Table2[[#This Row],[Unidades]]*Table2[[#This Row],[Valor Unitario]]</f>
        <v>10010.400000000001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5A4F-8762-456A-B7D6-602C97CE9774}">
  <sheetPr>
    <tabColor rgb="FF92D050"/>
  </sheetPr>
  <dimension ref="A1:O800"/>
  <sheetViews>
    <sheetView workbookViewId="0">
      <selection activeCell="L4" sqref="L4"/>
    </sheetView>
  </sheetViews>
  <sheetFormatPr defaultRowHeight="12.75" x14ac:dyDescent="0.2"/>
  <cols>
    <col min="2" max="2" width="12" customWidth="1"/>
    <col min="3" max="3" width="10.140625" bestFit="1" customWidth="1"/>
    <col min="4" max="4" width="12.42578125" customWidth="1"/>
    <col min="5" max="5" width="11.5703125" customWidth="1"/>
    <col min="6" max="6" width="15.5703125" customWidth="1"/>
    <col min="7" max="7" width="12.42578125" customWidth="1"/>
    <col min="11" max="11" width="10.28515625" bestFit="1" customWidth="1"/>
  </cols>
  <sheetData>
    <row r="1" spans="1:15" ht="15.75" thickBot="1" x14ac:dyDescent="0.3">
      <c r="A1" s="198" t="s">
        <v>68</v>
      </c>
      <c r="B1" s="198" t="s">
        <v>321</v>
      </c>
      <c r="C1" s="199" t="s">
        <v>322</v>
      </c>
      <c r="D1" s="198" t="s">
        <v>323</v>
      </c>
      <c r="E1" s="198" t="s">
        <v>324</v>
      </c>
      <c r="F1" s="205" t="s">
        <v>325</v>
      </c>
      <c r="G1" s="204" t="s">
        <v>355</v>
      </c>
      <c r="I1" s="184" t="s">
        <v>68</v>
      </c>
      <c r="J1" s="185" t="s">
        <v>321</v>
      </c>
      <c r="K1" s="186" t="s">
        <v>322</v>
      </c>
      <c r="L1" s="185" t="s">
        <v>323</v>
      </c>
      <c r="M1" s="185" t="s">
        <v>324</v>
      </c>
      <c r="N1" s="208" t="s">
        <v>325</v>
      </c>
      <c r="O1" s="209" t="s">
        <v>355</v>
      </c>
    </row>
    <row r="2" spans="1:15" ht="13.5" thickTop="1" x14ac:dyDescent="0.2">
      <c r="A2" s="200" t="s">
        <v>326</v>
      </c>
      <c r="B2" s="200" t="s">
        <v>327</v>
      </c>
      <c r="C2" s="201">
        <v>40545</v>
      </c>
      <c r="D2" s="200">
        <v>10771</v>
      </c>
      <c r="E2" s="200">
        <v>18</v>
      </c>
      <c r="F2" s="206">
        <v>344</v>
      </c>
      <c r="G2" s="197">
        <f>F2*E2</f>
        <v>6192</v>
      </c>
      <c r="I2" t="s">
        <v>328</v>
      </c>
      <c r="O2" t="s">
        <v>356</v>
      </c>
    </row>
    <row r="3" spans="1:15" x14ac:dyDescent="0.2">
      <c r="A3" s="202" t="s">
        <v>328</v>
      </c>
      <c r="B3" s="202" t="s">
        <v>327</v>
      </c>
      <c r="C3" s="203">
        <v>40553</v>
      </c>
      <c r="D3" s="202">
        <v>10402</v>
      </c>
      <c r="E3" s="202">
        <v>11</v>
      </c>
      <c r="F3" s="207">
        <v>2713.5</v>
      </c>
      <c r="G3" s="197">
        <f t="shared" ref="G3:G66" si="0">F3*E3</f>
        <v>29848.5</v>
      </c>
    </row>
    <row r="4" spans="1:15" ht="15.75" thickBot="1" x14ac:dyDescent="0.3">
      <c r="A4" s="200" t="s">
        <v>326</v>
      </c>
      <c r="B4" s="200" t="s">
        <v>327</v>
      </c>
      <c r="C4" s="201">
        <v>40564</v>
      </c>
      <c r="D4" s="200">
        <v>10411</v>
      </c>
      <c r="E4" s="200">
        <v>14</v>
      </c>
      <c r="F4" s="206">
        <v>966.8</v>
      </c>
      <c r="G4" s="197">
        <f t="shared" si="0"/>
        <v>13535.199999999999</v>
      </c>
      <c r="I4" s="184" t="s">
        <v>68</v>
      </c>
      <c r="J4" s="185" t="s">
        <v>321</v>
      </c>
      <c r="K4" s="209" t="s">
        <v>355</v>
      </c>
    </row>
    <row r="5" spans="1:15" ht="13.5" thickTop="1" x14ac:dyDescent="0.2">
      <c r="A5" s="202" t="s">
        <v>328</v>
      </c>
      <c r="B5" s="202" t="s">
        <v>327</v>
      </c>
      <c r="C5" s="203">
        <v>40600</v>
      </c>
      <c r="D5" s="202">
        <v>10452</v>
      </c>
      <c r="E5" s="202">
        <v>16</v>
      </c>
      <c r="F5" s="207">
        <v>2018.5</v>
      </c>
      <c r="G5" s="197">
        <f t="shared" si="0"/>
        <v>32296</v>
      </c>
      <c r="I5" s="202" t="s">
        <v>328</v>
      </c>
      <c r="J5" s="202" t="s">
        <v>329</v>
      </c>
      <c r="K5" s="197">
        <v>67389</v>
      </c>
    </row>
    <row r="6" spans="1:15" x14ac:dyDescent="0.2">
      <c r="A6" s="200" t="s">
        <v>328</v>
      </c>
      <c r="B6" s="200" t="s">
        <v>327</v>
      </c>
      <c r="C6" s="201">
        <v>40635</v>
      </c>
      <c r="D6" s="200">
        <v>10488</v>
      </c>
      <c r="E6" s="200">
        <v>13</v>
      </c>
      <c r="F6" s="206">
        <v>1512</v>
      </c>
      <c r="G6" s="197">
        <f t="shared" si="0"/>
        <v>19656</v>
      </c>
      <c r="I6" s="202" t="s">
        <v>328</v>
      </c>
      <c r="J6" s="202" t="s">
        <v>329</v>
      </c>
      <c r="K6" s="197">
        <v>67320</v>
      </c>
    </row>
    <row r="7" spans="1:15" x14ac:dyDescent="0.2">
      <c r="A7" s="202" t="s">
        <v>326</v>
      </c>
      <c r="B7" s="202" t="s">
        <v>327</v>
      </c>
      <c r="C7" s="203">
        <v>40637</v>
      </c>
      <c r="D7" s="202">
        <v>10475</v>
      </c>
      <c r="E7" s="202">
        <v>13</v>
      </c>
      <c r="F7" s="207">
        <v>1505.18</v>
      </c>
      <c r="G7" s="197">
        <f t="shared" si="0"/>
        <v>19567.34</v>
      </c>
      <c r="I7" s="200" t="s">
        <v>328</v>
      </c>
      <c r="J7" s="200" t="s">
        <v>329</v>
      </c>
      <c r="K7" s="197">
        <v>56119.5</v>
      </c>
    </row>
    <row r="8" spans="1:15" x14ac:dyDescent="0.2">
      <c r="A8" s="200" t="s">
        <v>326</v>
      </c>
      <c r="B8" s="200" t="s">
        <v>327</v>
      </c>
      <c r="C8" s="201">
        <v>40649</v>
      </c>
      <c r="D8" s="200">
        <v>10501</v>
      </c>
      <c r="E8" s="200">
        <v>19</v>
      </c>
      <c r="F8" s="206">
        <v>149</v>
      </c>
      <c r="G8" s="197">
        <f t="shared" si="0"/>
        <v>2831</v>
      </c>
      <c r="I8" s="200" t="s">
        <v>328</v>
      </c>
      <c r="J8" s="200" t="s">
        <v>330</v>
      </c>
      <c r="K8" s="197">
        <v>123072.4</v>
      </c>
    </row>
    <row r="9" spans="1:15" x14ac:dyDescent="0.2">
      <c r="A9" s="202" t="s">
        <v>326</v>
      </c>
      <c r="B9" s="202" t="s">
        <v>327</v>
      </c>
      <c r="C9" s="203">
        <v>40665</v>
      </c>
      <c r="D9" s="202">
        <v>10506</v>
      </c>
      <c r="E9" s="202">
        <v>15</v>
      </c>
      <c r="F9" s="207">
        <v>415.8</v>
      </c>
      <c r="G9" s="197">
        <f t="shared" si="0"/>
        <v>6237</v>
      </c>
      <c r="I9" s="200" t="s">
        <v>328</v>
      </c>
      <c r="J9" s="200" t="s">
        <v>330</v>
      </c>
      <c r="K9" s="197">
        <v>63689.599999999999</v>
      </c>
    </row>
    <row r="10" spans="1:15" x14ac:dyDescent="0.2">
      <c r="A10" s="200" t="s">
        <v>328</v>
      </c>
      <c r="B10" s="200" t="s">
        <v>327</v>
      </c>
      <c r="C10" s="201">
        <v>40677</v>
      </c>
      <c r="D10" s="200">
        <v>10534</v>
      </c>
      <c r="E10" s="200">
        <v>11</v>
      </c>
      <c r="F10" s="206">
        <v>465.7</v>
      </c>
      <c r="G10" s="197">
        <f t="shared" si="0"/>
        <v>5122.7</v>
      </c>
      <c r="I10" s="200" t="s">
        <v>328</v>
      </c>
      <c r="J10" s="200" t="s">
        <v>330</v>
      </c>
      <c r="K10" s="197">
        <v>61856.1</v>
      </c>
    </row>
    <row r="11" spans="1:15" x14ac:dyDescent="0.2">
      <c r="A11" s="202" t="s">
        <v>326</v>
      </c>
      <c r="B11" s="202" t="s">
        <v>327</v>
      </c>
      <c r="C11" s="203">
        <v>40679</v>
      </c>
      <c r="D11" s="202">
        <v>10538</v>
      </c>
      <c r="E11" s="202">
        <v>17</v>
      </c>
      <c r="F11" s="207">
        <v>139.80000000000001</v>
      </c>
      <c r="G11" s="197">
        <f t="shared" si="0"/>
        <v>2376.6000000000004</v>
      </c>
      <c r="I11" s="202" t="s">
        <v>328</v>
      </c>
      <c r="J11" s="202" t="s">
        <v>330</v>
      </c>
      <c r="K11" s="197">
        <v>126696.75000000001</v>
      </c>
    </row>
    <row r="12" spans="1:15" x14ac:dyDescent="0.2">
      <c r="A12" s="200" t="s">
        <v>326</v>
      </c>
      <c r="B12" s="200" t="s">
        <v>327</v>
      </c>
      <c r="C12" s="201">
        <v>40700</v>
      </c>
      <c r="D12" s="200">
        <v>10557</v>
      </c>
      <c r="E12" s="200">
        <v>10</v>
      </c>
      <c r="F12" s="206">
        <v>1152.5</v>
      </c>
      <c r="G12" s="197">
        <f t="shared" si="0"/>
        <v>11525</v>
      </c>
      <c r="I12" s="200" t="s">
        <v>328</v>
      </c>
      <c r="J12" s="200" t="s">
        <v>330</v>
      </c>
      <c r="K12" s="197">
        <v>49319.199999999997</v>
      </c>
    </row>
    <row r="13" spans="1:15" x14ac:dyDescent="0.2">
      <c r="A13" s="202" t="s">
        <v>326</v>
      </c>
      <c r="B13" s="202" t="s">
        <v>327</v>
      </c>
      <c r="C13" s="203">
        <v>40712</v>
      </c>
      <c r="D13" s="202">
        <v>10566</v>
      </c>
      <c r="E13" s="202">
        <v>8</v>
      </c>
      <c r="F13" s="207">
        <v>1761</v>
      </c>
      <c r="G13" s="197">
        <f t="shared" si="0"/>
        <v>14088</v>
      </c>
      <c r="I13" s="200" t="s">
        <v>328</v>
      </c>
      <c r="J13" s="200" t="s">
        <v>330</v>
      </c>
      <c r="K13" s="197">
        <v>63421.200000000004</v>
      </c>
    </row>
    <row r="14" spans="1:15" x14ac:dyDescent="0.2">
      <c r="A14" s="200" t="s">
        <v>326</v>
      </c>
      <c r="B14" s="200" t="s">
        <v>327</v>
      </c>
      <c r="C14" s="201">
        <v>40724</v>
      </c>
      <c r="D14" s="200">
        <v>10577</v>
      </c>
      <c r="E14" s="200">
        <v>17</v>
      </c>
      <c r="F14" s="206">
        <v>569</v>
      </c>
      <c r="G14" s="197">
        <f t="shared" si="0"/>
        <v>9673</v>
      </c>
      <c r="I14" s="200" t="s">
        <v>328</v>
      </c>
      <c r="J14" s="200" t="s">
        <v>330</v>
      </c>
      <c r="K14" s="197">
        <v>67195.399999999994</v>
      </c>
    </row>
    <row r="15" spans="1:15" x14ac:dyDescent="0.2">
      <c r="A15" s="202" t="s">
        <v>326</v>
      </c>
      <c r="B15" s="202" t="s">
        <v>327</v>
      </c>
      <c r="C15" s="203">
        <v>40733</v>
      </c>
      <c r="D15" s="202">
        <v>10586</v>
      </c>
      <c r="E15" s="202">
        <v>11</v>
      </c>
      <c r="F15" s="207">
        <v>23.8</v>
      </c>
      <c r="G15" s="197">
        <f t="shared" si="0"/>
        <v>261.8</v>
      </c>
      <c r="I15" s="200" t="s">
        <v>328</v>
      </c>
      <c r="J15" s="200" t="s">
        <v>330</v>
      </c>
      <c r="K15" s="197">
        <v>73902</v>
      </c>
    </row>
    <row r="16" spans="1:15" x14ac:dyDescent="0.2">
      <c r="A16" s="200" t="s">
        <v>326</v>
      </c>
      <c r="B16" s="200" t="s">
        <v>327</v>
      </c>
      <c r="C16" s="201">
        <v>40789</v>
      </c>
      <c r="D16" s="200">
        <v>10646</v>
      </c>
      <c r="E16" s="200">
        <v>8</v>
      </c>
      <c r="F16" s="206">
        <v>1446</v>
      </c>
      <c r="G16" s="197">
        <f t="shared" si="0"/>
        <v>11568</v>
      </c>
      <c r="I16" s="202" t="s">
        <v>328</v>
      </c>
      <c r="J16" s="202" t="s">
        <v>330</v>
      </c>
      <c r="K16" s="197">
        <v>55100</v>
      </c>
    </row>
    <row r="17" spans="1:11" x14ac:dyDescent="0.2">
      <c r="A17" s="202" t="s">
        <v>326</v>
      </c>
      <c r="B17" s="202" t="s">
        <v>327</v>
      </c>
      <c r="C17" s="203">
        <v>40812</v>
      </c>
      <c r="D17" s="202">
        <v>10672</v>
      </c>
      <c r="E17" s="202">
        <v>8</v>
      </c>
      <c r="F17" s="207">
        <v>3815.25</v>
      </c>
      <c r="G17" s="197">
        <f t="shared" si="0"/>
        <v>30522</v>
      </c>
      <c r="I17" s="200" t="s">
        <v>328</v>
      </c>
      <c r="J17" s="200" t="s">
        <v>331</v>
      </c>
      <c r="K17" s="197">
        <v>94460.400000000009</v>
      </c>
    </row>
    <row r="18" spans="1:11" x14ac:dyDescent="0.2">
      <c r="A18" s="200" t="s">
        <v>326</v>
      </c>
      <c r="B18" s="200" t="s">
        <v>327</v>
      </c>
      <c r="C18" s="201">
        <v>40846</v>
      </c>
      <c r="D18" s="200">
        <v>10687</v>
      </c>
      <c r="E18" s="200">
        <v>14</v>
      </c>
      <c r="F18" s="206">
        <v>4960.8999999999996</v>
      </c>
      <c r="G18" s="197">
        <f t="shared" si="0"/>
        <v>69452.599999999991</v>
      </c>
      <c r="I18" s="202" t="s">
        <v>328</v>
      </c>
      <c r="J18" s="202" t="s">
        <v>331</v>
      </c>
      <c r="K18" s="197">
        <v>163845.55000000002</v>
      </c>
    </row>
    <row r="19" spans="1:11" x14ac:dyDescent="0.2">
      <c r="A19" s="202" t="s">
        <v>328</v>
      </c>
      <c r="B19" s="202" t="s">
        <v>327</v>
      </c>
      <c r="C19" s="203">
        <v>40852</v>
      </c>
      <c r="D19" s="202">
        <v>10719</v>
      </c>
      <c r="E19" s="202">
        <v>7</v>
      </c>
      <c r="F19" s="207">
        <v>844.25</v>
      </c>
      <c r="G19" s="197">
        <f t="shared" si="0"/>
        <v>5909.75</v>
      </c>
      <c r="I19" s="202" t="s">
        <v>328</v>
      </c>
      <c r="J19" s="202" t="s">
        <v>331</v>
      </c>
      <c r="K19" s="197">
        <v>173258.90000000002</v>
      </c>
    </row>
    <row r="20" spans="1:11" x14ac:dyDescent="0.2">
      <c r="A20" s="200" t="s">
        <v>326</v>
      </c>
      <c r="B20" s="200" t="s">
        <v>327</v>
      </c>
      <c r="C20" s="201">
        <v>40865</v>
      </c>
      <c r="D20" s="200">
        <v>10705</v>
      </c>
      <c r="E20" s="200">
        <v>9</v>
      </c>
      <c r="F20" s="206">
        <v>378</v>
      </c>
      <c r="G20" s="197">
        <f t="shared" si="0"/>
        <v>3402</v>
      </c>
      <c r="I20" s="200" t="s">
        <v>328</v>
      </c>
      <c r="J20" s="200" t="s">
        <v>331</v>
      </c>
      <c r="K20" s="197">
        <v>48960.9</v>
      </c>
    </row>
    <row r="21" spans="1:11" x14ac:dyDescent="0.2">
      <c r="A21" s="202" t="s">
        <v>326</v>
      </c>
      <c r="B21" s="202" t="s">
        <v>327</v>
      </c>
      <c r="C21" s="203">
        <v>40868</v>
      </c>
      <c r="D21" s="202">
        <v>10736</v>
      </c>
      <c r="E21" s="202">
        <v>13</v>
      </c>
      <c r="F21" s="207">
        <v>997</v>
      </c>
      <c r="G21" s="197">
        <f t="shared" si="0"/>
        <v>12961</v>
      </c>
      <c r="I21" s="200" t="s">
        <v>328</v>
      </c>
      <c r="J21" s="200" t="s">
        <v>331</v>
      </c>
      <c r="K21" s="197">
        <v>87622.720000000001</v>
      </c>
    </row>
    <row r="22" spans="1:11" x14ac:dyDescent="0.2">
      <c r="A22" s="200" t="s">
        <v>326</v>
      </c>
      <c r="B22" s="200" t="s">
        <v>327</v>
      </c>
      <c r="C22" s="201">
        <v>40871</v>
      </c>
      <c r="D22" s="200">
        <v>10750</v>
      </c>
      <c r="E22" s="200">
        <v>12</v>
      </c>
      <c r="F22" s="206">
        <v>1590.56</v>
      </c>
      <c r="G22" s="197">
        <f t="shared" si="0"/>
        <v>19086.72</v>
      </c>
      <c r="I22" s="202" t="s">
        <v>328</v>
      </c>
      <c r="J22" s="202" t="s">
        <v>331</v>
      </c>
      <c r="K22" s="197">
        <v>70173.399999999994</v>
      </c>
    </row>
    <row r="23" spans="1:11" x14ac:dyDescent="0.2">
      <c r="A23" s="202" t="s">
        <v>326</v>
      </c>
      <c r="B23" s="202" t="s">
        <v>327</v>
      </c>
      <c r="C23" s="203">
        <v>40874</v>
      </c>
      <c r="D23" s="202">
        <v>10745</v>
      </c>
      <c r="E23" s="202">
        <v>19</v>
      </c>
      <c r="F23" s="207">
        <v>4529.8</v>
      </c>
      <c r="G23" s="197">
        <f t="shared" si="0"/>
        <v>86066.2</v>
      </c>
      <c r="I23" s="200" t="s">
        <v>328</v>
      </c>
      <c r="J23" s="200" t="s">
        <v>331</v>
      </c>
      <c r="K23" s="197">
        <v>195034.32</v>
      </c>
    </row>
    <row r="24" spans="1:11" x14ac:dyDescent="0.2">
      <c r="A24" s="200" t="s">
        <v>326</v>
      </c>
      <c r="B24" s="200" t="s">
        <v>327</v>
      </c>
      <c r="C24" s="201">
        <v>40899</v>
      </c>
      <c r="D24" s="200">
        <v>10782</v>
      </c>
      <c r="E24" s="200">
        <v>7</v>
      </c>
      <c r="F24" s="206">
        <v>12.5</v>
      </c>
      <c r="G24" s="197">
        <f t="shared" si="0"/>
        <v>87.5</v>
      </c>
      <c r="I24" s="200" t="s">
        <v>328</v>
      </c>
      <c r="J24" s="200" t="s">
        <v>331</v>
      </c>
      <c r="K24" s="197">
        <v>107206.08</v>
      </c>
    </row>
    <row r="25" spans="1:11" x14ac:dyDescent="0.2">
      <c r="A25" s="202" t="s">
        <v>326</v>
      </c>
      <c r="B25" s="202" t="s">
        <v>327</v>
      </c>
      <c r="C25" s="203">
        <v>40913</v>
      </c>
      <c r="D25" s="202">
        <v>10799</v>
      </c>
      <c r="E25" s="202">
        <v>10</v>
      </c>
      <c r="F25" s="207">
        <v>1553.5</v>
      </c>
      <c r="G25" s="197">
        <f t="shared" si="0"/>
        <v>15535</v>
      </c>
      <c r="I25" s="200" t="s">
        <v>328</v>
      </c>
      <c r="J25" s="200" t="s">
        <v>332</v>
      </c>
      <c r="K25" s="197">
        <v>55134</v>
      </c>
    </row>
    <row r="26" spans="1:11" x14ac:dyDescent="0.2">
      <c r="A26" s="200" t="s">
        <v>326</v>
      </c>
      <c r="B26" s="200" t="s">
        <v>327</v>
      </c>
      <c r="C26" s="201">
        <v>40931</v>
      </c>
      <c r="D26" s="200">
        <v>10829</v>
      </c>
      <c r="E26" s="200">
        <v>15</v>
      </c>
      <c r="F26" s="206">
        <v>1764</v>
      </c>
      <c r="G26" s="197">
        <f t="shared" si="0"/>
        <v>26460</v>
      </c>
      <c r="I26" s="202" t="s">
        <v>328</v>
      </c>
      <c r="J26" s="202" t="s">
        <v>332</v>
      </c>
      <c r="K26" s="197">
        <v>45381.5</v>
      </c>
    </row>
    <row r="27" spans="1:11" x14ac:dyDescent="0.2">
      <c r="A27" s="202" t="s">
        <v>326</v>
      </c>
      <c r="B27" s="202" t="s">
        <v>327</v>
      </c>
      <c r="C27" s="203">
        <v>40931</v>
      </c>
      <c r="D27" s="202">
        <v>10837</v>
      </c>
      <c r="E27" s="202">
        <v>9</v>
      </c>
      <c r="F27" s="207">
        <v>1064.5</v>
      </c>
      <c r="G27" s="197">
        <f t="shared" si="0"/>
        <v>9580.5</v>
      </c>
      <c r="I27" s="200" t="s">
        <v>328</v>
      </c>
      <c r="J27" s="200" t="s">
        <v>332</v>
      </c>
      <c r="K27" s="197">
        <v>114750</v>
      </c>
    </row>
    <row r="28" spans="1:11" x14ac:dyDescent="0.2">
      <c r="A28" s="200" t="s">
        <v>326</v>
      </c>
      <c r="B28" s="200" t="s">
        <v>327</v>
      </c>
      <c r="C28" s="201">
        <v>40938</v>
      </c>
      <c r="D28" s="200">
        <v>10849</v>
      </c>
      <c r="E28" s="200">
        <v>9</v>
      </c>
      <c r="F28" s="206">
        <v>967.82</v>
      </c>
      <c r="G28" s="197">
        <f t="shared" si="0"/>
        <v>8710.380000000001</v>
      </c>
      <c r="I28" s="202" t="s">
        <v>328</v>
      </c>
      <c r="J28" s="202" t="s">
        <v>332</v>
      </c>
      <c r="K28" s="197">
        <v>62490.869999999995</v>
      </c>
    </row>
    <row r="29" spans="1:11" x14ac:dyDescent="0.2">
      <c r="A29" s="202" t="s">
        <v>326</v>
      </c>
      <c r="B29" s="202" t="s">
        <v>327</v>
      </c>
      <c r="C29" s="203">
        <v>40942</v>
      </c>
      <c r="D29" s="202">
        <v>10853</v>
      </c>
      <c r="E29" s="202">
        <v>7</v>
      </c>
      <c r="F29" s="207">
        <v>625</v>
      </c>
      <c r="G29" s="197">
        <f t="shared" si="0"/>
        <v>4375</v>
      </c>
      <c r="I29" s="200" t="s">
        <v>328</v>
      </c>
      <c r="J29" s="200" t="s">
        <v>332</v>
      </c>
      <c r="K29" s="197">
        <v>51252.5</v>
      </c>
    </row>
    <row r="30" spans="1:11" x14ac:dyDescent="0.2">
      <c r="A30" s="200" t="s">
        <v>326</v>
      </c>
      <c r="B30" s="200" t="s">
        <v>327</v>
      </c>
      <c r="C30" s="201">
        <v>40943</v>
      </c>
      <c r="D30" s="200">
        <v>10828</v>
      </c>
      <c r="E30" s="200">
        <v>12</v>
      </c>
      <c r="F30" s="206">
        <v>932</v>
      </c>
      <c r="G30" s="197">
        <f t="shared" si="0"/>
        <v>11184</v>
      </c>
      <c r="I30" s="200" t="s">
        <v>328</v>
      </c>
      <c r="J30" s="200" t="s">
        <v>332</v>
      </c>
      <c r="K30" s="197">
        <v>55408</v>
      </c>
    </row>
    <row r="31" spans="1:11" x14ac:dyDescent="0.2">
      <c r="A31" s="202" t="s">
        <v>326</v>
      </c>
      <c r="B31" s="202" t="s">
        <v>327</v>
      </c>
      <c r="C31" s="203">
        <v>40949</v>
      </c>
      <c r="D31" s="202">
        <v>10871</v>
      </c>
      <c r="E31" s="202">
        <v>18</v>
      </c>
      <c r="F31" s="207">
        <v>1979.23</v>
      </c>
      <c r="G31" s="197">
        <f t="shared" si="0"/>
        <v>35626.14</v>
      </c>
      <c r="I31" s="200" t="s">
        <v>328</v>
      </c>
      <c r="J31" s="200" t="s">
        <v>332</v>
      </c>
      <c r="K31" s="197">
        <v>86258.510000000009</v>
      </c>
    </row>
    <row r="32" spans="1:11" x14ac:dyDescent="0.2">
      <c r="A32" s="200" t="s">
        <v>328</v>
      </c>
      <c r="B32" s="200" t="s">
        <v>327</v>
      </c>
      <c r="C32" s="201">
        <v>40955</v>
      </c>
      <c r="D32" s="200">
        <v>10887</v>
      </c>
      <c r="E32" s="200">
        <v>15</v>
      </c>
      <c r="F32" s="206">
        <v>70</v>
      </c>
      <c r="G32" s="197">
        <f t="shared" si="0"/>
        <v>1050</v>
      </c>
      <c r="I32" s="200" t="s">
        <v>328</v>
      </c>
      <c r="J32" s="200" t="s">
        <v>332</v>
      </c>
      <c r="K32" s="197">
        <v>55305</v>
      </c>
    </row>
    <row r="33" spans="1:11" x14ac:dyDescent="0.2">
      <c r="A33" s="202" t="s">
        <v>326</v>
      </c>
      <c r="B33" s="202" t="s">
        <v>327</v>
      </c>
      <c r="C33" s="203">
        <v>40959</v>
      </c>
      <c r="D33" s="202">
        <v>10893</v>
      </c>
      <c r="E33" s="202">
        <v>13</v>
      </c>
      <c r="F33" s="207">
        <v>5502.11</v>
      </c>
      <c r="G33" s="197">
        <f t="shared" si="0"/>
        <v>71527.429999999993</v>
      </c>
      <c r="I33" s="200" t="s">
        <v>328</v>
      </c>
      <c r="J33" s="200" t="s">
        <v>332</v>
      </c>
      <c r="K33" s="197">
        <v>49555.799999999996</v>
      </c>
    </row>
    <row r="34" spans="1:11" x14ac:dyDescent="0.2">
      <c r="A34" s="200" t="s">
        <v>326</v>
      </c>
      <c r="B34" s="200" t="s">
        <v>327</v>
      </c>
      <c r="C34" s="201">
        <v>40962</v>
      </c>
      <c r="D34" s="200">
        <v>10889</v>
      </c>
      <c r="E34" s="200">
        <v>19</v>
      </c>
      <c r="F34" s="206">
        <v>11380</v>
      </c>
      <c r="G34" s="197">
        <f t="shared" si="0"/>
        <v>216220</v>
      </c>
      <c r="I34" s="200" t="s">
        <v>328</v>
      </c>
      <c r="J34" s="200" t="s">
        <v>332</v>
      </c>
      <c r="K34" s="197">
        <v>158100</v>
      </c>
    </row>
    <row r="35" spans="1:11" x14ac:dyDescent="0.2">
      <c r="A35" s="202" t="s">
        <v>326</v>
      </c>
      <c r="B35" s="202" t="s">
        <v>327</v>
      </c>
      <c r="C35" s="203">
        <v>40974</v>
      </c>
      <c r="D35" s="202">
        <v>10905</v>
      </c>
      <c r="E35" s="202">
        <v>19</v>
      </c>
      <c r="F35" s="207">
        <v>342</v>
      </c>
      <c r="G35" s="197">
        <f t="shared" si="0"/>
        <v>6498</v>
      </c>
      <c r="I35" s="200" t="s">
        <v>328</v>
      </c>
      <c r="J35" s="200" t="s">
        <v>332</v>
      </c>
      <c r="K35" s="197">
        <v>48030.100000000006</v>
      </c>
    </row>
    <row r="36" spans="1:11" x14ac:dyDescent="0.2">
      <c r="A36" s="200" t="s">
        <v>326</v>
      </c>
      <c r="B36" s="200" t="s">
        <v>327</v>
      </c>
      <c r="C36" s="201">
        <v>40986</v>
      </c>
      <c r="D36" s="200">
        <v>10942</v>
      </c>
      <c r="E36" s="200">
        <v>11</v>
      </c>
      <c r="F36" s="206">
        <v>560</v>
      </c>
      <c r="G36" s="197">
        <f t="shared" si="0"/>
        <v>6160</v>
      </c>
      <c r="I36" s="200" t="s">
        <v>328</v>
      </c>
      <c r="J36" s="200" t="s">
        <v>332</v>
      </c>
      <c r="K36" s="197">
        <v>53865</v>
      </c>
    </row>
    <row r="37" spans="1:11" x14ac:dyDescent="0.2">
      <c r="A37" s="202" t="s">
        <v>328</v>
      </c>
      <c r="B37" s="202" t="s">
        <v>327</v>
      </c>
      <c r="C37" s="203">
        <v>40991</v>
      </c>
      <c r="D37" s="202">
        <v>10962</v>
      </c>
      <c r="E37" s="202">
        <v>12</v>
      </c>
      <c r="F37" s="207">
        <v>3584</v>
      </c>
      <c r="G37" s="197">
        <f t="shared" si="0"/>
        <v>43008</v>
      </c>
      <c r="I37" s="202" t="s">
        <v>328</v>
      </c>
      <c r="J37" s="202" t="s">
        <v>332</v>
      </c>
      <c r="K37" s="197">
        <v>48588.480000000003</v>
      </c>
    </row>
    <row r="38" spans="1:11" x14ac:dyDescent="0.2">
      <c r="A38" s="200" t="s">
        <v>326</v>
      </c>
      <c r="B38" s="200" t="s">
        <v>327</v>
      </c>
      <c r="C38" s="201">
        <v>40993</v>
      </c>
      <c r="D38" s="200">
        <v>10953</v>
      </c>
      <c r="E38" s="200">
        <v>9</v>
      </c>
      <c r="F38" s="206">
        <v>4441.25</v>
      </c>
      <c r="G38" s="197">
        <f t="shared" si="0"/>
        <v>39971.25</v>
      </c>
      <c r="I38" s="200" t="s">
        <v>328</v>
      </c>
      <c r="J38" s="200" t="s">
        <v>333</v>
      </c>
      <c r="K38" s="197">
        <v>69449.099999999991</v>
      </c>
    </row>
    <row r="39" spans="1:11" x14ac:dyDescent="0.2">
      <c r="A39" s="202" t="s">
        <v>326</v>
      </c>
      <c r="B39" s="202" t="s">
        <v>327</v>
      </c>
      <c r="C39" s="203">
        <v>40994</v>
      </c>
      <c r="D39" s="202">
        <v>10963</v>
      </c>
      <c r="E39" s="202">
        <v>15</v>
      </c>
      <c r="F39" s="207">
        <v>57.8</v>
      </c>
      <c r="G39" s="197">
        <f t="shared" si="0"/>
        <v>867</v>
      </c>
      <c r="I39" s="200" t="s">
        <v>328</v>
      </c>
      <c r="J39" s="200" t="s">
        <v>333</v>
      </c>
      <c r="K39" s="197">
        <v>49920</v>
      </c>
    </row>
    <row r="40" spans="1:11" x14ac:dyDescent="0.2">
      <c r="A40" s="200" t="s">
        <v>326</v>
      </c>
      <c r="B40" s="200" t="s">
        <v>327</v>
      </c>
      <c r="C40" s="201">
        <v>41006</v>
      </c>
      <c r="D40" s="200">
        <v>10951</v>
      </c>
      <c r="E40" s="200">
        <v>9</v>
      </c>
      <c r="F40" s="206">
        <v>458.74</v>
      </c>
      <c r="G40" s="197">
        <f t="shared" si="0"/>
        <v>4128.66</v>
      </c>
      <c r="I40" s="200" t="s">
        <v>328</v>
      </c>
      <c r="J40" s="200" t="s">
        <v>333</v>
      </c>
      <c r="K40" s="197">
        <v>52459.200000000004</v>
      </c>
    </row>
    <row r="41" spans="1:11" x14ac:dyDescent="0.2">
      <c r="A41" s="202" t="s">
        <v>326</v>
      </c>
      <c r="B41" s="202" t="s">
        <v>327</v>
      </c>
      <c r="C41" s="203">
        <v>41012</v>
      </c>
      <c r="D41" s="202">
        <v>11016</v>
      </c>
      <c r="E41" s="202">
        <v>19</v>
      </c>
      <c r="F41" s="207">
        <v>491.5</v>
      </c>
      <c r="G41" s="197">
        <f t="shared" si="0"/>
        <v>9338.5</v>
      </c>
      <c r="I41" s="202" t="s">
        <v>328</v>
      </c>
      <c r="J41" s="202" t="s">
        <v>333</v>
      </c>
      <c r="K41" s="197">
        <v>121977.59999999999</v>
      </c>
    </row>
    <row r="42" spans="1:11" x14ac:dyDescent="0.2">
      <c r="A42" s="200" t="s">
        <v>326</v>
      </c>
      <c r="B42" s="200" t="s">
        <v>327</v>
      </c>
      <c r="C42" s="201">
        <v>41019</v>
      </c>
      <c r="D42" s="200">
        <v>11017</v>
      </c>
      <c r="E42" s="200">
        <v>7</v>
      </c>
      <c r="F42" s="206">
        <v>6750</v>
      </c>
      <c r="G42" s="197">
        <f t="shared" si="0"/>
        <v>47250</v>
      </c>
      <c r="I42" s="202" t="s">
        <v>328</v>
      </c>
      <c r="J42" s="202" t="s">
        <v>333</v>
      </c>
      <c r="K42" s="197">
        <v>196650</v>
      </c>
    </row>
    <row r="43" spans="1:11" x14ac:dyDescent="0.2">
      <c r="A43" s="202" t="s">
        <v>326</v>
      </c>
      <c r="B43" s="202" t="s">
        <v>327</v>
      </c>
      <c r="C43" s="203">
        <v>41022</v>
      </c>
      <c r="D43" s="202">
        <v>10978</v>
      </c>
      <c r="E43" s="202">
        <v>18</v>
      </c>
      <c r="F43" s="207">
        <v>1303.19</v>
      </c>
      <c r="G43" s="197">
        <f t="shared" si="0"/>
        <v>23457.420000000002</v>
      </c>
      <c r="I43" s="202" t="s">
        <v>328</v>
      </c>
      <c r="J43" s="202" t="s">
        <v>333</v>
      </c>
      <c r="K43" s="197">
        <v>66330</v>
      </c>
    </row>
    <row r="44" spans="1:11" x14ac:dyDescent="0.2">
      <c r="A44" s="200" t="s">
        <v>326</v>
      </c>
      <c r="B44" s="200" t="s">
        <v>327</v>
      </c>
      <c r="C44" s="201">
        <v>41023</v>
      </c>
      <c r="D44" s="200">
        <v>10970</v>
      </c>
      <c r="E44" s="200">
        <v>9</v>
      </c>
      <c r="F44" s="206">
        <v>224</v>
      </c>
      <c r="G44" s="197">
        <f t="shared" si="0"/>
        <v>2016</v>
      </c>
      <c r="I44" s="200" t="s">
        <v>328</v>
      </c>
      <c r="J44" s="200" t="s">
        <v>333</v>
      </c>
      <c r="K44" s="197">
        <v>68206.05</v>
      </c>
    </row>
    <row r="45" spans="1:11" x14ac:dyDescent="0.2">
      <c r="A45" s="202" t="s">
        <v>326</v>
      </c>
      <c r="B45" s="202" t="s">
        <v>327</v>
      </c>
      <c r="C45" s="203">
        <v>41470</v>
      </c>
      <c r="D45" s="202">
        <v>10255</v>
      </c>
      <c r="E45" s="202">
        <v>14</v>
      </c>
      <c r="F45" s="207">
        <v>2490.5</v>
      </c>
      <c r="G45" s="197">
        <f t="shared" si="0"/>
        <v>34867</v>
      </c>
      <c r="I45" s="200" t="s">
        <v>328</v>
      </c>
      <c r="J45" s="200" t="s">
        <v>333</v>
      </c>
      <c r="K45" s="197">
        <v>77199.3</v>
      </c>
    </row>
    <row r="46" spans="1:11" x14ac:dyDescent="0.2">
      <c r="A46" s="200" t="s">
        <v>326</v>
      </c>
      <c r="B46" s="200" t="s">
        <v>327</v>
      </c>
      <c r="C46" s="201">
        <v>41486</v>
      </c>
      <c r="D46" s="200">
        <v>10263</v>
      </c>
      <c r="E46" s="200">
        <v>14</v>
      </c>
      <c r="F46" s="206">
        <v>1873.8</v>
      </c>
      <c r="G46" s="197">
        <f t="shared" si="0"/>
        <v>26233.200000000001</v>
      </c>
      <c r="I46" s="202" t="s">
        <v>328</v>
      </c>
      <c r="J46" s="202" t="s">
        <v>333</v>
      </c>
      <c r="K46" s="197">
        <v>62317.5</v>
      </c>
    </row>
    <row r="47" spans="1:11" x14ac:dyDescent="0.2">
      <c r="A47" s="202" t="s">
        <v>328</v>
      </c>
      <c r="B47" s="202" t="s">
        <v>327</v>
      </c>
      <c r="C47" s="203">
        <v>41488</v>
      </c>
      <c r="D47" s="202">
        <v>10268</v>
      </c>
      <c r="E47" s="202">
        <v>7</v>
      </c>
      <c r="F47" s="207">
        <v>1101.2</v>
      </c>
      <c r="G47" s="197">
        <f t="shared" si="0"/>
        <v>7708.4000000000005</v>
      </c>
      <c r="I47" s="202" t="s">
        <v>328</v>
      </c>
      <c r="J47" s="202" t="s">
        <v>333</v>
      </c>
      <c r="K47" s="197">
        <v>52646.400000000001</v>
      </c>
    </row>
    <row r="48" spans="1:11" x14ac:dyDescent="0.2">
      <c r="A48" s="200" t="s">
        <v>326</v>
      </c>
      <c r="B48" s="200" t="s">
        <v>327</v>
      </c>
      <c r="C48" s="201">
        <v>41557</v>
      </c>
      <c r="D48" s="200">
        <v>10324</v>
      </c>
      <c r="E48" s="200">
        <v>19</v>
      </c>
      <c r="F48" s="206">
        <v>5275.71</v>
      </c>
      <c r="G48" s="197">
        <f t="shared" si="0"/>
        <v>100238.49</v>
      </c>
    </row>
    <row r="49" spans="1:7" x14ac:dyDescent="0.2">
      <c r="A49" s="202" t="s">
        <v>326</v>
      </c>
      <c r="B49" s="202" t="s">
        <v>327</v>
      </c>
      <c r="C49" s="203">
        <v>41568</v>
      </c>
      <c r="D49" s="202">
        <v>10331</v>
      </c>
      <c r="E49" s="202">
        <v>16</v>
      </c>
      <c r="F49" s="207">
        <v>88.5</v>
      </c>
      <c r="G49" s="197">
        <f t="shared" si="0"/>
        <v>1416</v>
      </c>
    </row>
    <row r="50" spans="1:7" x14ac:dyDescent="0.2">
      <c r="A50" s="200" t="s">
        <v>326</v>
      </c>
      <c r="B50" s="200" t="s">
        <v>327</v>
      </c>
      <c r="C50" s="201">
        <v>41633</v>
      </c>
      <c r="D50" s="200">
        <v>10386</v>
      </c>
      <c r="E50" s="200">
        <v>10</v>
      </c>
      <c r="F50" s="206">
        <v>166</v>
      </c>
      <c r="G50" s="197">
        <f t="shared" si="0"/>
        <v>1660</v>
      </c>
    </row>
    <row r="51" spans="1:7" x14ac:dyDescent="0.2">
      <c r="A51" s="202" t="s">
        <v>328</v>
      </c>
      <c r="B51" s="202" t="s">
        <v>329</v>
      </c>
      <c r="C51" s="203">
        <v>40551</v>
      </c>
      <c r="D51" s="202">
        <v>10399</v>
      </c>
      <c r="E51" s="202">
        <v>17</v>
      </c>
      <c r="F51" s="207">
        <v>1765.6</v>
      </c>
      <c r="G51" s="197">
        <f t="shared" si="0"/>
        <v>30015.199999999997</v>
      </c>
    </row>
    <row r="52" spans="1:7" x14ac:dyDescent="0.2">
      <c r="A52" s="200" t="s">
        <v>328</v>
      </c>
      <c r="B52" s="200" t="s">
        <v>329</v>
      </c>
      <c r="C52" s="201">
        <v>40557</v>
      </c>
      <c r="D52" s="200">
        <v>10408</v>
      </c>
      <c r="E52" s="200">
        <v>10</v>
      </c>
      <c r="F52" s="206">
        <v>1622.4</v>
      </c>
      <c r="G52" s="197">
        <f t="shared" si="0"/>
        <v>16224</v>
      </c>
    </row>
    <row r="53" spans="1:7" x14ac:dyDescent="0.2">
      <c r="A53" s="202" t="s">
        <v>328</v>
      </c>
      <c r="B53" s="202" t="s">
        <v>329</v>
      </c>
      <c r="C53" s="203">
        <v>40558</v>
      </c>
      <c r="D53" s="202">
        <v>10412</v>
      </c>
      <c r="E53" s="202">
        <v>8</v>
      </c>
      <c r="F53" s="207">
        <v>334.8</v>
      </c>
      <c r="G53" s="197">
        <f t="shared" si="0"/>
        <v>2678.4</v>
      </c>
    </row>
    <row r="54" spans="1:7" x14ac:dyDescent="0.2">
      <c r="A54" s="200" t="s">
        <v>328</v>
      </c>
      <c r="B54" s="200" t="s">
        <v>329</v>
      </c>
      <c r="C54" s="201">
        <v>40559</v>
      </c>
      <c r="D54" s="200">
        <v>10380</v>
      </c>
      <c r="E54" s="200">
        <v>8</v>
      </c>
      <c r="F54" s="206">
        <v>1313.82</v>
      </c>
      <c r="G54" s="197">
        <f t="shared" si="0"/>
        <v>10510.56</v>
      </c>
    </row>
    <row r="55" spans="1:7" x14ac:dyDescent="0.2">
      <c r="A55" s="202" t="s">
        <v>328</v>
      </c>
      <c r="B55" s="202" t="s">
        <v>329</v>
      </c>
      <c r="C55" s="203">
        <v>40570</v>
      </c>
      <c r="D55" s="202">
        <v>10416</v>
      </c>
      <c r="E55" s="202">
        <v>9</v>
      </c>
      <c r="F55" s="207">
        <v>720</v>
      </c>
      <c r="G55" s="197">
        <f t="shared" si="0"/>
        <v>6480</v>
      </c>
    </row>
    <row r="56" spans="1:7" x14ac:dyDescent="0.2">
      <c r="A56" s="200" t="s">
        <v>328</v>
      </c>
      <c r="B56" s="200" t="s">
        <v>329</v>
      </c>
      <c r="C56" s="201">
        <v>40570</v>
      </c>
      <c r="D56" s="200">
        <v>10421</v>
      </c>
      <c r="E56" s="200">
        <v>17</v>
      </c>
      <c r="F56" s="206">
        <v>1194.27</v>
      </c>
      <c r="G56" s="197">
        <f t="shared" si="0"/>
        <v>20302.59</v>
      </c>
    </row>
    <row r="57" spans="1:7" x14ac:dyDescent="0.2">
      <c r="A57" s="202" t="s">
        <v>328</v>
      </c>
      <c r="B57" s="202" t="s">
        <v>329</v>
      </c>
      <c r="C57" s="203">
        <v>40581</v>
      </c>
      <c r="D57" s="202">
        <v>10435</v>
      </c>
      <c r="E57" s="202">
        <v>9</v>
      </c>
      <c r="F57" s="207">
        <v>631.6</v>
      </c>
      <c r="G57" s="197">
        <f t="shared" si="0"/>
        <v>5684.4000000000005</v>
      </c>
    </row>
    <row r="58" spans="1:7" x14ac:dyDescent="0.2">
      <c r="A58" s="200" t="s">
        <v>328</v>
      </c>
      <c r="B58" s="200" t="s">
        <v>329</v>
      </c>
      <c r="C58" s="201">
        <v>40586</v>
      </c>
      <c r="D58" s="200">
        <v>10437</v>
      </c>
      <c r="E58" s="200">
        <v>8</v>
      </c>
      <c r="F58" s="206">
        <v>393</v>
      </c>
      <c r="G58" s="197">
        <f t="shared" si="0"/>
        <v>3144</v>
      </c>
    </row>
    <row r="59" spans="1:7" x14ac:dyDescent="0.2">
      <c r="A59" s="202" t="s">
        <v>328</v>
      </c>
      <c r="B59" s="202" t="s">
        <v>329</v>
      </c>
      <c r="C59" s="203">
        <v>40588</v>
      </c>
      <c r="D59" s="202">
        <v>10443</v>
      </c>
      <c r="E59" s="202">
        <v>7</v>
      </c>
      <c r="F59" s="207">
        <v>517.44000000000005</v>
      </c>
      <c r="G59" s="197">
        <f t="shared" si="0"/>
        <v>3622.0800000000004</v>
      </c>
    </row>
    <row r="60" spans="1:7" x14ac:dyDescent="0.2">
      <c r="A60" s="200" t="s">
        <v>328</v>
      </c>
      <c r="B60" s="200" t="s">
        <v>329</v>
      </c>
      <c r="C60" s="201">
        <v>40602</v>
      </c>
      <c r="D60" s="200">
        <v>10456</v>
      </c>
      <c r="E60" s="200">
        <v>14</v>
      </c>
      <c r="F60" s="206">
        <v>557.6</v>
      </c>
      <c r="G60" s="197">
        <f t="shared" si="0"/>
        <v>7806.4000000000005</v>
      </c>
    </row>
    <row r="61" spans="1:7" x14ac:dyDescent="0.2">
      <c r="A61" s="202" t="s">
        <v>328</v>
      </c>
      <c r="B61" s="202" t="s">
        <v>329</v>
      </c>
      <c r="C61" s="203">
        <v>40605</v>
      </c>
      <c r="D61" s="202">
        <v>10455</v>
      </c>
      <c r="E61" s="202">
        <v>16</v>
      </c>
      <c r="F61" s="207">
        <v>2684</v>
      </c>
      <c r="G61" s="197">
        <f t="shared" si="0"/>
        <v>42944</v>
      </c>
    </row>
    <row r="62" spans="1:7" x14ac:dyDescent="0.2">
      <c r="A62" s="200" t="s">
        <v>328</v>
      </c>
      <c r="B62" s="200" t="s">
        <v>329</v>
      </c>
      <c r="C62" s="201">
        <v>40605</v>
      </c>
      <c r="D62" s="200">
        <v>10460</v>
      </c>
      <c r="E62" s="200">
        <v>13</v>
      </c>
      <c r="F62" s="206">
        <v>176.1</v>
      </c>
      <c r="G62" s="197">
        <f t="shared" si="0"/>
        <v>2289.2999999999997</v>
      </c>
    </row>
    <row r="63" spans="1:7" x14ac:dyDescent="0.2">
      <c r="A63" s="202" t="s">
        <v>328</v>
      </c>
      <c r="B63" s="202" t="s">
        <v>329</v>
      </c>
      <c r="C63" s="203">
        <v>40613</v>
      </c>
      <c r="D63" s="202">
        <v>10450</v>
      </c>
      <c r="E63" s="202">
        <v>12</v>
      </c>
      <c r="F63" s="207">
        <v>425.12</v>
      </c>
      <c r="G63" s="197">
        <f t="shared" si="0"/>
        <v>5101.4400000000005</v>
      </c>
    </row>
    <row r="64" spans="1:7" x14ac:dyDescent="0.2">
      <c r="A64" s="200" t="s">
        <v>328</v>
      </c>
      <c r="B64" s="200" t="s">
        <v>329</v>
      </c>
      <c r="C64" s="201">
        <v>40613</v>
      </c>
      <c r="D64" s="200">
        <v>10467</v>
      </c>
      <c r="E64" s="200">
        <v>14</v>
      </c>
      <c r="F64" s="206">
        <v>235.2</v>
      </c>
      <c r="G64" s="197">
        <f t="shared" si="0"/>
        <v>3292.7999999999997</v>
      </c>
    </row>
    <row r="65" spans="1:7" x14ac:dyDescent="0.2">
      <c r="A65" s="202" t="s">
        <v>328</v>
      </c>
      <c r="B65" s="202" t="s">
        <v>329</v>
      </c>
      <c r="C65" s="203">
        <v>40621</v>
      </c>
      <c r="D65" s="202">
        <v>10472</v>
      </c>
      <c r="E65" s="202">
        <v>7</v>
      </c>
      <c r="F65" s="207">
        <v>1036.8</v>
      </c>
      <c r="G65" s="197">
        <f t="shared" si="0"/>
        <v>7257.5999999999995</v>
      </c>
    </row>
    <row r="66" spans="1:7" x14ac:dyDescent="0.2">
      <c r="A66" s="200" t="s">
        <v>328</v>
      </c>
      <c r="B66" s="200" t="s">
        <v>329</v>
      </c>
      <c r="C66" s="201">
        <v>40626</v>
      </c>
      <c r="D66" s="200">
        <v>10476</v>
      </c>
      <c r="E66" s="200">
        <v>11</v>
      </c>
      <c r="F66" s="206">
        <v>180.48</v>
      </c>
      <c r="G66" s="197">
        <f t="shared" si="0"/>
        <v>1985.28</v>
      </c>
    </row>
    <row r="67" spans="1:7" x14ac:dyDescent="0.2">
      <c r="A67" s="202" t="s">
        <v>328</v>
      </c>
      <c r="B67" s="202" t="s">
        <v>329</v>
      </c>
      <c r="C67" s="203">
        <v>40627</v>
      </c>
      <c r="D67" s="202">
        <v>10481</v>
      </c>
      <c r="E67" s="202">
        <v>16</v>
      </c>
      <c r="F67" s="207">
        <v>1472</v>
      </c>
      <c r="G67" s="197">
        <f t="shared" ref="G67:G130" si="1">F67*E67</f>
        <v>23552</v>
      </c>
    </row>
    <row r="68" spans="1:7" x14ac:dyDescent="0.2">
      <c r="A68" s="200" t="s">
        <v>328</v>
      </c>
      <c r="B68" s="200" t="s">
        <v>329</v>
      </c>
      <c r="C68" s="201">
        <v>40641</v>
      </c>
      <c r="D68" s="200">
        <v>10491</v>
      </c>
      <c r="E68" s="200">
        <v>19</v>
      </c>
      <c r="F68" s="206">
        <v>259.5</v>
      </c>
      <c r="G68" s="197">
        <f t="shared" si="1"/>
        <v>4930.5</v>
      </c>
    </row>
    <row r="69" spans="1:7" x14ac:dyDescent="0.2">
      <c r="A69" s="202" t="s">
        <v>328</v>
      </c>
      <c r="B69" s="202" t="s">
        <v>329</v>
      </c>
      <c r="C69" s="203">
        <v>40644</v>
      </c>
      <c r="D69" s="202">
        <v>10498</v>
      </c>
      <c r="E69" s="202">
        <v>12</v>
      </c>
      <c r="F69" s="207">
        <v>575</v>
      </c>
      <c r="G69" s="197">
        <f t="shared" si="1"/>
        <v>6900</v>
      </c>
    </row>
    <row r="70" spans="1:7" x14ac:dyDescent="0.2">
      <c r="A70" s="200" t="s">
        <v>328</v>
      </c>
      <c r="B70" s="200" t="s">
        <v>329</v>
      </c>
      <c r="C70" s="201">
        <v>40665</v>
      </c>
      <c r="D70" s="200">
        <v>10521</v>
      </c>
      <c r="E70" s="200">
        <v>10</v>
      </c>
      <c r="F70" s="206">
        <v>225.5</v>
      </c>
      <c r="G70" s="197">
        <f t="shared" si="1"/>
        <v>2255</v>
      </c>
    </row>
    <row r="71" spans="1:7" x14ac:dyDescent="0.2">
      <c r="A71" s="202" t="s">
        <v>328</v>
      </c>
      <c r="B71" s="202" t="s">
        <v>329</v>
      </c>
      <c r="C71" s="203">
        <v>40685</v>
      </c>
      <c r="D71" s="202">
        <v>10533</v>
      </c>
      <c r="E71" s="202">
        <v>19</v>
      </c>
      <c r="F71" s="207">
        <v>2222.1999999999998</v>
      </c>
      <c r="G71" s="197">
        <f t="shared" si="1"/>
        <v>42221.799999999996</v>
      </c>
    </row>
    <row r="72" spans="1:7" x14ac:dyDescent="0.2">
      <c r="A72" s="200" t="s">
        <v>328</v>
      </c>
      <c r="B72" s="200" t="s">
        <v>329</v>
      </c>
      <c r="C72" s="201">
        <v>40686</v>
      </c>
      <c r="D72" s="200">
        <v>10543</v>
      </c>
      <c r="E72" s="200">
        <v>13</v>
      </c>
      <c r="F72" s="206">
        <v>1504.5</v>
      </c>
      <c r="G72" s="197">
        <f t="shared" si="1"/>
        <v>19558.5</v>
      </c>
    </row>
    <row r="73" spans="1:7" x14ac:dyDescent="0.2">
      <c r="A73" s="202" t="s">
        <v>328</v>
      </c>
      <c r="B73" s="202" t="s">
        <v>329</v>
      </c>
      <c r="C73" s="203">
        <v>40703</v>
      </c>
      <c r="D73" s="202">
        <v>10560</v>
      </c>
      <c r="E73" s="202">
        <v>8</v>
      </c>
      <c r="F73" s="207">
        <v>1072.42</v>
      </c>
      <c r="G73" s="197">
        <f t="shared" si="1"/>
        <v>8579.36</v>
      </c>
    </row>
    <row r="74" spans="1:7" x14ac:dyDescent="0.2">
      <c r="A74" s="200" t="s">
        <v>328</v>
      </c>
      <c r="B74" s="200" t="s">
        <v>329</v>
      </c>
      <c r="C74" s="201">
        <v>40712</v>
      </c>
      <c r="D74" s="200">
        <v>10565</v>
      </c>
      <c r="E74" s="200">
        <v>14</v>
      </c>
      <c r="F74" s="206">
        <v>639.9</v>
      </c>
      <c r="G74" s="197">
        <f t="shared" si="1"/>
        <v>8958.6</v>
      </c>
    </row>
    <row r="75" spans="1:7" x14ac:dyDescent="0.2">
      <c r="A75" s="202" t="s">
        <v>328</v>
      </c>
      <c r="B75" s="202" t="s">
        <v>329</v>
      </c>
      <c r="C75" s="203">
        <v>40720</v>
      </c>
      <c r="D75" s="202">
        <v>10545</v>
      </c>
      <c r="E75" s="202">
        <v>7</v>
      </c>
      <c r="F75" s="207">
        <v>210</v>
      </c>
      <c r="G75" s="197">
        <f t="shared" si="1"/>
        <v>1470</v>
      </c>
    </row>
    <row r="76" spans="1:7" x14ac:dyDescent="0.2">
      <c r="A76" s="200" t="s">
        <v>328</v>
      </c>
      <c r="B76" s="200" t="s">
        <v>329</v>
      </c>
      <c r="C76" s="201">
        <v>40728</v>
      </c>
      <c r="D76" s="200">
        <v>10571</v>
      </c>
      <c r="E76" s="200">
        <v>18</v>
      </c>
      <c r="F76" s="206">
        <v>550.59</v>
      </c>
      <c r="G76" s="197">
        <f t="shared" si="1"/>
        <v>9910.6200000000008</v>
      </c>
    </row>
    <row r="77" spans="1:7" x14ac:dyDescent="0.2">
      <c r="A77" s="202" t="s">
        <v>328</v>
      </c>
      <c r="B77" s="202" t="s">
        <v>329</v>
      </c>
      <c r="C77" s="203">
        <v>40738</v>
      </c>
      <c r="D77" s="202">
        <v>10589</v>
      </c>
      <c r="E77" s="202">
        <v>14</v>
      </c>
      <c r="F77" s="207">
        <v>72</v>
      </c>
      <c r="G77" s="197">
        <f t="shared" si="1"/>
        <v>1008</v>
      </c>
    </row>
    <row r="78" spans="1:7" x14ac:dyDescent="0.2">
      <c r="A78" s="200" t="s">
        <v>328</v>
      </c>
      <c r="B78" s="200" t="s">
        <v>329</v>
      </c>
      <c r="C78" s="201">
        <v>40746</v>
      </c>
      <c r="D78" s="200">
        <v>10602</v>
      </c>
      <c r="E78" s="200">
        <v>13</v>
      </c>
      <c r="F78" s="206">
        <v>48.75</v>
      </c>
      <c r="G78" s="197">
        <f t="shared" si="1"/>
        <v>633.75</v>
      </c>
    </row>
    <row r="79" spans="1:7" x14ac:dyDescent="0.2">
      <c r="A79" s="202" t="s">
        <v>328</v>
      </c>
      <c r="B79" s="202" t="s">
        <v>329</v>
      </c>
      <c r="C79" s="203">
        <v>40756</v>
      </c>
      <c r="D79" s="202">
        <v>10614</v>
      </c>
      <c r="E79" s="202">
        <v>12</v>
      </c>
      <c r="F79" s="207">
        <v>464</v>
      </c>
      <c r="G79" s="197">
        <f t="shared" si="1"/>
        <v>5568</v>
      </c>
    </row>
    <row r="80" spans="1:7" x14ac:dyDescent="0.2">
      <c r="A80" s="200" t="s">
        <v>328</v>
      </c>
      <c r="B80" s="200" t="s">
        <v>329</v>
      </c>
      <c r="C80" s="201">
        <v>40761</v>
      </c>
      <c r="D80" s="200">
        <v>10610</v>
      </c>
      <c r="E80" s="200">
        <v>9</v>
      </c>
      <c r="F80" s="206">
        <v>299.25</v>
      </c>
      <c r="G80" s="197">
        <f t="shared" si="1"/>
        <v>2693.25</v>
      </c>
    </row>
    <row r="81" spans="1:7" x14ac:dyDescent="0.2">
      <c r="A81" s="202" t="s">
        <v>328</v>
      </c>
      <c r="B81" s="202" t="s">
        <v>329</v>
      </c>
      <c r="C81" s="203">
        <v>40763</v>
      </c>
      <c r="D81" s="202">
        <v>10603</v>
      </c>
      <c r="E81" s="202">
        <v>8</v>
      </c>
      <c r="F81" s="207">
        <v>1483</v>
      </c>
      <c r="G81" s="197">
        <f t="shared" si="1"/>
        <v>11864</v>
      </c>
    </row>
    <row r="82" spans="1:7" x14ac:dyDescent="0.2">
      <c r="A82" s="200" t="s">
        <v>328</v>
      </c>
      <c r="B82" s="200" t="s">
        <v>329</v>
      </c>
      <c r="C82" s="201">
        <v>40767</v>
      </c>
      <c r="D82" s="200">
        <v>10596</v>
      </c>
      <c r="E82" s="200">
        <v>10</v>
      </c>
      <c r="F82" s="206">
        <v>1180.8800000000001</v>
      </c>
      <c r="G82" s="197">
        <f t="shared" si="1"/>
        <v>11808.800000000001</v>
      </c>
    </row>
    <row r="83" spans="1:7" x14ac:dyDescent="0.2">
      <c r="A83" s="202" t="s">
        <v>328</v>
      </c>
      <c r="B83" s="202" t="s">
        <v>329</v>
      </c>
      <c r="C83" s="203">
        <v>40767</v>
      </c>
      <c r="D83" s="202">
        <v>10623</v>
      </c>
      <c r="E83" s="202">
        <v>11</v>
      </c>
      <c r="F83" s="207">
        <v>1336.95</v>
      </c>
      <c r="G83" s="197">
        <f t="shared" si="1"/>
        <v>14706.45</v>
      </c>
    </row>
    <row r="84" spans="1:7" x14ac:dyDescent="0.2">
      <c r="A84" s="200" t="s">
        <v>328</v>
      </c>
      <c r="B84" s="200" t="s">
        <v>329</v>
      </c>
      <c r="C84" s="201">
        <v>40770</v>
      </c>
      <c r="D84" s="200">
        <v>10631</v>
      </c>
      <c r="E84" s="200">
        <v>15</v>
      </c>
      <c r="F84" s="206">
        <v>55.8</v>
      </c>
      <c r="G84" s="197">
        <f t="shared" si="1"/>
        <v>837</v>
      </c>
    </row>
    <row r="85" spans="1:7" x14ac:dyDescent="0.2">
      <c r="A85" s="202" t="s">
        <v>328</v>
      </c>
      <c r="B85" s="202" t="s">
        <v>329</v>
      </c>
      <c r="C85" s="203">
        <v>40774</v>
      </c>
      <c r="D85" s="202">
        <v>10632</v>
      </c>
      <c r="E85" s="202">
        <v>15</v>
      </c>
      <c r="F85" s="207">
        <v>589</v>
      </c>
      <c r="G85" s="197">
        <f t="shared" si="1"/>
        <v>8835</v>
      </c>
    </row>
    <row r="86" spans="1:7" x14ac:dyDescent="0.2">
      <c r="A86" s="200" t="s">
        <v>328</v>
      </c>
      <c r="B86" s="200" t="s">
        <v>329</v>
      </c>
      <c r="C86" s="201">
        <v>40776</v>
      </c>
      <c r="D86" s="200">
        <v>10627</v>
      </c>
      <c r="E86" s="200">
        <v>15</v>
      </c>
      <c r="F86" s="206">
        <v>1185.75</v>
      </c>
      <c r="G86" s="197">
        <f t="shared" si="1"/>
        <v>17786.25</v>
      </c>
    </row>
    <row r="87" spans="1:7" x14ac:dyDescent="0.2">
      <c r="A87" s="202" t="s">
        <v>328</v>
      </c>
      <c r="B87" s="202" t="s">
        <v>329</v>
      </c>
      <c r="C87" s="203">
        <v>40776</v>
      </c>
      <c r="D87" s="202">
        <v>10635</v>
      </c>
      <c r="E87" s="202">
        <v>10</v>
      </c>
      <c r="F87" s="207">
        <v>1326.22</v>
      </c>
      <c r="G87" s="197">
        <f t="shared" si="1"/>
        <v>13262.2</v>
      </c>
    </row>
    <row r="88" spans="1:7" x14ac:dyDescent="0.2">
      <c r="A88" s="200" t="s">
        <v>328</v>
      </c>
      <c r="B88" s="200" t="s">
        <v>329</v>
      </c>
      <c r="C88" s="201">
        <v>40797</v>
      </c>
      <c r="D88" s="200">
        <v>10651</v>
      </c>
      <c r="E88" s="200">
        <v>7</v>
      </c>
      <c r="F88" s="206">
        <v>397.8</v>
      </c>
      <c r="G88" s="197">
        <f t="shared" si="1"/>
        <v>2784.6</v>
      </c>
    </row>
    <row r="89" spans="1:7" x14ac:dyDescent="0.2">
      <c r="A89" s="202" t="s">
        <v>328</v>
      </c>
      <c r="B89" s="202" t="s">
        <v>329</v>
      </c>
      <c r="C89" s="203">
        <v>40816</v>
      </c>
      <c r="D89" s="202">
        <v>10679</v>
      </c>
      <c r="E89" s="202">
        <v>18</v>
      </c>
      <c r="F89" s="207">
        <v>660</v>
      </c>
      <c r="G89" s="197">
        <f t="shared" si="1"/>
        <v>11880</v>
      </c>
    </row>
    <row r="90" spans="1:7" x14ac:dyDescent="0.2">
      <c r="A90" s="200" t="s">
        <v>328</v>
      </c>
      <c r="B90" s="200" t="s">
        <v>329</v>
      </c>
      <c r="C90" s="201">
        <v>40825</v>
      </c>
      <c r="D90" s="200">
        <v>10694</v>
      </c>
      <c r="E90" s="200">
        <v>9</v>
      </c>
      <c r="F90" s="206">
        <v>4825</v>
      </c>
      <c r="G90" s="197">
        <f t="shared" si="1"/>
        <v>43425</v>
      </c>
    </row>
    <row r="91" spans="1:7" x14ac:dyDescent="0.2">
      <c r="A91" s="202" t="s">
        <v>328</v>
      </c>
      <c r="B91" s="202" t="s">
        <v>329</v>
      </c>
      <c r="C91" s="203">
        <v>40830</v>
      </c>
      <c r="D91" s="202">
        <v>10696</v>
      </c>
      <c r="E91" s="202">
        <v>13</v>
      </c>
      <c r="F91" s="207">
        <v>996</v>
      </c>
      <c r="G91" s="197">
        <f t="shared" si="1"/>
        <v>12948</v>
      </c>
    </row>
    <row r="92" spans="1:7" x14ac:dyDescent="0.2">
      <c r="A92" s="200" t="s">
        <v>328</v>
      </c>
      <c r="B92" s="200" t="s">
        <v>329</v>
      </c>
      <c r="C92" s="201">
        <v>40831</v>
      </c>
      <c r="D92" s="200">
        <v>10660</v>
      </c>
      <c r="E92" s="200">
        <v>13</v>
      </c>
      <c r="F92" s="206">
        <v>1701</v>
      </c>
      <c r="G92" s="197">
        <f t="shared" si="1"/>
        <v>22113</v>
      </c>
    </row>
    <row r="93" spans="1:7" x14ac:dyDescent="0.2">
      <c r="A93" s="202" t="s">
        <v>328</v>
      </c>
      <c r="B93" s="202" t="s">
        <v>329</v>
      </c>
      <c r="C93" s="203">
        <v>40837</v>
      </c>
      <c r="D93" s="202">
        <v>10706</v>
      </c>
      <c r="E93" s="202">
        <v>17</v>
      </c>
      <c r="F93" s="207">
        <v>1893</v>
      </c>
      <c r="G93" s="197">
        <f t="shared" si="1"/>
        <v>32181</v>
      </c>
    </row>
    <row r="94" spans="1:7" x14ac:dyDescent="0.2">
      <c r="A94" s="200" t="s">
        <v>328</v>
      </c>
      <c r="B94" s="200" t="s">
        <v>329</v>
      </c>
      <c r="C94" s="201">
        <v>40851</v>
      </c>
      <c r="D94" s="200">
        <v>10722</v>
      </c>
      <c r="E94" s="200">
        <v>15</v>
      </c>
      <c r="F94" s="206">
        <v>1570</v>
      </c>
      <c r="G94" s="197">
        <f t="shared" si="1"/>
        <v>23550</v>
      </c>
    </row>
    <row r="95" spans="1:7" x14ac:dyDescent="0.2">
      <c r="A95" s="202" t="s">
        <v>328</v>
      </c>
      <c r="B95" s="202" t="s">
        <v>329</v>
      </c>
      <c r="C95" s="203">
        <v>40852</v>
      </c>
      <c r="D95" s="202">
        <v>10720</v>
      </c>
      <c r="E95" s="202">
        <v>10</v>
      </c>
      <c r="F95" s="207">
        <v>550</v>
      </c>
      <c r="G95" s="197">
        <f t="shared" si="1"/>
        <v>5500</v>
      </c>
    </row>
    <row r="96" spans="1:7" x14ac:dyDescent="0.2">
      <c r="A96" s="200" t="s">
        <v>328</v>
      </c>
      <c r="B96" s="200" t="s">
        <v>329</v>
      </c>
      <c r="C96" s="201">
        <v>40852</v>
      </c>
      <c r="D96" s="200">
        <v>10724</v>
      </c>
      <c r="E96" s="200">
        <v>15</v>
      </c>
      <c r="F96" s="206">
        <v>638.5</v>
      </c>
      <c r="G96" s="197">
        <f t="shared" si="1"/>
        <v>9577.5</v>
      </c>
    </row>
    <row r="97" spans="1:7" x14ac:dyDescent="0.2">
      <c r="A97" s="202" t="s">
        <v>328</v>
      </c>
      <c r="B97" s="202" t="s">
        <v>329</v>
      </c>
      <c r="C97" s="203">
        <v>40861</v>
      </c>
      <c r="D97" s="202">
        <v>10729</v>
      </c>
      <c r="E97" s="202">
        <v>18</v>
      </c>
      <c r="F97" s="207">
        <v>1850</v>
      </c>
      <c r="G97" s="197">
        <f t="shared" si="1"/>
        <v>33300</v>
      </c>
    </row>
    <row r="98" spans="1:7" x14ac:dyDescent="0.2">
      <c r="A98" s="200" t="s">
        <v>328</v>
      </c>
      <c r="B98" s="200" t="s">
        <v>329</v>
      </c>
      <c r="C98" s="201">
        <v>40879</v>
      </c>
      <c r="D98" s="200">
        <v>10756</v>
      </c>
      <c r="E98" s="200">
        <v>9</v>
      </c>
      <c r="F98" s="206">
        <v>1990</v>
      </c>
      <c r="G98" s="197">
        <f t="shared" si="1"/>
        <v>17910</v>
      </c>
    </row>
    <row r="99" spans="1:7" x14ac:dyDescent="0.2">
      <c r="A99" s="202" t="s">
        <v>328</v>
      </c>
      <c r="B99" s="202" t="s">
        <v>329</v>
      </c>
      <c r="C99" s="203">
        <v>40894</v>
      </c>
      <c r="D99" s="202">
        <v>10770</v>
      </c>
      <c r="E99" s="202">
        <v>13</v>
      </c>
      <c r="F99" s="207">
        <v>236.25</v>
      </c>
      <c r="G99" s="197">
        <f t="shared" si="1"/>
        <v>3071.25</v>
      </c>
    </row>
    <row r="100" spans="1:7" x14ac:dyDescent="0.2">
      <c r="A100" s="200" t="s">
        <v>328</v>
      </c>
      <c r="B100" s="200" t="s">
        <v>329</v>
      </c>
      <c r="C100" s="201">
        <v>40900</v>
      </c>
      <c r="D100" s="200">
        <v>10786</v>
      </c>
      <c r="E100" s="200">
        <v>18</v>
      </c>
      <c r="F100" s="206">
        <v>1531.08</v>
      </c>
      <c r="G100" s="197">
        <f t="shared" si="1"/>
        <v>27559.439999999999</v>
      </c>
    </row>
    <row r="101" spans="1:7" x14ac:dyDescent="0.2">
      <c r="A101" s="202" t="s">
        <v>328</v>
      </c>
      <c r="B101" s="202" t="s">
        <v>329</v>
      </c>
      <c r="C101" s="203">
        <v>40916</v>
      </c>
      <c r="D101" s="202">
        <v>10811</v>
      </c>
      <c r="E101" s="202">
        <v>10</v>
      </c>
      <c r="F101" s="207">
        <v>852</v>
      </c>
      <c r="G101" s="197">
        <f t="shared" si="1"/>
        <v>8520</v>
      </c>
    </row>
    <row r="102" spans="1:7" x14ac:dyDescent="0.2">
      <c r="A102" s="200" t="s">
        <v>328</v>
      </c>
      <c r="B102" s="200" t="s">
        <v>329</v>
      </c>
      <c r="C102" s="201">
        <v>40928</v>
      </c>
      <c r="D102" s="200">
        <v>10795</v>
      </c>
      <c r="E102" s="200">
        <v>18</v>
      </c>
      <c r="F102" s="206">
        <v>2158</v>
      </c>
      <c r="G102" s="197">
        <f t="shared" si="1"/>
        <v>38844</v>
      </c>
    </row>
    <row r="103" spans="1:7" x14ac:dyDescent="0.2">
      <c r="A103" s="202" t="s">
        <v>328</v>
      </c>
      <c r="B103" s="202" t="s">
        <v>329</v>
      </c>
      <c r="C103" s="203">
        <v>40934</v>
      </c>
      <c r="D103" s="202">
        <v>10844</v>
      </c>
      <c r="E103" s="202">
        <v>12</v>
      </c>
      <c r="F103" s="207">
        <v>735</v>
      </c>
      <c r="G103" s="197">
        <f t="shared" si="1"/>
        <v>8820</v>
      </c>
    </row>
    <row r="104" spans="1:7" x14ac:dyDescent="0.2">
      <c r="A104" s="200" t="s">
        <v>328</v>
      </c>
      <c r="B104" s="200" t="s">
        <v>329</v>
      </c>
      <c r="C104" s="201">
        <v>40938</v>
      </c>
      <c r="D104" s="200">
        <v>10824</v>
      </c>
      <c r="E104" s="200">
        <v>15</v>
      </c>
      <c r="F104" s="206">
        <v>250.8</v>
      </c>
      <c r="G104" s="197">
        <f t="shared" si="1"/>
        <v>3762</v>
      </c>
    </row>
    <row r="105" spans="1:7" x14ac:dyDescent="0.2">
      <c r="A105" s="202" t="s">
        <v>328</v>
      </c>
      <c r="B105" s="202" t="s">
        <v>329</v>
      </c>
      <c r="C105" s="203">
        <v>40938</v>
      </c>
      <c r="D105" s="202">
        <v>10845</v>
      </c>
      <c r="E105" s="202">
        <v>8</v>
      </c>
      <c r="F105" s="207">
        <v>3812.7</v>
      </c>
      <c r="G105" s="197">
        <f t="shared" si="1"/>
        <v>30501.599999999999</v>
      </c>
    </row>
    <row r="106" spans="1:7" x14ac:dyDescent="0.2">
      <c r="A106" s="200" t="s">
        <v>328</v>
      </c>
      <c r="B106" s="200" t="s">
        <v>329</v>
      </c>
      <c r="C106" s="201">
        <v>40938</v>
      </c>
      <c r="D106" s="200">
        <v>10852</v>
      </c>
      <c r="E106" s="200">
        <v>11</v>
      </c>
      <c r="F106" s="206">
        <v>2984</v>
      </c>
      <c r="G106" s="197">
        <f t="shared" si="1"/>
        <v>32824</v>
      </c>
    </row>
    <row r="107" spans="1:7" x14ac:dyDescent="0.2">
      <c r="A107" s="202" t="s">
        <v>328</v>
      </c>
      <c r="B107" s="202" t="s">
        <v>329</v>
      </c>
      <c r="C107" s="203">
        <v>40941</v>
      </c>
      <c r="D107" s="202">
        <v>10862</v>
      </c>
      <c r="E107" s="202">
        <v>18</v>
      </c>
      <c r="F107" s="207">
        <v>581</v>
      </c>
      <c r="G107" s="197">
        <f t="shared" si="1"/>
        <v>10458</v>
      </c>
    </row>
    <row r="108" spans="1:7" x14ac:dyDescent="0.2">
      <c r="A108" s="200" t="s">
        <v>328</v>
      </c>
      <c r="B108" s="200" t="s">
        <v>329</v>
      </c>
      <c r="C108" s="201">
        <v>40945</v>
      </c>
      <c r="D108" s="200">
        <v>10857</v>
      </c>
      <c r="E108" s="200">
        <v>8</v>
      </c>
      <c r="F108" s="206">
        <v>2048.2199999999998</v>
      </c>
      <c r="G108" s="197">
        <f t="shared" si="1"/>
        <v>16385.759999999998</v>
      </c>
    </row>
    <row r="109" spans="1:7" x14ac:dyDescent="0.2">
      <c r="A109" s="202" t="s">
        <v>328</v>
      </c>
      <c r="B109" s="202" t="s">
        <v>329</v>
      </c>
      <c r="C109" s="203">
        <v>40959</v>
      </c>
      <c r="D109" s="202">
        <v>10883</v>
      </c>
      <c r="E109" s="202">
        <v>19</v>
      </c>
      <c r="F109" s="207">
        <v>36</v>
      </c>
      <c r="G109" s="197">
        <f t="shared" si="1"/>
        <v>684</v>
      </c>
    </row>
    <row r="110" spans="1:7" x14ac:dyDescent="0.2">
      <c r="A110" s="200" t="s">
        <v>328</v>
      </c>
      <c r="B110" s="200" t="s">
        <v>329</v>
      </c>
      <c r="C110" s="201">
        <v>40988</v>
      </c>
      <c r="D110" s="200">
        <v>10955</v>
      </c>
      <c r="E110" s="200">
        <v>15</v>
      </c>
      <c r="F110" s="206">
        <v>74.400000000000006</v>
      </c>
      <c r="G110" s="197">
        <f t="shared" si="1"/>
        <v>1116</v>
      </c>
    </row>
    <row r="111" spans="1:7" x14ac:dyDescent="0.2">
      <c r="A111" s="202" t="s">
        <v>328</v>
      </c>
      <c r="B111" s="202" t="s">
        <v>329</v>
      </c>
      <c r="C111" s="203">
        <v>40991</v>
      </c>
      <c r="D111" s="202">
        <v>10940</v>
      </c>
      <c r="E111" s="202">
        <v>16</v>
      </c>
      <c r="F111" s="207">
        <v>360</v>
      </c>
      <c r="G111" s="197">
        <f t="shared" si="1"/>
        <v>5760</v>
      </c>
    </row>
    <row r="112" spans="1:7" x14ac:dyDescent="0.2">
      <c r="A112" s="200" t="s">
        <v>328</v>
      </c>
      <c r="B112" s="200" t="s">
        <v>329</v>
      </c>
      <c r="C112" s="201">
        <v>40992</v>
      </c>
      <c r="D112" s="200">
        <v>10932</v>
      </c>
      <c r="E112" s="200">
        <v>7</v>
      </c>
      <c r="F112" s="206">
        <v>1788.63</v>
      </c>
      <c r="G112" s="197">
        <f t="shared" si="1"/>
        <v>12520.41</v>
      </c>
    </row>
    <row r="113" spans="1:7" x14ac:dyDescent="0.2">
      <c r="A113" s="202" t="s">
        <v>328</v>
      </c>
      <c r="B113" s="202" t="s">
        <v>329</v>
      </c>
      <c r="C113" s="203">
        <v>40995</v>
      </c>
      <c r="D113" s="202">
        <v>10957</v>
      </c>
      <c r="E113" s="202">
        <v>16</v>
      </c>
      <c r="F113" s="207">
        <v>1762.7</v>
      </c>
      <c r="G113" s="197">
        <f t="shared" si="1"/>
        <v>28203.200000000001</v>
      </c>
    </row>
    <row r="114" spans="1:7" x14ac:dyDescent="0.2">
      <c r="A114" s="200" t="s">
        <v>328</v>
      </c>
      <c r="B114" s="200" t="s">
        <v>329</v>
      </c>
      <c r="C114" s="201">
        <v>40998</v>
      </c>
      <c r="D114" s="200">
        <v>10961</v>
      </c>
      <c r="E114" s="200">
        <v>16</v>
      </c>
      <c r="F114" s="206">
        <v>1119.9000000000001</v>
      </c>
      <c r="G114" s="197">
        <f t="shared" si="1"/>
        <v>17918.400000000001</v>
      </c>
    </row>
    <row r="115" spans="1:7" x14ac:dyDescent="0.2">
      <c r="A115" s="202" t="s">
        <v>328</v>
      </c>
      <c r="B115" s="202" t="s">
        <v>329</v>
      </c>
      <c r="C115" s="203">
        <v>40999</v>
      </c>
      <c r="D115" s="202">
        <v>10979</v>
      </c>
      <c r="E115" s="202">
        <v>14</v>
      </c>
      <c r="F115" s="207">
        <v>4813.5</v>
      </c>
      <c r="G115" s="197">
        <f t="shared" si="1"/>
        <v>67389</v>
      </c>
    </row>
    <row r="116" spans="1:7" x14ac:dyDescent="0.2">
      <c r="A116" s="200" t="s">
        <v>328</v>
      </c>
      <c r="B116" s="200" t="s">
        <v>329</v>
      </c>
      <c r="C116" s="201">
        <v>41005</v>
      </c>
      <c r="D116" s="200">
        <v>10987</v>
      </c>
      <c r="E116" s="200">
        <v>8</v>
      </c>
      <c r="F116" s="206">
        <v>2772</v>
      </c>
      <c r="G116" s="197">
        <f t="shared" si="1"/>
        <v>22176</v>
      </c>
    </row>
    <row r="117" spans="1:7" x14ac:dyDescent="0.2">
      <c r="A117" s="202" t="s">
        <v>328</v>
      </c>
      <c r="B117" s="202" t="s">
        <v>329</v>
      </c>
      <c r="C117" s="203">
        <v>41009</v>
      </c>
      <c r="D117" s="202">
        <v>10977</v>
      </c>
      <c r="E117" s="202">
        <v>12</v>
      </c>
      <c r="F117" s="207">
        <v>2233</v>
      </c>
      <c r="G117" s="197">
        <f t="shared" si="1"/>
        <v>26796</v>
      </c>
    </row>
    <row r="118" spans="1:7" x14ac:dyDescent="0.2">
      <c r="A118" s="200" t="s">
        <v>328</v>
      </c>
      <c r="B118" s="200" t="s">
        <v>329</v>
      </c>
      <c r="C118" s="201">
        <v>41012</v>
      </c>
      <c r="D118" s="200">
        <v>10997</v>
      </c>
      <c r="E118" s="200">
        <v>15</v>
      </c>
      <c r="F118" s="206">
        <v>1885</v>
      </c>
      <c r="G118" s="197">
        <f t="shared" si="1"/>
        <v>28275</v>
      </c>
    </row>
    <row r="119" spans="1:7" x14ac:dyDescent="0.2">
      <c r="A119" s="202" t="s">
        <v>328</v>
      </c>
      <c r="B119" s="202" t="s">
        <v>329</v>
      </c>
      <c r="C119" s="203">
        <v>41012</v>
      </c>
      <c r="D119" s="202">
        <v>11007</v>
      </c>
      <c r="E119" s="202">
        <v>11</v>
      </c>
      <c r="F119" s="207">
        <v>2633.9</v>
      </c>
      <c r="G119" s="197">
        <f t="shared" si="1"/>
        <v>28972.9</v>
      </c>
    </row>
    <row r="120" spans="1:7" x14ac:dyDescent="0.2">
      <c r="A120" s="200" t="s">
        <v>328</v>
      </c>
      <c r="B120" s="200" t="s">
        <v>329</v>
      </c>
      <c r="C120" s="201">
        <v>41016</v>
      </c>
      <c r="D120" s="200">
        <v>10998</v>
      </c>
      <c r="E120" s="200">
        <v>14</v>
      </c>
      <c r="F120" s="206">
        <v>686</v>
      </c>
      <c r="G120" s="197">
        <f t="shared" si="1"/>
        <v>9604</v>
      </c>
    </row>
    <row r="121" spans="1:7" x14ac:dyDescent="0.2">
      <c r="A121" s="202" t="s">
        <v>328</v>
      </c>
      <c r="B121" s="202" t="s">
        <v>329</v>
      </c>
      <c r="C121" s="203">
        <v>41020</v>
      </c>
      <c r="D121" s="202">
        <v>10986</v>
      </c>
      <c r="E121" s="202">
        <v>17</v>
      </c>
      <c r="F121" s="207">
        <v>2220</v>
      </c>
      <c r="G121" s="197">
        <f t="shared" si="1"/>
        <v>37740</v>
      </c>
    </row>
    <row r="122" spans="1:7" x14ac:dyDescent="0.2">
      <c r="A122" s="200" t="s">
        <v>328</v>
      </c>
      <c r="B122" s="200" t="s">
        <v>329</v>
      </c>
      <c r="C122" s="201">
        <v>41021</v>
      </c>
      <c r="D122" s="200">
        <v>11036</v>
      </c>
      <c r="E122" s="200">
        <v>13</v>
      </c>
      <c r="F122" s="206">
        <v>1692</v>
      </c>
      <c r="G122" s="197">
        <f t="shared" si="1"/>
        <v>21996</v>
      </c>
    </row>
    <row r="123" spans="1:7" x14ac:dyDescent="0.2">
      <c r="A123" s="202" t="s">
        <v>328</v>
      </c>
      <c r="B123" s="202" t="s">
        <v>329</v>
      </c>
      <c r="C123" s="203">
        <v>41023</v>
      </c>
      <c r="D123" s="202">
        <v>11046</v>
      </c>
      <c r="E123" s="202">
        <v>14</v>
      </c>
      <c r="F123" s="207">
        <v>1485.8</v>
      </c>
      <c r="G123" s="197">
        <f t="shared" si="1"/>
        <v>20801.2</v>
      </c>
    </row>
    <row r="124" spans="1:7" x14ac:dyDescent="0.2">
      <c r="A124" s="200" t="s">
        <v>328</v>
      </c>
      <c r="B124" s="200" t="s">
        <v>329</v>
      </c>
      <c r="C124" s="201">
        <v>41026</v>
      </c>
      <c r="D124" s="200">
        <v>11034</v>
      </c>
      <c r="E124" s="200">
        <v>12</v>
      </c>
      <c r="F124" s="206">
        <v>539.4</v>
      </c>
      <c r="G124" s="197">
        <f t="shared" si="1"/>
        <v>6472.7999999999993</v>
      </c>
    </row>
    <row r="125" spans="1:7" x14ac:dyDescent="0.2">
      <c r="A125" s="202" t="s">
        <v>328</v>
      </c>
      <c r="B125" s="202" t="s">
        <v>329</v>
      </c>
      <c r="C125" s="203">
        <v>41030</v>
      </c>
      <c r="D125" s="202">
        <v>11056</v>
      </c>
      <c r="E125" s="202">
        <v>18</v>
      </c>
      <c r="F125" s="207">
        <v>3740</v>
      </c>
      <c r="G125" s="197">
        <f t="shared" si="1"/>
        <v>67320</v>
      </c>
    </row>
    <row r="126" spans="1:7" x14ac:dyDescent="0.2">
      <c r="A126" s="200" t="s">
        <v>328</v>
      </c>
      <c r="B126" s="200" t="s">
        <v>329</v>
      </c>
      <c r="C126" s="201">
        <v>41480</v>
      </c>
      <c r="D126" s="200">
        <v>10262</v>
      </c>
      <c r="E126" s="200">
        <v>14</v>
      </c>
      <c r="F126" s="206">
        <v>584</v>
      </c>
      <c r="G126" s="197">
        <f t="shared" si="1"/>
        <v>8176</v>
      </c>
    </row>
    <row r="127" spans="1:7" x14ac:dyDescent="0.2">
      <c r="A127" s="202" t="s">
        <v>328</v>
      </c>
      <c r="B127" s="202" t="s">
        <v>329</v>
      </c>
      <c r="C127" s="203">
        <v>41500</v>
      </c>
      <c r="D127" s="202">
        <v>10276</v>
      </c>
      <c r="E127" s="202">
        <v>13</v>
      </c>
      <c r="F127" s="207">
        <v>420</v>
      </c>
      <c r="G127" s="197">
        <f t="shared" si="1"/>
        <v>5460</v>
      </c>
    </row>
    <row r="128" spans="1:7" x14ac:dyDescent="0.2">
      <c r="A128" s="200" t="s">
        <v>328</v>
      </c>
      <c r="B128" s="200" t="s">
        <v>329</v>
      </c>
      <c r="C128" s="201">
        <v>41502</v>
      </c>
      <c r="D128" s="200">
        <v>10278</v>
      </c>
      <c r="E128" s="200">
        <v>8</v>
      </c>
      <c r="F128" s="206">
        <v>1488.8</v>
      </c>
      <c r="G128" s="197">
        <f t="shared" si="1"/>
        <v>11910.4</v>
      </c>
    </row>
    <row r="129" spans="1:7" x14ac:dyDescent="0.2">
      <c r="A129" s="202" t="s">
        <v>328</v>
      </c>
      <c r="B129" s="202" t="s">
        <v>329</v>
      </c>
      <c r="C129" s="203">
        <v>41502</v>
      </c>
      <c r="D129" s="202">
        <v>10279</v>
      </c>
      <c r="E129" s="202">
        <v>14</v>
      </c>
      <c r="F129" s="207">
        <v>351</v>
      </c>
      <c r="G129" s="197">
        <f t="shared" si="1"/>
        <v>4914</v>
      </c>
    </row>
    <row r="130" spans="1:7" x14ac:dyDescent="0.2">
      <c r="A130" s="200" t="s">
        <v>328</v>
      </c>
      <c r="B130" s="200" t="s">
        <v>329</v>
      </c>
      <c r="C130" s="201">
        <v>41514</v>
      </c>
      <c r="D130" s="200">
        <v>10287</v>
      </c>
      <c r="E130" s="200">
        <v>7</v>
      </c>
      <c r="F130" s="206">
        <v>819</v>
      </c>
      <c r="G130" s="197">
        <f t="shared" si="1"/>
        <v>5733</v>
      </c>
    </row>
    <row r="131" spans="1:7" x14ac:dyDescent="0.2">
      <c r="A131" s="202" t="s">
        <v>328</v>
      </c>
      <c r="B131" s="202" t="s">
        <v>329</v>
      </c>
      <c r="C131" s="203">
        <v>41516</v>
      </c>
      <c r="D131" s="202">
        <v>10286</v>
      </c>
      <c r="E131" s="202">
        <v>12</v>
      </c>
      <c r="F131" s="207">
        <v>3016</v>
      </c>
      <c r="G131" s="197">
        <f t="shared" ref="G131:G194" si="2">F131*E131</f>
        <v>36192</v>
      </c>
    </row>
    <row r="132" spans="1:7" x14ac:dyDescent="0.2">
      <c r="A132" s="200" t="s">
        <v>328</v>
      </c>
      <c r="B132" s="200" t="s">
        <v>329</v>
      </c>
      <c r="C132" s="201">
        <v>41520</v>
      </c>
      <c r="D132" s="200">
        <v>10290</v>
      </c>
      <c r="E132" s="200">
        <v>13</v>
      </c>
      <c r="F132" s="206">
        <v>2169</v>
      </c>
      <c r="G132" s="197">
        <f t="shared" si="2"/>
        <v>28197</v>
      </c>
    </row>
    <row r="133" spans="1:7" x14ac:dyDescent="0.2">
      <c r="A133" s="202" t="s">
        <v>328</v>
      </c>
      <c r="B133" s="202" t="s">
        <v>329</v>
      </c>
      <c r="C133" s="203">
        <v>41534</v>
      </c>
      <c r="D133" s="202">
        <v>10301</v>
      </c>
      <c r="E133" s="202">
        <v>11</v>
      </c>
      <c r="F133" s="207">
        <v>755</v>
      </c>
      <c r="G133" s="197">
        <f t="shared" si="2"/>
        <v>8305</v>
      </c>
    </row>
    <row r="134" spans="1:7" x14ac:dyDescent="0.2">
      <c r="A134" s="200" t="s">
        <v>328</v>
      </c>
      <c r="B134" s="200" t="s">
        <v>329</v>
      </c>
      <c r="C134" s="201">
        <v>41544</v>
      </c>
      <c r="D134" s="200">
        <v>10310</v>
      </c>
      <c r="E134" s="200">
        <v>17</v>
      </c>
      <c r="F134" s="206">
        <v>336</v>
      </c>
      <c r="G134" s="197">
        <f t="shared" si="2"/>
        <v>5712</v>
      </c>
    </row>
    <row r="135" spans="1:7" x14ac:dyDescent="0.2">
      <c r="A135" s="202" t="s">
        <v>328</v>
      </c>
      <c r="B135" s="202" t="s">
        <v>329</v>
      </c>
      <c r="C135" s="203">
        <v>41551</v>
      </c>
      <c r="D135" s="202">
        <v>10318</v>
      </c>
      <c r="E135" s="202">
        <v>13</v>
      </c>
      <c r="F135" s="207">
        <v>240.4</v>
      </c>
      <c r="G135" s="197">
        <f t="shared" si="2"/>
        <v>3125.2000000000003</v>
      </c>
    </row>
    <row r="136" spans="1:7" x14ac:dyDescent="0.2">
      <c r="A136" s="200" t="s">
        <v>328</v>
      </c>
      <c r="B136" s="200" t="s">
        <v>329</v>
      </c>
      <c r="C136" s="201">
        <v>41556</v>
      </c>
      <c r="D136" s="200">
        <v>10305</v>
      </c>
      <c r="E136" s="200">
        <v>15</v>
      </c>
      <c r="F136" s="206">
        <v>3741.3</v>
      </c>
      <c r="G136" s="197">
        <f t="shared" si="2"/>
        <v>56119.5</v>
      </c>
    </row>
    <row r="137" spans="1:7" x14ac:dyDescent="0.2">
      <c r="A137" s="202" t="s">
        <v>328</v>
      </c>
      <c r="B137" s="202" t="s">
        <v>329</v>
      </c>
      <c r="C137" s="203">
        <v>41575</v>
      </c>
      <c r="D137" s="202">
        <v>10334</v>
      </c>
      <c r="E137" s="202">
        <v>15</v>
      </c>
      <c r="F137" s="207">
        <v>144.80000000000001</v>
      </c>
      <c r="G137" s="197">
        <f t="shared" si="2"/>
        <v>2172</v>
      </c>
    </row>
    <row r="138" spans="1:7" x14ac:dyDescent="0.2">
      <c r="A138" s="200" t="s">
        <v>328</v>
      </c>
      <c r="B138" s="200" t="s">
        <v>329</v>
      </c>
      <c r="C138" s="201">
        <v>41598</v>
      </c>
      <c r="D138" s="200">
        <v>10354</v>
      </c>
      <c r="E138" s="200">
        <v>9</v>
      </c>
      <c r="F138" s="206">
        <v>568.79999999999995</v>
      </c>
      <c r="G138" s="197">
        <f t="shared" si="2"/>
        <v>5119.2</v>
      </c>
    </row>
    <row r="139" spans="1:7" x14ac:dyDescent="0.2">
      <c r="A139" s="202" t="s">
        <v>328</v>
      </c>
      <c r="B139" s="202" t="s">
        <v>329</v>
      </c>
      <c r="C139" s="203">
        <v>41617</v>
      </c>
      <c r="D139" s="202">
        <v>10369</v>
      </c>
      <c r="E139" s="202">
        <v>14</v>
      </c>
      <c r="F139" s="207">
        <v>2390.4</v>
      </c>
      <c r="G139" s="197">
        <f t="shared" si="2"/>
        <v>33465.599999999999</v>
      </c>
    </row>
    <row r="140" spans="1:7" x14ac:dyDescent="0.2">
      <c r="A140" s="200" t="s">
        <v>328</v>
      </c>
      <c r="B140" s="200" t="s">
        <v>329</v>
      </c>
      <c r="C140" s="201">
        <v>41626</v>
      </c>
      <c r="D140" s="200">
        <v>10383</v>
      </c>
      <c r="E140" s="200">
        <v>12</v>
      </c>
      <c r="F140" s="206">
        <v>899</v>
      </c>
      <c r="G140" s="197">
        <f t="shared" si="2"/>
        <v>10788</v>
      </c>
    </row>
    <row r="141" spans="1:7" x14ac:dyDescent="0.2">
      <c r="A141" s="202" t="s">
        <v>328</v>
      </c>
      <c r="B141" s="202" t="s">
        <v>329</v>
      </c>
      <c r="C141" s="203">
        <v>41638</v>
      </c>
      <c r="D141" s="202">
        <v>10366</v>
      </c>
      <c r="E141" s="202">
        <v>13</v>
      </c>
      <c r="F141" s="207">
        <v>136</v>
      </c>
      <c r="G141" s="197">
        <f t="shared" si="2"/>
        <v>1768</v>
      </c>
    </row>
    <row r="142" spans="1:7" x14ac:dyDescent="0.2">
      <c r="A142" s="200" t="s">
        <v>326</v>
      </c>
      <c r="B142" s="200" t="s">
        <v>330</v>
      </c>
      <c r="C142" s="201">
        <v>40552</v>
      </c>
      <c r="D142" s="200">
        <v>10403</v>
      </c>
      <c r="E142" s="200">
        <v>18</v>
      </c>
      <c r="F142" s="206">
        <v>855.01</v>
      </c>
      <c r="G142" s="197">
        <f t="shared" si="2"/>
        <v>15390.18</v>
      </c>
    </row>
    <row r="143" spans="1:7" x14ac:dyDescent="0.2">
      <c r="A143" s="202" t="s">
        <v>328</v>
      </c>
      <c r="B143" s="202" t="s">
        <v>330</v>
      </c>
      <c r="C143" s="203">
        <v>40567</v>
      </c>
      <c r="D143" s="202">
        <v>10418</v>
      </c>
      <c r="E143" s="202">
        <v>14</v>
      </c>
      <c r="F143" s="207">
        <v>1814.8</v>
      </c>
      <c r="G143" s="197">
        <f t="shared" si="2"/>
        <v>25407.200000000001</v>
      </c>
    </row>
    <row r="144" spans="1:7" x14ac:dyDescent="0.2">
      <c r="A144" s="200" t="s">
        <v>328</v>
      </c>
      <c r="B144" s="200" t="s">
        <v>330</v>
      </c>
      <c r="C144" s="201">
        <v>40571</v>
      </c>
      <c r="D144" s="200">
        <v>10417</v>
      </c>
      <c r="E144" s="200">
        <v>11</v>
      </c>
      <c r="F144" s="206">
        <v>11188.4</v>
      </c>
      <c r="G144" s="197">
        <f t="shared" si="2"/>
        <v>123072.4</v>
      </c>
    </row>
    <row r="145" spans="1:7" x14ac:dyDescent="0.2">
      <c r="A145" s="202" t="s">
        <v>328</v>
      </c>
      <c r="B145" s="202" t="s">
        <v>330</v>
      </c>
      <c r="C145" s="203">
        <v>40573</v>
      </c>
      <c r="D145" s="202">
        <v>10419</v>
      </c>
      <c r="E145" s="202">
        <v>13</v>
      </c>
      <c r="F145" s="207">
        <v>2097.6</v>
      </c>
      <c r="G145" s="197">
        <f t="shared" si="2"/>
        <v>27268.799999999999</v>
      </c>
    </row>
    <row r="146" spans="1:7" x14ac:dyDescent="0.2">
      <c r="A146" s="200" t="s">
        <v>328</v>
      </c>
      <c r="B146" s="200" t="s">
        <v>330</v>
      </c>
      <c r="C146" s="201">
        <v>40577</v>
      </c>
      <c r="D146" s="200">
        <v>10430</v>
      </c>
      <c r="E146" s="200">
        <v>13</v>
      </c>
      <c r="F146" s="206">
        <v>4899.2</v>
      </c>
      <c r="G146" s="197">
        <f t="shared" si="2"/>
        <v>63689.599999999999</v>
      </c>
    </row>
    <row r="147" spans="1:7" x14ac:dyDescent="0.2">
      <c r="A147" s="202" t="s">
        <v>328</v>
      </c>
      <c r="B147" s="202" t="s">
        <v>330</v>
      </c>
      <c r="C147" s="203">
        <v>40580</v>
      </c>
      <c r="D147" s="202">
        <v>10426</v>
      </c>
      <c r="E147" s="202">
        <v>11</v>
      </c>
      <c r="F147" s="207">
        <v>338.2</v>
      </c>
      <c r="G147" s="197">
        <f t="shared" si="2"/>
        <v>3720.2</v>
      </c>
    </row>
    <row r="148" spans="1:7" x14ac:dyDescent="0.2">
      <c r="A148" s="200" t="s">
        <v>328</v>
      </c>
      <c r="B148" s="200" t="s">
        <v>330</v>
      </c>
      <c r="C148" s="201">
        <v>40581</v>
      </c>
      <c r="D148" s="200">
        <v>10431</v>
      </c>
      <c r="E148" s="200">
        <v>13</v>
      </c>
      <c r="F148" s="206">
        <v>1892.25</v>
      </c>
      <c r="G148" s="197">
        <f t="shared" si="2"/>
        <v>24599.25</v>
      </c>
    </row>
    <row r="149" spans="1:7" x14ac:dyDescent="0.2">
      <c r="A149" s="202" t="s">
        <v>328</v>
      </c>
      <c r="B149" s="202" t="s">
        <v>330</v>
      </c>
      <c r="C149" s="203">
        <v>40598</v>
      </c>
      <c r="D149" s="202">
        <v>10448</v>
      </c>
      <c r="E149" s="202">
        <v>17</v>
      </c>
      <c r="F149" s="207">
        <v>443.4</v>
      </c>
      <c r="G149" s="197">
        <f t="shared" si="2"/>
        <v>7537.7999999999993</v>
      </c>
    </row>
    <row r="150" spans="1:7" x14ac:dyDescent="0.2">
      <c r="A150" s="200" t="s">
        <v>326</v>
      </c>
      <c r="B150" s="200" t="s">
        <v>330</v>
      </c>
      <c r="C150" s="201">
        <v>40599</v>
      </c>
      <c r="D150" s="200">
        <v>10454</v>
      </c>
      <c r="E150" s="200">
        <v>19</v>
      </c>
      <c r="F150" s="206">
        <v>331.2</v>
      </c>
      <c r="G150" s="197">
        <f t="shared" si="2"/>
        <v>6292.8</v>
      </c>
    </row>
    <row r="151" spans="1:7" x14ac:dyDescent="0.2">
      <c r="A151" s="202" t="s">
        <v>328</v>
      </c>
      <c r="B151" s="202" t="s">
        <v>330</v>
      </c>
      <c r="C151" s="203">
        <v>40602</v>
      </c>
      <c r="D151" s="202">
        <v>10440</v>
      </c>
      <c r="E151" s="202">
        <v>7</v>
      </c>
      <c r="F151" s="207">
        <v>4924.13</v>
      </c>
      <c r="G151" s="197">
        <f t="shared" si="2"/>
        <v>34468.910000000003</v>
      </c>
    </row>
    <row r="152" spans="1:7" x14ac:dyDescent="0.2">
      <c r="A152" s="200" t="s">
        <v>328</v>
      </c>
      <c r="B152" s="200" t="s">
        <v>330</v>
      </c>
      <c r="C152" s="201">
        <v>40602</v>
      </c>
      <c r="D152" s="200">
        <v>10459</v>
      </c>
      <c r="E152" s="200">
        <v>11</v>
      </c>
      <c r="F152" s="206">
        <v>1659.2</v>
      </c>
      <c r="G152" s="197">
        <f t="shared" si="2"/>
        <v>18251.2</v>
      </c>
    </row>
    <row r="153" spans="1:7" x14ac:dyDescent="0.2">
      <c r="A153" s="202" t="s">
        <v>328</v>
      </c>
      <c r="B153" s="202" t="s">
        <v>330</v>
      </c>
      <c r="C153" s="203">
        <v>40605</v>
      </c>
      <c r="D153" s="202">
        <v>10427</v>
      </c>
      <c r="E153" s="202">
        <v>12</v>
      </c>
      <c r="F153" s="207">
        <v>651</v>
      </c>
      <c r="G153" s="197">
        <f t="shared" si="2"/>
        <v>7812</v>
      </c>
    </row>
    <row r="154" spans="1:7" x14ac:dyDescent="0.2">
      <c r="A154" s="200" t="s">
        <v>328</v>
      </c>
      <c r="B154" s="200" t="s">
        <v>330</v>
      </c>
      <c r="C154" s="201">
        <v>40609</v>
      </c>
      <c r="D154" s="200">
        <v>10447</v>
      </c>
      <c r="E154" s="200">
        <v>9</v>
      </c>
      <c r="F154" s="206">
        <v>914.4</v>
      </c>
      <c r="G154" s="197">
        <f t="shared" si="2"/>
        <v>8229.6</v>
      </c>
    </row>
    <row r="155" spans="1:7" x14ac:dyDescent="0.2">
      <c r="A155" s="202" t="s">
        <v>328</v>
      </c>
      <c r="B155" s="202" t="s">
        <v>330</v>
      </c>
      <c r="C155" s="203">
        <v>40614</v>
      </c>
      <c r="D155" s="202">
        <v>10451</v>
      </c>
      <c r="E155" s="202">
        <v>8</v>
      </c>
      <c r="F155" s="207">
        <v>3849.66</v>
      </c>
      <c r="G155" s="197">
        <f t="shared" si="2"/>
        <v>30797.279999999999</v>
      </c>
    </row>
    <row r="156" spans="1:7" x14ac:dyDescent="0.2">
      <c r="A156" s="200" t="s">
        <v>328</v>
      </c>
      <c r="B156" s="200" t="s">
        <v>330</v>
      </c>
      <c r="C156" s="201">
        <v>40615</v>
      </c>
      <c r="D156" s="200">
        <v>10466</v>
      </c>
      <c r="E156" s="200">
        <v>12</v>
      </c>
      <c r="F156" s="206">
        <v>216</v>
      </c>
      <c r="G156" s="197">
        <f t="shared" si="2"/>
        <v>2592</v>
      </c>
    </row>
    <row r="157" spans="1:7" x14ac:dyDescent="0.2">
      <c r="A157" s="202" t="s">
        <v>328</v>
      </c>
      <c r="B157" s="202" t="s">
        <v>330</v>
      </c>
      <c r="C157" s="203">
        <v>40616</v>
      </c>
      <c r="D157" s="202">
        <v>10464</v>
      </c>
      <c r="E157" s="202">
        <v>11</v>
      </c>
      <c r="F157" s="207">
        <v>1609.28</v>
      </c>
      <c r="G157" s="197">
        <f t="shared" si="2"/>
        <v>17702.079999999998</v>
      </c>
    </row>
    <row r="158" spans="1:7" x14ac:dyDescent="0.2">
      <c r="A158" s="200" t="s">
        <v>328</v>
      </c>
      <c r="B158" s="200" t="s">
        <v>330</v>
      </c>
      <c r="C158" s="201">
        <v>40616</v>
      </c>
      <c r="D158" s="200">
        <v>10470</v>
      </c>
      <c r="E158" s="200">
        <v>19</v>
      </c>
      <c r="F158" s="206">
        <v>1820.8</v>
      </c>
      <c r="G158" s="197">
        <f t="shared" si="2"/>
        <v>34595.199999999997</v>
      </c>
    </row>
    <row r="159" spans="1:7" x14ac:dyDescent="0.2">
      <c r="A159" s="202" t="s">
        <v>328</v>
      </c>
      <c r="B159" s="202" t="s">
        <v>330</v>
      </c>
      <c r="C159" s="203">
        <v>40633</v>
      </c>
      <c r="D159" s="202">
        <v>10485</v>
      </c>
      <c r="E159" s="202">
        <v>10</v>
      </c>
      <c r="F159" s="207">
        <v>1584</v>
      </c>
      <c r="G159" s="197">
        <f t="shared" si="2"/>
        <v>15840</v>
      </c>
    </row>
    <row r="160" spans="1:7" x14ac:dyDescent="0.2">
      <c r="A160" s="200" t="s">
        <v>328</v>
      </c>
      <c r="B160" s="200" t="s">
        <v>330</v>
      </c>
      <c r="C160" s="201">
        <v>40642</v>
      </c>
      <c r="D160" s="200">
        <v>10494</v>
      </c>
      <c r="E160" s="200">
        <v>16</v>
      </c>
      <c r="F160" s="206">
        <v>912</v>
      </c>
      <c r="G160" s="197">
        <f t="shared" si="2"/>
        <v>14592</v>
      </c>
    </row>
    <row r="161" spans="1:7" x14ac:dyDescent="0.2">
      <c r="A161" s="202" t="s">
        <v>328</v>
      </c>
      <c r="B161" s="202" t="s">
        <v>330</v>
      </c>
      <c r="C161" s="203">
        <v>40643</v>
      </c>
      <c r="D161" s="202">
        <v>10493</v>
      </c>
      <c r="E161" s="202">
        <v>18</v>
      </c>
      <c r="F161" s="207">
        <v>608.4</v>
      </c>
      <c r="G161" s="197">
        <f t="shared" si="2"/>
        <v>10951.199999999999</v>
      </c>
    </row>
    <row r="162" spans="1:7" x14ac:dyDescent="0.2">
      <c r="A162" s="200" t="s">
        <v>328</v>
      </c>
      <c r="B162" s="200" t="s">
        <v>330</v>
      </c>
      <c r="C162" s="201">
        <v>40649</v>
      </c>
      <c r="D162" s="200">
        <v>10499</v>
      </c>
      <c r="E162" s="200">
        <v>7</v>
      </c>
      <c r="F162" s="206">
        <v>1412</v>
      </c>
      <c r="G162" s="197">
        <f t="shared" si="2"/>
        <v>9884</v>
      </c>
    </row>
    <row r="163" spans="1:7" x14ac:dyDescent="0.2">
      <c r="A163" s="202" t="s">
        <v>328</v>
      </c>
      <c r="B163" s="202" t="s">
        <v>330</v>
      </c>
      <c r="C163" s="203">
        <v>40651</v>
      </c>
      <c r="D163" s="202">
        <v>10504</v>
      </c>
      <c r="E163" s="202">
        <v>15</v>
      </c>
      <c r="F163" s="207">
        <v>1388.5</v>
      </c>
      <c r="G163" s="197">
        <f t="shared" si="2"/>
        <v>20827.5</v>
      </c>
    </row>
    <row r="164" spans="1:7" x14ac:dyDescent="0.2">
      <c r="A164" s="200" t="s">
        <v>328</v>
      </c>
      <c r="B164" s="200" t="s">
        <v>330</v>
      </c>
      <c r="C164" s="201">
        <v>40654</v>
      </c>
      <c r="D164" s="200">
        <v>10511</v>
      </c>
      <c r="E164" s="200">
        <v>15</v>
      </c>
      <c r="F164" s="206">
        <v>2550</v>
      </c>
      <c r="G164" s="197">
        <f t="shared" si="2"/>
        <v>38250</v>
      </c>
    </row>
    <row r="165" spans="1:7" x14ac:dyDescent="0.2">
      <c r="A165" s="202" t="s">
        <v>328</v>
      </c>
      <c r="B165" s="202" t="s">
        <v>330</v>
      </c>
      <c r="C165" s="203">
        <v>40662</v>
      </c>
      <c r="D165" s="202">
        <v>10509</v>
      </c>
      <c r="E165" s="202">
        <v>19</v>
      </c>
      <c r="F165" s="207">
        <v>136.80000000000001</v>
      </c>
      <c r="G165" s="197">
        <f t="shared" si="2"/>
        <v>2599.2000000000003</v>
      </c>
    </row>
    <row r="166" spans="1:7" x14ac:dyDescent="0.2">
      <c r="A166" s="200" t="s">
        <v>328</v>
      </c>
      <c r="B166" s="200" t="s">
        <v>330</v>
      </c>
      <c r="C166" s="201">
        <v>40668</v>
      </c>
      <c r="D166" s="200">
        <v>10518</v>
      </c>
      <c r="E166" s="200">
        <v>10</v>
      </c>
      <c r="F166" s="206">
        <v>4150.05</v>
      </c>
      <c r="G166" s="197">
        <f t="shared" si="2"/>
        <v>41500.5</v>
      </c>
    </row>
    <row r="167" spans="1:7" x14ac:dyDescent="0.2">
      <c r="A167" s="202" t="s">
        <v>326</v>
      </c>
      <c r="B167" s="202" t="s">
        <v>330</v>
      </c>
      <c r="C167" s="203">
        <v>40669</v>
      </c>
      <c r="D167" s="202">
        <v>10522</v>
      </c>
      <c r="E167" s="202">
        <v>8</v>
      </c>
      <c r="F167" s="207">
        <v>2318.2399999999998</v>
      </c>
      <c r="G167" s="197">
        <f t="shared" si="2"/>
        <v>18545.919999999998</v>
      </c>
    </row>
    <row r="168" spans="1:7" x14ac:dyDescent="0.2">
      <c r="A168" s="200" t="s">
        <v>328</v>
      </c>
      <c r="B168" s="200" t="s">
        <v>330</v>
      </c>
      <c r="C168" s="201">
        <v>40678</v>
      </c>
      <c r="D168" s="200">
        <v>10526</v>
      </c>
      <c r="E168" s="200">
        <v>8</v>
      </c>
      <c r="F168" s="206">
        <v>1151.4000000000001</v>
      </c>
      <c r="G168" s="197">
        <f t="shared" si="2"/>
        <v>9211.2000000000007</v>
      </c>
    </row>
    <row r="169" spans="1:7" x14ac:dyDescent="0.2">
      <c r="A169" s="202" t="s">
        <v>328</v>
      </c>
      <c r="B169" s="202" t="s">
        <v>330</v>
      </c>
      <c r="C169" s="203">
        <v>40684</v>
      </c>
      <c r="D169" s="202">
        <v>10535</v>
      </c>
      <c r="E169" s="202">
        <v>12</v>
      </c>
      <c r="F169" s="207">
        <v>1940.85</v>
      </c>
      <c r="G169" s="197">
        <f t="shared" si="2"/>
        <v>23290.199999999997</v>
      </c>
    </row>
    <row r="170" spans="1:7" x14ac:dyDescent="0.2">
      <c r="A170" s="200" t="s">
        <v>328</v>
      </c>
      <c r="B170" s="200" t="s">
        <v>330</v>
      </c>
      <c r="C170" s="201">
        <v>40693</v>
      </c>
      <c r="D170" s="200">
        <v>10544</v>
      </c>
      <c r="E170" s="200">
        <v>11</v>
      </c>
      <c r="F170" s="206">
        <v>417.2</v>
      </c>
      <c r="G170" s="197">
        <f t="shared" si="2"/>
        <v>4589.2</v>
      </c>
    </row>
    <row r="171" spans="1:7" x14ac:dyDescent="0.2">
      <c r="A171" s="202" t="s">
        <v>328</v>
      </c>
      <c r="B171" s="202" t="s">
        <v>330</v>
      </c>
      <c r="C171" s="203">
        <v>40699</v>
      </c>
      <c r="D171" s="202">
        <v>10554</v>
      </c>
      <c r="E171" s="202">
        <v>8</v>
      </c>
      <c r="F171" s="207">
        <v>1728.52</v>
      </c>
      <c r="G171" s="197">
        <f t="shared" si="2"/>
        <v>13828.16</v>
      </c>
    </row>
    <row r="172" spans="1:7" x14ac:dyDescent="0.2">
      <c r="A172" s="200" t="s">
        <v>328</v>
      </c>
      <c r="B172" s="200" t="s">
        <v>330</v>
      </c>
      <c r="C172" s="201">
        <v>40700</v>
      </c>
      <c r="D172" s="200">
        <v>10551</v>
      </c>
      <c r="E172" s="200">
        <v>10</v>
      </c>
      <c r="F172" s="206">
        <v>1677.3</v>
      </c>
      <c r="G172" s="197">
        <f t="shared" si="2"/>
        <v>16773</v>
      </c>
    </row>
    <row r="173" spans="1:7" x14ac:dyDescent="0.2">
      <c r="A173" s="202" t="s">
        <v>328</v>
      </c>
      <c r="B173" s="202" t="s">
        <v>330</v>
      </c>
      <c r="C173" s="203">
        <v>40710</v>
      </c>
      <c r="D173" s="202">
        <v>10564</v>
      </c>
      <c r="E173" s="202">
        <v>13</v>
      </c>
      <c r="F173" s="207">
        <v>1234.05</v>
      </c>
      <c r="G173" s="197">
        <f t="shared" si="2"/>
        <v>16042.65</v>
      </c>
    </row>
    <row r="174" spans="1:7" x14ac:dyDescent="0.2">
      <c r="A174" s="200" t="s">
        <v>328</v>
      </c>
      <c r="B174" s="200" t="s">
        <v>330</v>
      </c>
      <c r="C174" s="201">
        <v>40724</v>
      </c>
      <c r="D174" s="200">
        <v>10574</v>
      </c>
      <c r="E174" s="200">
        <v>18</v>
      </c>
      <c r="F174" s="206">
        <v>764.3</v>
      </c>
      <c r="G174" s="197">
        <f t="shared" si="2"/>
        <v>13757.4</v>
      </c>
    </row>
    <row r="175" spans="1:7" x14ac:dyDescent="0.2">
      <c r="A175" s="202" t="s">
        <v>328</v>
      </c>
      <c r="B175" s="202" t="s">
        <v>330</v>
      </c>
      <c r="C175" s="203">
        <v>40725</v>
      </c>
      <c r="D175" s="202">
        <v>10580</v>
      </c>
      <c r="E175" s="202">
        <v>7</v>
      </c>
      <c r="F175" s="207">
        <v>1013.74</v>
      </c>
      <c r="G175" s="197">
        <f t="shared" si="2"/>
        <v>7096.18</v>
      </c>
    </row>
    <row r="176" spans="1:7" x14ac:dyDescent="0.2">
      <c r="A176" s="200" t="s">
        <v>328</v>
      </c>
      <c r="B176" s="200" t="s">
        <v>330</v>
      </c>
      <c r="C176" s="201">
        <v>40728</v>
      </c>
      <c r="D176" s="200">
        <v>10584</v>
      </c>
      <c r="E176" s="200">
        <v>9</v>
      </c>
      <c r="F176" s="206">
        <v>593.75</v>
      </c>
      <c r="G176" s="197">
        <f t="shared" si="2"/>
        <v>5343.75</v>
      </c>
    </row>
    <row r="177" spans="1:7" x14ac:dyDescent="0.2">
      <c r="A177" s="202" t="s">
        <v>328</v>
      </c>
      <c r="B177" s="202" t="s">
        <v>330</v>
      </c>
      <c r="C177" s="203">
        <v>40738</v>
      </c>
      <c r="D177" s="202">
        <v>10590</v>
      </c>
      <c r="E177" s="202">
        <v>7</v>
      </c>
      <c r="F177" s="207">
        <v>1101</v>
      </c>
      <c r="G177" s="197">
        <f t="shared" si="2"/>
        <v>7707</v>
      </c>
    </row>
    <row r="178" spans="1:7" x14ac:dyDescent="0.2">
      <c r="A178" s="200" t="s">
        <v>326</v>
      </c>
      <c r="B178" s="200" t="s">
        <v>330</v>
      </c>
      <c r="C178" s="201">
        <v>40745</v>
      </c>
      <c r="D178" s="200">
        <v>10600</v>
      </c>
      <c r="E178" s="200">
        <v>17</v>
      </c>
      <c r="F178" s="206">
        <v>479.8</v>
      </c>
      <c r="G178" s="197">
        <f t="shared" si="2"/>
        <v>8156.6</v>
      </c>
    </row>
    <row r="179" spans="1:7" x14ac:dyDescent="0.2">
      <c r="A179" s="202" t="s">
        <v>328</v>
      </c>
      <c r="B179" s="202" t="s">
        <v>330</v>
      </c>
      <c r="C179" s="203">
        <v>40749</v>
      </c>
      <c r="D179" s="202">
        <v>10578</v>
      </c>
      <c r="E179" s="202">
        <v>11</v>
      </c>
      <c r="F179" s="207">
        <v>477</v>
      </c>
      <c r="G179" s="197">
        <f t="shared" si="2"/>
        <v>5247</v>
      </c>
    </row>
    <row r="180" spans="1:7" x14ac:dyDescent="0.2">
      <c r="A180" s="200" t="s">
        <v>328</v>
      </c>
      <c r="B180" s="200" t="s">
        <v>330</v>
      </c>
      <c r="C180" s="201">
        <v>40755</v>
      </c>
      <c r="D180" s="200">
        <v>10606</v>
      </c>
      <c r="E180" s="200">
        <v>7</v>
      </c>
      <c r="F180" s="206">
        <v>1130.4000000000001</v>
      </c>
      <c r="G180" s="197">
        <f t="shared" si="2"/>
        <v>7912.8000000000011</v>
      </c>
    </row>
    <row r="181" spans="1:7" x14ac:dyDescent="0.2">
      <c r="A181" s="202" t="s">
        <v>328</v>
      </c>
      <c r="B181" s="202" t="s">
        <v>330</v>
      </c>
      <c r="C181" s="203">
        <v>40756</v>
      </c>
      <c r="D181" s="202">
        <v>10608</v>
      </c>
      <c r="E181" s="202">
        <v>15</v>
      </c>
      <c r="F181" s="207">
        <v>1064</v>
      </c>
      <c r="G181" s="197">
        <f t="shared" si="2"/>
        <v>15960</v>
      </c>
    </row>
    <row r="182" spans="1:7" x14ac:dyDescent="0.2">
      <c r="A182" s="200" t="s">
        <v>328</v>
      </c>
      <c r="B182" s="200" t="s">
        <v>330</v>
      </c>
      <c r="C182" s="201">
        <v>40756</v>
      </c>
      <c r="D182" s="200">
        <v>10613</v>
      </c>
      <c r="E182" s="200">
        <v>10</v>
      </c>
      <c r="F182" s="206">
        <v>353.2</v>
      </c>
      <c r="G182" s="197">
        <f t="shared" si="2"/>
        <v>3532</v>
      </c>
    </row>
    <row r="183" spans="1:7" x14ac:dyDescent="0.2">
      <c r="A183" s="202" t="s">
        <v>328</v>
      </c>
      <c r="B183" s="202" t="s">
        <v>330</v>
      </c>
      <c r="C183" s="203">
        <v>40759</v>
      </c>
      <c r="D183" s="202">
        <v>10617</v>
      </c>
      <c r="E183" s="202">
        <v>15</v>
      </c>
      <c r="F183" s="207">
        <v>1402.5</v>
      </c>
      <c r="G183" s="197">
        <f t="shared" si="2"/>
        <v>21037.5</v>
      </c>
    </row>
    <row r="184" spans="1:7" x14ac:dyDescent="0.2">
      <c r="A184" s="200" t="s">
        <v>328</v>
      </c>
      <c r="B184" s="200" t="s">
        <v>330</v>
      </c>
      <c r="C184" s="201">
        <v>40766</v>
      </c>
      <c r="D184" s="200">
        <v>10621</v>
      </c>
      <c r="E184" s="200">
        <v>9</v>
      </c>
      <c r="F184" s="206">
        <v>758.5</v>
      </c>
      <c r="G184" s="197">
        <f t="shared" si="2"/>
        <v>6826.5</v>
      </c>
    </row>
    <row r="185" spans="1:7" x14ac:dyDescent="0.2">
      <c r="A185" s="202" t="s">
        <v>328</v>
      </c>
      <c r="B185" s="202" t="s">
        <v>330</v>
      </c>
      <c r="C185" s="203">
        <v>40766</v>
      </c>
      <c r="D185" s="202">
        <v>10622</v>
      </c>
      <c r="E185" s="202">
        <v>12</v>
      </c>
      <c r="F185" s="207">
        <v>560</v>
      </c>
      <c r="G185" s="197">
        <f t="shared" si="2"/>
        <v>6720</v>
      </c>
    </row>
    <row r="186" spans="1:7" x14ac:dyDescent="0.2">
      <c r="A186" s="200" t="s">
        <v>328</v>
      </c>
      <c r="B186" s="200" t="s">
        <v>330</v>
      </c>
      <c r="C186" s="201">
        <v>40774</v>
      </c>
      <c r="D186" s="200">
        <v>10624</v>
      </c>
      <c r="E186" s="200">
        <v>10</v>
      </c>
      <c r="F186" s="206">
        <v>1393.24</v>
      </c>
      <c r="G186" s="197">
        <f t="shared" si="2"/>
        <v>13932.4</v>
      </c>
    </row>
    <row r="187" spans="1:7" x14ac:dyDescent="0.2">
      <c r="A187" s="202" t="s">
        <v>328</v>
      </c>
      <c r="B187" s="202" t="s">
        <v>330</v>
      </c>
      <c r="C187" s="203">
        <v>40775</v>
      </c>
      <c r="D187" s="202">
        <v>10628</v>
      </c>
      <c r="E187" s="202">
        <v>7</v>
      </c>
      <c r="F187" s="207">
        <v>450</v>
      </c>
      <c r="G187" s="197">
        <f t="shared" si="2"/>
        <v>3150</v>
      </c>
    </row>
    <row r="188" spans="1:7" x14ac:dyDescent="0.2">
      <c r="A188" s="200" t="s">
        <v>328</v>
      </c>
      <c r="B188" s="200" t="s">
        <v>330</v>
      </c>
      <c r="C188" s="201">
        <v>40775</v>
      </c>
      <c r="D188" s="200">
        <v>10629</v>
      </c>
      <c r="E188" s="200">
        <v>7</v>
      </c>
      <c r="F188" s="206">
        <v>2775.05</v>
      </c>
      <c r="G188" s="197">
        <f t="shared" si="2"/>
        <v>19425.350000000002</v>
      </c>
    </row>
    <row r="189" spans="1:7" x14ac:dyDescent="0.2">
      <c r="A189" s="202" t="s">
        <v>328</v>
      </c>
      <c r="B189" s="202" t="s">
        <v>330</v>
      </c>
      <c r="C189" s="203">
        <v>40776</v>
      </c>
      <c r="D189" s="202">
        <v>10634</v>
      </c>
      <c r="E189" s="202">
        <v>7</v>
      </c>
      <c r="F189" s="207">
        <v>4985.5</v>
      </c>
      <c r="G189" s="197">
        <f t="shared" si="2"/>
        <v>34898.5</v>
      </c>
    </row>
    <row r="190" spans="1:7" x14ac:dyDescent="0.2">
      <c r="A190" s="200" t="s">
        <v>328</v>
      </c>
      <c r="B190" s="200" t="s">
        <v>330</v>
      </c>
      <c r="C190" s="201">
        <v>40781</v>
      </c>
      <c r="D190" s="200">
        <v>10636</v>
      </c>
      <c r="E190" s="200">
        <v>8</v>
      </c>
      <c r="F190" s="206">
        <v>629.5</v>
      </c>
      <c r="G190" s="197">
        <f t="shared" si="2"/>
        <v>5036</v>
      </c>
    </row>
    <row r="191" spans="1:7" x14ac:dyDescent="0.2">
      <c r="A191" s="202" t="s">
        <v>328</v>
      </c>
      <c r="B191" s="202" t="s">
        <v>330</v>
      </c>
      <c r="C191" s="203">
        <v>40781</v>
      </c>
      <c r="D191" s="202">
        <v>10641</v>
      </c>
      <c r="E191" s="202">
        <v>7</v>
      </c>
      <c r="F191" s="207">
        <v>2054</v>
      </c>
      <c r="G191" s="197">
        <f t="shared" si="2"/>
        <v>14378</v>
      </c>
    </row>
    <row r="192" spans="1:7" x14ac:dyDescent="0.2">
      <c r="A192" s="200" t="s">
        <v>328</v>
      </c>
      <c r="B192" s="200" t="s">
        <v>330</v>
      </c>
      <c r="C192" s="201">
        <v>40783</v>
      </c>
      <c r="D192" s="200">
        <v>10640</v>
      </c>
      <c r="E192" s="200">
        <v>12</v>
      </c>
      <c r="F192" s="206">
        <v>708.75</v>
      </c>
      <c r="G192" s="197">
        <f t="shared" si="2"/>
        <v>8505</v>
      </c>
    </row>
    <row r="193" spans="1:7" x14ac:dyDescent="0.2">
      <c r="A193" s="202" t="s">
        <v>328</v>
      </c>
      <c r="B193" s="202" t="s">
        <v>330</v>
      </c>
      <c r="C193" s="203">
        <v>40788</v>
      </c>
      <c r="D193" s="202">
        <v>10645</v>
      </c>
      <c r="E193" s="202">
        <v>17</v>
      </c>
      <c r="F193" s="207">
        <v>1535</v>
      </c>
      <c r="G193" s="197">
        <f t="shared" si="2"/>
        <v>26095</v>
      </c>
    </row>
    <row r="194" spans="1:7" x14ac:dyDescent="0.2">
      <c r="A194" s="200" t="s">
        <v>328</v>
      </c>
      <c r="B194" s="200" t="s">
        <v>330</v>
      </c>
      <c r="C194" s="201">
        <v>40789</v>
      </c>
      <c r="D194" s="200">
        <v>10647</v>
      </c>
      <c r="E194" s="200">
        <v>13</v>
      </c>
      <c r="F194" s="206">
        <v>636</v>
      </c>
      <c r="G194" s="197">
        <f t="shared" si="2"/>
        <v>8268</v>
      </c>
    </row>
    <row r="195" spans="1:7" x14ac:dyDescent="0.2">
      <c r="A195" s="202" t="s">
        <v>328</v>
      </c>
      <c r="B195" s="202" t="s">
        <v>330</v>
      </c>
      <c r="C195" s="203">
        <v>40794</v>
      </c>
      <c r="D195" s="202">
        <v>10652</v>
      </c>
      <c r="E195" s="202">
        <v>15</v>
      </c>
      <c r="F195" s="207">
        <v>318.83999999999997</v>
      </c>
      <c r="G195" s="197">
        <f t="shared" ref="G195:G258" si="3">F195*E195</f>
        <v>4782.5999999999995</v>
      </c>
    </row>
    <row r="196" spans="1:7" x14ac:dyDescent="0.2">
      <c r="A196" s="200" t="s">
        <v>328</v>
      </c>
      <c r="B196" s="200" t="s">
        <v>330</v>
      </c>
      <c r="C196" s="201">
        <v>40794</v>
      </c>
      <c r="D196" s="200">
        <v>10658</v>
      </c>
      <c r="E196" s="200">
        <v>7</v>
      </c>
      <c r="F196" s="206">
        <v>4464.6000000000004</v>
      </c>
      <c r="G196" s="197">
        <f t="shared" si="3"/>
        <v>31252.200000000004</v>
      </c>
    </row>
    <row r="197" spans="1:7" x14ac:dyDescent="0.2">
      <c r="A197" s="202" t="s">
        <v>328</v>
      </c>
      <c r="B197" s="202" t="s">
        <v>330</v>
      </c>
      <c r="C197" s="203">
        <v>40804</v>
      </c>
      <c r="D197" s="202">
        <v>10670</v>
      </c>
      <c r="E197" s="202">
        <v>17</v>
      </c>
      <c r="F197" s="207">
        <v>2301.75</v>
      </c>
      <c r="G197" s="197">
        <f t="shared" si="3"/>
        <v>39129.75</v>
      </c>
    </row>
    <row r="198" spans="1:7" x14ac:dyDescent="0.2">
      <c r="A198" s="200" t="s">
        <v>326</v>
      </c>
      <c r="B198" s="200" t="s">
        <v>330</v>
      </c>
      <c r="C198" s="201">
        <v>40816</v>
      </c>
      <c r="D198" s="200">
        <v>10674</v>
      </c>
      <c r="E198" s="200">
        <v>19</v>
      </c>
      <c r="F198" s="206">
        <v>45</v>
      </c>
      <c r="G198" s="197">
        <f t="shared" si="3"/>
        <v>855</v>
      </c>
    </row>
    <row r="199" spans="1:7" x14ac:dyDescent="0.2">
      <c r="A199" s="202" t="s">
        <v>328</v>
      </c>
      <c r="B199" s="202" t="s">
        <v>330</v>
      </c>
      <c r="C199" s="203">
        <v>40819</v>
      </c>
      <c r="D199" s="202">
        <v>10685</v>
      </c>
      <c r="E199" s="202">
        <v>17</v>
      </c>
      <c r="F199" s="207">
        <v>801.1</v>
      </c>
      <c r="G199" s="197">
        <f t="shared" si="3"/>
        <v>13618.7</v>
      </c>
    </row>
    <row r="200" spans="1:7" x14ac:dyDescent="0.2">
      <c r="A200" s="200" t="s">
        <v>328</v>
      </c>
      <c r="B200" s="200" t="s">
        <v>330</v>
      </c>
      <c r="C200" s="201">
        <v>40823</v>
      </c>
      <c r="D200" s="200">
        <v>10688</v>
      </c>
      <c r="E200" s="200">
        <v>14</v>
      </c>
      <c r="F200" s="206">
        <v>3160.6</v>
      </c>
      <c r="G200" s="197">
        <f t="shared" si="3"/>
        <v>44248.4</v>
      </c>
    </row>
    <row r="201" spans="1:7" x14ac:dyDescent="0.2">
      <c r="A201" s="202" t="s">
        <v>328</v>
      </c>
      <c r="B201" s="202" t="s">
        <v>330</v>
      </c>
      <c r="C201" s="203">
        <v>40829</v>
      </c>
      <c r="D201" s="202">
        <v>10692</v>
      </c>
      <c r="E201" s="202">
        <v>11</v>
      </c>
      <c r="F201" s="207">
        <v>878</v>
      </c>
      <c r="G201" s="197">
        <f t="shared" si="3"/>
        <v>9658</v>
      </c>
    </row>
    <row r="202" spans="1:7" x14ac:dyDescent="0.2">
      <c r="A202" s="200" t="s">
        <v>328</v>
      </c>
      <c r="B202" s="200" t="s">
        <v>330</v>
      </c>
      <c r="C202" s="201">
        <v>40833</v>
      </c>
      <c r="D202" s="200">
        <v>10698</v>
      </c>
      <c r="E202" s="200">
        <v>18</v>
      </c>
      <c r="F202" s="206">
        <v>3436.45</v>
      </c>
      <c r="G202" s="197">
        <f t="shared" si="3"/>
        <v>61856.1</v>
      </c>
    </row>
    <row r="203" spans="1:7" x14ac:dyDescent="0.2">
      <c r="A203" s="202" t="s">
        <v>328</v>
      </c>
      <c r="B203" s="202" t="s">
        <v>330</v>
      </c>
      <c r="C203" s="203">
        <v>40837</v>
      </c>
      <c r="D203" s="202">
        <v>10702</v>
      </c>
      <c r="E203" s="202">
        <v>17</v>
      </c>
      <c r="F203" s="207">
        <v>330</v>
      </c>
      <c r="G203" s="197">
        <f t="shared" si="3"/>
        <v>5610</v>
      </c>
    </row>
    <row r="204" spans="1:7" x14ac:dyDescent="0.2">
      <c r="A204" s="200" t="s">
        <v>328</v>
      </c>
      <c r="B204" s="200" t="s">
        <v>330</v>
      </c>
      <c r="C204" s="201">
        <v>40839</v>
      </c>
      <c r="D204" s="200">
        <v>10707</v>
      </c>
      <c r="E204" s="200">
        <v>11</v>
      </c>
      <c r="F204" s="206">
        <v>1641</v>
      </c>
      <c r="G204" s="197">
        <f t="shared" si="3"/>
        <v>18051</v>
      </c>
    </row>
    <row r="205" spans="1:7" x14ac:dyDescent="0.2">
      <c r="A205" s="202" t="s">
        <v>328</v>
      </c>
      <c r="B205" s="202" t="s">
        <v>330</v>
      </c>
      <c r="C205" s="203">
        <v>40843</v>
      </c>
      <c r="D205" s="202">
        <v>10716</v>
      </c>
      <c r="E205" s="202">
        <v>17</v>
      </c>
      <c r="F205" s="207">
        <v>706</v>
      </c>
      <c r="G205" s="197">
        <f t="shared" si="3"/>
        <v>12002</v>
      </c>
    </row>
    <row r="206" spans="1:7" x14ac:dyDescent="0.2">
      <c r="A206" s="200" t="s">
        <v>328</v>
      </c>
      <c r="B206" s="200" t="s">
        <v>330</v>
      </c>
      <c r="C206" s="201">
        <v>40852</v>
      </c>
      <c r="D206" s="200">
        <v>10725</v>
      </c>
      <c r="E206" s="200">
        <v>11</v>
      </c>
      <c r="F206" s="206">
        <v>287.8</v>
      </c>
      <c r="G206" s="197">
        <f t="shared" si="3"/>
        <v>3165.8</v>
      </c>
    </row>
    <row r="207" spans="1:7" x14ac:dyDescent="0.2">
      <c r="A207" s="202" t="s">
        <v>328</v>
      </c>
      <c r="B207" s="202" t="s">
        <v>330</v>
      </c>
      <c r="C207" s="203">
        <v>40858</v>
      </c>
      <c r="D207" s="202">
        <v>10728</v>
      </c>
      <c r="E207" s="202">
        <v>14</v>
      </c>
      <c r="F207" s="207">
        <v>1296.75</v>
      </c>
      <c r="G207" s="197">
        <f t="shared" si="3"/>
        <v>18154.5</v>
      </c>
    </row>
    <row r="208" spans="1:7" x14ac:dyDescent="0.2">
      <c r="A208" s="200" t="s">
        <v>328</v>
      </c>
      <c r="B208" s="200" t="s">
        <v>330</v>
      </c>
      <c r="C208" s="201">
        <v>40865</v>
      </c>
      <c r="D208" s="200">
        <v>10741</v>
      </c>
      <c r="E208" s="200">
        <v>14</v>
      </c>
      <c r="F208" s="206">
        <v>228</v>
      </c>
      <c r="G208" s="197">
        <f t="shared" si="3"/>
        <v>3192</v>
      </c>
    </row>
    <row r="209" spans="1:7" x14ac:dyDescent="0.2">
      <c r="A209" s="202" t="s">
        <v>328</v>
      </c>
      <c r="B209" s="202" t="s">
        <v>330</v>
      </c>
      <c r="C209" s="203">
        <v>40872</v>
      </c>
      <c r="D209" s="202">
        <v>10740</v>
      </c>
      <c r="E209" s="202">
        <v>11</v>
      </c>
      <c r="F209" s="207">
        <v>1416</v>
      </c>
      <c r="G209" s="197">
        <f t="shared" si="3"/>
        <v>15576</v>
      </c>
    </row>
    <row r="210" spans="1:7" x14ac:dyDescent="0.2">
      <c r="A210" s="200" t="s">
        <v>328</v>
      </c>
      <c r="B210" s="200" t="s">
        <v>330</v>
      </c>
      <c r="C210" s="201">
        <v>40875</v>
      </c>
      <c r="D210" s="200">
        <v>10755</v>
      </c>
      <c r="E210" s="200">
        <v>12</v>
      </c>
      <c r="F210" s="206">
        <v>1948.5</v>
      </c>
      <c r="G210" s="197">
        <f t="shared" si="3"/>
        <v>23382</v>
      </c>
    </row>
    <row r="211" spans="1:7" x14ac:dyDescent="0.2">
      <c r="A211" s="202" t="s">
        <v>328</v>
      </c>
      <c r="B211" s="202" t="s">
        <v>330</v>
      </c>
      <c r="C211" s="203">
        <v>40882</v>
      </c>
      <c r="D211" s="202">
        <v>10726</v>
      </c>
      <c r="E211" s="202">
        <v>15</v>
      </c>
      <c r="F211" s="207">
        <v>655</v>
      </c>
      <c r="G211" s="197">
        <f t="shared" si="3"/>
        <v>9825</v>
      </c>
    </row>
    <row r="212" spans="1:7" x14ac:dyDescent="0.2">
      <c r="A212" s="200" t="s">
        <v>328</v>
      </c>
      <c r="B212" s="200" t="s">
        <v>330</v>
      </c>
      <c r="C212" s="201">
        <v>40886</v>
      </c>
      <c r="D212" s="200">
        <v>10766</v>
      </c>
      <c r="E212" s="200">
        <v>8</v>
      </c>
      <c r="F212" s="206">
        <v>2310</v>
      </c>
      <c r="G212" s="197">
        <f t="shared" si="3"/>
        <v>18480</v>
      </c>
    </row>
    <row r="213" spans="1:7" x14ac:dyDescent="0.2">
      <c r="A213" s="202" t="s">
        <v>328</v>
      </c>
      <c r="B213" s="202" t="s">
        <v>330</v>
      </c>
      <c r="C213" s="203">
        <v>40887</v>
      </c>
      <c r="D213" s="202">
        <v>10760</v>
      </c>
      <c r="E213" s="202">
        <v>15</v>
      </c>
      <c r="F213" s="207">
        <v>2917</v>
      </c>
      <c r="G213" s="197">
        <f t="shared" si="3"/>
        <v>43755</v>
      </c>
    </row>
    <row r="214" spans="1:7" x14ac:dyDescent="0.2">
      <c r="A214" s="200" t="s">
        <v>328</v>
      </c>
      <c r="B214" s="200" t="s">
        <v>330</v>
      </c>
      <c r="C214" s="201">
        <v>40889</v>
      </c>
      <c r="D214" s="200">
        <v>10774</v>
      </c>
      <c r="E214" s="200">
        <v>12</v>
      </c>
      <c r="F214" s="206">
        <v>868.75</v>
      </c>
      <c r="G214" s="197">
        <f t="shared" si="3"/>
        <v>10425</v>
      </c>
    </row>
    <row r="215" spans="1:7" x14ac:dyDescent="0.2">
      <c r="A215" s="202" t="s">
        <v>328</v>
      </c>
      <c r="B215" s="202" t="s">
        <v>330</v>
      </c>
      <c r="C215" s="203">
        <v>40892</v>
      </c>
      <c r="D215" s="202">
        <v>10767</v>
      </c>
      <c r="E215" s="202">
        <v>8</v>
      </c>
      <c r="F215" s="207">
        <v>28</v>
      </c>
      <c r="G215" s="197">
        <f t="shared" si="3"/>
        <v>224</v>
      </c>
    </row>
    <row r="216" spans="1:7" x14ac:dyDescent="0.2">
      <c r="A216" s="200" t="s">
        <v>328</v>
      </c>
      <c r="B216" s="200" t="s">
        <v>330</v>
      </c>
      <c r="C216" s="201">
        <v>40896</v>
      </c>
      <c r="D216" s="200">
        <v>10749</v>
      </c>
      <c r="E216" s="200">
        <v>19</v>
      </c>
      <c r="F216" s="206">
        <v>1080</v>
      </c>
      <c r="G216" s="197">
        <f t="shared" si="3"/>
        <v>20520</v>
      </c>
    </row>
    <row r="217" spans="1:7" x14ac:dyDescent="0.2">
      <c r="A217" s="202" t="s">
        <v>328</v>
      </c>
      <c r="B217" s="202" t="s">
        <v>330</v>
      </c>
      <c r="C217" s="203">
        <v>40896</v>
      </c>
      <c r="D217" s="202">
        <v>10783</v>
      </c>
      <c r="E217" s="202">
        <v>14</v>
      </c>
      <c r="F217" s="207">
        <v>1442.5</v>
      </c>
      <c r="G217" s="197">
        <f t="shared" si="3"/>
        <v>20195</v>
      </c>
    </row>
    <row r="218" spans="1:7" x14ac:dyDescent="0.2">
      <c r="A218" s="200" t="s">
        <v>328</v>
      </c>
      <c r="B218" s="200" t="s">
        <v>330</v>
      </c>
      <c r="C218" s="201">
        <v>40899</v>
      </c>
      <c r="D218" s="200">
        <v>10784</v>
      </c>
      <c r="E218" s="200">
        <v>13</v>
      </c>
      <c r="F218" s="206">
        <v>1488</v>
      </c>
      <c r="G218" s="197">
        <f t="shared" si="3"/>
        <v>19344</v>
      </c>
    </row>
    <row r="219" spans="1:7" x14ac:dyDescent="0.2">
      <c r="A219" s="202" t="s">
        <v>328</v>
      </c>
      <c r="B219" s="202" t="s">
        <v>330</v>
      </c>
      <c r="C219" s="203">
        <v>40908</v>
      </c>
      <c r="D219" s="202">
        <v>10801</v>
      </c>
      <c r="E219" s="202">
        <v>14</v>
      </c>
      <c r="F219" s="207">
        <v>3026.85</v>
      </c>
      <c r="G219" s="197">
        <f t="shared" si="3"/>
        <v>42375.9</v>
      </c>
    </row>
    <row r="220" spans="1:7" x14ac:dyDescent="0.2">
      <c r="A220" s="200" t="s">
        <v>326</v>
      </c>
      <c r="B220" s="200" t="s">
        <v>330</v>
      </c>
      <c r="C220" s="201">
        <v>40910</v>
      </c>
      <c r="D220" s="200">
        <v>10802</v>
      </c>
      <c r="E220" s="200">
        <v>11</v>
      </c>
      <c r="F220" s="206">
        <v>2942.81</v>
      </c>
      <c r="G220" s="197">
        <f t="shared" si="3"/>
        <v>32370.91</v>
      </c>
    </row>
    <row r="221" spans="1:7" x14ac:dyDescent="0.2">
      <c r="A221" s="202" t="s">
        <v>328</v>
      </c>
      <c r="B221" s="202" t="s">
        <v>330</v>
      </c>
      <c r="C221" s="203">
        <v>40914</v>
      </c>
      <c r="D221" s="202">
        <v>10803</v>
      </c>
      <c r="E221" s="202">
        <v>8</v>
      </c>
      <c r="F221" s="207">
        <v>1193.01</v>
      </c>
      <c r="G221" s="197">
        <f t="shared" si="3"/>
        <v>9544.08</v>
      </c>
    </row>
    <row r="222" spans="1:7" x14ac:dyDescent="0.2">
      <c r="A222" s="200" t="s">
        <v>328</v>
      </c>
      <c r="B222" s="200" t="s">
        <v>330</v>
      </c>
      <c r="C222" s="201">
        <v>40929</v>
      </c>
      <c r="D222" s="200">
        <v>10830</v>
      </c>
      <c r="E222" s="200">
        <v>15</v>
      </c>
      <c r="F222" s="206">
        <v>1974</v>
      </c>
      <c r="G222" s="197">
        <f t="shared" si="3"/>
        <v>29610</v>
      </c>
    </row>
    <row r="223" spans="1:7" x14ac:dyDescent="0.2">
      <c r="A223" s="202" t="s">
        <v>328</v>
      </c>
      <c r="B223" s="202" t="s">
        <v>330</v>
      </c>
      <c r="C223" s="203">
        <v>40934</v>
      </c>
      <c r="D223" s="202">
        <v>10843</v>
      </c>
      <c r="E223" s="202">
        <v>16</v>
      </c>
      <c r="F223" s="207">
        <v>159</v>
      </c>
      <c r="G223" s="197">
        <f t="shared" si="3"/>
        <v>2544</v>
      </c>
    </row>
    <row r="224" spans="1:7" x14ac:dyDescent="0.2">
      <c r="A224" s="200" t="s">
        <v>328</v>
      </c>
      <c r="B224" s="200" t="s">
        <v>330</v>
      </c>
      <c r="C224" s="201">
        <v>40938</v>
      </c>
      <c r="D224" s="200">
        <v>10807</v>
      </c>
      <c r="E224" s="200">
        <v>16</v>
      </c>
      <c r="F224" s="206">
        <v>18.399999999999999</v>
      </c>
      <c r="G224" s="197">
        <f t="shared" si="3"/>
        <v>294.39999999999998</v>
      </c>
    </row>
    <row r="225" spans="1:7" x14ac:dyDescent="0.2">
      <c r="A225" s="202" t="s">
        <v>328</v>
      </c>
      <c r="B225" s="202" t="s">
        <v>330</v>
      </c>
      <c r="C225" s="203">
        <v>40943</v>
      </c>
      <c r="D225" s="202">
        <v>10816</v>
      </c>
      <c r="E225" s="202">
        <v>15</v>
      </c>
      <c r="F225" s="207">
        <v>8446.4500000000007</v>
      </c>
      <c r="G225" s="197">
        <f t="shared" si="3"/>
        <v>126696.75000000001</v>
      </c>
    </row>
    <row r="226" spans="1:7" x14ac:dyDescent="0.2">
      <c r="A226" s="200" t="s">
        <v>328</v>
      </c>
      <c r="B226" s="200" t="s">
        <v>330</v>
      </c>
      <c r="C226" s="201">
        <v>40948</v>
      </c>
      <c r="D226" s="200">
        <v>10864</v>
      </c>
      <c r="E226" s="200">
        <v>17</v>
      </c>
      <c r="F226" s="206">
        <v>282</v>
      </c>
      <c r="G226" s="197">
        <f t="shared" si="3"/>
        <v>4794</v>
      </c>
    </row>
    <row r="227" spans="1:7" x14ac:dyDescent="0.2">
      <c r="A227" s="202" t="s">
        <v>328</v>
      </c>
      <c r="B227" s="202" t="s">
        <v>330</v>
      </c>
      <c r="C227" s="203">
        <v>40948</v>
      </c>
      <c r="D227" s="202">
        <v>10873</v>
      </c>
      <c r="E227" s="202">
        <v>10</v>
      </c>
      <c r="F227" s="207">
        <v>336.8</v>
      </c>
      <c r="G227" s="197">
        <f t="shared" si="3"/>
        <v>3368</v>
      </c>
    </row>
    <row r="228" spans="1:7" x14ac:dyDescent="0.2">
      <c r="A228" s="200" t="s">
        <v>328</v>
      </c>
      <c r="B228" s="200" t="s">
        <v>330</v>
      </c>
      <c r="C228" s="201">
        <v>40949</v>
      </c>
      <c r="D228" s="200">
        <v>10847</v>
      </c>
      <c r="E228" s="200">
        <v>10</v>
      </c>
      <c r="F228" s="206">
        <v>4931.92</v>
      </c>
      <c r="G228" s="197">
        <f t="shared" si="3"/>
        <v>49319.199999999997</v>
      </c>
    </row>
    <row r="229" spans="1:7" x14ac:dyDescent="0.2">
      <c r="A229" s="202" t="s">
        <v>328</v>
      </c>
      <c r="B229" s="202" t="s">
        <v>330</v>
      </c>
      <c r="C229" s="203">
        <v>40951</v>
      </c>
      <c r="D229" s="202">
        <v>10878</v>
      </c>
      <c r="E229" s="202">
        <v>14</v>
      </c>
      <c r="F229" s="207">
        <v>1539</v>
      </c>
      <c r="G229" s="197">
        <f t="shared" si="3"/>
        <v>21546</v>
      </c>
    </row>
    <row r="230" spans="1:7" x14ac:dyDescent="0.2">
      <c r="A230" s="200" t="s">
        <v>328</v>
      </c>
      <c r="B230" s="200" t="s">
        <v>330</v>
      </c>
      <c r="C230" s="201">
        <v>40952</v>
      </c>
      <c r="D230" s="200">
        <v>10884</v>
      </c>
      <c r="E230" s="200">
        <v>17</v>
      </c>
      <c r="F230" s="206">
        <v>1378.07</v>
      </c>
      <c r="G230" s="197">
        <f t="shared" si="3"/>
        <v>23427.19</v>
      </c>
    </row>
    <row r="231" spans="1:7" x14ac:dyDescent="0.2">
      <c r="A231" s="202" t="s">
        <v>328</v>
      </c>
      <c r="B231" s="202" t="s">
        <v>330</v>
      </c>
      <c r="C231" s="203">
        <v>40955</v>
      </c>
      <c r="D231" s="202">
        <v>10840</v>
      </c>
      <c r="E231" s="202">
        <v>18</v>
      </c>
      <c r="F231" s="207">
        <v>211.2</v>
      </c>
      <c r="G231" s="197">
        <f t="shared" si="3"/>
        <v>3801.6</v>
      </c>
    </row>
    <row r="232" spans="1:7" x14ac:dyDescent="0.2">
      <c r="A232" s="200" t="s">
        <v>328</v>
      </c>
      <c r="B232" s="200" t="s">
        <v>330</v>
      </c>
      <c r="C232" s="201">
        <v>40956</v>
      </c>
      <c r="D232" s="200">
        <v>10861</v>
      </c>
      <c r="E232" s="200">
        <v>18</v>
      </c>
      <c r="F232" s="206">
        <v>3523.4</v>
      </c>
      <c r="G232" s="197">
        <f t="shared" si="3"/>
        <v>63421.200000000004</v>
      </c>
    </row>
    <row r="233" spans="1:7" x14ac:dyDescent="0.2">
      <c r="A233" s="202" t="s">
        <v>328</v>
      </c>
      <c r="B233" s="202" t="s">
        <v>330</v>
      </c>
      <c r="C233" s="203">
        <v>40956</v>
      </c>
      <c r="D233" s="202">
        <v>10863</v>
      </c>
      <c r="E233" s="202">
        <v>10</v>
      </c>
      <c r="F233" s="207">
        <v>441.15</v>
      </c>
      <c r="G233" s="197">
        <f t="shared" si="3"/>
        <v>4411.5</v>
      </c>
    </row>
    <row r="234" spans="1:7" x14ac:dyDescent="0.2">
      <c r="A234" s="200" t="s">
        <v>328</v>
      </c>
      <c r="B234" s="200" t="s">
        <v>330</v>
      </c>
      <c r="C234" s="201">
        <v>40957</v>
      </c>
      <c r="D234" s="200">
        <v>10881</v>
      </c>
      <c r="E234" s="200">
        <v>17</v>
      </c>
      <c r="F234" s="206">
        <v>150</v>
      </c>
      <c r="G234" s="197">
        <f t="shared" si="3"/>
        <v>2550</v>
      </c>
    </row>
    <row r="235" spans="1:7" x14ac:dyDescent="0.2">
      <c r="A235" s="202" t="s">
        <v>328</v>
      </c>
      <c r="B235" s="202" t="s">
        <v>330</v>
      </c>
      <c r="C235" s="203">
        <v>40958</v>
      </c>
      <c r="D235" s="202">
        <v>10892</v>
      </c>
      <c r="E235" s="202">
        <v>10</v>
      </c>
      <c r="F235" s="207">
        <v>2090</v>
      </c>
      <c r="G235" s="197">
        <f t="shared" si="3"/>
        <v>20900</v>
      </c>
    </row>
    <row r="236" spans="1:7" x14ac:dyDescent="0.2">
      <c r="A236" s="200" t="s">
        <v>328</v>
      </c>
      <c r="B236" s="200" t="s">
        <v>330</v>
      </c>
      <c r="C236" s="201">
        <v>40959</v>
      </c>
      <c r="D236" s="200">
        <v>10882</v>
      </c>
      <c r="E236" s="200">
        <v>7</v>
      </c>
      <c r="F236" s="206">
        <v>892.64</v>
      </c>
      <c r="G236" s="197">
        <f t="shared" si="3"/>
        <v>6248.48</v>
      </c>
    </row>
    <row r="237" spans="1:7" x14ac:dyDescent="0.2">
      <c r="A237" s="202" t="s">
        <v>328</v>
      </c>
      <c r="B237" s="202" t="s">
        <v>330</v>
      </c>
      <c r="C237" s="203">
        <v>40965</v>
      </c>
      <c r="D237" s="202">
        <v>10901</v>
      </c>
      <c r="E237" s="202">
        <v>8</v>
      </c>
      <c r="F237" s="207">
        <v>934.5</v>
      </c>
      <c r="G237" s="197">
        <f t="shared" si="3"/>
        <v>7476</v>
      </c>
    </row>
    <row r="238" spans="1:7" x14ac:dyDescent="0.2">
      <c r="A238" s="200" t="s">
        <v>328</v>
      </c>
      <c r="B238" s="200" t="s">
        <v>330</v>
      </c>
      <c r="C238" s="201">
        <v>40971</v>
      </c>
      <c r="D238" s="200">
        <v>10875</v>
      </c>
      <c r="E238" s="200">
        <v>15</v>
      </c>
      <c r="F238" s="206">
        <v>709.55</v>
      </c>
      <c r="G238" s="197">
        <f t="shared" si="3"/>
        <v>10643.25</v>
      </c>
    </row>
    <row r="239" spans="1:7" x14ac:dyDescent="0.2">
      <c r="A239" s="202" t="s">
        <v>326</v>
      </c>
      <c r="B239" s="202" t="s">
        <v>330</v>
      </c>
      <c r="C239" s="203">
        <v>40971</v>
      </c>
      <c r="D239" s="202">
        <v>10906</v>
      </c>
      <c r="E239" s="202">
        <v>13</v>
      </c>
      <c r="F239" s="207">
        <v>427.5</v>
      </c>
      <c r="G239" s="197">
        <f t="shared" si="3"/>
        <v>5557.5</v>
      </c>
    </row>
    <row r="240" spans="1:7" x14ac:dyDescent="0.2">
      <c r="A240" s="200" t="s">
        <v>328</v>
      </c>
      <c r="B240" s="200" t="s">
        <v>330</v>
      </c>
      <c r="C240" s="201">
        <v>40972</v>
      </c>
      <c r="D240" s="200">
        <v>10913</v>
      </c>
      <c r="E240" s="200">
        <v>8</v>
      </c>
      <c r="F240" s="206">
        <v>768.75</v>
      </c>
      <c r="G240" s="197">
        <f t="shared" si="3"/>
        <v>6150</v>
      </c>
    </row>
    <row r="241" spans="1:7" x14ac:dyDescent="0.2">
      <c r="A241" s="202" t="s">
        <v>328</v>
      </c>
      <c r="B241" s="202" t="s">
        <v>330</v>
      </c>
      <c r="C241" s="203">
        <v>40974</v>
      </c>
      <c r="D241" s="202">
        <v>10898</v>
      </c>
      <c r="E241" s="202">
        <v>15</v>
      </c>
      <c r="F241" s="207">
        <v>30</v>
      </c>
      <c r="G241" s="197">
        <f t="shared" si="3"/>
        <v>450</v>
      </c>
    </row>
    <row r="242" spans="1:7" x14ac:dyDescent="0.2">
      <c r="A242" s="200" t="s">
        <v>328</v>
      </c>
      <c r="B242" s="200" t="s">
        <v>330</v>
      </c>
      <c r="C242" s="201">
        <v>40974</v>
      </c>
      <c r="D242" s="200">
        <v>10908</v>
      </c>
      <c r="E242" s="200">
        <v>11</v>
      </c>
      <c r="F242" s="206">
        <v>663.1</v>
      </c>
      <c r="G242" s="197">
        <f t="shared" si="3"/>
        <v>7294.1</v>
      </c>
    </row>
    <row r="243" spans="1:7" x14ac:dyDescent="0.2">
      <c r="A243" s="202" t="s">
        <v>328</v>
      </c>
      <c r="B243" s="202" t="s">
        <v>330</v>
      </c>
      <c r="C243" s="203">
        <v>40977</v>
      </c>
      <c r="D243" s="202">
        <v>10920</v>
      </c>
      <c r="E243" s="202">
        <v>15</v>
      </c>
      <c r="F243" s="207">
        <v>390</v>
      </c>
      <c r="G243" s="197">
        <f t="shared" si="3"/>
        <v>5850</v>
      </c>
    </row>
    <row r="244" spans="1:7" x14ac:dyDescent="0.2">
      <c r="A244" s="200" t="s">
        <v>328</v>
      </c>
      <c r="B244" s="200" t="s">
        <v>330</v>
      </c>
      <c r="C244" s="201">
        <v>40979</v>
      </c>
      <c r="D244" s="200">
        <v>10917</v>
      </c>
      <c r="E244" s="200">
        <v>11</v>
      </c>
      <c r="F244" s="206">
        <v>365.89</v>
      </c>
      <c r="G244" s="197">
        <f t="shared" si="3"/>
        <v>4024.79</v>
      </c>
    </row>
    <row r="245" spans="1:7" x14ac:dyDescent="0.2">
      <c r="A245" s="202" t="s">
        <v>328</v>
      </c>
      <c r="B245" s="202" t="s">
        <v>330</v>
      </c>
      <c r="C245" s="203">
        <v>40979</v>
      </c>
      <c r="D245" s="202">
        <v>10926</v>
      </c>
      <c r="E245" s="202">
        <v>14</v>
      </c>
      <c r="F245" s="207">
        <v>514.4</v>
      </c>
      <c r="G245" s="197">
        <f t="shared" si="3"/>
        <v>7201.5999999999995</v>
      </c>
    </row>
    <row r="246" spans="1:7" x14ac:dyDescent="0.2">
      <c r="A246" s="200" t="s">
        <v>328</v>
      </c>
      <c r="B246" s="200" t="s">
        <v>330</v>
      </c>
      <c r="C246" s="201">
        <v>40986</v>
      </c>
      <c r="D246" s="200">
        <v>10930</v>
      </c>
      <c r="E246" s="200">
        <v>19</v>
      </c>
      <c r="F246" s="206">
        <v>2255.5</v>
      </c>
      <c r="G246" s="197">
        <f t="shared" si="3"/>
        <v>42854.5</v>
      </c>
    </row>
    <row r="247" spans="1:7" x14ac:dyDescent="0.2">
      <c r="A247" s="202" t="s">
        <v>328</v>
      </c>
      <c r="B247" s="202" t="s">
        <v>330</v>
      </c>
      <c r="C247" s="203">
        <v>40986</v>
      </c>
      <c r="D247" s="202">
        <v>10935</v>
      </c>
      <c r="E247" s="202">
        <v>13</v>
      </c>
      <c r="F247" s="207">
        <v>619.5</v>
      </c>
      <c r="G247" s="197">
        <f t="shared" si="3"/>
        <v>8053.5</v>
      </c>
    </row>
    <row r="248" spans="1:7" x14ac:dyDescent="0.2">
      <c r="A248" s="200" t="s">
        <v>328</v>
      </c>
      <c r="B248" s="200" t="s">
        <v>330</v>
      </c>
      <c r="C248" s="201">
        <v>40986</v>
      </c>
      <c r="D248" s="200">
        <v>10945</v>
      </c>
      <c r="E248" s="200">
        <v>12</v>
      </c>
      <c r="F248" s="206">
        <v>245</v>
      </c>
      <c r="G248" s="197">
        <f t="shared" si="3"/>
        <v>2940</v>
      </c>
    </row>
    <row r="249" spans="1:7" x14ac:dyDescent="0.2">
      <c r="A249" s="202" t="s">
        <v>328</v>
      </c>
      <c r="B249" s="202" t="s">
        <v>330</v>
      </c>
      <c r="C249" s="203">
        <v>40987</v>
      </c>
      <c r="D249" s="202">
        <v>10931</v>
      </c>
      <c r="E249" s="202">
        <v>19</v>
      </c>
      <c r="F249" s="207">
        <v>799.2</v>
      </c>
      <c r="G249" s="197">
        <f t="shared" si="3"/>
        <v>15184.800000000001</v>
      </c>
    </row>
    <row r="250" spans="1:7" x14ac:dyDescent="0.2">
      <c r="A250" s="200" t="s">
        <v>328</v>
      </c>
      <c r="B250" s="200" t="s">
        <v>330</v>
      </c>
      <c r="C250" s="201">
        <v>40987</v>
      </c>
      <c r="D250" s="200">
        <v>10943</v>
      </c>
      <c r="E250" s="200">
        <v>8</v>
      </c>
      <c r="F250" s="206">
        <v>711</v>
      </c>
      <c r="G250" s="197">
        <f t="shared" si="3"/>
        <v>5688</v>
      </c>
    </row>
    <row r="251" spans="1:7" x14ac:dyDescent="0.2">
      <c r="A251" s="202" t="s">
        <v>328</v>
      </c>
      <c r="B251" s="202" t="s">
        <v>330</v>
      </c>
      <c r="C251" s="203">
        <v>40994</v>
      </c>
      <c r="D251" s="202">
        <v>10972</v>
      </c>
      <c r="E251" s="202">
        <v>8</v>
      </c>
      <c r="F251" s="207">
        <v>251.5</v>
      </c>
      <c r="G251" s="197">
        <f t="shared" si="3"/>
        <v>2012</v>
      </c>
    </row>
    <row r="252" spans="1:7" x14ac:dyDescent="0.2">
      <c r="A252" s="200" t="s">
        <v>328</v>
      </c>
      <c r="B252" s="200" t="s">
        <v>330</v>
      </c>
      <c r="C252" s="201">
        <v>41007</v>
      </c>
      <c r="D252" s="200">
        <v>10927</v>
      </c>
      <c r="E252" s="200">
        <v>8</v>
      </c>
      <c r="F252" s="206">
        <v>800</v>
      </c>
      <c r="G252" s="197">
        <f t="shared" si="3"/>
        <v>6400</v>
      </c>
    </row>
    <row r="253" spans="1:7" x14ac:dyDescent="0.2">
      <c r="A253" s="202" t="s">
        <v>328</v>
      </c>
      <c r="B253" s="202" t="s">
        <v>330</v>
      </c>
      <c r="C253" s="203">
        <v>41007</v>
      </c>
      <c r="D253" s="202">
        <v>10966</v>
      </c>
      <c r="E253" s="202">
        <v>7</v>
      </c>
      <c r="F253" s="207">
        <v>1098.46</v>
      </c>
      <c r="G253" s="197">
        <f t="shared" si="3"/>
        <v>7689.22</v>
      </c>
    </row>
    <row r="254" spans="1:7" x14ac:dyDescent="0.2">
      <c r="A254" s="200" t="s">
        <v>328</v>
      </c>
      <c r="B254" s="200" t="s">
        <v>330</v>
      </c>
      <c r="C254" s="201">
        <v>41009</v>
      </c>
      <c r="D254" s="200">
        <v>10996</v>
      </c>
      <c r="E254" s="200">
        <v>17</v>
      </c>
      <c r="F254" s="206">
        <v>560</v>
      </c>
      <c r="G254" s="197">
        <f t="shared" si="3"/>
        <v>9520</v>
      </c>
    </row>
    <row r="255" spans="1:7" x14ac:dyDescent="0.2">
      <c r="A255" s="202" t="s">
        <v>328</v>
      </c>
      <c r="B255" s="202" t="s">
        <v>330</v>
      </c>
      <c r="C255" s="203">
        <v>41015</v>
      </c>
      <c r="D255" s="202">
        <v>11002</v>
      </c>
      <c r="E255" s="202">
        <v>14</v>
      </c>
      <c r="F255" s="207">
        <v>1811.1</v>
      </c>
      <c r="G255" s="197">
        <f t="shared" si="3"/>
        <v>25355.399999999998</v>
      </c>
    </row>
    <row r="256" spans="1:7" x14ac:dyDescent="0.2">
      <c r="A256" s="200" t="s">
        <v>328</v>
      </c>
      <c r="B256" s="200" t="s">
        <v>330</v>
      </c>
      <c r="C256" s="201">
        <v>41015</v>
      </c>
      <c r="D256" s="200">
        <v>11018</v>
      </c>
      <c r="E256" s="200">
        <v>19</v>
      </c>
      <c r="F256" s="206">
        <v>1575</v>
      </c>
      <c r="G256" s="197">
        <f t="shared" si="3"/>
        <v>29925</v>
      </c>
    </row>
    <row r="257" spans="1:7" x14ac:dyDescent="0.2">
      <c r="A257" s="202" t="s">
        <v>328</v>
      </c>
      <c r="B257" s="202" t="s">
        <v>330</v>
      </c>
      <c r="C257" s="203">
        <v>41016</v>
      </c>
      <c r="D257" s="202">
        <v>10980</v>
      </c>
      <c r="E257" s="202">
        <v>19</v>
      </c>
      <c r="F257" s="207">
        <v>248</v>
      </c>
      <c r="G257" s="197">
        <f t="shared" si="3"/>
        <v>4712</v>
      </c>
    </row>
    <row r="258" spans="1:7" x14ac:dyDescent="0.2">
      <c r="A258" s="200" t="s">
        <v>328</v>
      </c>
      <c r="B258" s="200" t="s">
        <v>330</v>
      </c>
      <c r="C258" s="201">
        <v>41019</v>
      </c>
      <c r="D258" s="200">
        <v>11024</v>
      </c>
      <c r="E258" s="200">
        <v>18</v>
      </c>
      <c r="F258" s="206">
        <v>1966.81</v>
      </c>
      <c r="G258" s="197">
        <f t="shared" si="3"/>
        <v>35402.58</v>
      </c>
    </row>
    <row r="259" spans="1:7" x14ac:dyDescent="0.2">
      <c r="A259" s="202" t="s">
        <v>326</v>
      </c>
      <c r="B259" s="202" t="s">
        <v>330</v>
      </c>
      <c r="C259" s="203">
        <v>41026</v>
      </c>
      <c r="D259" s="202">
        <v>11029</v>
      </c>
      <c r="E259" s="202">
        <v>15</v>
      </c>
      <c r="F259" s="207">
        <v>1286.8</v>
      </c>
      <c r="G259" s="197">
        <f t="shared" ref="G259:G322" si="4">F259*E259</f>
        <v>19302</v>
      </c>
    </row>
    <row r="260" spans="1:7" x14ac:dyDescent="0.2">
      <c r="A260" s="200" t="s">
        <v>328</v>
      </c>
      <c r="B260" s="200" t="s">
        <v>330</v>
      </c>
      <c r="C260" s="201">
        <v>41027</v>
      </c>
      <c r="D260" s="200">
        <v>11026</v>
      </c>
      <c r="E260" s="200">
        <v>7</v>
      </c>
      <c r="F260" s="206">
        <v>1030</v>
      </c>
      <c r="G260" s="197">
        <f t="shared" si="4"/>
        <v>7210</v>
      </c>
    </row>
    <row r="261" spans="1:7" x14ac:dyDescent="0.2">
      <c r="A261" s="202" t="s">
        <v>328</v>
      </c>
      <c r="B261" s="202" t="s">
        <v>330</v>
      </c>
      <c r="C261" s="203">
        <v>41030</v>
      </c>
      <c r="D261" s="202">
        <v>11044</v>
      </c>
      <c r="E261" s="202">
        <v>17</v>
      </c>
      <c r="F261" s="207">
        <v>591.6</v>
      </c>
      <c r="G261" s="197">
        <f t="shared" si="4"/>
        <v>10057.200000000001</v>
      </c>
    </row>
    <row r="262" spans="1:7" x14ac:dyDescent="0.2">
      <c r="A262" s="200" t="s">
        <v>328</v>
      </c>
      <c r="B262" s="200" t="s">
        <v>330</v>
      </c>
      <c r="C262" s="201">
        <v>41466</v>
      </c>
      <c r="D262" s="200">
        <v>10252</v>
      </c>
      <c r="E262" s="200">
        <v>8</v>
      </c>
      <c r="F262" s="206">
        <v>3597.9</v>
      </c>
      <c r="G262" s="197">
        <f t="shared" si="4"/>
        <v>28783.200000000001</v>
      </c>
    </row>
    <row r="263" spans="1:7" x14ac:dyDescent="0.2">
      <c r="A263" s="202" t="s">
        <v>328</v>
      </c>
      <c r="B263" s="202" t="s">
        <v>330</v>
      </c>
      <c r="C263" s="203">
        <v>41467</v>
      </c>
      <c r="D263" s="202">
        <v>10250</v>
      </c>
      <c r="E263" s="202">
        <v>13</v>
      </c>
      <c r="F263" s="207">
        <v>1552.6</v>
      </c>
      <c r="G263" s="197">
        <f t="shared" si="4"/>
        <v>20183.8</v>
      </c>
    </row>
    <row r="264" spans="1:7" x14ac:dyDescent="0.2">
      <c r="A264" s="200" t="s">
        <v>328</v>
      </c>
      <c r="B264" s="200" t="s">
        <v>330</v>
      </c>
      <c r="C264" s="201">
        <v>41477</v>
      </c>
      <c r="D264" s="200">
        <v>10257</v>
      </c>
      <c r="E264" s="200">
        <v>19</v>
      </c>
      <c r="F264" s="206">
        <v>1119.9000000000001</v>
      </c>
      <c r="G264" s="197">
        <f t="shared" si="4"/>
        <v>21278.100000000002</v>
      </c>
    </row>
    <row r="265" spans="1:7" x14ac:dyDescent="0.2">
      <c r="A265" s="202" t="s">
        <v>328</v>
      </c>
      <c r="B265" s="202" t="s">
        <v>330</v>
      </c>
      <c r="C265" s="203">
        <v>41480</v>
      </c>
      <c r="D265" s="202">
        <v>10259</v>
      </c>
      <c r="E265" s="202">
        <v>19</v>
      </c>
      <c r="F265" s="207">
        <v>100.8</v>
      </c>
      <c r="G265" s="197">
        <f t="shared" si="4"/>
        <v>1915.2</v>
      </c>
    </row>
    <row r="266" spans="1:7" x14ac:dyDescent="0.2">
      <c r="A266" s="200" t="s">
        <v>328</v>
      </c>
      <c r="B266" s="200" t="s">
        <v>330</v>
      </c>
      <c r="C266" s="201">
        <v>41484</v>
      </c>
      <c r="D266" s="200">
        <v>10260</v>
      </c>
      <c r="E266" s="200">
        <v>11</v>
      </c>
      <c r="F266" s="206">
        <v>1504.65</v>
      </c>
      <c r="G266" s="197">
        <f t="shared" si="4"/>
        <v>16551.150000000001</v>
      </c>
    </row>
    <row r="267" spans="1:7" x14ac:dyDescent="0.2">
      <c r="A267" s="202" t="s">
        <v>328</v>
      </c>
      <c r="B267" s="202" t="s">
        <v>330</v>
      </c>
      <c r="C267" s="203">
        <v>41485</v>
      </c>
      <c r="D267" s="202">
        <v>10261</v>
      </c>
      <c r="E267" s="202">
        <v>14</v>
      </c>
      <c r="F267" s="207">
        <v>448</v>
      </c>
      <c r="G267" s="197">
        <f t="shared" si="4"/>
        <v>6272</v>
      </c>
    </row>
    <row r="268" spans="1:7" x14ac:dyDescent="0.2">
      <c r="A268" s="200" t="s">
        <v>328</v>
      </c>
      <c r="B268" s="200" t="s">
        <v>330</v>
      </c>
      <c r="C268" s="201">
        <v>41492</v>
      </c>
      <c r="D268" s="200">
        <v>10267</v>
      </c>
      <c r="E268" s="200">
        <v>19</v>
      </c>
      <c r="F268" s="206">
        <v>3536.6</v>
      </c>
      <c r="G268" s="197">
        <f t="shared" si="4"/>
        <v>67195.399999999994</v>
      </c>
    </row>
    <row r="269" spans="1:7" x14ac:dyDescent="0.2">
      <c r="A269" s="202" t="s">
        <v>328</v>
      </c>
      <c r="B269" s="202" t="s">
        <v>330</v>
      </c>
      <c r="C269" s="203">
        <v>41507</v>
      </c>
      <c r="D269" s="202">
        <v>10281</v>
      </c>
      <c r="E269" s="202">
        <v>16</v>
      </c>
      <c r="F269" s="207">
        <v>86.5</v>
      </c>
      <c r="G269" s="197">
        <f t="shared" si="4"/>
        <v>1384</v>
      </c>
    </row>
    <row r="270" spans="1:7" x14ac:dyDescent="0.2">
      <c r="A270" s="200" t="s">
        <v>328</v>
      </c>
      <c r="B270" s="200" t="s">
        <v>330</v>
      </c>
      <c r="C270" s="201">
        <v>41507</v>
      </c>
      <c r="D270" s="200">
        <v>10282</v>
      </c>
      <c r="E270" s="200">
        <v>9</v>
      </c>
      <c r="F270" s="206">
        <v>155.4</v>
      </c>
      <c r="G270" s="197">
        <f t="shared" si="4"/>
        <v>1398.6000000000001</v>
      </c>
    </row>
    <row r="271" spans="1:7" x14ac:dyDescent="0.2">
      <c r="A271" s="202" t="s">
        <v>328</v>
      </c>
      <c r="B271" s="202" t="s">
        <v>330</v>
      </c>
      <c r="C271" s="203">
        <v>41513</v>
      </c>
      <c r="D271" s="202">
        <v>10284</v>
      </c>
      <c r="E271" s="202">
        <v>18</v>
      </c>
      <c r="F271" s="207">
        <v>1170.3699999999999</v>
      </c>
      <c r="G271" s="197">
        <f t="shared" si="4"/>
        <v>21066.659999999996</v>
      </c>
    </row>
    <row r="272" spans="1:7" x14ac:dyDescent="0.2">
      <c r="A272" s="200" t="s">
        <v>328</v>
      </c>
      <c r="B272" s="200" t="s">
        <v>330</v>
      </c>
      <c r="C272" s="201">
        <v>41520</v>
      </c>
      <c r="D272" s="200">
        <v>10288</v>
      </c>
      <c r="E272" s="200">
        <v>19</v>
      </c>
      <c r="F272" s="206">
        <v>80.099999999999994</v>
      </c>
      <c r="G272" s="197">
        <f t="shared" si="4"/>
        <v>1521.8999999999999</v>
      </c>
    </row>
    <row r="273" spans="1:7" x14ac:dyDescent="0.2">
      <c r="A273" s="202" t="s">
        <v>328</v>
      </c>
      <c r="B273" s="202" t="s">
        <v>330</v>
      </c>
      <c r="C273" s="203">
        <v>41522</v>
      </c>
      <c r="D273" s="202">
        <v>10294</v>
      </c>
      <c r="E273" s="202">
        <v>12</v>
      </c>
      <c r="F273" s="207">
        <v>1887.6</v>
      </c>
      <c r="G273" s="197">
        <f t="shared" si="4"/>
        <v>22651.199999999997</v>
      </c>
    </row>
    <row r="274" spans="1:7" x14ac:dyDescent="0.2">
      <c r="A274" s="200" t="s">
        <v>328</v>
      </c>
      <c r="B274" s="200" t="s">
        <v>330</v>
      </c>
      <c r="C274" s="201">
        <v>41530</v>
      </c>
      <c r="D274" s="200">
        <v>10299</v>
      </c>
      <c r="E274" s="200">
        <v>13</v>
      </c>
      <c r="F274" s="206">
        <v>349.5</v>
      </c>
      <c r="G274" s="197">
        <f t="shared" si="4"/>
        <v>4543.5</v>
      </c>
    </row>
    <row r="275" spans="1:7" x14ac:dyDescent="0.2">
      <c r="A275" s="202" t="s">
        <v>328</v>
      </c>
      <c r="B275" s="202" t="s">
        <v>330</v>
      </c>
      <c r="C275" s="203">
        <v>41550</v>
      </c>
      <c r="D275" s="202">
        <v>10315</v>
      </c>
      <c r="E275" s="202">
        <v>17</v>
      </c>
      <c r="F275" s="207">
        <v>516.79999999999995</v>
      </c>
      <c r="G275" s="197">
        <f t="shared" si="4"/>
        <v>8785.5999999999985</v>
      </c>
    </row>
    <row r="276" spans="1:7" x14ac:dyDescent="0.2">
      <c r="A276" s="200" t="s">
        <v>328</v>
      </c>
      <c r="B276" s="200" t="s">
        <v>330</v>
      </c>
      <c r="C276" s="201">
        <v>41556</v>
      </c>
      <c r="D276" s="200">
        <v>10302</v>
      </c>
      <c r="E276" s="200">
        <v>9</v>
      </c>
      <c r="F276" s="206">
        <v>2708.8</v>
      </c>
      <c r="G276" s="197">
        <f t="shared" si="4"/>
        <v>24379.200000000001</v>
      </c>
    </row>
    <row r="277" spans="1:7" x14ac:dyDescent="0.2">
      <c r="A277" s="202" t="s">
        <v>328</v>
      </c>
      <c r="B277" s="202" t="s">
        <v>330</v>
      </c>
      <c r="C277" s="203">
        <v>41561</v>
      </c>
      <c r="D277" s="202">
        <v>10323</v>
      </c>
      <c r="E277" s="202">
        <v>8</v>
      </c>
      <c r="F277" s="207">
        <v>164.4</v>
      </c>
      <c r="G277" s="197">
        <f t="shared" si="4"/>
        <v>1315.2</v>
      </c>
    </row>
    <row r="278" spans="1:7" x14ac:dyDescent="0.2">
      <c r="A278" s="200" t="s">
        <v>328</v>
      </c>
      <c r="B278" s="200" t="s">
        <v>330</v>
      </c>
      <c r="C278" s="201">
        <v>41561</v>
      </c>
      <c r="D278" s="200">
        <v>10326</v>
      </c>
      <c r="E278" s="200">
        <v>8</v>
      </c>
      <c r="F278" s="206">
        <v>982</v>
      </c>
      <c r="G278" s="197">
        <f t="shared" si="4"/>
        <v>7856</v>
      </c>
    </row>
    <row r="279" spans="1:7" x14ac:dyDescent="0.2">
      <c r="A279" s="202" t="s">
        <v>328</v>
      </c>
      <c r="B279" s="202" t="s">
        <v>330</v>
      </c>
      <c r="C279" s="203">
        <v>41564</v>
      </c>
      <c r="D279" s="202">
        <v>10328</v>
      </c>
      <c r="E279" s="202">
        <v>8</v>
      </c>
      <c r="F279" s="207">
        <v>1168</v>
      </c>
      <c r="G279" s="197">
        <f t="shared" si="4"/>
        <v>9344</v>
      </c>
    </row>
    <row r="280" spans="1:7" x14ac:dyDescent="0.2">
      <c r="A280" s="200" t="s">
        <v>328</v>
      </c>
      <c r="B280" s="200" t="s">
        <v>330</v>
      </c>
      <c r="C280" s="201">
        <v>41570</v>
      </c>
      <c r="D280" s="200">
        <v>10329</v>
      </c>
      <c r="E280" s="200">
        <v>9</v>
      </c>
      <c r="F280" s="206">
        <v>4578.43</v>
      </c>
      <c r="G280" s="197">
        <f t="shared" si="4"/>
        <v>41205.870000000003</v>
      </c>
    </row>
    <row r="281" spans="1:7" x14ac:dyDescent="0.2">
      <c r="A281" s="202" t="s">
        <v>328</v>
      </c>
      <c r="B281" s="202" t="s">
        <v>330</v>
      </c>
      <c r="C281" s="203">
        <v>41576</v>
      </c>
      <c r="D281" s="202">
        <v>10337</v>
      </c>
      <c r="E281" s="202">
        <v>9</v>
      </c>
      <c r="F281" s="207">
        <v>2467</v>
      </c>
      <c r="G281" s="197">
        <f t="shared" si="4"/>
        <v>22203</v>
      </c>
    </row>
    <row r="282" spans="1:7" x14ac:dyDescent="0.2">
      <c r="A282" s="200" t="s">
        <v>328</v>
      </c>
      <c r="B282" s="200" t="s">
        <v>330</v>
      </c>
      <c r="C282" s="201">
        <v>41576</v>
      </c>
      <c r="D282" s="200">
        <v>10338</v>
      </c>
      <c r="E282" s="200">
        <v>8</v>
      </c>
      <c r="F282" s="206">
        <v>934.5</v>
      </c>
      <c r="G282" s="197">
        <f t="shared" si="4"/>
        <v>7476</v>
      </c>
    </row>
    <row r="283" spans="1:7" x14ac:dyDescent="0.2">
      <c r="A283" s="202" t="s">
        <v>328</v>
      </c>
      <c r="B283" s="202" t="s">
        <v>330</v>
      </c>
      <c r="C283" s="203">
        <v>41582</v>
      </c>
      <c r="D283" s="202">
        <v>10342</v>
      </c>
      <c r="E283" s="202">
        <v>9</v>
      </c>
      <c r="F283" s="207">
        <v>1840.64</v>
      </c>
      <c r="G283" s="197">
        <f t="shared" si="4"/>
        <v>16565.760000000002</v>
      </c>
    </row>
    <row r="284" spans="1:7" x14ac:dyDescent="0.2">
      <c r="A284" s="200" t="s">
        <v>328</v>
      </c>
      <c r="B284" s="200" t="s">
        <v>330</v>
      </c>
      <c r="C284" s="201">
        <v>41583</v>
      </c>
      <c r="D284" s="200">
        <v>10344</v>
      </c>
      <c r="E284" s="200">
        <v>17</v>
      </c>
      <c r="F284" s="206">
        <v>2296</v>
      </c>
      <c r="G284" s="197">
        <f t="shared" si="4"/>
        <v>39032</v>
      </c>
    </row>
    <row r="285" spans="1:7" x14ac:dyDescent="0.2">
      <c r="A285" s="202" t="s">
        <v>328</v>
      </c>
      <c r="B285" s="202" t="s">
        <v>330</v>
      </c>
      <c r="C285" s="203">
        <v>41584</v>
      </c>
      <c r="D285" s="202">
        <v>10343</v>
      </c>
      <c r="E285" s="202">
        <v>16</v>
      </c>
      <c r="F285" s="207">
        <v>1584</v>
      </c>
      <c r="G285" s="197">
        <f t="shared" si="4"/>
        <v>25344</v>
      </c>
    </row>
    <row r="286" spans="1:7" x14ac:dyDescent="0.2">
      <c r="A286" s="200" t="s">
        <v>328</v>
      </c>
      <c r="B286" s="200" t="s">
        <v>330</v>
      </c>
      <c r="C286" s="201">
        <v>41586</v>
      </c>
      <c r="D286" s="200">
        <v>10347</v>
      </c>
      <c r="E286" s="200">
        <v>16</v>
      </c>
      <c r="F286" s="206">
        <v>814.42</v>
      </c>
      <c r="G286" s="197">
        <f t="shared" si="4"/>
        <v>13030.72</v>
      </c>
    </row>
    <row r="287" spans="1:7" x14ac:dyDescent="0.2">
      <c r="A287" s="202" t="s">
        <v>328</v>
      </c>
      <c r="B287" s="202" t="s">
        <v>330</v>
      </c>
      <c r="C287" s="203">
        <v>41593</v>
      </c>
      <c r="D287" s="202">
        <v>10348</v>
      </c>
      <c r="E287" s="202">
        <v>19</v>
      </c>
      <c r="F287" s="207">
        <v>363.6</v>
      </c>
      <c r="G287" s="197">
        <f t="shared" si="4"/>
        <v>6908.4000000000005</v>
      </c>
    </row>
    <row r="288" spans="1:7" x14ac:dyDescent="0.2">
      <c r="A288" s="200" t="s">
        <v>328</v>
      </c>
      <c r="B288" s="200" t="s">
        <v>330</v>
      </c>
      <c r="C288" s="201">
        <v>41610</v>
      </c>
      <c r="D288" s="200">
        <v>10360</v>
      </c>
      <c r="E288" s="200">
        <v>10</v>
      </c>
      <c r="F288" s="206">
        <v>7390.2</v>
      </c>
      <c r="G288" s="197">
        <f t="shared" si="4"/>
        <v>73902</v>
      </c>
    </row>
    <row r="289" spans="1:7" x14ac:dyDescent="0.2">
      <c r="A289" s="202" t="s">
        <v>328</v>
      </c>
      <c r="B289" s="202" t="s">
        <v>330</v>
      </c>
      <c r="C289" s="203">
        <v>41612</v>
      </c>
      <c r="D289" s="202">
        <v>10363</v>
      </c>
      <c r="E289" s="202">
        <v>7</v>
      </c>
      <c r="F289" s="207">
        <v>447.2</v>
      </c>
      <c r="G289" s="197">
        <f t="shared" si="4"/>
        <v>3130.4</v>
      </c>
    </row>
    <row r="290" spans="1:7" x14ac:dyDescent="0.2">
      <c r="A290" s="200" t="s">
        <v>328</v>
      </c>
      <c r="B290" s="200" t="s">
        <v>330</v>
      </c>
      <c r="C290" s="201">
        <v>41619</v>
      </c>
      <c r="D290" s="200">
        <v>10373</v>
      </c>
      <c r="E290" s="200">
        <v>15</v>
      </c>
      <c r="F290" s="206">
        <v>1366.4</v>
      </c>
      <c r="G290" s="197">
        <f t="shared" si="4"/>
        <v>20496</v>
      </c>
    </row>
    <row r="291" spans="1:7" x14ac:dyDescent="0.2">
      <c r="A291" s="202" t="s">
        <v>328</v>
      </c>
      <c r="B291" s="202" t="s">
        <v>330</v>
      </c>
      <c r="C291" s="203">
        <v>41624</v>
      </c>
      <c r="D291" s="202">
        <v>10382</v>
      </c>
      <c r="E291" s="202">
        <v>19</v>
      </c>
      <c r="F291" s="207">
        <v>2900</v>
      </c>
      <c r="G291" s="197">
        <f t="shared" si="4"/>
        <v>55100</v>
      </c>
    </row>
    <row r="292" spans="1:7" x14ac:dyDescent="0.2">
      <c r="A292" s="200" t="s">
        <v>328</v>
      </c>
      <c r="B292" s="200" t="s">
        <v>330</v>
      </c>
      <c r="C292" s="201">
        <v>41632</v>
      </c>
      <c r="D292" s="200">
        <v>10389</v>
      </c>
      <c r="E292" s="200">
        <v>11</v>
      </c>
      <c r="F292" s="206">
        <v>1832.8</v>
      </c>
      <c r="G292" s="197">
        <f t="shared" si="4"/>
        <v>20160.8</v>
      </c>
    </row>
    <row r="293" spans="1:7" x14ac:dyDescent="0.2">
      <c r="A293" s="202" t="s">
        <v>326</v>
      </c>
      <c r="B293" s="202" t="s">
        <v>331</v>
      </c>
      <c r="C293" s="203">
        <v>40557</v>
      </c>
      <c r="D293" s="202">
        <v>10409</v>
      </c>
      <c r="E293" s="202">
        <v>19</v>
      </c>
      <c r="F293" s="207">
        <v>319.2</v>
      </c>
      <c r="G293" s="197">
        <f t="shared" si="4"/>
        <v>6064.8</v>
      </c>
    </row>
    <row r="294" spans="1:7" x14ac:dyDescent="0.2">
      <c r="A294" s="200" t="s">
        <v>328</v>
      </c>
      <c r="B294" s="200" t="s">
        <v>331</v>
      </c>
      <c r="C294" s="201">
        <v>40558</v>
      </c>
      <c r="D294" s="200">
        <v>10410</v>
      </c>
      <c r="E294" s="200">
        <v>16</v>
      </c>
      <c r="F294" s="206">
        <v>802</v>
      </c>
      <c r="G294" s="197">
        <f t="shared" si="4"/>
        <v>12832</v>
      </c>
    </row>
    <row r="295" spans="1:7" x14ac:dyDescent="0.2">
      <c r="A295" s="202" t="s">
        <v>328</v>
      </c>
      <c r="B295" s="202" t="s">
        <v>331</v>
      </c>
      <c r="C295" s="203">
        <v>40559</v>
      </c>
      <c r="D295" s="202">
        <v>10413</v>
      </c>
      <c r="E295" s="202">
        <v>8</v>
      </c>
      <c r="F295" s="207">
        <v>2123.1999999999998</v>
      </c>
      <c r="G295" s="197">
        <f t="shared" si="4"/>
        <v>16985.599999999999</v>
      </c>
    </row>
    <row r="296" spans="1:7" x14ac:dyDescent="0.2">
      <c r="A296" s="200" t="s">
        <v>326</v>
      </c>
      <c r="B296" s="200" t="s">
        <v>331</v>
      </c>
      <c r="C296" s="201">
        <v>40567</v>
      </c>
      <c r="D296" s="200">
        <v>10415</v>
      </c>
      <c r="E296" s="200">
        <v>18</v>
      </c>
      <c r="F296" s="206">
        <v>102.4</v>
      </c>
      <c r="G296" s="197">
        <f t="shared" si="4"/>
        <v>1843.2</v>
      </c>
    </row>
    <row r="297" spans="1:7" x14ac:dyDescent="0.2">
      <c r="A297" s="202" t="s">
        <v>328</v>
      </c>
      <c r="B297" s="202" t="s">
        <v>331</v>
      </c>
      <c r="C297" s="203">
        <v>40570</v>
      </c>
      <c r="D297" s="202">
        <v>10420</v>
      </c>
      <c r="E297" s="202">
        <v>8</v>
      </c>
      <c r="F297" s="207">
        <v>1707.84</v>
      </c>
      <c r="G297" s="197">
        <f t="shared" si="4"/>
        <v>13662.72</v>
      </c>
    </row>
    <row r="298" spans="1:7" x14ac:dyDescent="0.2">
      <c r="A298" s="200" t="s">
        <v>328</v>
      </c>
      <c r="B298" s="200" t="s">
        <v>331</v>
      </c>
      <c r="C298" s="201">
        <v>40581</v>
      </c>
      <c r="D298" s="200">
        <v>10429</v>
      </c>
      <c r="E298" s="200">
        <v>12</v>
      </c>
      <c r="F298" s="206">
        <v>1441.37</v>
      </c>
      <c r="G298" s="197">
        <f t="shared" si="4"/>
        <v>17296.439999999999</v>
      </c>
    </row>
    <row r="299" spans="1:7" x14ac:dyDescent="0.2">
      <c r="A299" s="202" t="s">
        <v>328</v>
      </c>
      <c r="B299" s="202" t="s">
        <v>331</v>
      </c>
      <c r="C299" s="203">
        <v>40581</v>
      </c>
      <c r="D299" s="202">
        <v>10432</v>
      </c>
      <c r="E299" s="202">
        <v>9</v>
      </c>
      <c r="F299" s="207">
        <v>485</v>
      </c>
      <c r="G299" s="197">
        <f t="shared" si="4"/>
        <v>4365</v>
      </c>
    </row>
    <row r="300" spans="1:7" x14ac:dyDescent="0.2">
      <c r="A300" s="200" t="s">
        <v>326</v>
      </c>
      <c r="B300" s="200" t="s">
        <v>331</v>
      </c>
      <c r="C300" s="201">
        <v>40585</v>
      </c>
      <c r="D300" s="200">
        <v>10436</v>
      </c>
      <c r="E300" s="200">
        <v>12</v>
      </c>
      <c r="F300" s="206">
        <v>1994.52</v>
      </c>
      <c r="G300" s="197">
        <f t="shared" si="4"/>
        <v>23934.239999999998</v>
      </c>
    </row>
    <row r="301" spans="1:7" x14ac:dyDescent="0.2">
      <c r="A301" s="202" t="s">
        <v>328</v>
      </c>
      <c r="B301" s="202" t="s">
        <v>331</v>
      </c>
      <c r="C301" s="203">
        <v>40587</v>
      </c>
      <c r="D301" s="202">
        <v>10434</v>
      </c>
      <c r="E301" s="202">
        <v>7</v>
      </c>
      <c r="F301" s="207">
        <v>321.12</v>
      </c>
      <c r="G301" s="197">
        <f t="shared" si="4"/>
        <v>2247.84</v>
      </c>
    </row>
    <row r="302" spans="1:7" x14ac:dyDescent="0.2">
      <c r="A302" s="200" t="s">
        <v>328</v>
      </c>
      <c r="B302" s="200" t="s">
        <v>331</v>
      </c>
      <c r="C302" s="201">
        <v>40588</v>
      </c>
      <c r="D302" s="200">
        <v>10438</v>
      </c>
      <c r="E302" s="200">
        <v>18</v>
      </c>
      <c r="F302" s="206">
        <v>454</v>
      </c>
      <c r="G302" s="197">
        <f t="shared" si="4"/>
        <v>8172</v>
      </c>
    </row>
    <row r="303" spans="1:7" x14ac:dyDescent="0.2">
      <c r="A303" s="202" t="s">
        <v>328</v>
      </c>
      <c r="B303" s="202" t="s">
        <v>331</v>
      </c>
      <c r="C303" s="203">
        <v>40592</v>
      </c>
      <c r="D303" s="202">
        <v>10442</v>
      </c>
      <c r="E303" s="202">
        <v>19</v>
      </c>
      <c r="F303" s="207">
        <v>1792</v>
      </c>
      <c r="G303" s="197">
        <f t="shared" si="4"/>
        <v>34048</v>
      </c>
    </row>
    <row r="304" spans="1:7" x14ac:dyDescent="0.2">
      <c r="A304" s="200" t="s">
        <v>326</v>
      </c>
      <c r="B304" s="200" t="s">
        <v>331</v>
      </c>
      <c r="C304" s="201">
        <v>40594</v>
      </c>
      <c r="D304" s="200">
        <v>10445</v>
      </c>
      <c r="E304" s="200">
        <v>17</v>
      </c>
      <c r="F304" s="206">
        <v>174.9</v>
      </c>
      <c r="G304" s="197">
        <f t="shared" si="4"/>
        <v>2973.3</v>
      </c>
    </row>
    <row r="305" spans="1:7" x14ac:dyDescent="0.2">
      <c r="A305" s="202" t="s">
        <v>328</v>
      </c>
      <c r="B305" s="202" t="s">
        <v>331</v>
      </c>
      <c r="C305" s="203">
        <v>40595</v>
      </c>
      <c r="D305" s="202">
        <v>10444</v>
      </c>
      <c r="E305" s="202">
        <v>19</v>
      </c>
      <c r="F305" s="207">
        <v>1031.7</v>
      </c>
      <c r="G305" s="197">
        <f t="shared" si="4"/>
        <v>19602.3</v>
      </c>
    </row>
    <row r="306" spans="1:7" x14ac:dyDescent="0.2">
      <c r="A306" s="200" t="s">
        <v>328</v>
      </c>
      <c r="B306" s="200" t="s">
        <v>331</v>
      </c>
      <c r="C306" s="201">
        <v>40601</v>
      </c>
      <c r="D306" s="200">
        <v>10449</v>
      </c>
      <c r="E306" s="200">
        <v>17</v>
      </c>
      <c r="F306" s="206">
        <v>1838.2</v>
      </c>
      <c r="G306" s="197">
        <f t="shared" si="4"/>
        <v>31249.4</v>
      </c>
    </row>
    <row r="307" spans="1:7" x14ac:dyDescent="0.2">
      <c r="A307" s="202" t="s">
        <v>328</v>
      </c>
      <c r="B307" s="202" t="s">
        <v>331</v>
      </c>
      <c r="C307" s="203">
        <v>40606</v>
      </c>
      <c r="D307" s="202">
        <v>10433</v>
      </c>
      <c r="E307" s="202">
        <v>10</v>
      </c>
      <c r="F307" s="207">
        <v>851.2</v>
      </c>
      <c r="G307" s="197">
        <f t="shared" si="4"/>
        <v>8512</v>
      </c>
    </row>
    <row r="308" spans="1:7" x14ac:dyDescent="0.2">
      <c r="A308" s="200" t="s">
        <v>326</v>
      </c>
      <c r="B308" s="200" t="s">
        <v>331</v>
      </c>
      <c r="C308" s="201">
        <v>40614</v>
      </c>
      <c r="D308" s="200">
        <v>10468</v>
      </c>
      <c r="E308" s="200">
        <v>13</v>
      </c>
      <c r="F308" s="206">
        <v>717.6</v>
      </c>
      <c r="G308" s="197">
        <f t="shared" si="4"/>
        <v>9328.8000000000011</v>
      </c>
    </row>
    <row r="309" spans="1:7" x14ac:dyDescent="0.2">
      <c r="A309" s="202" t="s">
        <v>328</v>
      </c>
      <c r="B309" s="202" t="s">
        <v>331</v>
      </c>
      <c r="C309" s="203">
        <v>40616</v>
      </c>
      <c r="D309" s="202">
        <v>10441</v>
      </c>
      <c r="E309" s="202">
        <v>17</v>
      </c>
      <c r="F309" s="207">
        <v>1755</v>
      </c>
      <c r="G309" s="197">
        <f t="shared" si="4"/>
        <v>29835</v>
      </c>
    </row>
    <row r="310" spans="1:7" x14ac:dyDescent="0.2">
      <c r="A310" s="200" t="s">
        <v>328</v>
      </c>
      <c r="B310" s="200" t="s">
        <v>331</v>
      </c>
      <c r="C310" s="201">
        <v>40623</v>
      </c>
      <c r="D310" s="200">
        <v>10479</v>
      </c>
      <c r="E310" s="200">
        <v>9</v>
      </c>
      <c r="F310" s="206">
        <v>10495.6</v>
      </c>
      <c r="G310" s="197">
        <f t="shared" si="4"/>
        <v>94460.400000000009</v>
      </c>
    </row>
    <row r="311" spans="1:7" x14ac:dyDescent="0.2">
      <c r="A311" s="202" t="s">
        <v>328</v>
      </c>
      <c r="B311" s="202" t="s">
        <v>331</v>
      </c>
      <c r="C311" s="203">
        <v>40634</v>
      </c>
      <c r="D311" s="202">
        <v>10484</v>
      </c>
      <c r="E311" s="202">
        <v>7</v>
      </c>
      <c r="F311" s="207">
        <v>386.2</v>
      </c>
      <c r="G311" s="197">
        <f t="shared" si="4"/>
        <v>2703.4</v>
      </c>
    </row>
    <row r="312" spans="1:7" x14ac:dyDescent="0.2">
      <c r="A312" s="200" t="s">
        <v>326</v>
      </c>
      <c r="B312" s="200" t="s">
        <v>331</v>
      </c>
      <c r="C312" s="201">
        <v>40644</v>
      </c>
      <c r="D312" s="200">
        <v>10492</v>
      </c>
      <c r="E312" s="200">
        <v>10</v>
      </c>
      <c r="F312" s="206">
        <v>851.2</v>
      </c>
      <c r="G312" s="197">
        <f t="shared" si="4"/>
        <v>8512</v>
      </c>
    </row>
    <row r="313" spans="1:7" x14ac:dyDescent="0.2">
      <c r="A313" s="202" t="s">
        <v>328</v>
      </c>
      <c r="B313" s="202" t="s">
        <v>331</v>
      </c>
      <c r="C313" s="203">
        <v>40644</v>
      </c>
      <c r="D313" s="202">
        <v>10495</v>
      </c>
      <c r="E313" s="202">
        <v>19</v>
      </c>
      <c r="F313" s="207">
        <v>278</v>
      </c>
      <c r="G313" s="197">
        <f t="shared" si="4"/>
        <v>5282</v>
      </c>
    </row>
    <row r="314" spans="1:7" x14ac:dyDescent="0.2">
      <c r="A314" s="200" t="s">
        <v>328</v>
      </c>
      <c r="B314" s="200" t="s">
        <v>331</v>
      </c>
      <c r="C314" s="201">
        <v>40654</v>
      </c>
      <c r="D314" s="200">
        <v>10505</v>
      </c>
      <c r="E314" s="200">
        <v>8</v>
      </c>
      <c r="F314" s="206">
        <v>147.9</v>
      </c>
      <c r="G314" s="197">
        <f t="shared" si="4"/>
        <v>1183.2</v>
      </c>
    </row>
    <row r="315" spans="1:7" x14ac:dyDescent="0.2">
      <c r="A315" s="202" t="s">
        <v>328</v>
      </c>
      <c r="B315" s="202" t="s">
        <v>331</v>
      </c>
      <c r="C315" s="203">
        <v>40662</v>
      </c>
      <c r="D315" s="202">
        <v>10517</v>
      </c>
      <c r="E315" s="202">
        <v>12</v>
      </c>
      <c r="F315" s="207">
        <v>352</v>
      </c>
      <c r="G315" s="197">
        <f t="shared" si="4"/>
        <v>4224</v>
      </c>
    </row>
    <row r="316" spans="1:7" x14ac:dyDescent="0.2">
      <c r="A316" s="200" t="s">
        <v>326</v>
      </c>
      <c r="B316" s="200" t="s">
        <v>331</v>
      </c>
      <c r="C316" s="201">
        <v>40675</v>
      </c>
      <c r="D316" s="200">
        <v>10530</v>
      </c>
      <c r="E316" s="200">
        <v>16</v>
      </c>
      <c r="F316" s="206">
        <v>4180</v>
      </c>
      <c r="G316" s="197">
        <f t="shared" si="4"/>
        <v>66880</v>
      </c>
    </row>
    <row r="317" spans="1:7" x14ac:dyDescent="0.2">
      <c r="A317" s="202" t="s">
        <v>328</v>
      </c>
      <c r="B317" s="202" t="s">
        <v>331</v>
      </c>
      <c r="C317" s="203">
        <v>40679</v>
      </c>
      <c r="D317" s="202">
        <v>10514</v>
      </c>
      <c r="E317" s="202">
        <v>19</v>
      </c>
      <c r="F317" s="207">
        <v>8623.4500000000007</v>
      </c>
      <c r="G317" s="197">
        <f t="shared" si="4"/>
        <v>163845.55000000002</v>
      </c>
    </row>
    <row r="318" spans="1:7" x14ac:dyDescent="0.2">
      <c r="A318" s="200" t="s">
        <v>328</v>
      </c>
      <c r="B318" s="200" t="s">
        <v>331</v>
      </c>
      <c r="C318" s="201">
        <v>40696</v>
      </c>
      <c r="D318" s="200">
        <v>10547</v>
      </c>
      <c r="E318" s="200">
        <v>16</v>
      </c>
      <c r="F318" s="206">
        <v>1792.8</v>
      </c>
      <c r="G318" s="197">
        <f t="shared" si="4"/>
        <v>28684.799999999999</v>
      </c>
    </row>
    <row r="319" spans="1:7" x14ac:dyDescent="0.2">
      <c r="A319" s="202" t="s">
        <v>328</v>
      </c>
      <c r="B319" s="202" t="s">
        <v>331</v>
      </c>
      <c r="C319" s="203">
        <v>40696</v>
      </c>
      <c r="D319" s="202">
        <v>10548</v>
      </c>
      <c r="E319" s="202">
        <v>15</v>
      </c>
      <c r="F319" s="207">
        <v>240.1</v>
      </c>
      <c r="G319" s="197">
        <f t="shared" si="4"/>
        <v>3601.5</v>
      </c>
    </row>
    <row r="320" spans="1:7" x14ac:dyDescent="0.2">
      <c r="A320" s="200" t="s">
        <v>326</v>
      </c>
      <c r="B320" s="200" t="s">
        <v>331</v>
      </c>
      <c r="C320" s="201">
        <v>40700</v>
      </c>
      <c r="D320" s="200">
        <v>10536</v>
      </c>
      <c r="E320" s="200">
        <v>8</v>
      </c>
      <c r="F320" s="206">
        <v>1645</v>
      </c>
      <c r="G320" s="197">
        <f t="shared" si="4"/>
        <v>13160</v>
      </c>
    </row>
    <row r="321" spans="1:7" x14ac:dyDescent="0.2">
      <c r="A321" s="202" t="s">
        <v>328</v>
      </c>
      <c r="B321" s="202" t="s">
        <v>331</v>
      </c>
      <c r="C321" s="203">
        <v>40707</v>
      </c>
      <c r="D321" s="202">
        <v>10540</v>
      </c>
      <c r="E321" s="202">
        <v>17</v>
      </c>
      <c r="F321" s="207">
        <v>10191.700000000001</v>
      </c>
      <c r="G321" s="197">
        <f t="shared" si="4"/>
        <v>173258.90000000002</v>
      </c>
    </row>
    <row r="322" spans="1:7" x14ac:dyDescent="0.2">
      <c r="A322" s="200" t="s">
        <v>328</v>
      </c>
      <c r="B322" s="200" t="s">
        <v>331</v>
      </c>
      <c r="C322" s="201">
        <v>40713</v>
      </c>
      <c r="D322" s="200">
        <v>10570</v>
      </c>
      <c r="E322" s="200">
        <v>12</v>
      </c>
      <c r="F322" s="206">
        <v>2465.25</v>
      </c>
      <c r="G322" s="197">
        <f t="shared" si="4"/>
        <v>29583</v>
      </c>
    </row>
    <row r="323" spans="1:7" x14ac:dyDescent="0.2">
      <c r="A323" s="202" t="s">
        <v>328</v>
      </c>
      <c r="B323" s="202" t="s">
        <v>331</v>
      </c>
      <c r="C323" s="203">
        <v>40719</v>
      </c>
      <c r="D323" s="202">
        <v>10572</v>
      </c>
      <c r="E323" s="202">
        <v>11</v>
      </c>
      <c r="F323" s="207">
        <v>1501.08</v>
      </c>
      <c r="G323" s="197">
        <f t="shared" ref="G323:G386" si="5">F323*E323</f>
        <v>16511.879999999997</v>
      </c>
    </row>
    <row r="324" spans="1:7" x14ac:dyDescent="0.2">
      <c r="A324" s="200" t="s">
        <v>326</v>
      </c>
      <c r="B324" s="200" t="s">
        <v>331</v>
      </c>
      <c r="C324" s="201">
        <v>40724</v>
      </c>
      <c r="D324" s="200">
        <v>10576</v>
      </c>
      <c r="E324" s="200">
        <v>12</v>
      </c>
      <c r="F324" s="206">
        <v>838.45</v>
      </c>
      <c r="G324" s="197">
        <f t="shared" si="5"/>
        <v>10061.400000000001</v>
      </c>
    </row>
    <row r="325" spans="1:7" x14ac:dyDescent="0.2">
      <c r="A325" s="202" t="s">
        <v>328</v>
      </c>
      <c r="B325" s="202" t="s">
        <v>331</v>
      </c>
      <c r="C325" s="203">
        <v>40726</v>
      </c>
      <c r="D325" s="202">
        <v>10581</v>
      </c>
      <c r="E325" s="202">
        <v>9</v>
      </c>
      <c r="F325" s="207">
        <v>310</v>
      </c>
      <c r="G325" s="197">
        <f t="shared" si="5"/>
        <v>2790</v>
      </c>
    </row>
    <row r="326" spans="1:7" x14ac:dyDescent="0.2">
      <c r="A326" s="200" t="s">
        <v>328</v>
      </c>
      <c r="B326" s="200" t="s">
        <v>331</v>
      </c>
      <c r="C326" s="201">
        <v>40733</v>
      </c>
      <c r="D326" s="200">
        <v>10568</v>
      </c>
      <c r="E326" s="200">
        <v>17</v>
      </c>
      <c r="F326" s="206">
        <v>155</v>
      </c>
      <c r="G326" s="197">
        <f t="shared" si="5"/>
        <v>2635</v>
      </c>
    </row>
    <row r="327" spans="1:7" x14ac:dyDescent="0.2">
      <c r="A327" s="202" t="s">
        <v>328</v>
      </c>
      <c r="B327" s="202" t="s">
        <v>331</v>
      </c>
      <c r="C327" s="203">
        <v>40738</v>
      </c>
      <c r="D327" s="202">
        <v>10582</v>
      </c>
      <c r="E327" s="202">
        <v>19</v>
      </c>
      <c r="F327" s="207">
        <v>330</v>
      </c>
      <c r="G327" s="197">
        <f t="shared" si="5"/>
        <v>6270</v>
      </c>
    </row>
    <row r="328" spans="1:7" x14ac:dyDescent="0.2">
      <c r="A328" s="200" t="s">
        <v>328</v>
      </c>
      <c r="B328" s="200" t="s">
        <v>331</v>
      </c>
      <c r="C328" s="201">
        <v>40740</v>
      </c>
      <c r="D328" s="200">
        <v>10592</v>
      </c>
      <c r="E328" s="200">
        <v>12</v>
      </c>
      <c r="F328" s="206">
        <v>516.46</v>
      </c>
      <c r="G328" s="197">
        <f t="shared" si="5"/>
        <v>6197.52</v>
      </c>
    </row>
    <row r="329" spans="1:7" x14ac:dyDescent="0.2">
      <c r="A329" s="202" t="s">
        <v>328</v>
      </c>
      <c r="B329" s="202" t="s">
        <v>331</v>
      </c>
      <c r="C329" s="203">
        <v>40740</v>
      </c>
      <c r="D329" s="202">
        <v>10594</v>
      </c>
      <c r="E329" s="202">
        <v>12</v>
      </c>
      <c r="F329" s="207">
        <v>565.5</v>
      </c>
      <c r="G329" s="197">
        <f t="shared" si="5"/>
        <v>6786</v>
      </c>
    </row>
    <row r="330" spans="1:7" x14ac:dyDescent="0.2">
      <c r="A330" s="200" t="s">
        <v>326</v>
      </c>
      <c r="B330" s="200" t="s">
        <v>331</v>
      </c>
      <c r="C330" s="201">
        <v>40762</v>
      </c>
      <c r="D330" s="200">
        <v>10619</v>
      </c>
      <c r="E330" s="200">
        <v>17</v>
      </c>
      <c r="F330" s="206">
        <v>1260</v>
      </c>
      <c r="G330" s="197">
        <f t="shared" si="5"/>
        <v>21420</v>
      </c>
    </row>
    <row r="331" spans="1:7" x14ac:dyDescent="0.2">
      <c r="A331" s="202" t="s">
        <v>328</v>
      </c>
      <c r="B331" s="202" t="s">
        <v>331</v>
      </c>
      <c r="C331" s="203">
        <v>40769</v>
      </c>
      <c r="D331" s="202">
        <v>10625</v>
      </c>
      <c r="E331" s="202">
        <v>12</v>
      </c>
      <c r="F331" s="207">
        <v>479.75</v>
      </c>
      <c r="G331" s="197">
        <f t="shared" si="5"/>
        <v>5757</v>
      </c>
    </row>
    <row r="332" spans="1:7" x14ac:dyDescent="0.2">
      <c r="A332" s="200" t="s">
        <v>328</v>
      </c>
      <c r="B332" s="200" t="s">
        <v>331</v>
      </c>
      <c r="C332" s="201">
        <v>40787</v>
      </c>
      <c r="D332" s="200">
        <v>10638</v>
      </c>
      <c r="E332" s="200">
        <v>18</v>
      </c>
      <c r="F332" s="206">
        <v>2720.05</v>
      </c>
      <c r="G332" s="197">
        <f t="shared" si="5"/>
        <v>48960.9</v>
      </c>
    </row>
    <row r="333" spans="1:7" x14ac:dyDescent="0.2">
      <c r="A333" s="202" t="s">
        <v>328</v>
      </c>
      <c r="B333" s="202" t="s">
        <v>331</v>
      </c>
      <c r="C333" s="203">
        <v>40787</v>
      </c>
      <c r="D333" s="202">
        <v>10644</v>
      </c>
      <c r="E333" s="202">
        <v>9</v>
      </c>
      <c r="F333" s="207">
        <v>1371.8</v>
      </c>
      <c r="G333" s="197">
        <f t="shared" si="5"/>
        <v>12346.199999999999</v>
      </c>
    </row>
    <row r="334" spans="1:7" x14ac:dyDescent="0.2">
      <c r="A334" s="200" t="s">
        <v>328</v>
      </c>
      <c r="B334" s="200" t="s">
        <v>331</v>
      </c>
      <c r="C334" s="201">
        <v>40804</v>
      </c>
      <c r="D334" s="200">
        <v>10662</v>
      </c>
      <c r="E334" s="200">
        <v>9</v>
      </c>
      <c r="F334" s="206">
        <v>125</v>
      </c>
      <c r="G334" s="197">
        <f t="shared" si="5"/>
        <v>1125</v>
      </c>
    </row>
    <row r="335" spans="1:7" x14ac:dyDescent="0.2">
      <c r="A335" s="202" t="s">
        <v>328</v>
      </c>
      <c r="B335" s="202" t="s">
        <v>331</v>
      </c>
      <c r="C335" s="203">
        <v>40816</v>
      </c>
      <c r="D335" s="202">
        <v>10681</v>
      </c>
      <c r="E335" s="202">
        <v>14</v>
      </c>
      <c r="F335" s="207">
        <v>1287.4000000000001</v>
      </c>
      <c r="G335" s="197">
        <f t="shared" si="5"/>
        <v>18023.600000000002</v>
      </c>
    </row>
    <row r="336" spans="1:7" x14ac:dyDescent="0.2">
      <c r="A336" s="200" t="s">
        <v>328</v>
      </c>
      <c r="B336" s="200" t="s">
        <v>331</v>
      </c>
      <c r="C336" s="201">
        <v>40816</v>
      </c>
      <c r="D336" s="200">
        <v>10684</v>
      </c>
      <c r="E336" s="200">
        <v>18</v>
      </c>
      <c r="F336" s="206">
        <v>1768</v>
      </c>
      <c r="G336" s="197">
        <f t="shared" si="5"/>
        <v>31824</v>
      </c>
    </row>
    <row r="337" spans="1:7" x14ac:dyDescent="0.2">
      <c r="A337" s="202" t="s">
        <v>328</v>
      </c>
      <c r="B337" s="202" t="s">
        <v>331</v>
      </c>
      <c r="C337" s="203">
        <v>40817</v>
      </c>
      <c r="D337" s="202">
        <v>10682</v>
      </c>
      <c r="E337" s="202">
        <v>11</v>
      </c>
      <c r="F337" s="207">
        <v>375.5</v>
      </c>
      <c r="G337" s="197">
        <f t="shared" si="5"/>
        <v>4130.5</v>
      </c>
    </row>
    <row r="338" spans="1:7" x14ac:dyDescent="0.2">
      <c r="A338" s="200" t="s">
        <v>328</v>
      </c>
      <c r="B338" s="200" t="s">
        <v>331</v>
      </c>
      <c r="C338" s="201">
        <v>40826</v>
      </c>
      <c r="D338" s="200">
        <v>10693</v>
      </c>
      <c r="E338" s="200">
        <v>19</v>
      </c>
      <c r="F338" s="206">
        <v>2071.1999999999998</v>
      </c>
      <c r="G338" s="197">
        <f t="shared" si="5"/>
        <v>39352.799999999996</v>
      </c>
    </row>
    <row r="339" spans="1:7" x14ac:dyDescent="0.2">
      <c r="A339" s="202" t="s">
        <v>328</v>
      </c>
      <c r="B339" s="202" t="s">
        <v>331</v>
      </c>
      <c r="C339" s="203">
        <v>40829</v>
      </c>
      <c r="D339" s="202">
        <v>10699</v>
      </c>
      <c r="E339" s="202">
        <v>17</v>
      </c>
      <c r="F339" s="207">
        <v>114</v>
      </c>
      <c r="G339" s="197">
        <f t="shared" si="5"/>
        <v>1938</v>
      </c>
    </row>
    <row r="340" spans="1:7" x14ac:dyDescent="0.2">
      <c r="A340" s="200" t="s">
        <v>328</v>
      </c>
      <c r="B340" s="200" t="s">
        <v>331</v>
      </c>
      <c r="C340" s="201">
        <v>40830</v>
      </c>
      <c r="D340" s="200">
        <v>10697</v>
      </c>
      <c r="E340" s="200">
        <v>16</v>
      </c>
      <c r="F340" s="206">
        <v>805.43</v>
      </c>
      <c r="G340" s="197">
        <f t="shared" si="5"/>
        <v>12886.88</v>
      </c>
    </row>
    <row r="341" spans="1:7" x14ac:dyDescent="0.2">
      <c r="A341" s="202" t="s">
        <v>328</v>
      </c>
      <c r="B341" s="202" t="s">
        <v>331</v>
      </c>
      <c r="C341" s="203">
        <v>40832</v>
      </c>
      <c r="D341" s="202">
        <v>10700</v>
      </c>
      <c r="E341" s="202">
        <v>7</v>
      </c>
      <c r="F341" s="207">
        <v>1638.4</v>
      </c>
      <c r="G341" s="197">
        <f t="shared" si="5"/>
        <v>11468.800000000001</v>
      </c>
    </row>
    <row r="342" spans="1:7" x14ac:dyDescent="0.2">
      <c r="A342" s="200" t="s">
        <v>328</v>
      </c>
      <c r="B342" s="200" t="s">
        <v>331</v>
      </c>
      <c r="C342" s="201">
        <v>40845</v>
      </c>
      <c r="D342" s="200">
        <v>10715</v>
      </c>
      <c r="E342" s="200">
        <v>10</v>
      </c>
      <c r="F342" s="206">
        <v>1296</v>
      </c>
      <c r="G342" s="197">
        <f t="shared" si="5"/>
        <v>12960</v>
      </c>
    </row>
    <row r="343" spans="1:7" x14ac:dyDescent="0.2">
      <c r="A343" s="202" t="s">
        <v>328</v>
      </c>
      <c r="B343" s="202" t="s">
        <v>331</v>
      </c>
      <c r="C343" s="203">
        <v>40847</v>
      </c>
      <c r="D343" s="202">
        <v>10712</v>
      </c>
      <c r="E343" s="202">
        <v>15</v>
      </c>
      <c r="F343" s="207">
        <v>1233.48</v>
      </c>
      <c r="G343" s="197">
        <f t="shared" si="5"/>
        <v>18502.2</v>
      </c>
    </row>
    <row r="344" spans="1:7" x14ac:dyDescent="0.2">
      <c r="A344" s="200" t="s">
        <v>328</v>
      </c>
      <c r="B344" s="200" t="s">
        <v>331</v>
      </c>
      <c r="C344" s="201">
        <v>40854</v>
      </c>
      <c r="D344" s="200">
        <v>10732</v>
      </c>
      <c r="E344" s="200">
        <v>14</v>
      </c>
      <c r="F344" s="206">
        <v>360</v>
      </c>
      <c r="G344" s="197">
        <f t="shared" si="5"/>
        <v>5040</v>
      </c>
    </row>
    <row r="345" spans="1:7" x14ac:dyDescent="0.2">
      <c r="A345" s="202" t="s">
        <v>326</v>
      </c>
      <c r="B345" s="202" t="s">
        <v>331</v>
      </c>
      <c r="C345" s="203">
        <v>40864</v>
      </c>
      <c r="D345" s="202">
        <v>10739</v>
      </c>
      <c r="E345" s="202">
        <v>12</v>
      </c>
      <c r="F345" s="207">
        <v>240</v>
      </c>
      <c r="G345" s="197">
        <f t="shared" si="5"/>
        <v>2880</v>
      </c>
    </row>
    <row r="346" spans="1:7" x14ac:dyDescent="0.2">
      <c r="A346" s="200" t="s">
        <v>328</v>
      </c>
      <c r="B346" s="200" t="s">
        <v>331</v>
      </c>
      <c r="C346" s="201">
        <v>40865</v>
      </c>
      <c r="D346" s="200">
        <v>10742</v>
      </c>
      <c r="E346" s="200">
        <v>8</v>
      </c>
      <c r="F346" s="206">
        <v>3118</v>
      </c>
      <c r="G346" s="197">
        <f t="shared" si="5"/>
        <v>24944</v>
      </c>
    </row>
    <row r="347" spans="1:7" x14ac:dyDescent="0.2">
      <c r="A347" s="202" t="s">
        <v>328</v>
      </c>
      <c r="B347" s="202" t="s">
        <v>331</v>
      </c>
      <c r="C347" s="203">
        <v>40872</v>
      </c>
      <c r="D347" s="202">
        <v>10723</v>
      </c>
      <c r="E347" s="202">
        <v>10</v>
      </c>
      <c r="F347" s="207">
        <v>468.45</v>
      </c>
      <c r="G347" s="197">
        <f t="shared" si="5"/>
        <v>4684.5</v>
      </c>
    </row>
    <row r="348" spans="1:7" x14ac:dyDescent="0.2">
      <c r="A348" s="200" t="s">
        <v>326</v>
      </c>
      <c r="B348" s="200" t="s">
        <v>331</v>
      </c>
      <c r="C348" s="201">
        <v>40874</v>
      </c>
      <c r="D348" s="200">
        <v>10753</v>
      </c>
      <c r="E348" s="200">
        <v>8</v>
      </c>
      <c r="F348" s="206">
        <v>88</v>
      </c>
      <c r="G348" s="197">
        <f t="shared" si="5"/>
        <v>704</v>
      </c>
    </row>
    <row r="349" spans="1:7" x14ac:dyDescent="0.2">
      <c r="A349" s="202" t="s">
        <v>328</v>
      </c>
      <c r="B349" s="202" t="s">
        <v>331</v>
      </c>
      <c r="C349" s="203">
        <v>40875</v>
      </c>
      <c r="D349" s="202">
        <v>10748</v>
      </c>
      <c r="E349" s="202">
        <v>10</v>
      </c>
      <c r="F349" s="207">
        <v>2196</v>
      </c>
      <c r="G349" s="197">
        <f t="shared" si="5"/>
        <v>21960</v>
      </c>
    </row>
    <row r="350" spans="1:7" x14ac:dyDescent="0.2">
      <c r="A350" s="200" t="s">
        <v>328</v>
      </c>
      <c r="B350" s="200" t="s">
        <v>331</v>
      </c>
      <c r="C350" s="201">
        <v>40880</v>
      </c>
      <c r="D350" s="200">
        <v>10751</v>
      </c>
      <c r="E350" s="200">
        <v>10</v>
      </c>
      <c r="F350" s="206">
        <v>1631.48</v>
      </c>
      <c r="G350" s="197">
        <f t="shared" si="5"/>
        <v>16314.8</v>
      </c>
    </row>
    <row r="351" spans="1:7" x14ac:dyDescent="0.2">
      <c r="A351" s="202" t="s">
        <v>326</v>
      </c>
      <c r="B351" s="202" t="s">
        <v>331</v>
      </c>
      <c r="C351" s="203">
        <v>40881</v>
      </c>
      <c r="D351" s="202">
        <v>10758</v>
      </c>
      <c r="E351" s="202">
        <v>8</v>
      </c>
      <c r="F351" s="207">
        <v>1644.6</v>
      </c>
      <c r="G351" s="197">
        <f t="shared" si="5"/>
        <v>13156.8</v>
      </c>
    </row>
    <row r="352" spans="1:7" x14ac:dyDescent="0.2">
      <c r="A352" s="200" t="s">
        <v>328</v>
      </c>
      <c r="B352" s="200" t="s">
        <v>331</v>
      </c>
      <c r="C352" s="201">
        <v>40885</v>
      </c>
      <c r="D352" s="200">
        <v>10763</v>
      </c>
      <c r="E352" s="200">
        <v>17</v>
      </c>
      <c r="F352" s="206">
        <v>616</v>
      </c>
      <c r="G352" s="197">
        <f t="shared" si="5"/>
        <v>10472</v>
      </c>
    </row>
    <row r="353" spans="1:7" x14ac:dyDescent="0.2">
      <c r="A353" s="202" t="s">
        <v>328</v>
      </c>
      <c r="B353" s="202" t="s">
        <v>331</v>
      </c>
      <c r="C353" s="203">
        <v>40886</v>
      </c>
      <c r="D353" s="202">
        <v>10762</v>
      </c>
      <c r="E353" s="202">
        <v>8</v>
      </c>
      <c r="F353" s="207">
        <v>4337</v>
      </c>
      <c r="G353" s="197">
        <f t="shared" si="5"/>
        <v>34696</v>
      </c>
    </row>
    <row r="354" spans="1:7" x14ac:dyDescent="0.2">
      <c r="A354" s="200" t="s">
        <v>328</v>
      </c>
      <c r="B354" s="200" t="s">
        <v>331</v>
      </c>
      <c r="C354" s="201">
        <v>40886</v>
      </c>
      <c r="D354" s="200">
        <v>10765</v>
      </c>
      <c r="E354" s="200">
        <v>12</v>
      </c>
      <c r="F354" s="206">
        <v>1515.6</v>
      </c>
      <c r="G354" s="197">
        <f t="shared" si="5"/>
        <v>18187.199999999997</v>
      </c>
    </row>
    <row r="355" spans="1:7" x14ac:dyDescent="0.2">
      <c r="A355" s="202" t="s">
        <v>328</v>
      </c>
      <c r="B355" s="202" t="s">
        <v>331</v>
      </c>
      <c r="C355" s="203">
        <v>40889</v>
      </c>
      <c r="D355" s="202">
        <v>10759</v>
      </c>
      <c r="E355" s="202">
        <v>15</v>
      </c>
      <c r="F355" s="207">
        <v>320</v>
      </c>
      <c r="G355" s="197">
        <f t="shared" si="5"/>
        <v>4800</v>
      </c>
    </row>
    <row r="356" spans="1:7" x14ac:dyDescent="0.2">
      <c r="A356" s="200" t="s">
        <v>328</v>
      </c>
      <c r="B356" s="200" t="s">
        <v>331</v>
      </c>
      <c r="C356" s="201">
        <v>40889</v>
      </c>
      <c r="D356" s="200">
        <v>10769</v>
      </c>
      <c r="E356" s="200">
        <v>9</v>
      </c>
      <c r="F356" s="206">
        <v>1684.27</v>
      </c>
      <c r="G356" s="197">
        <f t="shared" si="5"/>
        <v>15158.43</v>
      </c>
    </row>
    <row r="357" spans="1:7" x14ac:dyDescent="0.2">
      <c r="A357" s="202" t="s">
        <v>328</v>
      </c>
      <c r="B357" s="202" t="s">
        <v>331</v>
      </c>
      <c r="C357" s="203">
        <v>40892</v>
      </c>
      <c r="D357" s="202">
        <v>10768</v>
      </c>
      <c r="E357" s="202">
        <v>11</v>
      </c>
      <c r="F357" s="207">
        <v>1477</v>
      </c>
      <c r="G357" s="197">
        <f t="shared" si="5"/>
        <v>16247</v>
      </c>
    </row>
    <row r="358" spans="1:7" x14ac:dyDescent="0.2">
      <c r="A358" s="200" t="s">
        <v>328</v>
      </c>
      <c r="B358" s="200" t="s">
        <v>331</v>
      </c>
      <c r="C358" s="201">
        <v>40896</v>
      </c>
      <c r="D358" s="200">
        <v>10772</v>
      </c>
      <c r="E358" s="200">
        <v>8</v>
      </c>
      <c r="F358" s="206">
        <v>3603.22</v>
      </c>
      <c r="G358" s="197">
        <f t="shared" si="5"/>
        <v>28825.759999999998</v>
      </c>
    </row>
    <row r="359" spans="1:7" x14ac:dyDescent="0.2">
      <c r="A359" s="202" t="s">
        <v>328</v>
      </c>
      <c r="B359" s="202" t="s">
        <v>331</v>
      </c>
      <c r="C359" s="203">
        <v>40901</v>
      </c>
      <c r="D359" s="202">
        <v>10778</v>
      </c>
      <c r="E359" s="202">
        <v>18</v>
      </c>
      <c r="F359" s="207">
        <v>96.5</v>
      </c>
      <c r="G359" s="197">
        <f t="shared" si="5"/>
        <v>1737</v>
      </c>
    </row>
    <row r="360" spans="1:7" x14ac:dyDescent="0.2">
      <c r="A360" s="200" t="s">
        <v>328</v>
      </c>
      <c r="B360" s="200" t="s">
        <v>331</v>
      </c>
      <c r="C360" s="201">
        <v>40913</v>
      </c>
      <c r="D360" s="200">
        <v>10806</v>
      </c>
      <c r="E360" s="200">
        <v>14</v>
      </c>
      <c r="F360" s="206">
        <v>439.6</v>
      </c>
      <c r="G360" s="197">
        <f t="shared" si="5"/>
        <v>6154.4000000000005</v>
      </c>
    </row>
    <row r="361" spans="1:7" x14ac:dyDescent="0.2">
      <c r="A361" s="202" t="s">
        <v>328</v>
      </c>
      <c r="B361" s="202" t="s">
        <v>331</v>
      </c>
      <c r="C361" s="203">
        <v>40916</v>
      </c>
      <c r="D361" s="202">
        <v>10793</v>
      </c>
      <c r="E361" s="202">
        <v>11</v>
      </c>
      <c r="F361" s="207">
        <v>191.1</v>
      </c>
      <c r="G361" s="197">
        <f t="shared" si="5"/>
        <v>2102.1</v>
      </c>
    </row>
    <row r="362" spans="1:7" x14ac:dyDescent="0.2">
      <c r="A362" s="200" t="s">
        <v>328</v>
      </c>
      <c r="B362" s="200" t="s">
        <v>331</v>
      </c>
      <c r="C362" s="201">
        <v>40921</v>
      </c>
      <c r="D362" s="200">
        <v>10817</v>
      </c>
      <c r="E362" s="200">
        <v>8</v>
      </c>
      <c r="F362" s="206">
        <v>10952.84</v>
      </c>
      <c r="G362" s="197">
        <f t="shared" si="5"/>
        <v>87622.720000000001</v>
      </c>
    </row>
    <row r="363" spans="1:7" x14ac:dyDescent="0.2">
      <c r="A363" s="202" t="s">
        <v>328</v>
      </c>
      <c r="B363" s="202" t="s">
        <v>331</v>
      </c>
      <c r="C363" s="203">
        <v>40921</v>
      </c>
      <c r="D363" s="202">
        <v>10820</v>
      </c>
      <c r="E363" s="202">
        <v>7</v>
      </c>
      <c r="F363" s="207">
        <v>1140</v>
      </c>
      <c r="G363" s="197">
        <f t="shared" si="5"/>
        <v>7980</v>
      </c>
    </row>
    <row r="364" spans="1:7" x14ac:dyDescent="0.2">
      <c r="A364" s="200" t="s">
        <v>328</v>
      </c>
      <c r="B364" s="200" t="s">
        <v>331</v>
      </c>
      <c r="C364" s="201">
        <v>40922</v>
      </c>
      <c r="D364" s="200">
        <v>10779</v>
      </c>
      <c r="E364" s="200">
        <v>16</v>
      </c>
      <c r="F364" s="206">
        <v>1335</v>
      </c>
      <c r="G364" s="197">
        <f t="shared" si="5"/>
        <v>21360</v>
      </c>
    </row>
    <row r="365" spans="1:7" x14ac:dyDescent="0.2">
      <c r="A365" s="202" t="s">
        <v>328</v>
      </c>
      <c r="B365" s="202" t="s">
        <v>331</v>
      </c>
      <c r="C365" s="203">
        <v>40922</v>
      </c>
      <c r="D365" s="202">
        <v>10796</v>
      </c>
      <c r="E365" s="202">
        <v>19</v>
      </c>
      <c r="F365" s="207">
        <v>2341.36</v>
      </c>
      <c r="G365" s="197">
        <f t="shared" si="5"/>
        <v>44485.840000000004</v>
      </c>
    </row>
    <row r="366" spans="1:7" x14ac:dyDescent="0.2">
      <c r="A366" s="200" t="s">
        <v>328</v>
      </c>
      <c r="B366" s="200" t="s">
        <v>331</v>
      </c>
      <c r="C366" s="201">
        <v>40922</v>
      </c>
      <c r="D366" s="200">
        <v>10814</v>
      </c>
      <c r="E366" s="200">
        <v>14</v>
      </c>
      <c r="F366" s="206">
        <v>1788.45</v>
      </c>
      <c r="G366" s="197">
        <f t="shared" si="5"/>
        <v>25038.3</v>
      </c>
    </row>
    <row r="367" spans="1:7" x14ac:dyDescent="0.2">
      <c r="A367" s="202" t="s">
        <v>328</v>
      </c>
      <c r="B367" s="202" t="s">
        <v>331</v>
      </c>
      <c r="C367" s="203">
        <v>40930</v>
      </c>
      <c r="D367" s="202">
        <v>10839</v>
      </c>
      <c r="E367" s="202">
        <v>12</v>
      </c>
      <c r="F367" s="207">
        <v>827.55</v>
      </c>
      <c r="G367" s="197">
        <f t="shared" si="5"/>
        <v>9930.5999999999985</v>
      </c>
    </row>
    <row r="368" spans="1:7" x14ac:dyDescent="0.2">
      <c r="A368" s="200" t="s">
        <v>328</v>
      </c>
      <c r="B368" s="200" t="s">
        <v>331</v>
      </c>
      <c r="C368" s="201">
        <v>40931</v>
      </c>
      <c r="D368" s="200">
        <v>10831</v>
      </c>
      <c r="E368" s="200">
        <v>10</v>
      </c>
      <c r="F368" s="206">
        <v>2684.4</v>
      </c>
      <c r="G368" s="197">
        <f t="shared" si="5"/>
        <v>26844</v>
      </c>
    </row>
    <row r="369" spans="1:7" x14ac:dyDescent="0.2">
      <c r="A369" s="202" t="s">
        <v>328</v>
      </c>
      <c r="B369" s="202" t="s">
        <v>331</v>
      </c>
      <c r="C369" s="203">
        <v>40931</v>
      </c>
      <c r="D369" s="202">
        <v>10838</v>
      </c>
      <c r="E369" s="202">
        <v>11</v>
      </c>
      <c r="F369" s="207">
        <v>1938.38</v>
      </c>
      <c r="G369" s="197">
        <f t="shared" si="5"/>
        <v>21322.18</v>
      </c>
    </row>
    <row r="370" spans="1:7" x14ac:dyDescent="0.2">
      <c r="A370" s="200" t="s">
        <v>328</v>
      </c>
      <c r="B370" s="200" t="s">
        <v>331</v>
      </c>
      <c r="C370" s="201">
        <v>40943</v>
      </c>
      <c r="D370" s="200">
        <v>10855</v>
      </c>
      <c r="E370" s="200">
        <v>17</v>
      </c>
      <c r="F370" s="206">
        <v>2227.89</v>
      </c>
      <c r="G370" s="197">
        <f t="shared" si="5"/>
        <v>37874.129999999997</v>
      </c>
    </row>
    <row r="371" spans="1:7" x14ac:dyDescent="0.2">
      <c r="A371" s="202" t="s">
        <v>328</v>
      </c>
      <c r="B371" s="202" t="s">
        <v>331</v>
      </c>
      <c r="C371" s="203">
        <v>40943</v>
      </c>
      <c r="D371" s="202">
        <v>10860</v>
      </c>
      <c r="E371" s="202">
        <v>12</v>
      </c>
      <c r="F371" s="207">
        <v>519</v>
      </c>
      <c r="G371" s="197">
        <f t="shared" si="5"/>
        <v>6228</v>
      </c>
    </row>
    <row r="372" spans="1:7" x14ac:dyDescent="0.2">
      <c r="A372" s="200" t="s">
        <v>328</v>
      </c>
      <c r="B372" s="200" t="s">
        <v>331</v>
      </c>
      <c r="C372" s="201">
        <v>40944</v>
      </c>
      <c r="D372" s="200">
        <v>10854</v>
      </c>
      <c r="E372" s="200">
        <v>8</v>
      </c>
      <c r="F372" s="206">
        <v>2966.5</v>
      </c>
      <c r="G372" s="197">
        <f t="shared" si="5"/>
        <v>23732</v>
      </c>
    </row>
    <row r="373" spans="1:7" x14ac:dyDescent="0.2">
      <c r="A373" s="202" t="s">
        <v>328</v>
      </c>
      <c r="B373" s="202" t="s">
        <v>331</v>
      </c>
      <c r="C373" s="203">
        <v>40949</v>
      </c>
      <c r="D373" s="202">
        <v>10856</v>
      </c>
      <c r="E373" s="202">
        <v>14</v>
      </c>
      <c r="F373" s="207">
        <v>660</v>
      </c>
      <c r="G373" s="197">
        <f t="shared" si="5"/>
        <v>9240</v>
      </c>
    </row>
    <row r="374" spans="1:7" x14ac:dyDescent="0.2">
      <c r="A374" s="200" t="s">
        <v>328</v>
      </c>
      <c r="B374" s="200" t="s">
        <v>331</v>
      </c>
      <c r="C374" s="201">
        <v>40951</v>
      </c>
      <c r="D374" s="200">
        <v>10879</v>
      </c>
      <c r="E374" s="200">
        <v>7</v>
      </c>
      <c r="F374" s="206">
        <v>611.29999999999995</v>
      </c>
      <c r="G374" s="197">
        <f t="shared" si="5"/>
        <v>4279.0999999999995</v>
      </c>
    </row>
    <row r="375" spans="1:7" x14ac:dyDescent="0.2">
      <c r="A375" s="202" t="s">
        <v>328</v>
      </c>
      <c r="B375" s="202" t="s">
        <v>331</v>
      </c>
      <c r="C375" s="203">
        <v>40962</v>
      </c>
      <c r="D375" s="202">
        <v>10895</v>
      </c>
      <c r="E375" s="202">
        <v>11</v>
      </c>
      <c r="F375" s="207">
        <v>6379.4</v>
      </c>
      <c r="G375" s="197">
        <f t="shared" si="5"/>
        <v>70173.399999999994</v>
      </c>
    </row>
    <row r="376" spans="1:7" x14ac:dyDescent="0.2">
      <c r="A376" s="200" t="s">
        <v>328</v>
      </c>
      <c r="B376" s="200" t="s">
        <v>331</v>
      </c>
      <c r="C376" s="201">
        <v>40964</v>
      </c>
      <c r="D376" s="200">
        <v>10897</v>
      </c>
      <c r="E376" s="200">
        <v>18</v>
      </c>
      <c r="F376" s="206">
        <v>10835.24</v>
      </c>
      <c r="G376" s="197">
        <f t="shared" si="5"/>
        <v>195034.32</v>
      </c>
    </row>
    <row r="377" spans="1:7" x14ac:dyDescent="0.2">
      <c r="A377" s="202" t="s">
        <v>328</v>
      </c>
      <c r="B377" s="202" t="s">
        <v>331</v>
      </c>
      <c r="C377" s="203">
        <v>40966</v>
      </c>
      <c r="D377" s="202">
        <v>10904</v>
      </c>
      <c r="E377" s="202">
        <v>10</v>
      </c>
      <c r="F377" s="207">
        <v>1924.25</v>
      </c>
      <c r="G377" s="197">
        <f t="shared" si="5"/>
        <v>19242.5</v>
      </c>
    </row>
    <row r="378" spans="1:7" x14ac:dyDescent="0.2">
      <c r="A378" s="200" t="s">
        <v>328</v>
      </c>
      <c r="B378" s="200" t="s">
        <v>331</v>
      </c>
      <c r="C378" s="201">
        <v>40972</v>
      </c>
      <c r="D378" s="200">
        <v>10903</v>
      </c>
      <c r="E378" s="200">
        <v>12</v>
      </c>
      <c r="F378" s="206">
        <v>932.05</v>
      </c>
      <c r="G378" s="197">
        <f t="shared" si="5"/>
        <v>11184.599999999999</v>
      </c>
    </row>
    <row r="379" spans="1:7" x14ac:dyDescent="0.2">
      <c r="A379" s="202" t="s">
        <v>328</v>
      </c>
      <c r="B379" s="202" t="s">
        <v>331</v>
      </c>
      <c r="C379" s="203">
        <v>40973</v>
      </c>
      <c r="D379" s="202">
        <v>10911</v>
      </c>
      <c r="E379" s="202">
        <v>18</v>
      </c>
      <c r="F379" s="207">
        <v>858</v>
      </c>
      <c r="G379" s="197">
        <f t="shared" si="5"/>
        <v>15444</v>
      </c>
    </row>
    <row r="380" spans="1:7" x14ac:dyDescent="0.2">
      <c r="A380" s="200" t="s">
        <v>328</v>
      </c>
      <c r="B380" s="200" t="s">
        <v>331</v>
      </c>
      <c r="C380" s="201">
        <v>40979</v>
      </c>
      <c r="D380" s="200">
        <v>10918</v>
      </c>
      <c r="E380" s="200">
        <v>16</v>
      </c>
      <c r="F380" s="206">
        <v>1447.5</v>
      </c>
      <c r="G380" s="197">
        <f t="shared" si="5"/>
        <v>23160</v>
      </c>
    </row>
    <row r="381" spans="1:7" x14ac:dyDescent="0.2">
      <c r="A381" s="202" t="s">
        <v>328</v>
      </c>
      <c r="B381" s="202" t="s">
        <v>331</v>
      </c>
      <c r="C381" s="203">
        <v>40980</v>
      </c>
      <c r="D381" s="202">
        <v>10934</v>
      </c>
      <c r="E381" s="202">
        <v>16</v>
      </c>
      <c r="F381" s="207">
        <v>500</v>
      </c>
      <c r="G381" s="197">
        <f t="shared" si="5"/>
        <v>8000</v>
      </c>
    </row>
    <row r="382" spans="1:7" x14ac:dyDescent="0.2">
      <c r="A382" s="200" t="s">
        <v>328</v>
      </c>
      <c r="B382" s="200" t="s">
        <v>331</v>
      </c>
      <c r="C382" s="201">
        <v>40981</v>
      </c>
      <c r="D382" s="200">
        <v>10925</v>
      </c>
      <c r="E382" s="200">
        <v>18</v>
      </c>
      <c r="F382" s="206">
        <v>475.15</v>
      </c>
      <c r="G382" s="197">
        <f t="shared" si="5"/>
        <v>8552.6999999999989</v>
      </c>
    </row>
    <row r="383" spans="1:7" x14ac:dyDescent="0.2">
      <c r="A383" s="202" t="s">
        <v>328</v>
      </c>
      <c r="B383" s="202" t="s">
        <v>331</v>
      </c>
      <c r="C383" s="203">
        <v>40984</v>
      </c>
      <c r="D383" s="202">
        <v>10938</v>
      </c>
      <c r="E383" s="202">
        <v>16</v>
      </c>
      <c r="F383" s="207">
        <v>2731.87</v>
      </c>
      <c r="G383" s="197">
        <f t="shared" si="5"/>
        <v>43709.919999999998</v>
      </c>
    </row>
    <row r="384" spans="1:7" x14ac:dyDescent="0.2">
      <c r="A384" s="200" t="s">
        <v>328</v>
      </c>
      <c r="B384" s="200" t="s">
        <v>331</v>
      </c>
      <c r="C384" s="201">
        <v>40984</v>
      </c>
      <c r="D384" s="200">
        <v>10947</v>
      </c>
      <c r="E384" s="200">
        <v>15</v>
      </c>
      <c r="F384" s="206">
        <v>220</v>
      </c>
      <c r="G384" s="197">
        <f t="shared" si="5"/>
        <v>3300</v>
      </c>
    </row>
    <row r="385" spans="1:7" x14ac:dyDescent="0.2">
      <c r="A385" s="202" t="s">
        <v>328</v>
      </c>
      <c r="B385" s="202" t="s">
        <v>331</v>
      </c>
      <c r="C385" s="203">
        <v>40986</v>
      </c>
      <c r="D385" s="202">
        <v>10936</v>
      </c>
      <c r="E385" s="202">
        <v>17</v>
      </c>
      <c r="F385" s="207">
        <v>456</v>
      </c>
      <c r="G385" s="197">
        <f t="shared" si="5"/>
        <v>7752</v>
      </c>
    </row>
    <row r="386" spans="1:7" x14ac:dyDescent="0.2">
      <c r="A386" s="200" t="s">
        <v>328</v>
      </c>
      <c r="B386" s="200" t="s">
        <v>331</v>
      </c>
      <c r="C386" s="201">
        <v>40987</v>
      </c>
      <c r="D386" s="200">
        <v>10948</v>
      </c>
      <c r="E386" s="200">
        <v>14</v>
      </c>
      <c r="F386" s="206">
        <v>2362.25</v>
      </c>
      <c r="G386" s="197">
        <f t="shared" si="5"/>
        <v>33071.5</v>
      </c>
    </row>
    <row r="387" spans="1:7" x14ac:dyDescent="0.2">
      <c r="A387" s="202" t="s">
        <v>326</v>
      </c>
      <c r="B387" s="202" t="s">
        <v>331</v>
      </c>
      <c r="C387" s="203">
        <v>40992</v>
      </c>
      <c r="D387" s="202">
        <v>10964</v>
      </c>
      <c r="E387" s="202">
        <v>18</v>
      </c>
      <c r="F387" s="207">
        <v>2052.5</v>
      </c>
      <c r="G387" s="197">
        <f t="shared" ref="G387:G450" si="6">F387*E387</f>
        <v>36945</v>
      </c>
    </row>
    <row r="388" spans="1:7" x14ac:dyDescent="0.2">
      <c r="A388" s="200" t="s">
        <v>328</v>
      </c>
      <c r="B388" s="200" t="s">
        <v>331</v>
      </c>
      <c r="C388" s="201">
        <v>41002</v>
      </c>
      <c r="D388" s="200">
        <v>10974</v>
      </c>
      <c r="E388" s="200">
        <v>11</v>
      </c>
      <c r="F388" s="206">
        <v>439</v>
      </c>
      <c r="G388" s="197">
        <f t="shared" si="6"/>
        <v>4829</v>
      </c>
    </row>
    <row r="389" spans="1:7" x14ac:dyDescent="0.2">
      <c r="A389" s="202" t="s">
        <v>328</v>
      </c>
      <c r="B389" s="202" t="s">
        <v>331</v>
      </c>
      <c r="C389" s="203">
        <v>41007</v>
      </c>
      <c r="D389" s="202">
        <v>10924</v>
      </c>
      <c r="E389" s="202">
        <v>9</v>
      </c>
      <c r="F389" s="207">
        <v>1835.7</v>
      </c>
      <c r="G389" s="197">
        <f t="shared" si="6"/>
        <v>16521.3</v>
      </c>
    </row>
    <row r="390" spans="1:7" x14ac:dyDescent="0.2">
      <c r="A390" s="200" t="s">
        <v>326</v>
      </c>
      <c r="B390" s="200" t="s">
        <v>331</v>
      </c>
      <c r="C390" s="201">
        <v>41007</v>
      </c>
      <c r="D390" s="200">
        <v>10960</v>
      </c>
      <c r="E390" s="200">
        <v>12</v>
      </c>
      <c r="F390" s="206">
        <v>265.35000000000002</v>
      </c>
      <c r="G390" s="197">
        <f t="shared" si="6"/>
        <v>3184.2000000000003</v>
      </c>
    </row>
    <row r="391" spans="1:7" x14ac:dyDescent="0.2">
      <c r="A391" s="202" t="s">
        <v>328</v>
      </c>
      <c r="B391" s="202" t="s">
        <v>331</v>
      </c>
      <c r="C391" s="203">
        <v>41007</v>
      </c>
      <c r="D391" s="202">
        <v>11003</v>
      </c>
      <c r="E391" s="202">
        <v>18</v>
      </c>
      <c r="F391" s="207">
        <v>326</v>
      </c>
      <c r="G391" s="197">
        <f t="shared" si="6"/>
        <v>5868</v>
      </c>
    </row>
    <row r="392" spans="1:7" x14ac:dyDescent="0.2">
      <c r="A392" s="200" t="s">
        <v>326</v>
      </c>
      <c r="B392" s="200" t="s">
        <v>331</v>
      </c>
      <c r="C392" s="201">
        <v>41009</v>
      </c>
      <c r="D392" s="200">
        <v>10988</v>
      </c>
      <c r="E392" s="200">
        <v>14</v>
      </c>
      <c r="F392" s="206">
        <v>3574.8</v>
      </c>
      <c r="G392" s="197">
        <f t="shared" si="6"/>
        <v>50047.200000000004</v>
      </c>
    </row>
    <row r="393" spans="1:7" x14ac:dyDescent="0.2">
      <c r="A393" s="202" t="s">
        <v>328</v>
      </c>
      <c r="B393" s="202" t="s">
        <v>331</v>
      </c>
      <c r="C393" s="203">
        <v>41012</v>
      </c>
      <c r="D393" s="202">
        <v>11011</v>
      </c>
      <c r="E393" s="202">
        <v>15</v>
      </c>
      <c r="F393" s="207">
        <v>933.5</v>
      </c>
      <c r="G393" s="197">
        <f t="shared" si="6"/>
        <v>14002.5</v>
      </c>
    </row>
    <row r="394" spans="1:7" x14ac:dyDescent="0.2">
      <c r="A394" s="200" t="s">
        <v>328</v>
      </c>
      <c r="B394" s="200" t="s">
        <v>331</v>
      </c>
      <c r="C394" s="201">
        <v>41014</v>
      </c>
      <c r="D394" s="200">
        <v>11006</v>
      </c>
      <c r="E394" s="200">
        <v>18</v>
      </c>
      <c r="F394" s="206">
        <v>329.69</v>
      </c>
      <c r="G394" s="197">
        <f t="shared" si="6"/>
        <v>5934.42</v>
      </c>
    </row>
    <row r="395" spans="1:7" x14ac:dyDescent="0.2">
      <c r="A395" s="202" t="s">
        <v>328</v>
      </c>
      <c r="B395" s="202" t="s">
        <v>331</v>
      </c>
      <c r="C395" s="203">
        <v>41019</v>
      </c>
      <c r="D395" s="202">
        <v>11004</v>
      </c>
      <c r="E395" s="202">
        <v>14</v>
      </c>
      <c r="F395" s="207">
        <v>295.38</v>
      </c>
      <c r="G395" s="197">
        <f t="shared" si="6"/>
        <v>4135.32</v>
      </c>
    </row>
    <row r="396" spans="1:7" x14ac:dyDescent="0.2">
      <c r="A396" s="200" t="s">
        <v>328</v>
      </c>
      <c r="B396" s="200" t="s">
        <v>331</v>
      </c>
      <c r="C396" s="201">
        <v>41020</v>
      </c>
      <c r="D396" s="200">
        <v>11021</v>
      </c>
      <c r="E396" s="200">
        <v>17</v>
      </c>
      <c r="F396" s="206">
        <v>6306.24</v>
      </c>
      <c r="G396" s="197">
        <f t="shared" si="6"/>
        <v>107206.08</v>
      </c>
    </row>
    <row r="397" spans="1:7" x14ac:dyDescent="0.2">
      <c r="A397" s="202" t="s">
        <v>328</v>
      </c>
      <c r="B397" s="202" t="s">
        <v>331</v>
      </c>
      <c r="C397" s="203">
        <v>41027</v>
      </c>
      <c r="D397" s="202">
        <v>11041</v>
      </c>
      <c r="E397" s="202">
        <v>15</v>
      </c>
      <c r="F397" s="207">
        <v>1773</v>
      </c>
      <c r="G397" s="197">
        <f t="shared" si="6"/>
        <v>26595</v>
      </c>
    </row>
    <row r="398" spans="1:7" x14ac:dyDescent="0.2">
      <c r="A398" s="200" t="s">
        <v>328</v>
      </c>
      <c r="B398" s="200" t="s">
        <v>331</v>
      </c>
      <c r="C398" s="201">
        <v>41030</v>
      </c>
      <c r="D398" s="200">
        <v>11052</v>
      </c>
      <c r="E398" s="200">
        <v>9</v>
      </c>
      <c r="F398" s="206">
        <v>1332</v>
      </c>
      <c r="G398" s="197">
        <f t="shared" si="6"/>
        <v>11988</v>
      </c>
    </row>
    <row r="399" spans="1:7" x14ac:dyDescent="0.2">
      <c r="A399" s="202" t="s">
        <v>328</v>
      </c>
      <c r="B399" s="202" t="s">
        <v>331</v>
      </c>
      <c r="C399" s="203">
        <v>41030</v>
      </c>
      <c r="D399" s="202">
        <v>11057</v>
      </c>
      <c r="E399" s="202">
        <v>19</v>
      </c>
      <c r="F399" s="207">
        <v>45</v>
      </c>
      <c r="G399" s="197">
        <f t="shared" si="6"/>
        <v>855</v>
      </c>
    </row>
    <row r="400" spans="1:7" x14ac:dyDescent="0.2">
      <c r="A400" s="200" t="s">
        <v>328</v>
      </c>
      <c r="B400" s="200" t="s">
        <v>331</v>
      </c>
      <c r="C400" s="201">
        <v>41470</v>
      </c>
      <c r="D400" s="200">
        <v>10251</v>
      </c>
      <c r="E400" s="200">
        <v>10</v>
      </c>
      <c r="F400" s="206">
        <v>654.05999999999995</v>
      </c>
      <c r="G400" s="197">
        <f t="shared" si="6"/>
        <v>6540.5999999999995</v>
      </c>
    </row>
    <row r="401" spans="1:7" x14ac:dyDescent="0.2">
      <c r="A401" s="202" t="s">
        <v>328</v>
      </c>
      <c r="B401" s="202" t="s">
        <v>331</v>
      </c>
      <c r="C401" s="203">
        <v>41471</v>
      </c>
      <c r="D401" s="202">
        <v>10253</v>
      </c>
      <c r="E401" s="202">
        <v>11</v>
      </c>
      <c r="F401" s="207">
        <v>1444.8</v>
      </c>
      <c r="G401" s="197">
        <f t="shared" si="6"/>
        <v>15892.8</v>
      </c>
    </row>
    <row r="402" spans="1:7" x14ac:dyDescent="0.2">
      <c r="A402" s="200" t="s">
        <v>328</v>
      </c>
      <c r="B402" s="200" t="s">
        <v>331</v>
      </c>
      <c r="C402" s="201">
        <v>41472</v>
      </c>
      <c r="D402" s="200">
        <v>10256</v>
      </c>
      <c r="E402" s="200">
        <v>17</v>
      </c>
      <c r="F402" s="206">
        <v>517.79999999999995</v>
      </c>
      <c r="G402" s="197">
        <f t="shared" si="6"/>
        <v>8802.5999999999985</v>
      </c>
    </row>
    <row r="403" spans="1:7" x14ac:dyDescent="0.2">
      <c r="A403" s="202" t="s">
        <v>328</v>
      </c>
      <c r="B403" s="202" t="s">
        <v>331</v>
      </c>
      <c r="C403" s="203">
        <v>41486</v>
      </c>
      <c r="D403" s="202">
        <v>10266</v>
      </c>
      <c r="E403" s="202">
        <v>16</v>
      </c>
      <c r="F403" s="207">
        <v>346.56</v>
      </c>
      <c r="G403" s="197">
        <f t="shared" si="6"/>
        <v>5544.96</v>
      </c>
    </row>
    <row r="404" spans="1:7" x14ac:dyDescent="0.2">
      <c r="A404" s="200" t="s">
        <v>328</v>
      </c>
      <c r="B404" s="200" t="s">
        <v>331</v>
      </c>
      <c r="C404" s="201">
        <v>41498</v>
      </c>
      <c r="D404" s="200">
        <v>10273</v>
      </c>
      <c r="E404" s="200">
        <v>16</v>
      </c>
      <c r="F404" s="206">
        <v>2037.28</v>
      </c>
      <c r="G404" s="197">
        <f t="shared" si="6"/>
        <v>32596.48</v>
      </c>
    </row>
    <row r="405" spans="1:7" x14ac:dyDescent="0.2">
      <c r="A405" s="202" t="s">
        <v>328</v>
      </c>
      <c r="B405" s="202" t="s">
        <v>331</v>
      </c>
      <c r="C405" s="203">
        <v>41509</v>
      </c>
      <c r="D405" s="202">
        <v>10283</v>
      </c>
      <c r="E405" s="202">
        <v>13</v>
      </c>
      <c r="F405" s="207">
        <v>1414.8</v>
      </c>
      <c r="G405" s="197">
        <f t="shared" si="6"/>
        <v>18392.399999999998</v>
      </c>
    </row>
    <row r="406" spans="1:7" x14ac:dyDescent="0.2">
      <c r="A406" s="200" t="s">
        <v>328</v>
      </c>
      <c r="B406" s="200" t="s">
        <v>331</v>
      </c>
      <c r="C406" s="201">
        <v>41558</v>
      </c>
      <c r="D406" s="200">
        <v>10321</v>
      </c>
      <c r="E406" s="200">
        <v>9</v>
      </c>
      <c r="F406" s="206">
        <v>144</v>
      </c>
      <c r="G406" s="197">
        <f t="shared" si="6"/>
        <v>1296</v>
      </c>
    </row>
    <row r="407" spans="1:7" x14ac:dyDescent="0.2">
      <c r="A407" s="202" t="s">
        <v>328</v>
      </c>
      <c r="B407" s="202" t="s">
        <v>331</v>
      </c>
      <c r="C407" s="203">
        <v>41568</v>
      </c>
      <c r="D407" s="202">
        <v>10332</v>
      </c>
      <c r="E407" s="202">
        <v>18</v>
      </c>
      <c r="F407" s="207">
        <v>1786.88</v>
      </c>
      <c r="G407" s="197">
        <f t="shared" si="6"/>
        <v>32163.840000000004</v>
      </c>
    </row>
    <row r="408" spans="1:7" x14ac:dyDescent="0.2">
      <c r="A408" s="200" t="s">
        <v>328</v>
      </c>
      <c r="B408" s="200" t="s">
        <v>331</v>
      </c>
      <c r="C408" s="201">
        <v>41570</v>
      </c>
      <c r="D408" s="200">
        <v>10309</v>
      </c>
      <c r="E408" s="200">
        <v>19</v>
      </c>
      <c r="F408" s="206">
        <v>1762</v>
      </c>
      <c r="G408" s="197">
        <f t="shared" si="6"/>
        <v>33478</v>
      </c>
    </row>
    <row r="409" spans="1:7" x14ac:dyDescent="0.2">
      <c r="A409" s="202" t="s">
        <v>328</v>
      </c>
      <c r="B409" s="202" t="s">
        <v>331</v>
      </c>
      <c r="C409" s="203">
        <v>41575</v>
      </c>
      <c r="D409" s="202">
        <v>10330</v>
      </c>
      <c r="E409" s="202">
        <v>7</v>
      </c>
      <c r="F409" s="207">
        <v>1649</v>
      </c>
      <c r="G409" s="197">
        <f t="shared" si="6"/>
        <v>11543</v>
      </c>
    </row>
    <row r="410" spans="1:7" x14ac:dyDescent="0.2">
      <c r="A410" s="200" t="s">
        <v>328</v>
      </c>
      <c r="B410" s="200" t="s">
        <v>331</v>
      </c>
      <c r="C410" s="201">
        <v>41586</v>
      </c>
      <c r="D410" s="200">
        <v>10346</v>
      </c>
      <c r="E410" s="200">
        <v>13</v>
      </c>
      <c r="F410" s="206">
        <v>1618.88</v>
      </c>
      <c r="G410" s="197">
        <f t="shared" si="6"/>
        <v>21045.440000000002</v>
      </c>
    </row>
    <row r="411" spans="1:7" x14ac:dyDescent="0.2">
      <c r="A411" s="202" t="s">
        <v>328</v>
      </c>
      <c r="B411" s="202" t="s">
        <v>331</v>
      </c>
      <c r="C411" s="203">
        <v>41596</v>
      </c>
      <c r="D411" s="202">
        <v>10352</v>
      </c>
      <c r="E411" s="202">
        <v>13</v>
      </c>
      <c r="F411" s="207">
        <v>136.30000000000001</v>
      </c>
      <c r="G411" s="197">
        <f t="shared" si="6"/>
        <v>1771.9</v>
      </c>
    </row>
    <row r="412" spans="1:7" x14ac:dyDescent="0.2">
      <c r="A412" s="200" t="s">
        <v>328</v>
      </c>
      <c r="B412" s="200" t="s">
        <v>331</v>
      </c>
      <c r="C412" s="201">
        <v>41606</v>
      </c>
      <c r="D412" s="200">
        <v>10362</v>
      </c>
      <c r="E412" s="200">
        <v>19</v>
      </c>
      <c r="F412" s="206">
        <v>1549.6</v>
      </c>
      <c r="G412" s="197">
        <f t="shared" si="6"/>
        <v>29442.399999999998</v>
      </c>
    </row>
    <row r="413" spans="1:7" x14ac:dyDescent="0.2">
      <c r="A413" s="202" t="s">
        <v>328</v>
      </c>
      <c r="B413" s="202" t="s">
        <v>331</v>
      </c>
      <c r="C413" s="203">
        <v>41610</v>
      </c>
      <c r="D413" s="202">
        <v>10365</v>
      </c>
      <c r="E413" s="202">
        <v>10</v>
      </c>
      <c r="F413" s="207">
        <v>403.2</v>
      </c>
      <c r="G413" s="197">
        <f t="shared" si="6"/>
        <v>4032</v>
      </c>
    </row>
    <row r="414" spans="1:7" x14ac:dyDescent="0.2">
      <c r="A414" s="200" t="s">
        <v>326</v>
      </c>
      <c r="B414" s="200" t="s">
        <v>331</v>
      </c>
      <c r="C414" s="201">
        <v>41617</v>
      </c>
      <c r="D414" s="200">
        <v>10375</v>
      </c>
      <c r="E414" s="200">
        <v>8</v>
      </c>
      <c r="F414" s="206">
        <v>338</v>
      </c>
      <c r="G414" s="197">
        <f t="shared" si="6"/>
        <v>2704</v>
      </c>
    </row>
    <row r="415" spans="1:7" x14ac:dyDescent="0.2">
      <c r="A415" s="202" t="s">
        <v>328</v>
      </c>
      <c r="B415" s="202" t="s">
        <v>331</v>
      </c>
      <c r="C415" s="203">
        <v>41621</v>
      </c>
      <c r="D415" s="202">
        <v>10381</v>
      </c>
      <c r="E415" s="202">
        <v>15</v>
      </c>
      <c r="F415" s="207">
        <v>112</v>
      </c>
      <c r="G415" s="197">
        <f t="shared" si="6"/>
        <v>1680</v>
      </c>
    </row>
    <row r="416" spans="1:7" x14ac:dyDescent="0.2">
      <c r="A416" s="200" t="s">
        <v>326</v>
      </c>
      <c r="B416" s="200" t="s">
        <v>331</v>
      </c>
      <c r="C416" s="201">
        <v>41628</v>
      </c>
      <c r="D416" s="200">
        <v>10384</v>
      </c>
      <c r="E416" s="200">
        <v>9</v>
      </c>
      <c r="F416" s="206">
        <v>2222.4</v>
      </c>
      <c r="G416" s="197">
        <f t="shared" si="6"/>
        <v>20001.600000000002</v>
      </c>
    </row>
    <row r="417" spans="1:7" x14ac:dyDescent="0.2">
      <c r="A417" s="202" t="s">
        <v>328</v>
      </c>
      <c r="B417" s="202" t="s">
        <v>331</v>
      </c>
      <c r="C417" s="203">
        <v>41639</v>
      </c>
      <c r="D417" s="202">
        <v>10391</v>
      </c>
      <c r="E417" s="202">
        <v>11</v>
      </c>
      <c r="F417" s="207">
        <v>86.4</v>
      </c>
      <c r="G417" s="197">
        <f t="shared" si="6"/>
        <v>950.40000000000009</v>
      </c>
    </row>
    <row r="418" spans="1:7" x14ac:dyDescent="0.2">
      <c r="A418" s="200" t="s">
        <v>328</v>
      </c>
      <c r="B418" s="200" t="s">
        <v>332</v>
      </c>
      <c r="C418" s="201">
        <v>40546</v>
      </c>
      <c r="D418" s="200">
        <v>10393</v>
      </c>
      <c r="E418" s="200">
        <v>16</v>
      </c>
      <c r="F418" s="206">
        <v>2556.9499999999998</v>
      </c>
      <c r="G418" s="197">
        <f t="shared" si="6"/>
        <v>40911.199999999997</v>
      </c>
    </row>
    <row r="419" spans="1:7" x14ac:dyDescent="0.2">
      <c r="A419" s="202" t="s">
        <v>328</v>
      </c>
      <c r="B419" s="202" t="s">
        <v>332</v>
      </c>
      <c r="C419" s="203">
        <v>40546</v>
      </c>
      <c r="D419" s="202">
        <v>10394</v>
      </c>
      <c r="E419" s="202">
        <v>10</v>
      </c>
      <c r="F419" s="207">
        <v>442</v>
      </c>
      <c r="G419" s="197">
        <f t="shared" si="6"/>
        <v>4420</v>
      </c>
    </row>
    <row r="420" spans="1:7" x14ac:dyDescent="0.2">
      <c r="A420" s="200" t="s">
        <v>328</v>
      </c>
      <c r="B420" s="200" t="s">
        <v>332</v>
      </c>
      <c r="C420" s="201">
        <v>40549</v>
      </c>
      <c r="D420" s="200">
        <v>10396</v>
      </c>
      <c r="E420" s="200">
        <v>7</v>
      </c>
      <c r="F420" s="206">
        <v>1903.8</v>
      </c>
      <c r="G420" s="197">
        <f t="shared" si="6"/>
        <v>13326.6</v>
      </c>
    </row>
    <row r="421" spans="1:7" x14ac:dyDescent="0.2">
      <c r="A421" s="202" t="s">
        <v>328</v>
      </c>
      <c r="B421" s="202" t="s">
        <v>332</v>
      </c>
      <c r="C421" s="203">
        <v>40553</v>
      </c>
      <c r="D421" s="202">
        <v>10401</v>
      </c>
      <c r="E421" s="202">
        <v>7</v>
      </c>
      <c r="F421" s="207">
        <v>3868.6</v>
      </c>
      <c r="G421" s="197">
        <f t="shared" si="6"/>
        <v>27080.2</v>
      </c>
    </row>
    <row r="422" spans="1:7" x14ac:dyDescent="0.2">
      <c r="A422" s="200" t="s">
        <v>328</v>
      </c>
      <c r="B422" s="200" t="s">
        <v>332</v>
      </c>
      <c r="C422" s="201">
        <v>40559</v>
      </c>
      <c r="D422" s="200">
        <v>10400</v>
      </c>
      <c r="E422" s="200">
        <v>18</v>
      </c>
      <c r="F422" s="206">
        <v>3063</v>
      </c>
      <c r="G422" s="197">
        <f t="shared" si="6"/>
        <v>55134</v>
      </c>
    </row>
    <row r="423" spans="1:7" x14ac:dyDescent="0.2">
      <c r="A423" s="202" t="s">
        <v>328</v>
      </c>
      <c r="B423" s="202" t="s">
        <v>332</v>
      </c>
      <c r="C423" s="203">
        <v>40565</v>
      </c>
      <c r="D423" s="202">
        <v>10405</v>
      </c>
      <c r="E423" s="202">
        <v>14</v>
      </c>
      <c r="F423" s="207">
        <v>400</v>
      </c>
      <c r="G423" s="197">
        <f t="shared" si="6"/>
        <v>5600</v>
      </c>
    </row>
    <row r="424" spans="1:7" x14ac:dyDescent="0.2">
      <c r="A424" s="200" t="s">
        <v>328</v>
      </c>
      <c r="B424" s="200" t="s">
        <v>332</v>
      </c>
      <c r="C424" s="201">
        <v>40600</v>
      </c>
      <c r="D424" s="200">
        <v>10453</v>
      </c>
      <c r="E424" s="200">
        <v>13</v>
      </c>
      <c r="F424" s="206">
        <v>407.7</v>
      </c>
      <c r="G424" s="197">
        <f t="shared" si="6"/>
        <v>5300.0999999999995</v>
      </c>
    </row>
    <row r="425" spans="1:7" x14ac:dyDescent="0.2">
      <c r="A425" s="202" t="s">
        <v>328</v>
      </c>
      <c r="B425" s="202" t="s">
        <v>332</v>
      </c>
      <c r="C425" s="203">
        <v>40607</v>
      </c>
      <c r="D425" s="202">
        <v>10461</v>
      </c>
      <c r="E425" s="202">
        <v>12</v>
      </c>
      <c r="F425" s="207">
        <v>1538.7</v>
      </c>
      <c r="G425" s="197">
        <f t="shared" si="6"/>
        <v>18464.400000000001</v>
      </c>
    </row>
    <row r="426" spans="1:7" x14ac:dyDescent="0.2">
      <c r="A426" s="200" t="s">
        <v>328</v>
      </c>
      <c r="B426" s="200" t="s">
        <v>332</v>
      </c>
      <c r="C426" s="201">
        <v>40616</v>
      </c>
      <c r="D426" s="200">
        <v>10465</v>
      </c>
      <c r="E426" s="200">
        <v>7</v>
      </c>
      <c r="F426" s="206">
        <v>2518</v>
      </c>
      <c r="G426" s="197">
        <f t="shared" si="6"/>
        <v>17626</v>
      </c>
    </row>
    <row r="427" spans="1:7" x14ac:dyDescent="0.2">
      <c r="A427" s="202" t="s">
        <v>328</v>
      </c>
      <c r="B427" s="202" t="s">
        <v>332</v>
      </c>
      <c r="C427" s="203">
        <v>40616</v>
      </c>
      <c r="D427" s="202">
        <v>10469</v>
      </c>
      <c r="E427" s="202">
        <v>11</v>
      </c>
      <c r="F427" s="207">
        <v>956.67</v>
      </c>
      <c r="G427" s="197">
        <f t="shared" si="6"/>
        <v>10523.369999999999</v>
      </c>
    </row>
    <row r="428" spans="1:7" x14ac:dyDescent="0.2">
      <c r="A428" s="200" t="s">
        <v>328</v>
      </c>
      <c r="B428" s="200" t="s">
        <v>332</v>
      </c>
      <c r="C428" s="201">
        <v>40623</v>
      </c>
      <c r="D428" s="200">
        <v>10473</v>
      </c>
      <c r="E428" s="200">
        <v>9</v>
      </c>
      <c r="F428" s="206">
        <v>230.4</v>
      </c>
      <c r="G428" s="197">
        <f t="shared" si="6"/>
        <v>2073.6</v>
      </c>
    </row>
    <row r="429" spans="1:7" x14ac:dyDescent="0.2">
      <c r="A429" s="202" t="s">
        <v>328</v>
      </c>
      <c r="B429" s="202" t="s">
        <v>332</v>
      </c>
      <c r="C429" s="203">
        <v>40635</v>
      </c>
      <c r="D429" s="202">
        <v>10486</v>
      </c>
      <c r="E429" s="202">
        <v>12</v>
      </c>
      <c r="F429" s="207">
        <v>1272</v>
      </c>
      <c r="G429" s="197">
        <f t="shared" si="6"/>
        <v>15264</v>
      </c>
    </row>
    <row r="430" spans="1:7" x14ac:dyDescent="0.2">
      <c r="A430" s="200" t="s">
        <v>328</v>
      </c>
      <c r="B430" s="200" t="s">
        <v>332</v>
      </c>
      <c r="C430" s="201">
        <v>40643</v>
      </c>
      <c r="D430" s="200">
        <v>10482</v>
      </c>
      <c r="E430" s="200">
        <v>13</v>
      </c>
      <c r="F430" s="206">
        <v>147</v>
      </c>
      <c r="G430" s="197">
        <f t="shared" si="6"/>
        <v>1911</v>
      </c>
    </row>
    <row r="431" spans="1:7" x14ac:dyDescent="0.2">
      <c r="A431" s="202" t="s">
        <v>328</v>
      </c>
      <c r="B431" s="202" t="s">
        <v>332</v>
      </c>
      <c r="C431" s="203">
        <v>40670</v>
      </c>
      <c r="D431" s="202">
        <v>10524</v>
      </c>
      <c r="E431" s="202">
        <v>12</v>
      </c>
      <c r="F431" s="207">
        <v>3192.65</v>
      </c>
      <c r="G431" s="197">
        <f t="shared" si="6"/>
        <v>38311.800000000003</v>
      </c>
    </row>
    <row r="432" spans="1:7" x14ac:dyDescent="0.2">
      <c r="A432" s="200" t="s">
        <v>328</v>
      </c>
      <c r="B432" s="200" t="s">
        <v>332</v>
      </c>
      <c r="C432" s="201">
        <v>40676</v>
      </c>
      <c r="D432" s="200">
        <v>10508</v>
      </c>
      <c r="E432" s="200">
        <v>14</v>
      </c>
      <c r="F432" s="206">
        <v>240</v>
      </c>
      <c r="G432" s="197">
        <f t="shared" si="6"/>
        <v>3360</v>
      </c>
    </row>
    <row r="433" spans="1:7" x14ac:dyDescent="0.2">
      <c r="A433" s="202" t="s">
        <v>328</v>
      </c>
      <c r="B433" s="202" t="s">
        <v>332</v>
      </c>
      <c r="C433" s="203">
        <v>40682</v>
      </c>
      <c r="D433" s="202">
        <v>10537</v>
      </c>
      <c r="E433" s="202">
        <v>9</v>
      </c>
      <c r="F433" s="207">
        <v>1823.8</v>
      </c>
      <c r="G433" s="197">
        <f t="shared" si="6"/>
        <v>16414.2</v>
      </c>
    </row>
    <row r="434" spans="1:7" x14ac:dyDescent="0.2">
      <c r="A434" s="200" t="s">
        <v>328</v>
      </c>
      <c r="B434" s="200" t="s">
        <v>332</v>
      </c>
      <c r="C434" s="201">
        <v>40686</v>
      </c>
      <c r="D434" s="200">
        <v>10525</v>
      </c>
      <c r="E434" s="200">
        <v>11</v>
      </c>
      <c r="F434" s="206">
        <v>818.4</v>
      </c>
      <c r="G434" s="197">
        <f t="shared" si="6"/>
        <v>9002.4</v>
      </c>
    </row>
    <row r="435" spans="1:7" x14ac:dyDescent="0.2">
      <c r="A435" s="202" t="s">
        <v>328</v>
      </c>
      <c r="B435" s="202" t="s">
        <v>332</v>
      </c>
      <c r="C435" s="203">
        <v>40689</v>
      </c>
      <c r="D435" s="202">
        <v>10542</v>
      </c>
      <c r="E435" s="202">
        <v>10</v>
      </c>
      <c r="F435" s="207">
        <v>469.11</v>
      </c>
      <c r="G435" s="197">
        <f t="shared" si="6"/>
        <v>4691.1000000000004</v>
      </c>
    </row>
    <row r="436" spans="1:7" x14ac:dyDescent="0.2">
      <c r="A436" s="200" t="s">
        <v>328</v>
      </c>
      <c r="B436" s="200" t="s">
        <v>332</v>
      </c>
      <c r="C436" s="201">
        <v>40690</v>
      </c>
      <c r="D436" s="200">
        <v>10546</v>
      </c>
      <c r="E436" s="200">
        <v>13</v>
      </c>
      <c r="F436" s="206">
        <v>2812</v>
      </c>
      <c r="G436" s="197">
        <f t="shared" si="6"/>
        <v>36556</v>
      </c>
    </row>
    <row r="437" spans="1:7" x14ac:dyDescent="0.2">
      <c r="A437" s="202" t="s">
        <v>328</v>
      </c>
      <c r="B437" s="202" t="s">
        <v>332</v>
      </c>
      <c r="C437" s="203">
        <v>40704</v>
      </c>
      <c r="D437" s="202">
        <v>10558</v>
      </c>
      <c r="E437" s="202">
        <v>17</v>
      </c>
      <c r="F437" s="207">
        <v>2142.9</v>
      </c>
      <c r="G437" s="197">
        <f t="shared" si="6"/>
        <v>36429.300000000003</v>
      </c>
    </row>
    <row r="438" spans="1:7" x14ac:dyDescent="0.2">
      <c r="A438" s="200" t="s">
        <v>328</v>
      </c>
      <c r="B438" s="200" t="s">
        <v>332</v>
      </c>
      <c r="C438" s="201">
        <v>40706</v>
      </c>
      <c r="D438" s="200">
        <v>10562</v>
      </c>
      <c r="E438" s="200">
        <v>11</v>
      </c>
      <c r="F438" s="206">
        <v>488.7</v>
      </c>
      <c r="G438" s="197">
        <f t="shared" si="6"/>
        <v>5375.7</v>
      </c>
    </row>
    <row r="439" spans="1:7" x14ac:dyDescent="0.2">
      <c r="A439" s="202" t="s">
        <v>328</v>
      </c>
      <c r="B439" s="202" t="s">
        <v>332</v>
      </c>
      <c r="C439" s="203">
        <v>40711</v>
      </c>
      <c r="D439" s="202">
        <v>10567</v>
      </c>
      <c r="E439" s="202">
        <v>14</v>
      </c>
      <c r="F439" s="207">
        <v>2519</v>
      </c>
      <c r="G439" s="197">
        <f t="shared" si="6"/>
        <v>35266</v>
      </c>
    </row>
    <row r="440" spans="1:7" x14ac:dyDescent="0.2">
      <c r="A440" s="200" t="s">
        <v>328</v>
      </c>
      <c r="B440" s="200" t="s">
        <v>332</v>
      </c>
      <c r="C440" s="201">
        <v>40728</v>
      </c>
      <c r="D440" s="200">
        <v>10579</v>
      </c>
      <c r="E440" s="200">
        <v>12</v>
      </c>
      <c r="F440" s="206">
        <v>317.75</v>
      </c>
      <c r="G440" s="197">
        <f t="shared" si="6"/>
        <v>3813</v>
      </c>
    </row>
    <row r="441" spans="1:7" x14ac:dyDescent="0.2">
      <c r="A441" s="202" t="s">
        <v>328</v>
      </c>
      <c r="B441" s="202" t="s">
        <v>332</v>
      </c>
      <c r="C441" s="203">
        <v>40733</v>
      </c>
      <c r="D441" s="202">
        <v>10587</v>
      </c>
      <c r="E441" s="202">
        <v>7</v>
      </c>
      <c r="F441" s="207">
        <v>807.38</v>
      </c>
      <c r="G441" s="197">
        <f t="shared" si="6"/>
        <v>5651.66</v>
      </c>
    </row>
    <row r="442" spans="1:7" x14ac:dyDescent="0.2">
      <c r="A442" s="200" t="s">
        <v>328</v>
      </c>
      <c r="B442" s="200" t="s">
        <v>332</v>
      </c>
      <c r="C442" s="201">
        <v>40740</v>
      </c>
      <c r="D442" s="200">
        <v>10591</v>
      </c>
      <c r="E442" s="200">
        <v>16</v>
      </c>
      <c r="F442" s="206">
        <v>812.5</v>
      </c>
      <c r="G442" s="197">
        <f t="shared" si="6"/>
        <v>13000</v>
      </c>
    </row>
    <row r="443" spans="1:7" x14ac:dyDescent="0.2">
      <c r="A443" s="202" t="s">
        <v>328</v>
      </c>
      <c r="B443" s="202" t="s">
        <v>332</v>
      </c>
      <c r="C443" s="203">
        <v>40742</v>
      </c>
      <c r="D443" s="202">
        <v>10598</v>
      </c>
      <c r="E443" s="202">
        <v>19</v>
      </c>
      <c r="F443" s="207">
        <v>2388.5</v>
      </c>
      <c r="G443" s="197">
        <f t="shared" si="6"/>
        <v>45381.5</v>
      </c>
    </row>
    <row r="444" spans="1:7" x14ac:dyDescent="0.2">
      <c r="A444" s="200" t="s">
        <v>328</v>
      </c>
      <c r="B444" s="200" t="s">
        <v>332</v>
      </c>
      <c r="C444" s="201">
        <v>40753</v>
      </c>
      <c r="D444" s="200">
        <v>10604</v>
      </c>
      <c r="E444" s="200">
        <v>14</v>
      </c>
      <c r="F444" s="206">
        <v>230.85</v>
      </c>
      <c r="G444" s="197">
        <f t="shared" si="6"/>
        <v>3231.9</v>
      </c>
    </row>
    <row r="445" spans="1:7" x14ac:dyDescent="0.2">
      <c r="A445" s="202" t="s">
        <v>328</v>
      </c>
      <c r="B445" s="202" t="s">
        <v>332</v>
      </c>
      <c r="C445" s="203">
        <v>40753</v>
      </c>
      <c r="D445" s="202">
        <v>10605</v>
      </c>
      <c r="E445" s="202">
        <v>7</v>
      </c>
      <c r="F445" s="207">
        <v>4109.6899999999996</v>
      </c>
      <c r="G445" s="197">
        <f t="shared" si="6"/>
        <v>28767.829999999998</v>
      </c>
    </row>
    <row r="446" spans="1:7" x14ac:dyDescent="0.2">
      <c r="A446" s="200" t="s">
        <v>328</v>
      </c>
      <c r="B446" s="200" t="s">
        <v>332</v>
      </c>
      <c r="C446" s="201">
        <v>40756</v>
      </c>
      <c r="D446" s="200">
        <v>10612</v>
      </c>
      <c r="E446" s="200">
        <v>18</v>
      </c>
      <c r="F446" s="206">
        <v>6375</v>
      </c>
      <c r="G446" s="197">
        <f t="shared" si="6"/>
        <v>114750</v>
      </c>
    </row>
    <row r="447" spans="1:7" x14ac:dyDescent="0.2">
      <c r="A447" s="202" t="s">
        <v>328</v>
      </c>
      <c r="B447" s="202" t="s">
        <v>332</v>
      </c>
      <c r="C447" s="203">
        <v>40760</v>
      </c>
      <c r="D447" s="202">
        <v>10616</v>
      </c>
      <c r="E447" s="202">
        <v>13</v>
      </c>
      <c r="F447" s="207">
        <v>4806.99</v>
      </c>
      <c r="G447" s="197">
        <f t="shared" si="6"/>
        <v>62490.869999999995</v>
      </c>
    </row>
    <row r="448" spans="1:7" x14ac:dyDescent="0.2">
      <c r="A448" s="200" t="s">
        <v>328</v>
      </c>
      <c r="B448" s="200" t="s">
        <v>332</v>
      </c>
      <c r="C448" s="201">
        <v>40763</v>
      </c>
      <c r="D448" s="200">
        <v>10618</v>
      </c>
      <c r="E448" s="200">
        <v>19</v>
      </c>
      <c r="F448" s="206">
        <v>2697.5</v>
      </c>
      <c r="G448" s="197">
        <f t="shared" si="6"/>
        <v>51252.5</v>
      </c>
    </row>
    <row r="449" spans="1:7" x14ac:dyDescent="0.2">
      <c r="A449" s="202" t="s">
        <v>328</v>
      </c>
      <c r="B449" s="202" t="s">
        <v>332</v>
      </c>
      <c r="C449" s="203">
        <v>40774</v>
      </c>
      <c r="D449" s="202">
        <v>10630</v>
      </c>
      <c r="E449" s="202">
        <v>7</v>
      </c>
      <c r="F449" s="207">
        <v>903.6</v>
      </c>
      <c r="G449" s="197">
        <f t="shared" si="6"/>
        <v>6325.2</v>
      </c>
    </row>
    <row r="450" spans="1:7" x14ac:dyDescent="0.2">
      <c r="A450" s="200" t="s">
        <v>328</v>
      </c>
      <c r="B450" s="200" t="s">
        <v>332</v>
      </c>
      <c r="C450" s="201">
        <v>40775</v>
      </c>
      <c r="D450" s="200">
        <v>10626</v>
      </c>
      <c r="E450" s="200">
        <v>16</v>
      </c>
      <c r="F450" s="206">
        <v>1503.6</v>
      </c>
      <c r="G450" s="197">
        <f t="shared" si="6"/>
        <v>24057.599999999999</v>
      </c>
    </row>
    <row r="451" spans="1:7" x14ac:dyDescent="0.2">
      <c r="A451" s="202" t="s">
        <v>328</v>
      </c>
      <c r="B451" s="202" t="s">
        <v>332</v>
      </c>
      <c r="C451" s="203">
        <v>40797</v>
      </c>
      <c r="D451" s="202">
        <v>10655</v>
      </c>
      <c r="E451" s="202">
        <v>12</v>
      </c>
      <c r="F451" s="207">
        <v>154.4</v>
      </c>
      <c r="G451" s="197">
        <f t="shared" ref="G451:G514" si="7">F451*E451</f>
        <v>1852.8000000000002</v>
      </c>
    </row>
    <row r="452" spans="1:7" x14ac:dyDescent="0.2">
      <c r="A452" s="200" t="s">
        <v>328</v>
      </c>
      <c r="B452" s="200" t="s">
        <v>332</v>
      </c>
      <c r="C452" s="201">
        <v>40803</v>
      </c>
      <c r="D452" s="200">
        <v>10665</v>
      </c>
      <c r="E452" s="200">
        <v>11</v>
      </c>
      <c r="F452" s="206">
        <v>1295</v>
      </c>
      <c r="G452" s="197">
        <f t="shared" si="7"/>
        <v>14245</v>
      </c>
    </row>
    <row r="453" spans="1:7" x14ac:dyDescent="0.2">
      <c r="A453" s="202" t="s">
        <v>328</v>
      </c>
      <c r="B453" s="202" t="s">
        <v>332</v>
      </c>
      <c r="C453" s="203">
        <v>40805</v>
      </c>
      <c r="D453" s="202">
        <v>10653</v>
      </c>
      <c r="E453" s="202">
        <v>13</v>
      </c>
      <c r="F453" s="207">
        <v>1083.1500000000001</v>
      </c>
      <c r="G453" s="197">
        <f t="shared" si="7"/>
        <v>14080.95</v>
      </c>
    </row>
    <row r="454" spans="1:7" x14ac:dyDescent="0.2">
      <c r="A454" s="200" t="s">
        <v>328</v>
      </c>
      <c r="B454" s="200" t="s">
        <v>332</v>
      </c>
      <c r="C454" s="201">
        <v>40805</v>
      </c>
      <c r="D454" s="200">
        <v>10664</v>
      </c>
      <c r="E454" s="200">
        <v>9</v>
      </c>
      <c r="F454" s="206">
        <v>1288.3900000000001</v>
      </c>
      <c r="G454" s="197">
        <f t="shared" si="7"/>
        <v>11595.51</v>
      </c>
    </row>
    <row r="455" spans="1:7" x14ac:dyDescent="0.2">
      <c r="A455" s="202" t="s">
        <v>328</v>
      </c>
      <c r="B455" s="202" t="s">
        <v>332</v>
      </c>
      <c r="C455" s="203">
        <v>40809</v>
      </c>
      <c r="D455" s="202">
        <v>10668</v>
      </c>
      <c r="E455" s="202">
        <v>19</v>
      </c>
      <c r="F455" s="207">
        <v>625.27</v>
      </c>
      <c r="G455" s="197">
        <f t="shared" si="7"/>
        <v>11880.13</v>
      </c>
    </row>
    <row r="456" spans="1:7" x14ac:dyDescent="0.2">
      <c r="A456" s="200" t="s">
        <v>328</v>
      </c>
      <c r="B456" s="200" t="s">
        <v>332</v>
      </c>
      <c r="C456" s="201">
        <v>40810</v>
      </c>
      <c r="D456" s="200">
        <v>10671</v>
      </c>
      <c r="E456" s="200">
        <v>15</v>
      </c>
      <c r="F456" s="206">
        <v>920.1</v>
      </c>
      <c r="G456" s="197">
        <f t="shared" si="7"/>
        <v>13801.5</v>
      </c>
    </row>
    <row r="457" spans="1:7" x14ac:dyDescent="0.2">
      <c r="A457" s="202" t="s">
        <v>328</v>
      </c>
      <c r="B457" s="202" t="s">
        <v>332</v>
      </c>
      <c r="C457" s="203">
        <v>40812</v>
      </c>
      <c r="D457" s="202">
        <v>10677</v>
      </c>
      <c r="E457" s="202">
        <v>16</v>
      </c>
      <c r="F457" s="207">
        <v>813.36</v>
      </c>
      <c r="G457" s="197">
        <f t="shared" si="7"/>
        <v>13013.76</v>
      </c>
    </row>
    <row r="458" spans="1:7" x14ac:dyDescent="0.2">
      <c r="A458" s="200" t="s">
        <v>328</v>
      </c>
      <c r="B458" s="200" t="s">
        <v>332</v>
      </c>
      <c r="C458" s="201">
        <v>40812</v>
      </c>
      <c r="D458" s="200">
        <v>10680</v>
      </c>
      <c r="E458" s="200">
        <v>9</v>
      </c>
      <c r="F458" s="206">
        <v>1261.8800000000001</v>
      </c>
      <c r="G458" s="197">
        <f t="shared" si="7"/>
        <v>11356.920000000002</v>
      </c>
    </row>
    <row r="459" spans="1:7" x14ac:dyDescent="0.2">
      <c r="A459" s="202" t="s">
        <v>328</v>
      </c>
      <c r="B459" s="202" t="s">
        <v>332</v>
      </c>
      <c r="C459" s="203">
        <v>40819</v>
      </c>
      <c r="D459" s="202">
        <v>10690</v>
      </c>
      <c r="E459" s="202">
        <v>8</v>
      </c>
      <c r="F459" s="207">
        <v>862.5</v>
      </c>
      <c r="G459" s="197">
        <f t="shared" si="7"/>
        <v>6900</v>
      </c>
    </row>
    <row r="460" spans="1:7" x14ac:dyDescent="0.2">
      <c r="A460" s="200" t="s">
        <v>328</v>
      </c>
      <c r="B460" s="200" t="s">
        <v>332</v>
      </c>
      <c r="C460" s="201">
        <v>40823</v>
      </c>
      <c r="D460" s="200">
        <v>10689</v>
      </c>
      <c r="E460" s="200">
        <v>14</v>
      </c>
      <c r="F460" s="206">
        <v>472.5</v>
      </c>
      <c r="G460" s="197">
        <f t="shared" si="7"/>
        <v>6615</v>
      </c>
    </row>
    <row r="461" spans="1:7" x14ac:dyDescent="0.2">
      <c r="A461" s="202" t="s">
        <v>328</v>
      </c>
      <c r="B461" s="202" t="s">
        <v>332</v>
      </c>
      <c r="C461" s="203">
        <v>40839</v>
      </c>
      <c r="D461" s="202">
        <v>10710</v>
      </c>
      <c r="E461" s="202">
        <v>16</v>
      </c>
      <c r="F461" s="207">
        <v>93.5</v>
      </c>
      <c r="G461" s="197">
        <f t="shared" si="7"/>
        <v>1496</v>
      </c>
    </row>
    <row r="462" spans="1:7" x14ac:dyDescent="0.2">
      <c r="A462" s="200" t="s">
        <v>328</v>
      </c>
      <c r="B462" s="200" t="s">
        <v>332</v>
      </c>
      <c r="C462" s="201">
        <v>40840</v>
      </c>
      <c r="D462" s="200">
        <v>10713</v>
      </c>
      <c r="E462" s="200">
        <v>9</v>
      </c>
      <c r="F462" s="206">
        <v>2827.9</v>
      </c>
      <c r="G462" s="197">
        <f t="shared" si="7"/>
        <v>25451.100000000002</v>
      </c>
    </row>
    <row r="463" spans="1:7" x14ac:dyDescent="0.2">
      <c r="A463" s="202" t="s">
        <v>328</v>
      </c>
      <c r="B463" s="202" t="s">
        <v>332</v>
      </c>
      <c r="C463" s="203">
        <v>40845</v>
      </c>
      <c r="D463" s="202">
        <v>10717</v>
      </c>
      <c r="E463" s="202">
        <v>12</v>
      </c>
      <c r="F463" s="207">
        <v>1270.75</v>
      </c>
      <c r="G463" s="197">
        <f t="shared" si="7"/>
        <v>15249</v>
      </c>
    </row>
    <row r="464" spans="1:7" x14ac:dyDescent="0.2">
      <c r="A464" s="200" t="s">
        <v>328</v>
      </c>
      <c r="B464" s="200" t="s">
        <v>332</v>
      </c>
      <c r="C464" s="201">
        <v>40845</v>
      </c>
      <c r="D464" s="200">
        <v>10718</v>
      </c>
      <c r="E464" s="200">
        <v>16</v>
      </c>
      <c r="F464" s="206">
        <v>3463</v>
      </c>
      <c r="G464" s="197">
        <f t="shared" si="7"/>
        <v>55408</v>
      </c>
    </row>
    <row r="465" spans="1:7" x14ac:dyDescent="0.2">
      <c r="A465" s="202" t="s">
        <v>328</v>
      </c>
      <c r="B465" s="202" t="s">
        <v>332</v>
      </c>
      <c r="C465" s="203">
        <v>40857</v>
      </c>
      <c r="D465" s="202">
        <v>10733</v>
      </c>
      <c r="E465" s="202">
        <v>7</v>
      </c>
      <c r="F465" s="207">
        <v>1459</v>
      </c>
      <c r="G465" s="197">
        <f t="shared" si="7"/>
        <v>10213</v>
      </c>
    </row>
    <row r="466" spans="1:7" x14ac:dyDescent="0.2">
      <c r="A466" s="200" t="s">
        <v>328</v>
      </c>
      <c r="B466" s="200" t="s">
        <v>332</v>
      </c>
      <c r="C466" s="201">
        <v>40867</v>
      </c>
      <c r="D466" s="200">
        <v>10709</v>
      </c>
      <c r="E466" s="200">
        <v>8</v>
      </c>
      <c r="F466" s="206">
        <v>3424</v>
      </c>
      <c r="G466" s="197">
        <f t="shared" si="7"/>
        <v>27392</v>
      </c>
    </row>
    <row r="467" spans="1:7" x14ac:dyDescent="0.2">
      <c r="A467" s="202" t="s">
        <v>328</v>
      </c>
      <c r="B467" s="202" t="s">
        <v>332</v>
      </c>
      <c r="C467" s="203">
        <v>40868</v>
      </c>
      <c r="D467" s="202">
        <v>10743</v>
      </c>
      <c r="E467" s="202">
        <v>19</v>
      </c>
      <c r="F467" s="207">
        <v>319.2</v>
      </c>
      <c r="G467" s="197">
        <f t="shared" si="7"/>
        <v>6064.8</v>
      </c>
    </row>
    <row r="468" spans="1:7" x14ac:dyDescent="0.2">
      <c r="A468" s="200" t="s">
        <v>328</v>
      </c>
      <c r="B468" s="200" t="s">
        <v>332</v>
      </c>
      <c r="C468" s="201">
        <v>40868</v>
      </c>
      <c r="D468" s="200">
        <v>10746</v>
      </c>
      <c r="E468" s="200">
        <v>17</v>
      </c>
      <c r="F468" s="206">
        <v>2311.6999999999998</v>
      </c>
      <c r="G468" s="197">
        <f t="shared" si="7"/>
        <v>39298.899999999994</v>
      </c>
    </row>
    <row r="469" spans="1:7" x14ac:dyDescent="0.2">
      <c r="A469" s="202" t="s">
        <v>328</v>
      </c>
      <c r="B469" s="202" t="s">
        <v>332</v>
      </c>
      <c r="C469" s="203">
        <v>40893</v>
      </c>
      <c r="D469" s="202">
        <v>10773</v>
      </c>
      <c r="E469" s="202">
        <v>16</v>
      </c>
      <c r="F469" s="207">
        <v>2030.4</v>
      </c>
      <c r="G469" s="197">
        <f t="shared" si="7"/>
        <v>32486.400000000001</v>
      </c>
    </row>
    <row r="470" spans="1:7" x14ac:dyDescent="0.2">
      <c r="A470" s="200" t="s">
        <v>328</v>
      </c>
      <c r="B470" s="200" t="s">
        <v>332</v>
      </c>
      <c r="C470" s="201">
        <v>40895</v>
      </c>
      <c r="D470" s="200">
        <v>10776</v>
      </c>
      <c r="E470" s="200">
        <v>13</v>
      </c>
      <c r="F470" s="206">
        <v>6635.27</v>
      </c>
      <c r="G470" s="197">
        <f t="shared" si="7"/>
        <v>86258.510000000009</v>
      </c>
    </row>
    <row r="471" spans="1:7" x14ac:dyDescent="0.2">
      <c r="A471" s="202" t="s">
        <v>328</v>
      </c>
      <c r="B471" s="202" t="s">
        <v>332</v>
      </c>
      <c r="C471" s="203">
        <v>40901</v>
      </c>
      <c r="D471" s="202">
        <v>10785</v>
      </c>
      <c r="E471" s="202">
        <v>7</v>
      </c>
      <c r="F471" s="207">
        <v>387.5</v>
      </c>
      <c r="G471" s="197">
        <f t="shared" si="7"/>
        <v>2712.5</v>
      </c>
    </row>
    <row r="472" spans="1:7" x14ac:dyDescent="0.2">
      <c r="A472" s="200" t="s">
        <v>328</v>
      </c>
      <c r="B472" s="200" t="s">
        <v>332</v>
      </c>
      <c r="C472" s="201">
        <v>40908</v>
      </c>
      <c r="D472" s="200">
        <v>10789</v>
      </c>
      <c r="E472" s="200">
        <v>15</v>
      </c>
      <c r="F472" s="206">
        <v>3687</v>
      </c>
      <c r="G472" s="197">
        <f t="shared" si="7"/>
        <v>55305</v>
      </c>
    </row>
    <row r="473" spans="1:7" x14ac:dyDescent="0.2">
      <c r="A473" s="202" t="s">
        <v>328</v>
      </c>
      <c r="B473" s="202" t="s">
        <v>332</v>
      </c>
      <c r="C473" s="203">
        <v>40908</v>
      </c>
      <c r="D473" s="202">
        <v>10792</v>
      </c>
      <c r="E473" s="202">
        <v>10</v>
      </c>
      <c r="F473" s="207">
        <v>399.85</v>
      </c>
      <c r="G473" s="197">
        <f t="shared" si="7"/>
        <v>3998.5</v>
      </c>
    </row>
    <row r="474" spans="1:7" x14ac:dyDescent="0.2">
      <c r="A474" s="200" t="s">
        <v>328</v>
      </c>
      <c r="B474" s="200" t="s">
        <v>332</v>
      </c>
      <c r="C474" s="201">
        <v>40913</v>
      </c>
      <c r="D474" s="200">
        <v>10800</v>
      </c>
      <c r="E474" s="200">
        <v>17</v>
      </c>
      <c r="F474" s="206">
        <v>1468.93</v>
      </c>
      <c r="G474" s="197">
        <f t="shared" si="7"/>
        <v>24971.81</v>
      </c>
    </row>
    <row r="475" spans="1:7" x14ac:dyDescent="0.2">
      <c r="A475" s="202" t="s">
        <v>328</v>
      </c>
      <c r="B475" s="202" t="s">
        <v>332</v>
      </c>
      <c r="C475" s="203">
        <v>40917</v>
      </c>
      <c r="D475" s="202">
        <v>10813</v>
      </c>
      <c r="E475" s="202">
        <v>14</v>
      </c>
      <c r="F475" s="207">
        <v>602.4</v>
      </c>
      <c r="G475" s="197">
        <f t="shared" si="7"/>
        <v>8433.6</v>
      </c>
    </row>
    <row r="476" spans="1:7" x14ac:dyDescent="0.2">
      <c r="A476" s="200" t="s">
        <v>328</v>
      </c>
      <c r="B476" s="200" t="s">
        <v>332</v>
      </c>
      <c r="C476" s="201">
        <v>40922</v>
      </c>
      <c r="D476" s="200">
        <v>10825</v>
      </c>
      <c r="E476" s="200">
        <v>14</v>
      </c>
      <c r="F476" s="206">
        <v>1030.76</v>
      </c>
      <c r="G476" s="197">
        <f t="shared" si="7"/>
        <v>14430.64</v>
      </c>
    </row>
    <row r="477" spans="1:7" x14ac:dyDescent="0.2">
      <c r="A477" s="202" t="s">
        <v>328</v>
      </c>
      <c r="B477" s="202" t="s">
        <v>332</v>
      </c>
      <c r="C477" s="203">
        <v>40923</v>
      </c>
      <c r="D477" s="202">
        <v>10821</v>
      </c>
      <c r="E477" s="202">
        <v>12</v>
      </c>
      <c r="F477" s="207">
        <v>678</v>
      </c>
      <c r="G477" s="197">
        <f t="shared" si="7"/>
        <v>8136</v>
      </c>
    </row>
    <row r="478" spans="1:7" x14ac:dyDescent="0.2">
      <c r="A478" s="200" t="s">
        <v>328</v>
      </c>
      <c r="B478" s="200" t="s">
        <v>332</v>
      </c>
      <c r="C478" s="201">
        <v>40927</v>
      </c>
      <c r="D478" s="200">
        <v>10788</v>
      </c>
      <c r="E478" s="200">
        <v>8</v>
      </c>
      <c r="F478" s="206">
        <v>731.5</v>
      </c>
      <c r="G478" s="197">
        <f t="shared" si="7"/>
        <v>5852</v>
      </c>
    </row>
    <row r="479" spans="1:7" x14ac:dyDescent="0.2">
      <c r="A479" s="202" t="s">
        <v>328</v>
      </c>
      <c r="B479" s="202" t="s">
        <v>332</v>
      </c>
      <c r="C479" s="203">
        <v>40927</v>
      </c>
      <c r="D479" s="202">
        <v>10834</v>
      </c>
      <c r="E479" s="202">
        <v>19</v>
      </c>
      <c r="F479" s="207">
        <v>1432.71</v>
      </c>
      <c r="G479" s="197">
        <f t="shared" si="7"/>
        <v>27221.49</v>
      </c>
    </row>
    <row r="480" spans="1:7" x14ac:dyDescent="0.2">
      <c r="A480" s="200" t="s">
        <v>328</v>
      </c>
      <c r="B480" s="200" t="s">
        <v>332</v>
      </c>
      <c r="C480" s="201">
        <v>40929</v>
      </c>
      <c r="D480" s="200">
        <v>10835</v>
      </c>
      <c r="E480" s="200">
        <v>18</v>
      </c>
      <c r="F480" s="206">
        <v>845.8</v>
      </c>
      <c r="G480" s="197">
        <f t="shared" si="7"/>
        <v>15224.4</v>
      </c>
    </row>
    <row r="481" spans="1:7" x14ac:dyDescent="0.2">
      <c r="A481" s="202" t="s">
        <v>328</v>
      </c>
      <c r="B481" s="202" t="s">
        <v>332</v>
      </c>
      <c r="C481" s="203">
        <v>40937</v>
      </c>
      <c r="D481" s="202">
        <v>10842</v>
      </c>
      <c r="E481" s="202">
        <v>18</v>
      </c>
      <c r="F481" s="207">
        <v>975</v>
      </c>
      <c r="G481" s="197">
        <f t="shared" si="7"/>
        <v>17550</v>
      </c>
    </row>
    <row r="482" spans="1:7" x14ac:dyDescent="0.2">
      <c r="A482" s="200" t="s">
        <v>328</v>
      </c>
      <c r="B482" s="200" t="s">
        <v>332</v>
      </c>
      <c r="C482" s="201">
        <v>40938</v>
      </c>
      <c r="D482" s="200">
        <v>10850</v>
      </c>
      <c r="E482" s="200">
        <v>7</v>
      </c>
      <c r="F482" s="206">
        <v>629</v>
      </c>
      <c r="G482" s="197">
        <f t="shared" si="7"/>
        <v>4403</v>
      </c>
    </row>
    <row r="483" spans="1:7" x14ac:dyDescent="0.2">
      <c r="A483" s="202" t="s">
        <v>328</v>
      </c>
      <c r="B483" s="202" t="s">
        <v>332</v>
      </c>
      <c r="C483" s="203">
        <v>40941</v>
      </c>
      <c r="D483" s="202">
        <v>10859</v>
      </c>
      <c r="E483" s="202">
        <v>10</v>
      </c>
      <c r="F483" s="207">
        <v>1078.69</v>
      </c>
      <c r="G483" s="197">
        <f t="shared" si="7"/>
        <v>10786.900000000001</v>
      </c>
    </row>
    <row r="484" spans="1:7" x14ac:dyDescent="0.2">
      <c r="A484" s="200" t="s">
        <v>328</v>
      </c>
      <c r="B484" s="200" t="s">
        <v>332</v>
      </c>
      <c r="C484" s="201">
        <v>40945</v>
      </c>
      <c r="D484" s="200">
        <v>10827</v>
      </c>
      <c r="E484" s="200">
        <v>8</v>
      </c>
      <c r="F484" s="206">
        <v>843</v>
      </c>
      <c r="G484" s="197">
        <f t="shared" si="7"/>
        <v>6744</v>
      </c>
    </row>
    <row r="485" spans="1:7" x14ac:dyDescent="0.2">
      <c r="A485" s="202" t="s">
        <v>328</v>
      </c>
      <c r="B485" s="202" t="s">
        <v>332</v>
      </c>
      <c r="C485" s="203">
        <v>40958</v>
      </c>
      <c r="D485" s="202">
        <v>10877</v>
      </c>
      <c r="E485" s="202">
        <v>18</v>
      </c>
      <c r="F485" s="207">
        <v>1955.13</v>
      </c>
      <c r="G485" s="197">
        <f t="shared" si="7"/>
        <v>35192.340000000004</v>
      </c>
    </row>
    <row r="486" spans="1:7" x14ac:dyDescent="0.2">
      <c r="A486" s="200" t="s">
        <v>328</v>
      </c>
      <c r="B486" s="200" t="s">
        <v>332</v>
      </c>
      <c r="C486" s="201">
        <v>40959</v>
      </c>
      <c r="D486" s="200">
        <v>10894</v>
      </c>
      <c r="E486" s="200">
        <v>18</v>
      </c>
      <c r="F486" s="206">
        <v>2753.1</v>
      </c>
      <c r="G486" s="197">
        <f t="shared" si="7"/>
        <v>49555.799999999996</v>
      </c>
    </row>
    <row r="487" spans="1:7" x14ac:dyDescent="0.2">
      <c r="A487" s="202" t="s">
        <v>328</v>
      </c>
      <c r="B487" s="202" t="s">
        <v>332</v>
      </c>
      <c r="C487" s="203">
        <v>40962</v>
      </c>
      <c r="D487" s="202">
        <v>10888</v>
      </c>
      <c r="E487" s="202">
        <v>19</v>
      </c>
      <c r="F487" s="207">
        <v>605</v>
      </c>
      <c r="G487" s="197">
        <f t="shared" si="7"/>
        <v>11495</v>
      </c>
    </row>
    <row r="488" spans="1:7" x14ac:dyDescent="0.2">
      <c r="A488" s="200" t="s">
        <v>328</v>
      </c>
      <c r="B488" s="200" t="s">
        <v>332</v>
      </c>
      <c r="C488" s="201">
        <v>40970</v>
      </c>
      <c r="D488" s="200">
        <v>10886</v>
      </c>
      <c r="E488" s="200">
        <v>10</v>
      </c>
      <c r="F488" s="206">
        <v>3127.5</v>
      </c>
      <c r="G488" s="197">
        <f t="shared" si="7"/>
        <v>31275</v>
      </c>
    </row>
    <row r="489" spans="1:7" x14ac:dyDescent="0.2">
      <c r="A489" s="202" t="s">
        <v>328</v>
      </c>
      <c r="B489" s="202" t="s">
        <v>332</v>
      </c>
      <c r="C489" s="203">
        <v>40971</v>
      </c>
      <c r="D489" s="202">
        <v>10902</v>
      </c>
      <c r="E489" s="202">
        <v>14</v>
      </c>
      <c r="F489" s="207">
        <v>863.43</v>
      </c>
      <c r="G489" s="197">
        <f t="shared" si="7"/>
        <v>12088.019999999999</v>
      </c>
    </row>
    <row r="490" spans="1:7" x14ac:dyDescent="0.2">
      <c r="A490" s="200" t="s">
        <v>328</v>
      </c>
      <c r="B490" s="200" t="s">
        <v>332</v>
      </c>
      <c r="C490" s="201">
        <v>40972</v>
      </c>
      <c r="D490" s="200">
        <v>10900</v>
      </c>
      <c r="E490" s="200">
        <v>10</v>
      </c>
      <c r="F490" s="206">
        <v>33.75</v>
      </c>
      <c r="G490" s="197">
        <f t="shared" si="7"/>
        <v>337.5</v>
      </c>
    </row>
    <row r="491" spans="1:7" x14ac:dyDescent="0.2">
      <c r="A491" s="202" t="s">
        <v>328</v>
      </c>
      <c r="B491" s="202" t="s">
        <v>332</v>
      </c>
      <c r="C491" s="203">
        <v>40972</v>
      </c>
      <c r="D491" s="202">
        <v>10910</v>
      </c>
      <c r="E491" s="202">
        <v>13</v>
      </c>
      <c r="F491" s="207">
        <v>452.9</v>
      </c>
      <c r="G491" s="197">
        <f t="shared" si="7"/>
        <v>5887.7</v>
      </c>
    </row>
    <row r="492" spans="1:7" x14ac:dyDescent="0.2">
      <c r="A492" s="200" t="s">
        <v>328</v>
      </c>
      <c r="B492" s="200" t="s">
        <v>332</v>
      </c>
      <c r="C492" s="201">
        <v>40977</v>
      </c>
      <c r="D492" s="200">
        <v>10916</v>
      </c>
      <c r="E492" s="200">
        <v>15</v>
      </c>
      <c r="F492" s="206">
        <v>686.7</v>
      </c>
      <c r="G492" s="197">
        <f t="shared" si="7"/>
        <v>10300.5</v>
      </c>
    </row>
    <row r="493" spans="1:7" x14ac:dyDescent="0.2">
      <c r="A493" s="202" t="s">
        <v>328</v>
      </c>
      <c r="B493" s="202" t="s">
        <v>332</v>
      </c>
      <c r="C493" s="203">
        <v>40977</v>
      </c>
      <c r="D493" s="202">
        <v>10921</v>
      </c>
      <c r="E493" s="202">
        <v>19</v>
      </c>
      <c r="F493" s="207">
        <v>1936</v>
      </c>
      <c r="G493" s="197">
        <f t="shared" si="7"/>
        <v>36784</v>
      </c>
    </row>
    <row r="494" spans="1:7" x14ac:dyDescent="0.2">
      <c r="A494" s="200" t="s">
        <v>328</v>
      </c>
      <c r="B494" s="200" t="s">
        <v>332</v>
      </c>
      <c r="C494" s="201">
        <v>40978</v>
      </c>
      <c r="D494" s="200">
        <v>10909</v>
      </c>
      <c r="E494" s="200">
        <v>9</v>
      </c>
      <c r="F494" s="206">
        <v>670</v>
      </c>
      <c r="G494" s="197">
        <f t="shared" si="7"/>
        <v>6030</v>
      </c>
    </row>
    <row r="495" spans="1:7" x14ac:dyDescent="0.2">
      <c r="A495" s="202" t="s">
        <v>328</v>
      </c>
      <c r="B495" s="202" t="s">
        <v>332</v>
      </c>
      <c r="C495" s="203">
        <v>40986</v>
      </c>
      <c r="D495" s="202">
        <v>10928</v>
      </c>
      <c r="E495" s="202">
        <v>13</v>
      </c>
      <c r="F495" s="207">
        <v>137.5</v>
      </c>
      <c r="G495" s="197">
        <f t="shared" si="7"/>
        <v>1787.5</v>
      </c>
    </row>
    <row r="496" spans="1:7" x14ac:dyDescent="0.2">
      <c r="A496" s="200" t="s">
        <v>328</v>
      </c>
      <c r="B496" s="200" t="s">
        <v>332</v>
      </c>
      <c r="C496" s="201">
        <v>40987</v>
      </c>
      <c r="D496" s="200">
        <v>10946</v>
      </c>
      <c r="E496" s="200">
        <v>8</v>
      </c>
      <c r="F496" s="206">
        <v>1407.5</v>
      </c>
      <c r="G496" s="197">
        <f t="shared" si="7"/>
        <v>11260</v>
      </c>
    </row>
    <row r="497" spans="1:7" x14ac:dyDescent="0.2">
      <c r="A497" s="202" t="s">
        <v>328</v>
      </c>
      <c r="B497" s="202" t="s">
        <v>332</v>
      </c>
      <c r="C497" s="203">
        <v>40991</v>
      </c>
      <c r="D497" s="202">
        <v>10950</v>
      </c>
      <c r="E497" s="202">
        <v>19</v>
      </c>
      <c r="F497" s="207">
        <v>110</v>
      </c>
      <c r="G497" s="197">
        <f t="shared" si="7"/>
        <v>2090</v>
      </c>
    </row>
    <row r="498" spans="1:7" x14ac:dyDescent="0.2">
      <c r="A498" s="200" t="s">
        <v>328</v>
      </c>
      <c r="B498" s="200" t="s">
        <v>332</v>
      </c>
      <c r="C498" s="201">
        <v>40992</v>
      </c>
      <c r="D498" s="200">
        <v>10952</v>
      </c>
      <c r="E498" s="200">
        <v>8</v>
      </c>
      <c r="F498" s="206">
        <v>471.2</v>
      </c>
      <c r="G498" s="197">
        <f t="shared" si="7"/>
        <v>3769.6</v>
      </c>
    </row>
    <row r="499" spans="1:7" x14ac:dyDescent="0.2">
      <c r="A499" s="202" t="s">
        <v>328</v>
      </c>
      <c r="B499" s="202" t="s">
        <v>332</v>
      </c>
      <c r="C499" s="203">
        <v>40995</v>
      </c>
      <c r="D499" s="202">
        <v>10975</v>
      </c>
      <c r="E499" s="202">
        <v>7</v>
      </c>
      <c r="F499" s="207">
        <v>717.5</v>
      </c>
      <c r="G499" s="197">
        <f t="shared" si="7"/>
        <v>5022.5</v>
      </c>
    </row>
    <row r="500" spans="1:7" x14ac:dyDescent="0.2">
      <c r="A500" s="200" t="s">
        <v>328</v>
      </c>
      <c r="B500" s="200" t="s">
        <v>332</v>
      </c>
      <c r="C500" s="201">
        <v>40998</v>
      </c>
      <c r="D500" s="200">
        <v>10969</v>
      </c>
      <c r="E500" s="200">
        <v>7</v>
      </c>
      <c r="F500" s="206">
        <v>108</v>
      </c>
      <c r="G500" s="197">
        <f t="shared" si="7"/>
        <v>756</v>
      </c>
    </row>
    <row r="501" spans="1:7" x14ac:dyDescent="0.2">
      <c r="A501" s="202" t="s">
        <v>328</v>
      </c>
      <c r="B501" s="202" t="s">
        <v>332</v>
      </c>
      <c r="C501" s="203">
        <v>41000</v>
      </c>
      <c r="D501" s="202">
        <v>10968</v>
      </c>
      <c r="E501" s="202">
        <v>15</v>
      </c>
      <c r="F501" s="207">
        <v>1408</v>
      </c>
      <c r="G501" s="197">
        <f t="shared" si="7"/>
        <v>21120</v>
      </c>
    </row>
    <row r="502" spans="1:7" x14ac:dyDescent="0.2">
      <c r="A502" s="200" t="s">
        <v>328</v>
      </c>
      <c r="B502" s="200" t="s">
        <v>332</v>
      </c>
      <c r="C502" s="201">
        <v>41001</v>
      </c>
      <c r="D502" s="200">
        <v>10981</v>
      </c>
      <c r="E502" s="200">
        <v>10</v>
      </c>
      <c r="F502" s="206">
        <v>15810</v>
      </c>
      <c r="G502" s="197">
        <f t="shared" si="7"/>
        <v>158100</v>
      </c>
    </row>
    <row r="503" spans="1:7" x14ac:dyDescent="0.2">
      <c r="A503" s="202" t="s">
        <v>328</v>
      </c>
      <c r="B503" s="202" t="s">
        <v>332</v>
      </c>
      <c r="C503" s="203">
        <v>41002</v>
      </c>
      <c r="D503" s="202">
        <v>10976</v>
      </c>
      <c r="E503" s="202">
        <v>17</v>
      </c>
      <c r="F503" s="207">
        <v>912</v>
      </c>
      <c r="G503" s="197">
        <f t="shared" si="7"/>
        <v>15504</v>
      </c>
    </row>
    <row r="504" spans="1:7" x14ac:dyDescent="0.2">
      <c r="A504" s="200" t="s">
        <v>328</v>
      </c>
      <c r="B504" s="200" t="s">
        <v>332</v>
      </c>
      <c r="C504" s="201">
        <v>41002</v>
      </c>
      <c r="D504" s="200">
        <v>10984</v>
      </c>
      <c r="E504" s="200">
        <v>17</v>
      </c>
      <c r="F504" s="206">
        <v>1809.75</v>
      </c>
      <c r="G504" s="197">
        <f t="shared" si="7"/>
        <v>30765.75</v>
      </c>
    </row>
    <row r="505" spans="1:7" x14ac:dyDescent="0.2">
      <c r="A505" s="202" t="s">
        <v>328</v>
      </c>
      <c r="B505" s="202" t="s">
        <v>332</v>
      </c>
      <c r="C505" s="203">
        <v>41002</v>
      </c>
      <c r="D505" s="202">
        <v>10992</v>
      </c>
      <c r="E505" s="202">
        <v>8</v>
      </c>
      <c r="F505" s="207">
        <v>69.599999999999994</v>
      </c>
      <c r="G505" s="197">
        <f t="shared" si="7"/>
        <v>556.79999999999995</v>
      </c>
    </row>
    <row r="506" spans="1:7" x14ac:dyDescent="0.2">
      <c r="A506" s="200" t="s">
        <v>328</v>
      </c>
      <c r="B506" s="200" t="s">
        <v>332</v>
      </c>
      <c r="C506" s="201">
        <v>41005</v>
      </c>
      <c r="D506" s="200">
        <v>10995</v>
      </c>
      <c r="E506" s="200">
        <v>16</v>
      </c>
      <c r="F506" s="206">
        <v>1196</v>
      </c>
      <c r="G506" s="197">
        <f t="shared" si="7"/>
        <v>19136</v>
      </c>
    </row>
    <row r="507" spans="1:7" x14ac:dyDescent="0.2">
      <c r="A507" s="202" t="s">
        <v>328</v>
      </c>
      <c r="B507" s="202" t="s">
        <v>332</v>
      </c>
      <c r="C507" s="203">
        <v>41006</v>
      </c>
      <c r="D507" s="202">
        <v>10991</v>
      </c>
      <c r="E507" s="202">
        <v>9</v>
      </c>
      <c r="F507" s="207">
        <v>2296</v>
      </c>
      <c r="G507" s="197">
        <f t="shared" si="7"/>
        <v>20664</v>
      </c>
    </row>
    <row r="508" spans="1:7" x14ac:dyDescent="0.2">
      <c r="A508" s="200" t="s">
        <v>328</v>
      </c>
      <c r="B508" s="200" t="s">
        <v>332</v>
      </c>
      <c r="C508" s="201">
        <v>41016</v>
      </c>
      <c r="D508" s="200">
        <v>11012</v>
      </c>
      <c r="E508" s="200">
        <v>17</v>
      </c>
      <c r="F508" s="206">
        <v>2825.3</v>
      </c>
      <c r="G508" s="197">
        <f t="shared" si="7"/>
        <v>48030.100000000006</v>
      </c>
    </row>
    <row r="509" spans="1:7" x14ac:dyDescent="0.2">
      <c r="A509" s="202" t="s">
        <v>328</v>
      </c>
      <c r="B509" s="202" t="s">
        <v>332</v>
      </c>
      <c r="C509" s="203">
        <v>41019</v>
      </c>
      <c r="D509" s="202">
        <v>11027</v>
      </c>
      <c r="E509" s="202">
        <v>10</v>
      </c>
      <c r="F509" s="207">
        <v>877.72</v>
      </c>
      <c r="G509" s="197">
        <f t="shared" si="7"/>
        <v>8777.2000000000007</v>
      </c>
    </row>
    <row r="510" spans="1:7" x14ac:dyDescent="0.2">
      <c r="A510" s="200" t="s">
        <v>328</v>
      </c>
      <c r="B510" s="200" t="s">
        <v>332</v>
      </c>
      <c r="C510" s="201">
        <v>41023</v>
      </c>
      <c r="D510" s="200">
        <v>11023</v>
      </c>
      <c r="E510" s="200">
        <v>7</v>
      </c>
      <c r="F510" s="206">
        <v>1500</v>
      </c>
      <c r="G510" s="197">
        <f t="shared" si="7"/>
        <v>10500</v>
      </c>
    </row>
    <row r="511" spans="1:7" x14ac:dyDescent="0.2">
      <c r="A511" s="202" t="s">
        <v>328</v>
      </c>
      <c r="B511" s="202" t="s">
        <v>332</v>
      </c>
      <c r="C511" s="203">
        <v>41029</v>
      </c>
      <c r="D511" s="202">
        <v>11038</v>
      </c>
      <c r="E511" s="202">
        <v>9</v>
      </c>
      <c r="F511" s="207">
        <v>732.6</v>
      </c>
      <c r="G511" s="197">
        <f t="shared" si="7"/>
        <v>6593.4000000000005</v>
      </c>
    </row>
    <row r="512" spans="1:7" x14ac:dyDescent="0.2">
      <c r="A512" s="200" t="s">
        <v>328</v>
      </c>
      <c r="B512" s="200" t="s">
        <v>332</v>
      </c>
      <c r="C512" s="201">
        <v>41478</v>
      </c>
      <c r="D512" s="200">
        <v>10258</v>
      </c>
      <c r="E512" s="200">
        <v>8</v>
      </c>
      <c r="F512" s="206">
        <v>1614.88</v>
      </c>
      <c r="G512" s="197">
        <f t="shared" si="7"/>
        <v>12919.04</v>
      </c>
    </row>
    <row r="513" spans="1:7" x14ac:dyDescent="0.2">
      <c r="A513" s="202" t="s">
        <v>328</v>
      </c>
      <c r="B513" s="202" t="s">
        <v>332</v>
      </c>
      <c r="C513" s="203">
        <v>41488</v>
      </c>
      <c r="D513" s="202">
        <v>10270</v>
      </c>
      <c r="E513" s="202">
        <v>18</v>
      </c>
      <c r="F513" s="207">
        <v>1376</v>
      </c>
      <c r="G513" s="197">
        <f t="shared" si="7"/>
        <v>24768</v>
      </c>
    </row>
    <row r="514" spans="1:7" x14ac:dyDescent="0.2">
      <c r="A514" s="200" t="s">
        <v>328</v>
      </c>
      <c r="B514" s="200" t="s">
        <v>332</v>
      </c>
      <c r="C514" s="201">
        <v>41495</v>
      </c>
      <c r="D514" s="200">
        <v>10275</v>
      </c>
      <c r="E514" s="200">
        <v>9</v>
      </c>
      <c r="F514" s="206">
        <v>291.83999999999997</v>
      </c>
      <c r="G514" s="197">
        <f t="shared" si="7"/>
        <v>2626.56</v>
      </c>
    </row>
    <row r="515" spans="1:7" x14ac:dyDescent="0.2">
      <c r="A515" s="202" t="s">
        <v>328</v>
      </c>
      <c r="B515" s="202" t="s">
        <v>332</v>
      </c>
      <c r="C515" s="203">
        <v>41512</v>
      </c>
      <c r="D515" s="202">
        <v>10285</v>
      </c>
      <c r="E515" s="202">
        <v>8</v>
      </c>
      <c r="F515" s="207">
        <v>1743.36</v>
      </c>
      <c r="G515" s="197">
        <f t="shared" ref="G515:G578" si="8">F515*E515</f>
        <v>13946.88</v>
      </c>
    </row>
    <row r="516" spans="1:7" x14ac:dyDescent="0.2">
      <c r="A516" s="200" t="s">
        <v>328</v>
      </c>
      <c r="B516" s="200" t="s">
        <v>332</v>
      </c>
      <c r="C516" s="201">
        <v>41519</v>
      </c>
      <c r="D516" s="200">
        <v>10292</v>
      </c>
      <c r="E516" s="200">
        <v>14</v>
      </c>
      <c r="F516" s="206">
        <v>1296</v>
      </c>
      <c r="G516" s="197">
        <f t="shared" si="8"/>
        <v>18144</v>
      </c>
    </row>
    <row r="517" spans="1:7" x14ac:dyDescent="0.2">
      <c r="A517" s="202" t="s">
        <v>328</v>
      </c>
      <c r="B517" s="202" t="s">
        <v>332</v>
      </c>
      <c r="C517" s="203">
        <v>41528</v>
      </c>
      <c r="D517" s="202">
        <v>10293</v>
      </c>
      <c r="E517" s="202">
        <v>14</v>
      </c>
      <c r="F517" s="207">
        <v>848.7</v>
      </c>
      <c r="G517" s="197">
        <f t="shared" si="8"/>
        <v>11881.800000000001</v>
      </c>
    </row>
    <row r="518" spans="1:7" x14ac:dyDescent="0.2">
      <c r="A518" s="200" t="s">
        <v>328</v>
      </c>
      <c r="B518" s="200" t="s">
        <v>332</v>
      </c>
      <c r="C518" s="201">
        <v>41534</v>
      </c>
      <c r="D518" s="200">
        <v>10304</v>
      </c>
      <c r="E518" s="200">
        <v>16</v>
      </c>
      <c r="F518" s="206">
        <v>954.4</v>
      </c>
      <c r="G518" s="197">
        <f t="shared" si="8"/>
        <v>15270.4</v>
      </c>
    </row>
    <row r="519" spans="1:7" x14ac:dyDescent="0.2">
      <c r="A519" s="202" t="s">
        <v>328</v>
      </c>
      <c r="B519" s="202" t="s">
        <v>332</v>
      </c>
      <c r="C519" s="203">
        <v>41540</v>
      </c>
      <c r="D519" s="202">
        <v>10306</v>
      </c>
      <c r="E519" s="202">
        <v>10</v>
      </c>
      <c r="F519" s="207">
        <v>498.5</v>
      </c>
      <c r="G519" s="197">
        <f t="shared" si="8"/>
        <v>4985</v>
      </c>
    </row>
    <row r="520" spans="1:7" x14ac:dyDescent="0.2">
      <c r="A520" s="200" t="s">
        <v>328</v>
      </c>
      <c r="B520" s="200" t="s">
        <v>332</v>
      </c>
      <c r="C520" s="201">
        <v>41543</v>
      </c>
      <c r="D520" s="200">
        <v>10311</v>
      </c>
      <c r="E520" s="200">
        <v>16</v>
      </c>
      <c r="F520" s="206">
        <v>268.8</v>
      </c>
      <c r="G520" s="197">
        <f t="shared" si="8"/>
        <v>4300.8</v>
      </c>
    </row>
    <row r="521" spans="1:7" x14ac:dyDescent="0.2">
      <c r="A521" s="202" t="s">
        <v>328</v>
      </c>
      <c r="B521" s="202" t="s">
        <v>332</v>
      </c>
      <c r="C521" s="203">
        <v>41551</v>
      </c>
      <c r="D521" s="202">
        <v>10314</v>
      </c>
      <c r="E521" s="202">
        <v>18</v>
      </c>
      <c r="F521" s="207">
        <v>2094.3000000000002</v>
      </c>
      <c r="G521" s="197">
        <f t="shared" si="8"/>
        <v>37697.4</v>
      </c>
    </row>
    <row r="522" spans="1:7" x14ac:dyDescent="0.2">
      <c r="A522" s="200" t="s">
        <v>328</v>
      </c>
      <c r="B522" s="200" t="s">
        <v>332</v>
      </c>
      <c r="C522" s="201">
        <v>41555</v>
      </c>
      <c r="D522" s="200">
        <v>10316</v>
      </c>
      <c r="E522" s="200">
        <v>19</v>
      </c>
      <c r="F522" s="206">
        <v>2835</v>
      </c>
      <c r="G522" s="197">
        <f t="shared" si="8"/>
        <v>53865</v>
      </c>
    </row>
    <row r="523" spans="1:7" x14ac:dyDescent="0.2">
      <c r="A523" s="202" t="s">
        <v>328</v>
      </c>
      <c r="B523" s="202" t="s">
        <v>332</v>
      </c>
      <c r="C523" s="203">
        <v>41561</v>
      </c>
      <c r="D523" s="202">
        <v>10325</v>
      </c>
      <c r="E523" s="202">
        <v>9</v>
      </c>
      <c r="F523" s="207">
        <v>1497</v>
      </c>
      <c r="G523" s="197">
        <f t="shared" si="8"/>
        <v>13473</v>
      </c>
    </row>
    <row r="524" spans="1:7" x14ac:dyDescent="0.2">
      <c r="A524" s="200" t="s">
        <v>328</v>
      </c>
      <c r="B524" s="200" t="s">
        <v>332</v>
      </c>
      <c r="C524" s="201">
        <v>41586</v>
      </c>
      <c r="D524" s="200">
        <v>10340</v>
      </c>
      <c r="E524" s="200">
        <v>11</v>
      </c>
      <c r="F524" s="206">
        <v>2436.1799999999998</v>
      </c>
      <c r="G524" s="197">
        <f t="shared" si="8"/>
        <v>26797.98</v>
      </c>
    </row>
    <row r="525" spans="1:7" x14ac:dyDescent="0.2">
      <c r="A525" s="202" t="s">
        <v>328</v>
      </c>
      <c r="B525" s="202" t="s">
        <v>332</v>
      </c>
      <c r="C525" s="203">
        <v>41598</v>
      </c>
      <c r="D525" s="202">
        <v>10351</v>
      </c>
      <c r="E525" s="202">
        <v>9</v>
      </c>
      <c r="F525" s="207">
        <v>5398.72</v>
      </c>
      <c r="G525" s="197">
        <f t="shared" si="8"/>
        <v>48588.480000000003</v>
      </c>
    </row>
    <row r="526" spans="1:7" x14ac:dyDescent="0.2">
      <c r="A526" s="200" t="s">
        <v>328</v>
      </c>
      <c r="B526" s="200" t="s">
        <v>332</v>
      </c>
      <c r="C526" s="201">
        <v>41610</v>
      </c>
      <c r="D526" s="200">
        <v>10357</v>
      </c>
      <c r="E526" s="200">
        <v>16</v>
      </c>
      <c r="F526" s="206">
        <v>1167.68</v>
      </c>
      <c r="G526" s="197">
        <f t="shared" si="8"/>
        <v>18682.88</v>
      </c>
    </row>
    <row r="527" spans="1:7" x14ac:dyDescent="0.2">
      <c r="A527" s="202" t="s">
        <v>328</v>
      </c>
      <c r="B527" s="202" t="s">
        <v>332</v>
      </c>
      <c r="C527" s="203">
        <v>41611</v>
      </c>
      <c r="D527" s="202">
        <v>10361</v>
      </c>
      <c r="E527" s="202">
        <v>13</v>
      </c>
      <c r="F527" s="207">
        <v>2046.24</v>
      </c>
      <c r="G527" s="197">
        <f t="shared" si="8"/>
        <v>26601.119999999999</v>
      </c>
    </row>
    <row r="528" spans="1:7" x14ac:dyDescent="0.2">
      <c r="A528" s="200" t="s">
        <v>328</v>
      </c>
      <c r="B528" s="200" t="s">
        <v>332</v>
      </c>
      <c r="C528" s="201">
        <v>41612</v>
      </c>
      <c r="D528" s="200">
        <v>10364</v>
      </c>
      <c r="E528" s="200">
        <v>14</v>
      </c>
      <c r="F528" s="206">
        <v>950</v>
      </c>
      <c r="G528" s="197">
        <f t="shared" si="8"/>
        <v>13300</v>
      </c>
    </row>
    <row r="529" spans="1:7" x14ac:dyDescent="0.2">
      <c r="A529" s="202" t="s">
        <v>328</v>
      </c>
      <c r="B529" s="202" t="s">
        <v>332</v>
      </c>
      <c r="C529" s="203">
        <v>41617</v>
      </c>
      <c r="D529" s="202">
        <v>10374</v>
      </c>
      <c r="E529" s="202">
        <v>8</v>
      </c>
      <c r="F529" s="207">
        <v>459</v>
      </c>
      <c r="G529" s="197">
        <f t="shared" si="8"/>
        <v>3672</v>
      </c>
    </row>
    <row r="530" spans="1:7" x14ac:dyDescent="0.2">
      <c r="A530" s="200" t="s">
        <v>328</v>
      </c>
      <c r="B530" s="200" t="s">
        <v>332</v>
      </c>
      <c r="C530" s="201">
        <v>41621</v>
      </c>
      <c r="D530" s="200">
        <v>10376</v>
      </c>
      <c r="E530" s="200">
        <v>17</v>
      </c>
      <c r="F530" s="206">
        <v>399</v>
      </c>
      <c r="G530" s="197">
        <f t="shared" si="8"/>
        <v>6783</v>
      </c>
    </row>
    <row r="531" spans="1:7" x14ac:dyDescent="0.2">
      <c r="A531" s="202" t="s">
        <v>328</v>
      </c>
      <c r="B531" s="202" t="s">
        <v>332</v>
      </c>
      <c r="C531" s="203">
        <v>41621</v>
      </c>
      <c r="D531" s="202">
        <v>10377</v>
      </c>
      <c r="E531" s="202">
        <v>16</v>
      </c>
      <c r="F531" s="207">
        <v>863.6</v>
      </c>
      <c r="G531" s="197">
        <f t="shared" si="8"/>
        <v>13817.6</v>
      </c>
    </row>
    <row r="532" spans="1:7" x14ac:dyDescent="0.2">
      <c r="A532" s="200" t="s">
        <v>328</v>
      </c>
      <c r="B532" s="200" t="s">
        <v>332</v>
      </c>
      <c r="C532" s="201">
        <v>41628</v>
      </c>
      <c r="D532" s="200">
        <v>10387</v>
      </c>
      <c r="E532" s="200">
        <v>9</v>
      </c>
      <c r="F532" s="206">
        <v>1058.4000000000001</v>
      </c>
      <c r="G532" s="197">
        <f t="shared" si="8"/>
        <v>9525.6</v>
      </c>
    </row>
    <row r="533" spans="1:7" x14ac:dyDescent="0.2">
      <c r="A533" s="202" t="s">
        <v>328</v>
      </c>
      <c r="B533" s="202" t="s">
        <v>332</v>
      </c>
      <c r="C533" s="203">
        <v>41631</v>
      </c>
      <c r="D533" s="202">
        <v>10385</v>
      </c>
      <c r="E533" s="202">
        <v>17</v>
      </c>
      <c r="F533" s="207">
        <v>691.2</v>
      </c>
      <c r="G533" s="197">
        <f t="shared" si="8"/>
        <v>11750.400000000001</v>
      </c>
    </row>
    <row r="534" spans="1:7" x14ac:dyDescent="0.2">
      <c r="A534" s="200" t="s">
        <v>328</v>
      </c>
      <c r="B534" s="200" t="s">
        <v>332</v>
      </c>
      <c r="C534" s="201">
        <v>41632</v>
      </c>
      <c r="D534" s="200">
        <v>10371</v>
      </c>
      <c r="E534" s="200">
        <v>13</v>
      </c>
      <c r="F534" s="206">
        <v>72.959999999999994</v>
      </c>
      <c r="G534" s="197">
        <f t="shared" si="8"/>
        <v>948.4799999999999</v>
      </c>
    </row>
    <row r="535" spans="1:7" x14ac:dyDescent="0.2">
      <c r="A535" s="202" t="s">
        <v>328</v>
      </c>
      <c r="B535" s="202" t="s">
        <v>333</v>
      </c>
      <c r="C535" s="203">
        <v>40544</v>
      </c>
      <c r="D535" s="202">
        <v>10392</v>
      </c>
      <c r="E535" s="202">
        <v>13</v>
      </c>
      <c r="F535" s="207">
        <v>1440</v>
      </c>
      <c r="G535" s="197">
        <f t="shared" si="8"/>
        <v>18720</v>
      </c>
    </row>
    <row r="536" spans="1:7" x14ac:dyDescent="0.2">
      <c r="A536" s="200" t="s">
        <v>328</v>
      </c>
      <c r="B536" s="200" t="s">
        <v>333</v>
      </c>
      <c r="C536" s="201">
        <v>40551</v>
      </c>
      <c r="D536" s="200">
        <v>10404</v>
      </c>
      <c r="E536" s="200">
        <v>7</v>
      </c>
      <c r="F536" s="206">
        <v>1591.25</v>
      </c>
      <c r="G536" s="197">
        <f t="shared" si="8"/>
        <v>11138.75</v>
      </c>
    </row>
    <row r="537" spans="1:7" x14ac:dyDescent="0.2">
      <c r="A537" s="202" t="s">
        <v>328</v>
      </c>
      <c r="B537" s="202" t="s">
        <v>333</v>
      </c>
      <c r="C537" s="203">
        <v>40552</v>
      </c>
      <c r="D537" s="202">
        <v>10398</v>
      </c>
      <c r="E537" s="202">
        <v>11</v>
      </c>
      <c r="F537" s="207">
        <v>2505.6</v>
      </c>
      <c r="G537" s="197">
        <f t="shared" si="8"/>
        <v>27561.599999999999</v>
      </c>
    </row>
    <row r="538" spans="1:7" x14ac:dyDescent="0.2">
      <c r="A538" s="200" t="s">
        <v>328</v>
      </c>
      <c r="B538" s="200" t="s">
        <v>333</v>
      </c>
      <c r="C538" s="201">
        <v>40560</v>
      </c>
      <c r="D538" s="200">
        <v>10414</v>
      </c>
      <c r="E538" s="200">
        <v>13</v>
      </c>
      <c r="F538" s="206">
        <v>224.83</v>
      </c>
      <c r="G538" s="197">
        <f t="shared" si="8"/>
        <v>2922.79</v>
      </c>
    </row>
    <row r="539" spans="1:7" x14ac:dyDescent="0.2">
      <c r="A539" s="202" t="s">
        <v>328</v>
      </c>
      <c r="B539" s="202" t="s">
        <v>333</v>
      </c>
      <c r="C539" s="203">
        <v>40573</v>
      </c>
      <c r="D539" s="202">
        <v>10407</v>
      </c>
      <c r="E539" s="202">
        <v>14</v>
      </c>
      <c r="F539" s="207">
        <v>1194</v>
      </c>
      <c r="G539" s="197">
        <f t="shared" si="8"/>
        <v>16716</v>
      </c>
    </row>
    <row r="540" spans="1:7" x14ac:dyDescent="0.2">
      <c r="A540" s="200" t="s">
        <v>328</v>
      </c>
      <c r="B540" s="200" t="s">
        <v>333</v>
      </c>
      <c r="C540" s="201">
        <v>40574</v>
      </c>
      <c r="D540" s="200">
        <v>10422</v>
      </c>
      <c r="E540" s="200">
        <v>10</v>
      </c>
      <c r="F540" s="206">
        <v>49.8</v>
      </c>
      <c r="G540" s="197">
        <f t="shared" si="8"/>
        <v>498</v>
      </c>
    </row>
    <row r="541" spans="1:7" x14ac:dyDescent="0.2">
      <c r="A541" s="202" t="s">
        <v>328</v>
      </c>
      <c r="B541" s="202" t="s">
        <v>333</v>
      </c>
      <c r="C541" s="203">
        <v>40605</v>
      </c>
      <c r="D541" s="202">
        <v>10457</v>
      </c>
      <c r="E541" s="202">
        <v>13</v>
      </c>
      <c r="F541" s="207">
        <v>1584</v>
      </c>
      <c r="G541" s="197">
        <f t="shared" si="8"/>
        <v>20592</v>
      </c>
    </row>
    <row r="542" spans="1:7" x14ac:dyDescent="0.2">
      <c r="A542" s="200" t="s">
        <v>328</v>
      </c>
      <c r="B542" s="200" t="s">
        <v>333</v>
      </c>
      <c r="C542" s="201">
        <v>40620</v>
      </c>
      <c r="D542" s="200">
        <v>10462</v>
      </c>
      <c r="E542" s="200">
        <v>11</v>
      </c>
      <c r="F542" s="206">
        <v>156</v>
      </c>
      <c r="G542" s="197">
        <f t="shared" si="8"/>
        <v>1716</v>
      </c>
    </row>
    <row r="543" spans="1:7" x14ac:dyDescent="0.2">
      <c r="A543" s="202" t="s">
        <v>328</v>
      </c>
      <c r="B543" s="202" t="s">
        <v>333</v>
      </c>
      <c r="C543" s="203">
        <v>40620</v>
      </c>
      <c r="D543" s="202">
        <v>10471</v>
      </c>
      <c r="E543" s="202">
        <v>13</v>
      </c>
      <c r="F543" s="207">
        <v>1328</v>
      </c>
      <c r="G543" s="197">
        <f t="shared" si="8"/>
        <v>17264</v>
      </c>
    </row>
    <row r="544" spans="1:7" x14ac:dyDescent="0.2">
      <c r="A544" s="200" t="s">
        <v>328</v>
      </c>
      <c r="B544" s="200" t="s">
        <v>333</v>
      </c>
      <c r="C544" s="201">
        <v>40628</v>
      </c>
      <c r="D544" s="200">
        <v>10478</v>
      </c>
      <c r="E544" s="200">
        <v>18</v>
      </c>
      <c r="F544" s="206">
        <v>471.2</v>
      </c>
      <c r="G544" s="197">
        <f t="shared" si="8"/>
        <v>8481.6</v>
      </c>
    </row>
    <row r="545" spans="1:7" x14ac:dyDescent="0.2">
      <c r="A545" s="202" t="s">
        <v>328</v>
      </c>
      <c r="B545" s="202" t="s">
        <v>333</v>
      </c>
      <c r="C545" s="203">
        <v>40630</v>
      </c>
      <c r="D545" s="202">
        <v>10487</v>
      </c>
      <c r="E545" s="202">
        <v>9</v>
      </c>
      <c r="F545" s="207">
        <v>889.7</v>
      </c>
      <c r="G545" s="197">
        <f t="shared" si="8"/>
        <v>8007.3</v>
      </c>
    </row>
    <row r="546" spans="1:7" x14ac:dyDescent="0.2">
      <c r="A546" s="200" t="s">
        <v>328</v>
      </c>
      <c r="B546" s="200" t="s">
        <v>333</v>
      </c>
      <c r="C546" s="201">
        <v>40662</v>
      </c>
      <c r="D546" s="200">
        <v>10502</v>
      </c>
      <c r="E546" s="200">
        <v>17</v>
      </c>
      <c r="F546" s="206">
        <v>816.3</v>
      </c>
      <c r="G546" s="197">
        <f t="shared" si="8"/>
        <v>13877.099999999999</v>
      </c>
    </row>
    <row r="547" spans="1:7" x14ac:dyDescent="0.2">
      <c r="A547" s="202" t="s">
        <v>328</v>
      </c>
      <c r="B547" s="202" t="s">
        <v>333</v>
      </c>
      <c r="C547" s="203">
        <v>40664</v>
      </c>
      <c r="D547" s="202">
        <v>10516</v>
      </c>
      <c r="E547" s="202">
        <v>14</v>
      </c>
      <c r="F547" s="207">
        <v>2381.0500000000002</v>
      </c>
      <c r="G547" s="197">
        <f t="shared" si="8"/>
        <v>33334.700000000004</v>
      </c>
    </row>
    <row r="548" spans="1:7" x14ac:dyDescent="0.2">
      <c r="A548" s="200" t="s">
        <v>328</v>
      </c>
      <c r="B548" s="200" t="s">
        <v>333</v>
      </c>
      <c r="C548" s="201">
        <v>40686</v>
      </c>
      <c r="D548" s="200">
        <v>10515</v>
      </c>
      <c r="E548" s="200">
        <v>7</v>
      </c>
      <c r="F548" s="206">
        <v>9921.2999999999993</v>
      </c>
      <c r="G548" s="197">
        <f t="shared" si="8"/>
        <v>69449.099999999991</v>
      </c>
    </row>
    <row r="549" spans="1:7" x14ac:dyDescent="0.2">
      <c r="A549" s="202" t="s">
        <v>328</v>
      </c>
      <c r="B549" s="202" t="s">
        <v>333</v>
      </c>
      <c r="C549" s="203">
        <v>40692</v>
      </c>
      <c r="D549" s="202">
        <v>10541</v>
      </c>
      <c r="E549" s="202">
        <v>8</v>
      </c>
      <c r="F549" s="207">
        <v>1946.52</v>
      </c>
      <c r="G549" s="197">
        <f t="shared" si="8"/>
        <v>15572.16</v>
      </c>
    </row>
    <row r="550" spans="1:7" x14ac:dyDescent="0.2">
      <c r="A550" s="200" t="s">
        <v>328</v>
      </c>
      <c r="B550" s="200" t="s">
        <v>333</v>
      </c>
      <c r="C550" s="201">
        <v>40697</v>
      </c>
      <c r="D550" s="200">
        <v>10553</v>
      </c>
      <c r="E550" s="200">
        <v>16</v>
      </c>
      <c r="F550" s="206">
        <v>1546.3</v>
      </c>
      <c r="G550" s="197">
        <f t="shared" si="8"/>
        <v>24740.799999999999</v>
      </c>
    </row>
    <row r="551" spans="1:7" x14ac:dyDescent="0.2">
      <c r="A551" s="202" t="s">
        <v>328</v>
      </c>
      <c r="B551" s="202" t="s">
        <v>333</v>
      </c>
      <c r="C551" s="203">
        <v>40699</v>
      </c>
      <c r="D551" s="202">
        <v>10552</v>
      </c>
      <c r="E551" s="202">
        <v>14</v>
      </c>
      <c r="F551" s="207">
        <v>880.5</v>
      </c>
      <c r="G551" s="197">
        <f t="shared" si="8"/>
        <v>12327</v>
      </c>
    </row>
    <row r="552" spans="1:7" x14ac:dyDescent="0.2">
      <c r="A552" s="200" t="s">
        <v>328</v>
      </c>
      <c r="B552" s="200" t="s">
        <v>333</v>
      </c>
      <c r="C552" s="201">
        <v>40703</v>
      </c>
      <c r="D552" s="200">
        <v>10561</v>
      </c>
      <c r="E552" s="200">
        <v>15</v>
      </c>
      <c r="F552" s="206">
        <v>2844.5</v>
      </c>
      <c r="G552" s="197">
        <f t="shared" si="8"/>
        <v>42667.5</v>
      </c>
    </row>
    <row r="553" spans="1:7" x14ac:dyDescent="0.2">
      <c r="A553" s="202" t="s">
        <v>328</v>
      </c>
      <c r="B553" s="202" t="s">
        <v>333</v>
      </c>
      <c r="C553" s="203">
        <v>40707</v>
      </c>
      <c r="D553" s="202">
        <v>10556</v>
      </c>
      <c r="E553" s="202">
        <v>11</v>
      </c>
      <c r="F553" s="207">
        <v>835.2</v>
      </c>
      <c r="G553" s="197">
        <f t="shared" si="8"/>
        <v>9187.2000000000007</v>
      </c>
    </row>
    <row r="554" spans="1:7" x14ac:dyDescent="0.2">
      <c r="A554" s="200" t="s">
        <v>328</v>
      </c>
      <c r="B554" s="200" t="s">
        <v>333</v>
      </c>
      <c r="C554" s="201">
        <v>40718</v>
      </c>
      <c r="D554" s="200">
        <v>10563</v>
      </c>
      <c r="E554" s="200">
        <v>16</v>
      </c>
      <c r="F554" s="206">
        <v>965</v>
      </c>
      <c r="G554" s="197">
        <f t="shared" si="8"/>
        <v>15440</v>
      </c>
    </row>
    <row r="555" spans="1:7" x14ac:dyDescent="0.2">
      <c r="A555" s="202" t="s">
        <v>328</v>
      </c>
      <c r="B555" s="202" t="s">
        <v>333</v>
      </c>
      <c r="C555" s="203">
        <v>40728</v>
      </c>
      <c r="D555" s="202">
        <v>10583</v>
      </c>
      <c r="E555" s="202">
        <v>18</v>
      </c>
      <c r="F555" s="207">
        <v>2237.5</v>
      </c>
      <c r="G555" s="197">
        <f t="shared" si="8"/>
        <v>40275</v>
      </c>
    </row>
    <row r="556" spans="1:7" x14ac:dyDescent="0.2">
      <c r="A556" s="200" t="s">
        <v>328</v>
      </c>
      <c r="B556" s="200" t="s">
        <v>333</v>
      </c>
      <c r="C556" s="201">
        <v>40734</v>
      </c>
      <c r="D556" s="200">
        <v>10588</v>
      </c>
      <c r="E556" s="200">
        <v>16</v>
      </c>
      <c r="F556" s="206">
        <v>3120</v>
      </c>
      <c r="G556" s="197">
        <f t="shared" si="8"/>
        <v>49920</v>
      </c>
    </row>
    <row r="557" spans="1:7" x14ac:dyDescent="0.2">
      <c r="A557" s="202" t="s">
        <v>328</v>
      </c>
      <c r="B557" s="202" t="s">
        <v>333</v>
      </c>
      <c r="C557" s="203">
        <v>40738</v>
      </c>
      <c r="D557" s="202">
        <v>10595</v>
      </c>
      <c r="E557" s="202">
        <v>8</v>
      </c>
      <c r="F557" s="207">
        <v>4725</v>
      </c>
      <c r="G557" s="197">
        <f t="shared" si="8"/>
        <v>37800</v>
      </c>
    </row>
    <row r="558" spans="1:7" x14ac:dyDescent="0.2">
      <c r="A558" s="200" t="s">
        <v>328</v>
      </c>
      <c r="B558" s="200" t="s">
        <v>333</v>
      </c>
      <c r="C558" s="201">
        <v>40761</v>
      </c>
      <c r="D558" s="200">
        <v>10615</v>
      </c>
      <c r="E558" s="200">
        <v>19</v>
      </c>
      <c r="F558" s="206">
        <v>120</v>
      </c>
      <c r="G558" s="197">
        <f t="shared" si="8"/>
        <v>2280</v>
      </c>
    </row>
    <row r="559" spans="1:7" x14ac:dyDescent="0.2">
      <c r="A559" s="202" t="s">
        <v>328</v>
      </c>
      <c r="B559" s="202" t="s">
        <v>333</v>
      </c>
      <c r="C559" s="203">
        <v>40769</v>
      </c>
      <c r="D559" s="202">
        <v>10620</v>
      </c>
      <c r="E559" s="202">
        <v>13</v>
      </c>
      <c r="F559" s="207">
        <v>57.5</v>
      </c>
      <c r="G559" s="197">
        <f t="shared" si="8"/>
        <v>747.5</v>
      </c>
    </row>
    <row r="560" spans="1:7" x14ac:dyDescent="0.2">
      <c r="A560" s="200" t="s">
        <v>328</v>
      </c>
      <c r="B560" s="200" t="s">
        <v>333</v>
      </c>
      <c r="C560" s="201">
        <v>40801</v>
      </c>
      <c r="D560" s="200">
        <v>10657</v>
      </c>
      <c r="E560" s="200">
        <v>12</v>
      </c>
      <c r="F560" s="206">
        <v>4371.6000000000004</v>
      </c>
      <c r="G560" s="197">
        <f t="shared" si="8"/>
        <v>52459.200000000004</v>
      </c>
    </row>
    <row r="561" spans="1:7" x14ac:dyDescent="0.2">
      <c r="A561" s="202" t="s">
        <v>328</v>
      </c>
      <c r="B561" s="202" t="s">
        <v>333</v>
      </c>
      <c r="C561" s="203">
        <v>40805</v>
      </c>
      <c r="D561" s="202">
        <v>10673</v>
      </c>
      <c r="E561" s="202">
        <v>16</v>
      </c>
      <c r="F561" s="207">
        <v>412.35</v>
      </c>
      <c r="G561" s="197">
        <f t="shared" si="8"/>
        <v>6597.6</v>
      </c>
    </row>
    <row r="562" spans="1:7" x14ac:dyDescent="0.2">
      <c r="A562" s="200" t="s">
        <v>328</v>
      </c>
      <c r="B562" s="200" t="s">
        <v>333</v>
      </c>
      <c r="C562" s="201">
        <v>40808</v>
      </c>
      <c r="D562" s="200">
        <v>10669</v>
      </c>
      <c r="E562" s="200">
        <v>17</v>
      </c>
      <c r="F562" s="206">
        <v>570</v>
      </c>
      <c r="G562" s="197">
        <f t="shared" si="8"/>
        <v>9690</v>
      </c>
    </row>
    <row r="563" spans="1:7" x14ac:dyDescent="0.2">
      <c r="A563" s="202" t="s">
        <v>328</v>
      </c>
      <c r="B563" s="202" t="s">
        <v>333</v>
      </c>
      <c r="C563" s="203">
        <v>40815</v>
      </c>
      <c r="D563" s="202">
        <v>10676</v>
      </c>
      <c r="E563" s="202">
        <v>17</v>
      </c>
      <c r="F563" s="207">
        <v>534.85</v>
      </c>
      <c r="G563" s="197">
        <f t="shared" si="8"/>
        <v>9092.4500000000007</v>
      </c>
    </row>
    <row r="564" spans="1:7" x14ac:dyDescent="0.2">
      <c r="A564" s="200" t="s">
        <v>328</v>
      </c>
      <c r="B564" s="200" t="s">
        <v>333</v>
      </c>
      <c r="C564" s="201">
        <v>40817</v>
      </c>
      <c r="D564" s="200">
        <v>10683</v>
      </c>
      <c r="E564" s="200">
        <v>17</v>
      </c>
      <c r="F564" s="206">
        <v>63</v>
      </c>
      <c r="G564" s="197">
        <f t="shared" si="8"/>
        <v>1071</v>
      </c>
    </row>
    <row r="565" spans="1:7" x14ac:dyDescent="0.2">
      <c r="A565" s="202" t="s">
        <v>328</v>
      </c>
      <c r="B565" s="202" t="s">
        <v>333</v>
      </c>
      <c r="C565" s="203">
        <v>40819</v>
      </c>
      <c r="D565" s="202">
        <v>10663</v>
      </c>
      <c r="E565" s="202">
        <v>8</v>
      </c>
      <c r="F565" s="207">
        <v>1930.4</v>
      </c>
      <c r="G565" s="197">
        <f t="shared" si="8"/>
        <v>15443.2</v>
      </c>
    </row>
    <row r="566" spans="1:7" x14ac:dyDescent="0.2">
      <c r="A566" s="200" t="s">
        <v>328</v>
      </c>
      <c r="B566" s="200" t="s">
        <v>333</v>
      </c>
      <c r="C566" s="201">
        <v>40824</v>
      </c>
      <c r="D566" s="200">
        <v>10686</v>
      </c>
      <c r="E566" s="200">
        <v>12</v>
      </c>
      <c r="F566" s="206">
        <v>1404.45</v>
      </c>
      <c r="G566" s="197">
        <f t="shared" si="8"/>
        <v>16853.400000000001</v>
      </c>
    </row>
    <row r="567" spans="1:7" x14ac:dyDescent="0.2">
      <c r="A567" s="202" t="s">
        <v>328</v>
      </c>
      <c r="B567" s="202" t="s">
        <v>333</v>
      </c>
      <c r="C567" s="203">
        <v>40838</v>
      </c>
      <c r="D567" s="202">
        <v>10691</v>
      </c>
      <c r="E567" s="202">
        <v>12</v>
      </c>
      <c r="F567" s="207">
        <v>10164.799999999999</v>
      </c>
      <c r="G567" s="197">
        <f t="shared" si="8"/>
        <v>121977.59999999999</v>
      </c>
    </row>
    <row r="568" spans="1:7" x14ac:dyDescent="0.2">
      <c r="A568" s="200" t="s">
        <v>328</v>
      </c>
      <c r="B568" s="200" t="s">
        <v>333</v>
      </c>
      <c r="C568" s="201">
        <v>40859</v>
      </c>
      <c r="D568" s="200">
        <v>10734</v>
      </c>
      <c r="E568" s="200">
        <v>9</v>
      </c>
      <c r="F568" s="206">
        <v>1498.35</v>
      </c>
      <c r="G568" s="197">
        <f t="shared" si="8"/>
        <v>13485.15</v>
      </c>
    </row>
    <row r="569" spans="1:7" x14ac:dyDescent="0.2">
      <c r="A569" s="202" t="s">
        <v>328</v>
      </c>
      <c r="B569" s="202" t="s">
        <v>333</v>
      </c>
      <c r="C569" s="203">
        <v>40865</v>
      </c>
      <c r="D569" s="202">
        <v>10737</v>
      </c>
      <c r="E569" s="202">
        <v>19</v>
      </c>
      <c r="F569" s="207">
        <v>139.80000000000001</v>
      </c>
      <c r="G569" s="197">
        <f t="shared" si="8"/>
        <v>2656.2000000000003</v>
      </c>
    </row>
    <row r="570" spans="1:7" x14ac:dyDescent="0.2">
      <c r="A570" s="200" t="s">
        <v>328</v>
      </c>
      <c r="B570" s="200" t="s">
        <v>333</v>
      </c>
      <c r="C570" s="201">
        <v>40865</v>
      </c>
      <c r="D570" s="200">
        <v>10738</v>
      </c>
      <c r="E570" s="200">
        <v>9</v>
      </c>
      <c r="F570" s="206">
        <v>52.35</v>
      </c>
      <c r="G570" s="197">
        <f t="shared" si="8"/>
        <v>471.15000000000003</v>
      </c>
    </row>
    <row r="571" spans="1:7" x14ac:dyDescent="0.2">
      <c r="A571" s="202" t="s">
        <v>328</v>
      </c>
      <c r="B571" s="202" t="s">
        <v>333</v>
      </c>
      <c r="C571" s="203">
        <v>40875</v>
      </c>
      <c r="D571" s="202">
        <v>10752</v>
      </c>
      <c r="E571" s="202">
        <v>17</v>
      </c>
      <c r="F571" s="207">
        <v>252</v>
      </c>
      <c r="G571" s="197">
        <f t="shared" si="8"/>
        <v>4284</v>
      </c>
    </row>
    <row r="572" spans="1:7" x14ac:dyDescent="0.2">
      <c r="A572" s="200" t="s">
        <v>328</v>
      </c>
      <c r="B572" s="200" t="s">
        <v>333</v>
      </c>
      <c r="C572" s="201">
        <v>40882</v>
      </c>
      <c r="D572" s="200">
        <v>10727</v>
      </c>
      <c r="E572" s="200">
        <v>10</v>
      </c>
      <c r="F572" s="206">
        <v>1624.5</v>
      </c>
      <c r="G572" s="197">
        <f t="shared" si="8"/>
        <v>16245</v>
      </c>
    </row>
    <row r="573" spans="1:7" x14ac:dyDescent="0.2">
      <c r="A573" s="202" t="s">
        <v>328</v>
      </c>
      <c r="B573" s="202" t="s">
        <v>333</v>
      </c>
      <c r="C573" s="203">
        <v>40896</v>
      </c>
      <c r="D573" s="202">
        <v>10781</v>
      </c>
      <c r="E573" s="202">
        <v>10</v>
      </c>
      <c r="F573" s="207">
        <v>975.88</v>
      </c>
      <c r="G573" s="197">
        <f t="shared" si="8"/>
        <v>9758.7999999999993</v>
      </c>
    </row>
    <row r="574" spans="1:7" x14ac:dyDescent="0.2">
      <c r="A574" s="200" t="s">
        <v>328</v>
      </c>
      <c r="B574" s="200" t="s">
        <v>333</v>
      </c>
      <c r="C574" s="201">
        <v>40902</v>
      </c>
      <c r="D574" s="200">
        <v>10780</v>
      </c>
      <c r="E574" s="200">
        <v>14</v>
      </c>
      <c r="F574" s="206">
        <v>720</v>
      </c>
      <c r="G574" s="197">
        <f t="shared" si="8"/>
        <v>10080</v>
      </c>
    </row>
    <row r="575" spans="1:7" x14ac:dyDescent="0.2">
      <c r="A575" s="202" t="s">
        <v>328</v>
      </c>
      <c r="B575" s="202" t="s">
        <v>333</v>
      </c>
      <c r="C575" s="203">
        <v>40903</v>
      </c>
      <c r="D575" s="202">
        <v>10787</v>
      </c>
      <c r="E575" s="202">
        <v>16</v>
      </c>
      <c r="F575" s="207">
        <v>2622.76</v>
      </c>
      <c r="G575" s="197">
        <f t="shared" si="8"/>
        <v>41964.160000000003</v>
      </c>
    </row>
    <row r="576" spans="1:7" x14ac:dyDescent="0.2">
      <c r="A576" s="200" t="s">
        <v>328</v>
      </c>
      <c r="B576" s="200" t="s">
        <v>333</v>
      </c>
      <c r="C576" s="201">
        <v>40913</v>
      </c>
      <c r="D576" s="200">
        <v>10798</v>
      </c>
      <c r="E576" s="200">
        <v>14</v>
      </c>
      <c r="F576" s="206">
        <v>446.6</v>
      </c>
      <c r="G576" s="197">
        <f t="shared" si="8"/>
        <v>6252.4000000000005</v>
      </c>
    </row>
    <row r="577" spans="1:7" x14ac:dyDescent="0.2">
      <c r="A577" s="202" t="s">
        <v>328</v>
      </c>
      <c r="B577" s="202" t="s">
        <v>333</v>
      </c>
      <c r="C577" s="203">
        <v>40915</v>
      </c>
      <c r="D577" s="202">
        <v>10810</v>
      </c>
      <c r="E577" s="202">
        <v>9</v>
      </c>
      <c r="F577" s="207">
        <v>187</v>
      </c>
      <c r="G577" s="197">
        <f t="shared" si="8"/>
        <v>1683</v>
      </c>
    </row>
    <row r="578" spans="1:7" x14ac:dyDescent="0.2">
      <c r="A578" s="200" t="s">
        <v>328</v>
      </c>
      <c r="B578" s="200" t="s">
        <v>333</v>
      </c>
      <c r="C578" s="201">
        <v>40917</v>
      </c>
      <c r="D578" s="200">
        <v>10805</v>
      </c>
      <c r="E578" s="200">
        <v>10</v>
      </c>
      <c r="F578" s="206">
        <v>2775</v>
      </c>
      <c r="G578" s="197">
        <f t="shared" si="8"/>
        <v>27750</v>
      </c>
    </row>
    <row r="579" spans="1:7" x14ac:dyDescent="0.2">
      <c r="A579" s="202" t="s">
        <v>328</v>
      </c>
      <c r="B579" s="202" t="s">
        <v>333</v>
      </c>
      <c r="C579" s="203">
        <v>40917</v>
      </c>
      <c r="D579" s="202">
        <v>10808</v>
      </c>
      <c r="E579" s="202">
        <v>16</v>
      </c>
      <c r="F579" s="207">
        <v>1411</v>
      </c>
      <c r="G579" s="197">
        <f t="shared" ref="G579:G642" si="9">F579*E579</f>
        <v>22576</v>
      </c>
    </row>
    <row r="580" spans="1:7" x14ac:dyDescent="0.2">
      <c r="A580" s="200" t="s">
        <v>328</v>
      </c>
      <c r="B580" s="200" t="s">
        <v>333</v>
      </c>
      <c r="C580" s="201">
        <v>40922</v>
      </c>
      <c r="D580" s="200">
        <v>10815</v>
      </c>
      <c r="E580" s="200">
        <v>15</v>
      </c>
      <c r="F580" s="206">
        <v>40</v>
      </c>
      <c r="G580" s="197">
        <f t="shared" si="9"/>
        <v>600</v>
      </c>
    </row>
    <row r="581" spans="1:7" x14ac:dyDescent="0.2">
      <c r="A581" s="202" t="s">
        <v>328</v>
      </c>
      <c r="B581" s="202" t="s">
        <v>333</v>
      </c>
      <c r="C581" s="203">
        <v>40924</v>
      </c>
      <c r="D581" s="202">
        <v>10819</v>
      </c>
      <c r="E581" s="202">
        <v>9</v>
      </c>
      <c r="F581" s="207">
        <v>477</v>
      </c>
      <c r="G581" s="197">
        <f t="shared" si="9"/>
        <v>4293</v>
      </c>
    </row>
    <row r="582" spans="1:7" x14ac:dyDescent="0.2">
      <c r="A582" s="200" t="s">
        <v>328</v>
      </c>
      <c r="B582" s="200" t="s">
        <v>333</v>
      </c>
      <c r="C582" s="201">
        <v>40927</v>
      </c>
      <c r="D582" s="200">
        <v>10832</v>
      </c>
      <c r="E582" s="200">
        <v>12</v>
      </c>
      <c r="F582" s="206">
        <v>475.11</v>
      </c>
      <c r="G582" s="197">
        <f t="shared" si="9"/>
        <v>5701.32</v>
      </c>
    </row>
    <row r="583" spans="1:7" x14ac:dyDescent="0.2">
      <c r="A583" s="202" t="s">
        <v>328</v>
      </c>
      <c r="B583" s="202" t="s">
        <v>333</v>
      </c>
      <c r="C583" s="203">
        <v>40931</v>
      </c>
      <c r="D583" s="202">
        <v>10846</v>
      </c>
      <c r="E583" s="202">
        <v>17</v>
      </c>
      <c r="F583" s="207">
        <v>1112</v>
      </c>
      <c r="G583" s="197">
        <f t="shared" si="9"/>
        <v>18904</v>
      </c>
    </row>
    <row r="584" spans="1:7" x14ac:dyDescent="0.2">
      <c r="A584" s="200" t="s">
        <v>328</v>
      </c>
      <c r="B584" s="200" t="s">
        <v>333</v>
      </c>
      <c r="C584" s="201">
        <v>40942</v>
      </c>
      <c r="D584" s="200">
        <v>10858</v>
      </c>
      <c r="E584" s="200">
        <v>8</v>
      </c>
      <c r="F584" s="206">
        <v>649</v>
      </c>
      <c r="G584" s="197">
        <f t="shared" si="9"/>
        <v>5192</v>
      </c>
    </row>
    <row r="585" spans="1:7" x14ac:dyDescent="0.2">
      <c r="A585" s="202" t="s">
        <v>328</v>
      </c>
      <c r="B585" s="202" t="s">
        <v>333</v>
      </c>
      <c r="C585" s="203">
        <v>40951</v>
      </c>
      <c r="D585" s="202">
        <v>10865</v>
      </c>
      <c r="E585" s="202">
        <v>12</v>
      </c>
      <c r="F585" s="207">
        <v>16387.5</v>
      </c>
      <c r="G585" s="197">
        <f t="shared" si="9"/>
        <v>196650</v>
      </c>
    </row>
    <row r="586" spans="1:7" x14ac:dyDescent="0.2">
      <c r="A586" s="200" t="s">
        <v>328</v>
      </c>
      <c r="B586" s="200" t="s">
        <v>333</v>
      </c>
      <c r="C586" s="201">
        <v>40970</v>
      </c>
      <c r="D586" s="200">
        <v>10915</v>
      </c>
      <c r="E586" s="200">
        <v>9</v>
      </c>
      <c r="F586" s="206">
        <v>539.5</v>
      </c>
      <c r="G586" s="197">
        <f t="shared" si="9"/>
        <v>4855.5</v>
      </c>
    </row>
    <row r="587" spans="1:7" x14ac:dyDescent="0.2">
      <c r="A587" s="202" t="s">
        <v>328</v>
      </c>
      <c r="B587" s="202" t="s">
        <v>333</v>
      </c>
      <c r="C587" s="203">
        <v>40972</v>
      </c>
      <c r="D587" s="202">
        <v>10919</v>
      </c>
      <c r="E587" s="202">
        <v>14</v>
      </c>
      <c r="F587" s="207">
        <v>1122.8</v>
      </c>
      <c r="G587" s="197">
        <f t="shared" si="9"/>
        <v>15719.199999999999</v>
      </c>
    </row>
    <row r="588" spans="1:7" x14ac:dyDescent="0.2">
      <c r="A588" s="200" t="s">
        <v>328</v>
      </c>
      <c r="B588" s="200" t="s">
        <v>333</v>
      </c>
      <c r="C588" s="201">
        <v>40981</v>
      </c>
      <c r="D588" s="200">
        <v>10939</v>
      </c>
      <c r="E588" s="200">
        <v>7</v>
      </c>
      <c r="F588" s="206">
        <v>637.5</v>
      </c>
      <c r="G588" s="197">
        <f t="shared" si="9"/>
        <v>4462.5</v>
      </c>
    </row>
    <row r="589" spans="1:7" x14ac:dyDescent="0.2">
      <c r="A589" s="202" t="s">
        <v>328</v>
      </c>
      <c r="B589" s="202" t="s">
        <v>333</v>
      </c>
      <c r="C589" s="203">
        <v>40985</v>
      </c>
      <c r="D589" s="202">
        <v>10949</v>
      </c>
      <c r="E589" s="202">
        <v>15</v>
      </c>
      <c r="F589" s="207">
        <v>4422</v>
      </c>
      <c r="G589" s="197">
        <f t="shared" si="9"/>
        <v>66330</v>
      </c>
    </row>
    <row r="590" spans="1:7" x14ac:dyDescent="0.2">
      <c r="A590" s="200" t="s">
        <v>328</v>
      </c>
      <c r="B590" s="200" t="s">
        <v>333</v>
      </c>
      <c r="C590" s="201">
        <v>40986</v>
      </c>
      <c r="D590" s="200">
        <v>10912</v>
      </c>
      <c r="E590" s="200">
        <v>11</v>
      </c>
      <c r="F590" s="206">
        <v>6200.55</v>
      </c>
      <c r="G590" s="197">
        <f t="shared" si="9"/>
        <v>68206.05</v>
      </c>
    </row>
    <row r="591" spans="1:7" x14ac:dyDescent="0.2">
      <c r="A591" s="202" t="s">
        <v>328</v>
      </c>
      <c r="B591" s="202" t="s">
        <v>333</v>
      </c>
      <c r="C591" s="203">
        <v>41001</v>
      </c>
      <c r="D591" s="202">
        <v>10967</v>
      </c>
      <c r="E591" s="202">
        <v>16</v>
      </c>
      <c r="F591" s="207">
        <v>910.4</v>
      </c>
      <c r="G591" s="197">
        <f t="shared" si="9"/>
        <v>14566.4</v>
      </c>
    </row>
    <row r="592" spans="1:7" x14ac:dyDescent="0.2">
      <c r="A592" s="200" t="s">
        <v>328</v>
      </c>
      <c r="B592" s="200" t="s">
        <v>333</v>
      </c>
      <c r="C592" s="201">
        <v>41001</v>
      </c>
      <c r="D592" s="200">
        <v>10971</v>
      </c>
      <c r="E592" s="200">
        <v>7</v>
      </c>
      <c r="F592" s="206">
        <v>1733.06</v>
      </c>
      <c r="G592" s="197">
        <f t="shared" si="9"/>
        <v>12131.42</v>
      </c>
    </row>
    <row r="593" spans="1:7" x14ac:dyDescent="0.2">
      <c r="A593" s="202" t="s">
        <v>328</v>
      </c>
      <c r="B593" s="202" t="s">
        <v>333</v>
      </c>
      <c r="C593" s="203">
        <v>41001</v>
      </c>
      <c r="D593" s="202">
        <v>10985</v>
      </c>
      <c r="E593" s="202">
        <v>15</v>
      </c>
      <c r="F593" s="207">
        <v>2023.38</v>
      </c>
      <c r="G593" s="197">
        <f t="shared" si="9"/>
        <v>30350.7</v>
      </c>
    </row>
    <row r="594" spans="1:7" x14ac:dyDescent="0.2">
      <c r="A594" s="200" t="s">
        <v>328</v>
      </c>
      <c r="B594" s="200" t="s">
        <v>333</v>
      </c>
      <c r="C594" s="201">
        <v>41001</v>
      </c>
      <c r="D594" s="200">
        <v>10989</v>
      </c>
      <c r="E594" s="200">
        <v>7</v>
      </c>
      <c r="F594" s="206">
        <v>1353.6</v>
      </c>
      <c r="G594" s="197">
        <f t="shared" si="9"/>
        <v>9475.1999999999989</v>
      </c>
    </row>
    <row r="595" spans="1:7" x14ac:dyDescent="0.2">
      <c r="A595" s="202" t="s">
        <v>328</v>
      </c>
      <c r="B595" s="202" t="s">
        <v>333</v>
      </c>
      <c r="C595" s="203">
        <v>41005</v>
      </c>
      <c r="D595" s="202">
        <v>10983</v>
      </c>
      <c r="E595" s="202">
        <v>15</v>
      </c>
      <c r="F595" s="207">
        <v>720.9</v>
      </c>
      <c r="G595" s="197">
        <f t="shared" si="9"/>
        <v>10813.5</v>
      </c>
    </row>
    <row r="596" spans="1:7" x14ac:dyDescent="0.2">
      <c r="A596" s="200" t="s">
        <v>328</v>
      </c>
      <c r="B596" s="200" t="s">
        <v>333</v>
      </c>
      <c r="C596" s="201">
        <v>41006</v>
      </c>
      <c r="D596" s="200">
        <v>10990</v>
      </c>
      <c r="E596" s="200">
        <v>18</v>
      </c>
      <c r="F596" s="206">
        <v>4288.8500000000004</v>
      </c>
      <c r="G596" s="197">
        <f t="shared" si="9"/>
        <v>77199.3</v>
      </c>
    </row>
    <row r="597" spans="1:7" x14ac:dyDescent="0.2">
      <c r="A597" s="202" t="s">
        <v>328</v>
      </c>
      <c r="B597" s="202" t="s">
        <v>333</v>
      </c>
      <c r="C597" s="203">
        <v>41007</v>
      </c>
      <c r="D597" s="202">
        <v>10982</v>
      </c>
      <c r="E597" s="202">
        <v>9</v>
      </c>
      <c r="F597" s="207">
        <v>1014</v>
      </c>
      <c r="G597" s="197">
        <f t="shared" si="9"/>
        <v>9126</v>
      </c>
    </row>
    <row r="598" spans="1:7" x14ac:dyDescent="0.2">
      <c r="A598" s="200" t="s">
        <v>328</v>
      </c>
      <c r="B598" s="200" t="s">
        <v>333</v>
      </c>
      <c r="C598" s="201">
        <v>41008</v>
      </c>
      <c r="D598" s="200">
        <v>10994</v>
      </c>
      <c r="E598" s="200">
        <v>14</v>
      </c>
      <c r="F598" s="206">
        <v>940.5</v>
      </c>
      <c r="G598" s="197">
        <f t="shared" si="9"/>
        <v>13167</v>
      </c>
    </row>
    <row r="599" spans="1:7" x14ac:dyDescent="0.2">
      <c r="A599" s="202" t="s">
        <v>328</v>
      </c>
      <c r="B599" s="202" t="s">
        <v>333</v>
      </c>
      <c r="C599" s="203">
        <v>41009</v>
      </c>
      <c r="D599" s="202">
        <v>11005</v>
      </c>
      <c r="E599" s="202">
        <v>14</v>
      </c>
      <c r="F599" s="207">
        <v>586</v>
      </c>
      <c r="G599" s="197">
        <f t="shared" si="9"/>
        <v>8204</v>
      </c>
    </row>
    <row r="600" spans="1:7" x14ac:dyDescent="0.2">
      <c r="A600" s="200" t="s">
        <v>328</v>
      </c>
      <c r="B600" s="200" t="s">
        <v>333</v>
      </c>
      <c r="C600" s="201">
        <v>41009</v>
      </c>
      <c r="D600" s="200">
        <v>11009</v>
      </c>
      <c r="E600" s="200">
        <v>17</v>
      </c>
      <c r="F600" s="206">
        <v>616.5</v>
      </c>
      <c r="G600" s="197">
        <f t="shared" si="9"/>
        <v>10480.5</v>
      </c>
    </row>
    <row r="601" spans="1:7" x14ac:dyDescent="0.2">
      <c r="A601" s="202" t="s">
        <v>328</v>
      </c>
      <c r="B601" s="202" t="s">
        <v>333</v>
      </c>
      <c r="C601" s="203">
        <v>41009</v>
      </c>
      <c r="D601" s="202">
        <v>11013</v>
      </c>
      <c r="E601" s="202">
        <v>19</v>
      </c>
      <c r="F601" s="207">
        <v>361</v>
      </c>
      <c r="G601" s="197">
        <f t="shared" si="9"/>
        <v>6859</v>
      </c>
    </row>
    <row r="602" spans="1:7" x14ac:dyDescent="0.2">
      <c r="A602" s="200" t="s">
        <v>328</v>
      </c>
      <c r="B602" s="200" t="s">
        <v>333</v>
      </c>
      <c r="C602" s="201">
        <v>41013</v>
      </c>
      <c r="D602" s="200">
        <v>11000</v>
      </c>
      <c r="E602" s="200">
        <v>13</v>
      </c>
      <c r="F602" s="206">
        <v>903.75</v>
      </c>
      <c r="G602" s="197">
        <f t="shared" si="9"/>
        <v>11748.75</v>
      </c>
    </row>
    <row r="603" spans="1:7" x14ac:dyDescent="0.2">
      <c r="A603" s="202" t="s">
        <v>328</v>
      </c>
      <c r="B603" s="202" t="s">
        <v>333</v>
      </c>
      <c r="C603" s="203">
        <v>41013</v>
      </c>
      <c r="D603" s="202">
        <v>11001</v>
      </c>
      <c r="E603" s="202">
        <v>14</v>
      </c>
      <c r="F603" s="207">
        <v>2769</v>
      </c>
      <c r="G603" s="197">
        <f t="shared" si="9"/>
        <v>38766</v>
      </c>
    </row>
    <row r="604" spans="1:7" x14ac:dyDescent="0.2">
      <c r="A604" s="200" t="s">
        <v>328</v>
      </c>
      <c r="B604" s="200" t="s">
        <v>333</v>
      </c>
      <c r="C604" s="201">
        <v>41014</v>
      </c>
      <c r="D604" s="200">
        <v>11014</v>
      </c>
      <c r="E604" s="200">
        <v>9</v>
      </c>
      <c r="F604" s="206">
        <v>243.18</v>
      </c>
      <c r="G604" s="197">
        <f t="shared" si="9"/>
        <v>2188.62</v>
      </c>
    </row>
    <row r="605" spans="1:7" x14ac:dyDescent="0.2">
      <c r="A605" s="202" t="s">
        <v>328</v>
      </c>
      <c r="B605" s="202" t="s">
        <v>333</v>
      </c>
      <c r="C605" s="203">
        <v>41015</v>
      </c>
      <c r="D605" s="202">
        <v>11020</v>
      </c>
      <c r="E605" s="202">
        <v>16</v>
      </c>
      <c r="F605" s="207">
        <v>632.4</v>
      </c>
      <c r="G605" s="197">
        <f t="shared" si="9"/>
        <v>10118.4</v>
      </c>
    </row>
    <row r="606" spans="1:7" x14ac:dyDescent="0.2">
      <c r="A606" s="200" t="s">
        <v>328</v>
      </c>
      <c r="B606" s="200" t="s">
        <v>333</v>
      </c>
      <c r="C606" s="201">
        <v>41019</v>
      </c>
      <c r="D606" s="200">
        <v>11015</v>
      </c>
      <c r="E606" s="200">
        <v>12</v>
      </c>
      <c r="F606" s="206">
        <v>622.35</v>
      </c>
      <c r="G606" s="197">
        <f t="shared" si="9"/>
        <v>7468.2000000000007</v>
      </c>
    </row>
    <row r="607" spans="1:7" x14ac:dyDescent="0.2">
      <c r="A607" s="202" t="s">
        <v>328</v>
      </c>
      <c r="B607" s="202" t="s">
        <v>333</v>
      </c>
      <c r="C607" s="203">
        <v>41020</v>
      </c>
      <c r="D607" s="202">
        <v>11010</v>
      </c>
      <c r="E607" s="202">
        <v>19</v>
      </c>
      <c r="F607" s="207">
        <v>645</v>
      </c>
      <c r="G607" s="197">
        <f t="shared" si="9"/>
        <v>12255</v>
      </c>
    </row>
    <row r="608" spans="1:7" x14ac:dyDescent="0.2">
      <c r="A608" s="200" t="s">
        <v>328</v>
      </c>
      <c r="B608" s="200" t="s">
        <v>333</v>
      </c>
      <c r="C608" s="201">
        <v>41021</v>
      </c>
      <c r="D608" s="200">
        <v>11028</v>
      </c>
      <c r="E608" s="200">
        <v>9</v>
      </c>
      <c r="F608" s="206">
        <v>2160</v>
      </c>
      <c r="G608" s="197">
        <f t="shared" si="9"/>
        <v>19440</v>
      </c>
    </row>
    <row r="609" spans="1:7" x14ac:dyDescent="0.2">
      <c r="A609" s="202" t="s">
        <v>328</v>
      </c>
      <c r="B609" s="202" t="s">
        <v>333</v>
      </c>
      <c r="C609" s="203">
        <v>41022</v>
      </c>
      <c r="D609" s="202">
        <v>11032</v>
      </c>
      <c r="E609" s="202">
        <v>7</v>
      </c>
      <c r="F609" s="207">
        <v>8902.5</v>
      </c>
      <c r="G609" s="197">
        <f t="shared" si="9"/>
        <v>62317.5</v>
      </c>
    </row>
    <row r="610" spans="1:7" x14ac:dyDescent="0.2">
      <c r="A610" s="200" t="s">
        <v>328</v>
      </c>
      <c r="B610" s="200" t="s">
        <v>333</v>
      </c>
      <c r="C610" s="201">
        <v>41023</v>
      </c>
      <c r="D610" s="200">
        <v>11035</v>
      </c>
      <c r="E610" s="200">
        <v>16</v>
      </c>
      <c r="F610" s="206">
        <v>1754.5</v>
      </c>
      <c r="G610" s="197">
        <f t="shared" si="9"/>
        <v>28072</v>
      </c>
    </row>
    <row r="611" spans="1:7" x14ac:dyDescent="0.2">
      <c r="A611" s="202" t="s">
        <v>328</v>
      </c>
      <c r="B611" s="202" t="s">
        <v>333</v>
      </c>
      <c r="C611" s="203">
        <v>41028</v>
      </c>
      <c r="D611" s="202">
        <v>11053</v>
      </c>
      <c r="E611" s="202">
        <v>13</v>
      </c>
      <c r="F611" s="207">
        <v>3055</v>
      </c>
      <c r="G611" s="197">
        <f t="shared" si="9"/>
        <v>39715</v>
      </c>
    </row>
    <row r="612" spans="1:7" x14ac:dyDescent="0.2">
      <c r="A612" s="200" t="s">
        <v>328</v>
      </c>
      <c r="B612" s="200" t="s">
        <v>333</v>
      </c>
      <c r="C612" s="201">
        <v>41030</v>
      </c>
      <c r="D612" s="200">
        <v>11042</v>
      </c>
      <c r="E612" s="200">
        <v>16</v>
      </c>
      <c r="F612" s="206">
        <v>405.75</v>
      </c>
      <c r="G612" s="197">
        <f t="shared" si="9"/>
        <v>6492</v>
      </c>
    </row>
    <row r="613" spans="1:7" x14ac:dyDescent="0.2">
      <c r="A613" s="202" t="s">
        <v>328</v>
      </c>
      <c r="B613" s="202" t="s">
        <v>333</v>
      </c>
      <c r="C613" s="203">
        <v>41498</v>
      </c>
      <c r="D613" s="202">
        <v>10265</v>
      </c>
      <c r="E613" s="202">
        <v>16</v>
      </c>
      <c r="F613" s="207">
        <v>1176</v>
      </c>
      <c r="G613" s="197">
        <f t="shared" si="9"/>
        <v>18816</v>
      </c>
    </row>
    <row r="614" spans="1:7" x14ac:dyDescent="0.2">
      <c r="A614" s="200" t="s">
        <v>328</v>
      </c>
      <c r="B614" s="200" t="s">
        <v>333</v>
      </c>
      <c r="C614" s="201">
        <v>41499</v>
      </c>
      <c r="D614" s="200">
        <v>10277</v>
      </c>
      <c r="E614" s="200">
        <v>7</v>
      </c>
      <c r="F614" s="206">
        <v>1200.8</v>
      </c>
      <c r="G614" s="197">
        <f t="shared" si="9"/>
        <v>8405.6</v>
      </c>
    </row>
    <row r="615" spans="1:7" x14ac:dyDescent="0.2">
      <c r="A615" s="202" t="s">
        <v>328</v>
      </c>
      <c r="B615" s="202" t="s">
        <v>333</v>
      </c>
      <c r="C615" s="203">
        <v>41527</v>
      </c>
      <c r="D615" s="202">
        <v>10295</v>
      </c>
      <c r="E615" s="202">
        <v>17</v>
      </c>
      <c r="F615" s="207">
        <v>121.6</v>
      </c>
      <c r="G615" s="197">
        <f t="shared" si="9"/>
        <v>2067.1999999999998</v>
      </c>
    </row>
    <row r="616" spans="1:7" x14ac:dyDescent="0.2">
      <c r="A616" s="200" t="s">
        <v>328</v>
      </c>
      <c r="B616" s="200" t="s">
        <v>333</v>
      </c>
      <c r="C616" s="201">
        <v>41529</v>
      </c>
      <c r="D616" s="200">
        <v>10280</v>
      </c>
      <c r="E616" s="200">
        <v>11</v>
      </c>
      <c r="F616" s="206">
        <v>613.20000000000005</v>
      </c>
      <c r="G616" s="197">
        <f t="shared" si="9"/>
        <v>6745.2000000000007</v>
      </c>
    </row>
    <row r="617" spans="1:7" x14ac:dyDescent="0.2">
      <c r="A617" s="202" t="s">
        <v>328</v>
      </c>
      <c r="B617" s="202" t="s">
        <v>333</v>
      </c>
      <c r="C617" s="203">
        <v>41535</v>
      </c>
      <c r="D617" s="202">
        <v>10300</v>
      </c>
      <c r="E617" s="202">
        <v>15</v>
      </c>
      <c r="F617" s="207">
        <v>608</v>
      </c>
      <c r="G617" s="197">
        <f t="shared" si="9"/>
        <v>9120</v>
      </c>
    </row>
    <row r="618" spans="1:7" x14ac:dyDescent="0.2">
      <c r="A618" s="200" t="s">
        <v>328</v>
      </c>
      <c r="B618" s="200" t="s">
        <v>333</v>
      </c>
      <c r="C618" s="201">
        <v>41542</v>
      </c>
      <c r="D618" s="200">
        <v>10307</v>
      </c>
      <c r="E618" s="200">
        <v>11</v>
      </c>
      <c r="F618" s="206">
        <v>424</v>
      </c>
      <c r="G618" s="197">
        <f t="shared" si="9"/>
        <v>4664</v>
      </c>
    </row>
    <row r="619" spans="1:7" x14ac:dyDescent="0.2">
      <c r="A619" s="202" t="s">
        <v>328</v>
      </c>
      <c r="B619" s="202" t="s">
        <v>333</v>
      </c>
      <c r="C619" s="203">
        <v>41550</v>
      </c>
      <c r="D619" s="202">
        <v>10312</v>
      </c>
      <c r="E619" s="202">
        <v>7</v>
      </c>
      <c r="F619" s="207">
        <v>1614.8</v>
      </c>
      <c r="G619" s="197">
        <f t="shared" si="9"/>
        <v>11303.6</v>
      </c>
    </row>
    <row r="620" spans="1:7" x14ac:dyDescent="0.2">
      <c r="A620" s="200" t="s">
        <v>328</v>
      </c>
      <c r="B620" s="200" t="s">
        <v>333</v>
      </c>
      <c r="C620" s="201">
        <v>41551</v>
      </c>
      <c r="D620" s="200">
        <v>10313</v>
      </c>
      <c r="E620" s="200">
        <v>11</v>
      </c>
      <c r="F620" s="206">
        <v>182.4</v>
      </c>
      <c r="G620" s="197">
        <f t="shared" si="9"/>
        <v>2006.4</v>
      </c>
    </row>
    <row r="621" spans="1:7" x14ac:dyDescent="0.2">
      <c r="A621" s="202" t="s">
        <v>328</v>
      </c>
      <c r="B621" s="202" t="s">
        <v>333</v>
      </c>
      <c r="C621" s="203">
        <v>41561</v>
      </c>
      <c r="D621" s="202">
        <v>10327</v>
      </c>
      <c r="E621" s="202">
        <v>7</v>
      </c>
      <c r="F621" s="207">
        <v>1810</v>
      </c>
      <c r="G621" s="197">
        <f t="shared" si="9"/>
        <v>12670</v>
      </c>
    </row>
    <row r="622" spans="1:7" x14ac:dyDescent="0.2">
      <c r="A622" s="200" t="s">
        <v>328</v>
      </c>
      <c r="B622" s="200" t="s">
        <v>333</v>
      </c>
      <c r="C622" s="201">
        <v>41582</v>
      </c>
      <c r="D622" s="200">
        <v>10339</v>
      </c>
      <c r="E622" s="200">
        <v>7</v>
      </c>
      <c r="F622" s="206">
        <v>3354</v>
      </c>
      <c r="G622" s="197">
        <f t="shared" si="9"/>
        <v>23478</v>
      </c>
    </row>
    <row r="623" spans="1:7" x14ac:dyDescent="0.2">
      <c r="A623" s="202" t="s">
        <v>328</v>
      </c>
      <c r="B623" s="202" t="s">
        <v>333</v>
      </c>
      <c r="C623" s="203">
        <v>41589</v>
      </c>
      <c r="D623" s="202">
        <v>10345</v>
      </c>
      <c r="E623" s="202">
        <v>18</v>
      </c>
      <c r="F623" s="207">
        <v>2924.8</v>
      </c>
      <c r="G623" s="197">
        <f t="shared" si="9"/>
        <v>52646.400000000001</v>
      </c>
    </row>
    <row r="624" spans="1:7" x14ac:dyDescent="0.2">
      <c r="A624" s="200" t="s">
        <v>328</v>
      </c>
      <c r="B624" s="200" t="s">
        <v>333</v>
      </c>
      <c r="C624" s="201">
        <v>41610</v>
      </c>
      <c r="D624" s="200">
        <v>10368</v>
      </c>
      <c r="E624" s="200">
        <v>17</v>
      </c>
      <c r="F624" s="206">
        <v>1689.78</v>
      </c>
      <c r="G624" s="197">
        <f t="shared" si="9"/>
        <v>28726.26</v>
      </c>
    </row>
    <row r="625" spans="1:7" x14ac:dyDescent="0.2">
      <c r="A625" s="202" t="s">
        <v>328</v>
      </c>
      <c r="B625" s="202" t="s">
        <v>333</v>
      </c>
      <c r="C625" s="203">
        <v>41621</v>
      </c>
      <c r="D625" s="202">
        <v>10379</v>
      </c>
      <c r="E625" s="202">
        <v>7</v>
      </c>
      <c r="F625" s="207">
        <v>863.28</v>
      </c>
      <c r="G625" s="197">
        <f t="shared" si="9"/>
        <v>6042.96</v>
      </c>
    </row>
    <row r="626" spans="1:7" x14ac:dyDescent="0.2">
      <c r="A626" s="200" t="s">
        <v>328</v>
      </c>
      <c r="B626" s="200" t="s">
        <v>333</v>
      </c>
      <c r="C626" s="201">
        <v>41628</v>
      </c>
      <c r="D626" s="200">
        <v>10388</v>
      </c>
      <c r="E626" s="200">
        <v>19</v>
      </c>
      <c r="F626" s="206">
        <v>1228.8</v>
      </c>
      <c r="G626" s="197">
        <f t="shared" si="9"/>
        <v>23347.200000000001</v>
      </c>
    </row>
    <row r="627" spans="1:7" x14ac:dyDescent="0.2">
      <c r="A627" s="202" t="s">
        <v>326</v>
      </c>
      <c r="B627" s="202" t="s">
        <v>334</v>
      </c>
      <c r="C627" s="203">
        <v>40546</v>
      </c>
      <c r="D627" s="202">
        <v>10395</v>
      </c>
      <c r="E627" s="202">
        <v>9</v>
      </c>
      <c r="F627" s="207">
        <v>2122.92</v>
      </c>
      <c r="G627" s="197">
        <f t="shared" si="9"/>
        <v>19106.28</v>
      </c>
    </row>
    <row r="628" spans="1:7" x14ac:dyDescent="0.2">
      <c r="A628" s="200" t="s">
        <v>326</v>
      </c>
      <c r="B628" s="200" t="s">
        <v>334</v>
      </c>
      <c r="C628" s="201">
        <v>40584</v>
      </c>
      <c r="D628" s="200">
        <v>10439</v>
      </c>
      <c r="E628" s="200">
        <v>12</v>
      </c>
      <c r="F628" s="206">
        <v>1078</v>
      </c>
      <c r="G628" s="197">
        <f t="shared" si="9"/>
        <v>12936</v>
      </c>
    </row>
    <row r="629" spans="1:7" x14ac:dyDescent="0.2">
      <c r="A629" s="202" t="s">
        <v>326</v>
      </c>
      <c r="B629" s="202" t="s">
        <v>334</v>
      </c>
      <c r="C629" s="203">
        <v>40588</v>
      </c>
      <c r="D629" s="202">
        <v>10425</v>
      </c>
      <c r="E629" s="202">
        <v>10</v>
      </c>
      <c r="F629" s="207">
        <v>360</v>
      </c>
      <c r="G629" s="197">
        <f t="shared" si="9"/>
        <v>3600</v>
      </c>
    </row>
    <row r="630" spans="1:7" x14ac:dyDescent="0.2">
      <c r="A630" s="200" t="s">
        <v>326</v>
      </c>
      <c r="B630" s="200" t="s">
        <v>334</v>
      </c>
      <c r="C630" s="201">
        <v>40593</v>
      </c>
      <c r="D630" s="200">
        <v>10446</v>
      </c>
      <c r="E630" s="200">
        <v>18</v>
      </c>
      <c r="F630" s="206">
        <v>246.24</v>
      </c>
      <c r="G630" s="197">
        <f t="shared" si="9"/>
        <v>4432.32</v>
      </c>
    </row>
    <row r="631" spans="1:7" x14ac:dyDescent="0.2">
      <c r="A631" s="202" t="s">
        <v>326</v>
      </c>
      <c r="B631" s="202" t="s">
        <v>334</v>
      </c>
      <c r="C631" s="203">
        <v>40598</v>
      </c>
      <c r="D631" s="202">
        <v>10423</v>
      </c>
      <c r="E631" s="202">
        <v>7</v>
      </c>
      <c r="F631" s="207">
        <v>1020</v>
      </c>
      <c r="G631" s="197">
        <f t="shared" si="9"/>
        <v>7140</v>
      </c>
    </row>
    <row r="632" spans="1:7" x14ac:dyDescent="0.2">
      <c r="A632" s="200" t="s">
        <v>326</v>
      </c>
      <c r="B632" s="200" t="s">
        <v>334</v>
      </c>
      <c r="C632" s="201">
        <v>40626</v>
      </c>
      <c r="D632" s="200">
        <v>10480</v>
      </c>
      <c r="E632" s="200">
        <v>14</v>
      </c>
      <c r="F632" s="206">
        <v>756</v>
      </c>
      <c r="G632" s="197">
        <f t="shared" si="9"/>
        <v>10584</v>
      </c>
    </row>
    <row r="633" spans="1:7" x14ac:dyDescent="0.2">
      <c r="A633" s="202" t="s">
        <v>326</v>
      </c>
      <c r="B633" s="202" t="s">
        <v>334</v>
      </c>
      <c r="C633" s="203">
        <v>40642</v>
      </c>
      <c r="D633" s="202">
        <v>10489</v>
      </c>
      <c r="E633" s="202">
        <v>17</v>
      </c>
      <c r="F633" s="207">
        <v>439.2</v>
      </c>
      <c r="G633" s="197">
        <f t="shared" si="9"/>
        <v>7466.4</v>
      </c>
    </row>
    <row r="634" spans="1:7" x14ac:dyDescent="0.2">
      <c r="A634" s="200" t="s">
        <v>326</v>
      </c>
      <c r="B634" s="200" t="s">
        <v>334</v>
      </c>
      <c r="C634" s="201">
        <v>40649</v>
      </c>
      <c r="D634" s="200">
        <v>10503</v>
      </c>
      <c r="E634" s="200">
        <v>9</v>
      </c>
      <c r="F634" s="206">
        <v>2048.5</v>
      </c>
      <c r="G634" s="197">
        <f t="shared" si="9"/>
        <v>18436.5</v>
      </c>
    </row>
    <row r="635" spans="1:7" x14ac:dyDescent="0.2">
      <c r="A635" s="202" t="s">
        <v>326</v>
      </c>
      <c r="B635" s="202" t="s">
        <v>334</v>
      </c>
      <c r="C635" s="203">
        <v>40650</v>
      </c>
      <c r="D635" s="202">
        <v>10500</v>
      </c>
      <c r="E635" s="202">
        <v>14</v>
      </c>
      <c r="F635" s="207">
        <v>523.26</v>
      </c>
      <c r="G635" s="197">
        <f t="shared" si="9"/>
        <v>7325.6399999999994</v>
      </c>
    </row>
    <row r="636" spans="1:7" x14ac:dyDescent="0.2">
      <c r="A636" s="200" t="s">
        <v>326</v>
      </c>
      <c r="B636" s="200" t="s">
        <v>334</v>
      </c>
      <c r="C636" s="201">
        <v>40661</v>
      </c>
      <c r="D636" s="200">
        <v>10510</v>
      </c>
      <c r="E636" s="200">
        <v>7</v>
      </c>
      <c r="F636" s="206">
        <v>4707.54</v>
      </c>
      <c r="G636" s="197">
        <f t="shared" si="9"/>
        <v>32952.78</v>
      </c>
    </row>
    <row r="637" spans="1:7" x14ac:dyDescent="0.2">
      <c r="A637" s="202" t="s">
        <v>326</v>
      </c>
      <c r="B637" s="202" t="s">
        <v>334</v>
      </c>
      <c r="C637" s="203">
        <v>40664</v>
      </c>
      <c r="D637" s="202">
        <v>10519</v>
      </c>
      <c r="E637" s="202">
        <v>13</v>
      </c>
      <c r="F637" s="207">
        <v>2314.1999999999998</v>
      </c>
      <c r="G637" s="197">
        <f t="shared" si="9"/>
        <v>30084.6</v>
      </c>
    </row>
    <row r="638" spans="1:7" x14ac:dyDescent="0.2">
      <c r="A638" s="200" t="s">
        <v>326</v>
      </c>
      <c r="B638" s="200" t="s">
        <v>334</v>
      </c>
      <c r="C638" s="201">
        <v>40672</v>
      </c>
      <c r="D638" s="200">
        <v>10528</v>
      </c>
      <c r="E638" s="200">
        <v>16</v>
      </c>
      <c r="F638" s="206">
        <v>392.2</v>
      </c>
      <c r="G638" s="197">
        <f t="shared" si="9"/>
        <v>6275.2</v>
      </c>
    </row>
    <row r="639" spans="1:7" x14ac:dyDescent="0.2">
      <c r="A639" s="202" t="s">
        <v>326</v>
      </c>
      <c r="B639" s="202" t="s">
        <v>334</v>
      </c>
      <c r="C639" s="203">
        <v>40686</v>
      </c>
      <c r="D639" s="202">
        <v>10539</v>
      </c>
      <c r="E639" s="202">
        <v>12</v>
      </c>
      <c r="F639" s="207">
        <v>355.5</v>
      </c>
      <c r="G639" s="197">
        <f t="shared" si="9"/>
        <v>4266</v>
      </c>
    </row>
    <row r="640" spans="1:7" x14ac:dyDescent="0.2">
      <c r="A640" s="200" t="s">
        <v>326</v>
      </c>
      <c r="B640" s="200" t="s">
        <v>334</v>
      </c>
      <c r="C640" s="201">
        <v>40698</v>
      </c>
      <c r="D640" s="200">
        <v>10555</v>
      </c>
      <c r="E640" s="200">
        <v>18</v>
      </c>
      <c r="F640" s="206">
        <v>2944.4</v>
      </c>
      <c r="G640" s="197">
        <f t="shared" si="9"/>
        <v>52999.200000000004</v>
      </c>
    </row>
    <row r="641" spans="1:7" x14ac:dyDescent="0.2">
      <c r="A641" s="202" t="s">
        <v>326</v>
      </c>
      <c r="B641" s="202" t="s">
        <v>334</v>
      </c>
      <c r="C641" s="203">
        <v>40707</v>
      </c>
      <c r="D641" s="202">
        <v>10559</v>
      </c>
      <c r="E641" s="202">
        <v>12</v>
      </c>
      <c r="F641" s="207">
        <v>520.41</v>
      </c>
      <c r="G641" s="197">
        <f t="shared" si="9"/>
        <v>6244.92</v>
      </c>
    </row>
    <row r="642" spans="1:7" x14ac:dyDescent="0.2">
      <c r="A642" s="200" t="s">
        <v>326</v>
      </c>
      <c r="B642" s="200" t="s">
        <v>334</v>
      </c>
      <c r="C642" s="201">
        <v>40745</v>
      </c>
      <c r="D642" s="200">
        <v>10599</v>
      </c>
      <c r="E642" s="200">
        <v>15</v>
      </c>
      <c r="F642" s="206">
        <v>493</v>
      </c>
      <c r="G642" s="197">
        <f t="shared" si="9"/>
        <v>7395</v>
      </c>
    </row>
    <row r="643" spans="1:7" x14ac:dyDescent="0.2">
      <c r="A643" s="202" t="s">
        <v>326</v>
      </c>
      <c r="B643" s="202" t="s">
        <v>334</v>
      </c>
      <c r="C643" s="203">
        <v>40756</v>
      </c>
      <c r="D643" s="202">
        <v>10611</v>
      </c>
      <c r="E643" s="202">
        <v>14</v>
      </c>
      <c r="F643" s="207">
        <v>808</v>
      </c>
      <c r="G643" s="197">
        <f t="shared" ref="G643:G706" si="10">F643*E643</f>
        <v>11312</v>
      </c>
    </row>
    <row r="644" spans="1:7" x14ac:dyDescent="0.2">
      <c r="A644" s="200" t="s">
        <v>326</v>
      </c>
      <c r="B644" s="200" t="s">
        <v>334</v>
      </c>
      <c r="C644" s="201">
        <v>40781</v>
      </c>
      <c r="D644" s="200">
        <v>10637</v>
      </c>
      <c r="E644" s="200">
        <v>16</v>
      </c>
      <c r="F644" s="206">
        <v>2761.94</v>
      </c>
      <c r="G644" s="197">
        <f t="shared" si="10"/>
        <v>44191.040000000001</v>
      </c>
    </row>
    <row r="645" spans="1:7" x14ac:dyDescent="0.2">
      <c r="A645" s="202" t="s">
        <v>326</v>
      </c>
      <c r="B645" s="202" t="s">
        <v>334</v>
      </c>
      <c r="C645" s="203">
        <v>40788</v>
      </c>
      <c r="D645" s="202">
        <v>10643</v>
      </c>
      <c r="E645" s="202">
        <v>12</v>
      </c>
      <c r="F645" s="207">
        <v>814.5</v>
      </c>
      <c r="G645" s="197">
        <f t="shared" si="10"/>
        <v>9774</v>
      </c>
    </row>
    <row r="646" spans="1:7" x14ac:dyDescent="0.2">
      <c r="A646" s="200" t="s">
        <v>326</v>
      </c>
      <c r="B646" s="200" t="s">
        <v>334</v>
      </c>
      <c r="C646" s="201">
        <v>40796</v>
      </c>
      <c r="D646" s="200">
        <v>10656</v>
      </c>
      <c r="E646" s="200">
        <v>19</v>
      </c>
      <c r="F646" s="206">
        <v>604.21</v>
      </c>
      <c r="G646" s="197">
        <f t="shared" si="10"/>
        <v>11479.990000000002</v>
      </c>
    </row>
    <row r="647" spans="1:7" x14ac:dyDescent="0.2">
      <c r="A647" s="202" t="s">
        <v>326</v>
      </c>
      <c r="B647" s="202" t="s">
        <v>334</v>
      </c>
      <c r="C647" s="203">
        <v>40831</v>
      </c>
      <c r="D647" s="202">
        <v>10701</v>
      </c>
      <c r="E647" s="202">
        <v>18</v>
      </c>
      <c r="F647" s="207">
        <v>2864.5</v>
      </c>
      <c r="G647" s="197">
        <f t="shared" si="10"/>
        <v>51561</v>
      </c>
    </row>
    <row r="648" spans="1:7" x14ac:dyDescent="0.2">
      <c r="A648" s="200" t="s">
        <v>326</v>
      </c>
      <c r="B648" s="200" t="s">
        <v>334</v>
      </c>
      <c r="C648" s="201">
        <v>40836</v>
      </c>
      <c r="D648" s="200">
        <v>10703</v>
      </c>
      <c r="E648" s="200">
        <v>10</v>
      </c>
      <c r="F648" s="206">
        <v>2545</v>
      </c>
      <c r="G648" s="197">
        <f t="shared" si="10"/>
        <v>25450</v>
      </c>
    </row>
    <row r="649" spans="1:7" x14ac:dyDescent="0.2">
      <c r="A649" s="202" t="s">
        <v>326</v>
      </c>
      <c r="B649" s="202" t="s">
        <v>334</v>
      </c>
      <c r="C649" s="203">
        <v>40852</v>
      </c>
      <c r="D649" s="202">
        <v>10708</v>
      </c>
      <c r="E649" s="202">
        <v>13</v>
      </c>
      <c r="F649" s="207">
        <v>180.4</v>
      </c>
      <c r="G649" s="197">
        <f t="shared" si="10"/>
        <v>2345.2000000000003</v>
      </c>
    </row>
    <row r="650" spans="1:7" x14ac:dyDescent="0.2">
      <c r="A650" s="200" t="s">
        <v>326</v>
      </c>
      <c r="B650" s="200" t="s">
        <v>334</v>
      </c>
      <c r="C650" s="201">
        <v>40854</v>
      </c>
      <c r="D650" s="200">
        <v>10704</v>
      </c>
      <c r="E650" s="200">
        <v>8</v>
      </c>
      <c r="F650" s="206">
        <v>595.5</v>
      </c>
      <c r="G650" s="197">
        <f t="shared" si="10"/>
        <v>4764</v>
      </c>
    </row>
    <row r="651" spans="1:7" x14ac:dyDescent="0.2">
      <c r="A651" s="202" t="s">
        <v>326</v>
      </c>
      <c r="B651" s="202" t="s">
        <v>334</v>
      </c>
      <c r="C651" s="203">
        <v>40868</v>
      </c>
      <c r="D651" s="202">
        <v>10735</v>
      </c>
      <c r="E651" s="202">
        <v>10</v>
      </c>
      <c r="F651" s="207">
        <v>536.4</v>
      </c>
      <c r="G651" s="197">
        <f t="shared" si="10"/>
        <v>5364</v>
      </c>
    </row>
    <row r="652" spans="1:7" x14ac:dyDescent="0.2">
      <c r="A652" s="200" t="s">
        <v>326</v>
      </c>
      <c r="B652" s="200" t="s">
        <v>334</v>
      </c>
      <c r="C652" s="201">
        <v>40871</v>
      </c>
      <c r="D652" s="200">
        <v>10744</v>
      </c>
      <c r="E652" s="200">
        <v>10</v>
      </c>
      <c r="F652" s="206">
        <v>736</v>
      </c>
      <c r="G652" s="197">
        <f t="shared" si="10"/>
        <v>7360</v>
      </c>
    </row>
    <row r="653" spans="1:7" x14ac:dyDescent="0.2">
      <c r="A653" s="202" t="s">
        <v>326</v>
      </c>
      <c r="B653" s="202" t="s">
        <v>334</v>
      </c>
      <c r="C653" s="203">
        <v>40873</v>
      </c>
      <c r="D653" s="202">
        <v>10747</v>
      </c>
      <c r="E653" s="202">
        <v>16</v>
      </c>
      <c r="F653" s="207">
        <v>1912.85</v>
      </c>
      <c r="G653" s="197">
        <f t="shared" si="10"/>
        <v>30605.599999999999</v>
      </c>
    </row>
    <row r="654" spans="1:7" x14ac:dyDescent="0.2">
      <c r="A654" s="200" t="s">
        <v>326</v>
      </c>
      <c r="B654" s="200" t="s">
        <v>334</v>
      </c>
      <c r="C654" s="201">
        <v>40874</v>
      </c>
      <c r="D654" s="200">
        <v>10754</v>
      </c>
      <c r="E654" s="200">
        <v>15</v>
      </c>
      <c r="F654" s="206">
        <v>55.2</v>
      </c>
      <c r="G654" s="197">
        <f t="shared" si="10"/>
        <v>828</v>
      </c>
    </row>
    <row r="655" spans="1:7" x14ac:dyDescent="0.2">
      <c r="A655" s="202" t="s">
        <v>326</v>
      </c>
      <c r="B655" s="202" t="s">
        <v>334</v>
      </c>
      <c r="C655" s="203">
        <v>40885</v>
      </c>
      <c r="D655" s="202">
        <v>10764</v>
      </c>
      <c r="E655" s="202">
        <v>7</v>
      </c>
      <c r="F655" s="207">
        <v>2286</v>
      </c>
      <c r="G655" s="197">
        <f t="shared" si="10"/>
        <v>16002</v>
      </c>
    </row>
    <row r="656" spans="1:7" x14ac:dyDescent="0.2">
      <c r="A656" s="200" t="s">
        <v>326</v>
      </c>
      <c r="B656" s="200" t="s">
        <v>334</v>
      </c>
      <c r="C656" s="201">
        <v>40892</v>
      </c>
      <c r="D656" s="200">
        <v>10757</v>
      </c>
      <c r="E656" s="200">
        <v>11</v>
      </c>
      <c r="F656" s="206">
        <v>3082</v>
      </c>
      <c r="G656" s="197">
        <f t="shared" si="10"/>
        <v>33902</v>
      </c>
    </row>
    <row r="657" spans="1:7" x14ac:dyDescent="0.2">
      <c r="A657" s="202" t="s">
        <v>326</v>
      </c>
      <c r="B657" s="202" t="s">
        <v>334</v>
      </c>
      <c r="C657" s="203">
        <v>40903</v>
      </c>
      <c r="D657" s="202">
        <v>10790</v>
      </c>
      <c r="E657" s="202">
        <v>15</v>
      </c>
      <c r="F657" s="207">
        <v>722.5</v>
      </c>
      <c r="G657" s="197">
        <f t="shared" si="10"/>
        <v>10837.5</v>
      </c>
    </row>
    <row r="658" spans="1:7" x14ac:dyDescent="0.2">
      <c r="A658" s="200" t="s">
        <v>326</v>
      </c>
      <c r="B658" s="200" t="s">
        <v>334</v>
      </c>
      <c r="C658" s="201">
        <v>40909</v>
      </c>
      <c r="D658" s="200">
        <v>10791</v>
      </c>
      <c r="E658" s="200">
        <v>15</v>
      </c>
      <c r="F658" s="206">
        <v>1829.76</v>
      </c>
      <c r="G658" s="197">
        <f t="shared" si="10"/>
        <v>27446.400000000001</v>
      </c>
    </row>
    <row r="659" spans="1:7" x14ac:dyDescent="0.2">
      <c r="A659" s="202" t="s">
        <v>326</v>
      </c>
      <c r="B659" s="202" t="s">
        <v>334</v>
      </c>
      <c r="C659" s="203">
        <v>40910</v>
      </c>
      <c r="D659" s="202">
        <v>10794</v>
      </c>
      <c r="E659" s="202">
        <v>19</v>
      </c>
      <c r="F659" s="207">
        <v>314.76</v>
      </c>
      <c r="G659" s="197">
        <f t="shared" si="10"/>
        <v>5980.44</v>
      </c>
    </row>
    <row r="660" spans="1:7" x14ac:dyDescent="0.2">
      <c r="A660" s="200" t="s">
        <v>326</v>
      </c>
      <c r="B660" s="200" t="s">
        <v>334</v>
      </c>
      <c r="C660" s="201">
        <v>40915</v>
      </c>
      <c r="D660" s="200">
        <v>10804</v>
      </c>
      <c r="E660" s="200">
        <v>17</v>
      </c>
      <c r="F660" s="206">
        <v>2278.4</v>
      </c>
      <c r="G660" s="197">
        <f t="shared" si="10"/>
        <v>38732.800000000003</v>
      </c>
    </row>
    <row r="661" spans="1:7" x14ac:dyDescent="0.2">
      <c r="A661" s="202" t="s">
        <v>326</v>
      </c>
      <c r="B661" s="202" t="s">
        <v>334</v>
      </c>
      <c r="C661" s="203">
        <v>40924</v>
      </c>
      <c r="D661" s="202">
        <v>10822</v>
      </c>
      <c r="E661" s="202">
        <v>10</v>
      </c>
      <c r="F661" s="207">
        <v>237.9</v>
      </c>
      <c r="G661" s="197">
        <f t="shared" si="10"/>
        <v>2379</v>
      </c>
    </row>
    <row r="662" spans="1:7" x14ac:dyDescent="0.2">
      <c r="A662" s="200" t="s">
        <v>326</v>
      </c>
      <c r="B662" s="200" t="s">
        <v>334</v>
      </c>
      <c r="C662" s="201">
        <v>40931</v>
      </c>
      <c r="D662" s="200">
        <v>10833</v>
      </c>
      <c r="E662" s="200">
        <v>14</v>
      </c>
      <c r="F662" s="206">
        <v>906.93</v>
      </c>
      <c r="G662" s="197">
        <f t="shared" si="10"/>
        <v>12697.019999999999</v>
      </c>
    </row>
    <row r="663" spans="1:7" x14ac:dyDescent="0.2">
      <c r="A663" s="202" t="s">
        <v>326</v>
      </c>
      <c r="B663" s="202" t="s">
        <v>334</v>
      </c>
      <c r="C663" s="203">
        <v>40945</v>
      </c>
      <c r="D663" s="202">
        <v>10826</v>
      </c>
      <c r="E663" s="202">
        <v>12</v>
      </c>
      <c r="F663" s="207">
        <v>730</v>
      </c>
      <c r="G663" s="197">
        <f t="shared" si="10"/>
        <v>8760</v>
      </c>
    </row>
    <row r="664" spans="1:7" x14ac:dyDescent="0.2">
      <c r="A664" s="200" t="s">
        <v>326</v>
      </c>
      <c r="B664" s="200" t="s">
        <v>334</v>
      </c>
      <c r="C664" s="201">
        <v>40950</v>
      </c>
      <c r="D664" s="200">
        <v>10867</v>
      </c>
      <c r="E664" s="200">
        <v>17</v>
      </c>
      <c r="F664" s="206">
        <v>98.4</v>
      </c>
      <c r="G664" s="197">
        <f t="shared" si="10"/>
        <v>1672.8000000000002</v>
      </c>
    </row>
    <row r="665" spans="1:7" x14ac:dyDescent="0.2">
      <c r="A665" s="202" t="s">
        <v>326</v>
      </c>
      <c r="B665" s="202" t="s">
        <v>334</v>
      </c>
      <c r="C665" s="203">
        <v>40957</v>
      </c>
      <c r="D665" s="202">
        <v>10885</v>
      </c>
      <c r="E665" s="202">
        <v>9</v>
      </c>
      <c r="F665" s="207">
        <v>1209</v>
      </c>
      <c r="G665" s="197">
        <f t="shared" si="10"/>
        <v>10881</v>
      </c>
    </row>
    <row r="666" spans="1:7" x14ac:dyDescent="0.2">
      <c r="A666" s="200" t="s">
        <v>326</v>
      </c>
      <c r="B666" s="200" t="s">
        <v>334</v>
      </c>
      <c r="C666" s="201">
        <v>40966</v>
      </c>
      <c r="D666" s="200">
        <v>10907</v>
      </c>
      <c r="E666" s="200">
        <v>18</v>
      </c>
      <c r="F666" s="206">
        <v>108.5</v>
      </c>
      <c r="G666" s="197">
        <f t="shared" si="10"/>
        <v>1953</v>
      </c>
    </row>
    <row r="667" spans="1:7" x14ac:dyDescent="0.2">
      <c r="A667" s="202" t="s">
        <v>326</v>
      </c>
      <c r="B667" s="202" t="s">
        <v>334</v>
      </c>
      <c r="C667" s="203">
        <v>40970</v>
      </c>
      <c r="D667" s="202">
        <v>10914</v>
      </c>
      <c r="E667" s="202">
        <v>18</v>
      </c>
      <c r="F667" s="207">
        <v>537.5</v>
      </c>
      <c r="G667" s="197">
        <f t="shared" si="10"/>
        <v>9675</v>
      </c>
    </row>
    <row r="668" spans="1:7" x14ac:dyDescent="0.2">
      <c r="A668" s="200" t="s">
        <v>326</v>
      </c>
      <c r="B668" s="200" t="s">
        <v>334</v>
      </c>
      <c r="C668" s="201">
        <v>40980</v>
      </c>
      <c r="D668" s="200">
        <v>10929</v>
      </c>
      <c r="E668" s="200">
        <v>7</v>
      </c>
      <c r="F668" s="206">
        <v>1174.75</v>
      </c>
      <c r="G668" s="197">
        <f t="shared" si="10"/>
        <v>8223.25</v>
      </c>
    </row>
    <row r="669" spans="1:7" x14ac:dyDescent="0.2">
      <c r="A669" s="202" t="s">
        <v>326</v>
      </c>
      <c r="B669" s="202" t="s">
        <v>334</v>
      </c>
      <c r="C669" s="203">
        <v>40981</v>
      </c>
      <c r="D669" s="202">
        <v>10944</v>
      </c>
      <c r="E669" s="202">
        <v>15</v>
      </c>
      <c r="F669" s="207">
        <v>1025.33</v>
      </c>
      <c r="G669" s="197">
        <f t="shared" si="10"/>
        <v>15379.949999999999</v>
      </c>
    </row>
    <row r="670" spans="1:7" x14ac:dyDescent="0.2">
      <c r="A670" s="200" t="s">
        <v>326</v>
      </c>
      <c r="B670" s="200" t="s">
        <v>334</v>
      </c>
      <c r="C670" s="201">
        <v>40984</v>
      </c>
      <c r="D670" s="200">
        <v>10933</v>
      </c>
      <c r="E670" s="200">
        <v>15</v>
      </c>
      <c r="F670" s="206">
        <v>920.6</v>
      </c>
      <c r="G670" s="197">
        <f t="shared" si="10"/>
        <v>13809</v>
      </c>
    </row>
    <row r="671" spans="1:7" x14ac:dyDescent="0.2">
      <c r="A671" s="202" t="s">
        <v>326</v>
      </c>
      <c r="B671" s="202" t="s">
        <v>334</v>
      </c>
      <c r="C671" s="203">
        <v>40988</v>
      </c>
      <c r="D671" s="202">
        <v>10956</v>
      </c>
      <c r="E671" s="202">
        <v>15</v>
      </c>
      <c r="F671" s="207">
        <v>677</v>
      </c>
      <c r="G671" s="197">
        <f t="shared" si="10"/>
        <v>10155</v>
      </c>
    </row>
    <row r="672" spans="1:7" x14ac:dyDescent="0.2">
      <c r="A672" s="200" t="s">
        <v>326</v>
      </c>
      <c r="B672" s="200" t="s">
        <v>334</v>
      </c>
      <c r="C672" s="201">
        <v>40991</v>
      </c>
      <c r="D672" s="200">
        <v>10959</v>
      </c>
      <c r="E672" s="200">
        <v>15</v>
      </c>
      <c r="F672" s="206">
        <v>131.75</v>
      </c>
      <c r="G672" s="197">
        <f t="shared" si="10"/>
        <v>1976.25</v>
      </c>
    </row>
    <row r="673" spans="1:7" x14ac:dyDescent="0.2">
      <c r="A673" s="202" t="s">
        <v>326</v>
      </c>
      <c r="B673" s="202" t="s">
        <v>334</v>
      </c>
      <c r="C673" s="203">
        <v>40995</v>
      </c>
      <c r="D673" s="202">
        <v>10973</v>
      </c>
      <c r="E673" s="202">
        <v>19</v>
      </c>
      <c r="F673" s="207">
        <v>291.55</v>
      </c>
      <c r="G673" s="197">
        <f t="shared" si="10"/>
        <v>5539.45</v>
      </c>
    </row>
    <row r="674" spans="1:7" x14ac:dyDescent="0.2">
      <c r="A674" s="200" t="s">
        <v>326</v>
      </c>
      <c r="B674" s="200" t="s">
        <v>334</v>
      </c>
      <c r="C674" s="201">
        <v>40998</v>
      </c>
      <c r="D674" s="200">
        <v>10965</v>
      </c>
      <c r="E674" s="200">
        <v>10</v>
      </c>
      <c r="F674" s="206">
        <v>848</v>
      </c>
      <c r="G674" s="197">
        <f t="shared" si="10"/>
        <v>8480</v>
      </c>
    </row>
    <row r="675" spans="1:7" x14ac:dyDescent="0.2">
      <c r="A675" s="202" t="s">
        <v>326</v>
      </c>
      <c r="B675" s="202" t="s">
        <v>334</v>
      </c>
      <c r="C675" s="203">
        <v>41009</v>
      </c>
      <c r="D675" s="202">
        <v>10999</v>
      </c>
      <c r="E675" s="202">
        <v>11</v>
      </c>
      <c r="F675" s="207">
        <v>1197.95</v>
      </c>
      <c r="G675" s="197">
        <f t="shared" si="10"/>
        <v>13177.45</v>
      </c>
    </row>
    <row r="676" spans="1:7" x14ac:dyDescent="0.2">
      <c r="A676" s="200" t="s">
        <v>326</v>
      </c>
      <c r="B676" s="200" t="s">
        <v>334</v>
      </c>
      <c r="C676" s="201">
        <v>41023</v>
      </c>
      <c r="D676" s="200">
        <v>11025</v>
      </c>
      <c r="E676" s="200">
        <v>7</v>
      </c>
      <c r="F676" s="206">
        <v>270</v>
      </c>
      <c r="G676" s="197">
        <f t="shared" si="10"/>
        <v>1890</v>
      </c>
    </row>
    <row r="677" spans="1:7" x14ac:dyDescent="0.2">
      <c r="A677" s="202" t="s">
        <v>326</v>
      </c>
      <c r="B677" s="202" t="s">
        <v>334</v>
      </c>
      <c r="C677" s="203">
        <v>41023</v>
      </c>
      <c r="D677" s="202">
        <v>11031</v>
      </c>
      <c r="E677" s="202">
        <v>13</v>
      </c>
      <c r="F677" s="207">
        <v>2393.5</v>
      </c>
      <c r="G677" s="197">
        <f t="shared" si="10"/>
        <v>31115.5</v>
      </c>
    </row>
    <row r="678" spans="1:7" x14ac:dyDescent="0.2">
      <c r="A678" s="200" t="s">
        <v>326</v>
      </c>
      <c r="B678" s="200" t="s">
        <v>334</v>
      </c>
      <c r="C678" s="201">
        <v>41465</v>
      </c>
      <c r="D678" s="200">
        <v>10249</v>
      </c>
      <c r="E678" s="200">
        <v>7</v>
      </c>
      <c r="F678" s="206">
        <v>1863.4</v>
      </c>
      <c r="G678" s="197">
        <f t="shared" si="10"/>
        <v>13043.800000000001</v>
      </c>
    </row>
    <row r="679" spans="1:7" x14ac:dyDescent="0.2">
      <c r="A679" s="202" t="s">
        <v>326</v>
      </c>
      <c r="B679" s="202" t="s">
        <v>334</v>
      </c>
      <c r="C679" s="203">
        <v>41492</v>
      </c>
      <c r="D679" s="202">
        <v>10272</v>
      </c>
      <c r="E679" s="202">
        <v>16</v>
      </c>
      <c r="F679" s="207">
        <v>1456</v>
      </c>
      <c r="G679" s="197">
        <f t="shared" si="10"/>
        <v>23296</v>
      </c>
    </row>
    <row r="680" spans="1:7" x14ac:dyDescent="0.2">
      <c r="A680" s="200" t="s">
        <v>326</v>
      </c>
      <c r="B680" s="200" t="s">
        <v>334</v>
      </c>
      <c r="C680" s="201">
        <v>41502</v>
      </c>
      <c r="D680" s="200">
        <v>10274</v>
      </c>
      <c r="E680" s="200">
        <v>18</v>
      </c>
      <c r="F680" s="206">
        <v>538.6</v>
      </c>
      <c r="G680" s="197">
        <f t="shared" si="10"/>
        <v>9694.8000000000011</v>
      </c>
    </row>
    <row r="681" spans="1:7" x14ac:dyDescent="0.2">
      <c r="A681" s="202" t="s">
        <v>326</v>
      </c>
      <c r="B681" s="202" t="s">
        <v>334</v>
      </c>
      <c r="C681" s="203">
        <v>41509</v>
      </c>
      <c r="D681" s="202">
        <v>10264</v>
      </c>
      <c r="E681" s="202">
        <v>15</v>
      </c>
      <c r="F681" s="207">
        <v>695.62</v>
      </c>
      <c r="G681" s="197">
        <f t="shared" si="10"/>
        <v>10434.299999999999</v>
      </c>
    </row>
    <row r="682" spans="1:7" x14ac:dyDescent="0.2">
      <c r="A682" s="200" t="s">
        <v>326</v>
      </c>
      <c r="B682" s="200" t="s">
        <v>334</v>
      </c>
      <c r="C682" s="201">
        <v>41516</v>
      </c>
      <c r="D682" s="200">
        <v>10271</v>
      </c>
      <c r="E682" s="200">
        <v>17</v>
      </c>
      <c r="F682" s="206">
        <v>48</v>
      </c>
      <c r="G682" s="197">
        <f t="shared" si="10"/>
        <v>816</v>
      </c>
    </row>
    <row r="683" spans="1:7" x14ac:dyDescent="0.2">
      <c r="A683" s="202" t="s">
        <v>326</v>
      </c>
      <c r="B683" s="202" t="s">
        <v>334</v>
      </c>
      <c r="C683" s="203">
        <v>41521</v>
      </c>
      <c r="D683" s="202">
        <v>10291</v>
      </c>
      <c r="E683" s="202">
        <v>17</v>
      </c>
      <c r="F683" s="207">
        <v>497.52</v>
      </c>
      <c r="G683" s="197">
        <f t="shared" si="10"/>
        <v>8457.84</v>
      </c>
    </row>
    <row r="684" spans="1:7" x14ac:dyDescent="0.2">
      <c r="A684" s="200" t="s">
        <v>326</v>
      </c>
      <c r="B684" s="200" t="s">
        <v>334</v>
      </c>
      <c r="C684" s="201">
        <v>41528</v>
      </c>
      <c r="D684" s="200">
        <v>10296</v>
      </c>
      <c r="E684" s="200">
        <v>12</v>
      </c>
      <c r="F684" s="206">
        <v>1050.5999999999999</v>
      </c>
      <c r="G684" s="197">
        <f t="shared" si="10"/>
        <v>12607.199999999999</v>
      </c>
    </row>
    <row r="685" spans="1:7" x14ac:dyDescent="0.2">
      <c r="A685" s="202" t="s">
        <v>326</v>
      </c>
      <c r="B685" s="202" t="s">
        <v>334</v>
      </c>
      <c r="C685" s="203">
        <v>41528</v>
      </c>
      <c r="D685" s="202">
        <v>10298</v>
      </c>
      <c r="E685" s="202">
        <v>17</v>
      </c>
      <c r="F685" s="207">
        <v>2645</v>
      </c>
      <c r="G685" s="197">
        <f t="shared" si="10"/>
        <v>44965</v>
      </c>
    </row>
    <row r="686" spans="1:7" x14ac:dyDescent="0.2">
      <c r="A686" s="200" t="s">
        <v>326</v>
      </c>
      <c r="B686" s="200" t="s">
        <v>334</v>
      </c>
      <c r="C686" s="201">
        <v>41557</v>
      </c>
      <c r="D686" s="200">
        <v>10317</v>
      </c>
      <c r="E686" s="200">
        <v>8</v>
      </c>
      <c r="F686" s="206">
        <v>288</v>
      </c>
      <c r="G686" s="197">
        <f t="shared" si="10"/>
        <v>2304</v>
      </c>
    </row>
    <row r="687" spans="1:7" x14ac:dyDescent="0.2">
      <c r="A687" s="202" t="s">
        <v>326</v>
      </c>
      <c r="B687" s="202" t="s">
        <v>334</v>
      </c>
      <c r="C687" s="203">
        <v>41598</v>
      </c>
      <c r="D687" s="202">
        <v>10355</v>
      </c>
      <c r="E687" s="202">
        <v>18</v>
      </c>
      <c r="F687" s="207">
        <v>480</v>
      </c>
      <c r="G687" s="197">
        <f t="shared" si="10"/>
        <v>8640</v>
      </c>
    </row>
    <row r="688" spans="1:7" x14ac:dyDescent="0.2">
      <c r="A688" s="200" t="s">
        <v>326</v>
      </c>
      <c r="B688" s="200" t="s">
        <v>334</v>
      </c>
      <c r="C688" s="201">
        <v>41605</v>
      </c>
      <c r="D688" s="200">
        <v>10356</v>
      </c>
      <c r="E688" s="200">
        <v>16</v>
      </c>
      <c r="F688" s="206">
        <v>1106.4000000000001</v>
      </c>
      <c r="G688" s="197">
        <f t="shared" si="10"/>
        <v>17702.400000000001</v>
      </c>
    </row>
    <row r="689" spans="1:7" x14ac:dyDescent="0.2">
      <c r="A689" s="202" t="s">
        <v>326</v>
      </c>
      <c r="B689" s="202" t="s">
        <v>334</v>
      </c>
      <c r="C689" s="203">
        <v>41611</v>
      </c>
      <c r="D689" s="202">
        <v>10350</v>
      </c>
      <c r="E689" s="202">
        <v>19</v>
      </c>
      <c r="F689" s="207">
        <v>642.05999999999995</v>
      </c>
      <c r="G689" s="197">
        <f t="shared" si="10"/>
        <v>12199.14</v>
      </c>
    </row>
    <row r="690" spans="1:7" x14ac:dyDescent="0.2">
      <c r="A690" s="200" t="s">
        <v>326</v>
      </c>
      <c r="B690" s="200" t="s">
        <v>334</v>
      </c>
      <c r="C690" s="201">
        <v>41634</v>
      </c>
      <c r="D690" s="200">
        <v>10390</v>
      </c>
      <c r="E690" s="200">
        <v>12</v>
      </c>
      <c r="F690" s="206">
        <v>2090.88</v>
      </c>
      <c r="G690" s="197">
        <f t="shared" si="10"/>
        <v>25090.560000000001</v>
      </c>
    </row>
    <row r="691" spans="1:7" x14ac:dyDescent="0.2">
      <c r="A691" s="202" t="s">
        <v>326</v>
      </c>
      <c r="B691" s="202" t="s">
        <v>334</v>
      </c>
      <c r="C691" s="203">
        <v>41635</v>
      </c>
      <c r="D691" s="202">
        <v>10370</v>
      </c>
      <c r="E691" s="202">
        <v>10</v>
      </c>
      <c r="F691" s="207">
        <v>1117.5999999999999</v>
      </c>
      <c r="G691" s="197">
        <f t="shared" si="10"/>
        <v>11176</v>
      </c>
    </row>
    <row r="692" spans="1:7" x14ac:dyDescent="0.2">
      <c r="A692" s="200" t="s">
        <v>326</v>
      </c>
      <c r="B692" s="200" t="s">
        <v>335</v>
      </c>
      <c r="C692" s="201">
        <v>40545</v>
      </c>
      <c r="D692" s="200">
        <v>10397</v>
      </c>
      <c r="E692" s="200">
        <v>17</v>
      </c>
      <c r="F692" s="206">
        <v>716.72</v>
      </c>
      <c r="G692" s="197">
        <f t="shared" si="10"/>
        <v>12184.24</v>
      </c>
    </row>
    <row r="693" spans="1:7" x14ac:dyDescent="0.2">
      <c r="A693" s="202" t="s">
        <v>326</v>
      </c>
      <c r="B693" s="202" t="s">
        <v>335</v>
      </c>
      <c r="C693" s="203">
        <v>40608</v>
      </c>
      <c r="D693" s="202">
        <v>10463</v>
      </c>
      <c r="E693" s="202">
        <v>9</v>
      </c>
      <c r="F693" s="207">
        <v>713.3</v>
      </c>
      <c r="G693" s="197">
        <f t="shared" si="10"/>
        <v>6419.7</v>
      </c>
    </row>
    <row r="694" spans="1:7" x14ac:dyDescent="0.2">
      <c r="A694" s="200" t="s">
        <v>326</v>
      </c>
      <c r="B694" s="200" t="s">
        <v>335</v>
      </c>
      <c r="C694" s="201">
        <v>40623</v>
      </c>
      <c r="D694" s="200">
        <v>10474</v>
      </c>
      <c r="E694" s="200">
        <v>7</v>
      </c>
      <c r="F694" s="206">
        <v>1249.0999999999999</v>
      </c>
      <c r="G694" s="197">
        <f t="shared" si="10"/>
        <v>8743.6999999999989</v>
      </c>
    </row>
    <row r="695" spans="1:7" x14ac:dyDescent="0.2">
      <c r="A695" s="202" t="s">
        <v>326</v>
      </c>
      <c r="B695" s="202" t="s">
        <v>335</v>
      </c>
      <c r="C695" s="203">
        <v>40627</v>
      </c>
      <c r="D695" s="202">
        <v>10477</v>
      </c>
      <c r="E695" s="202">
        <v>7</v>
      </c>
      <c r="F695" s="207">
        <v>558</v>
      </c>
      <c r="G695" s="197">
        <f t="shared" si="10"/>
        <v>3906</v>
      </c>
    </row>
    <row r="696" spans="1:7" x14ac:dyDescent="0.2">
      <c r="A696" s="200" t="s">
        <v>326</v>
      </c>
      <c r="B696" s="200" t="s">
        <v>335</v>
      </c>
      <c r="C696" s="201">
        <v>40672</v>
      </c>
      <c r="D696" s="200">
        <v>10529</v>
      </c>
      <c r="E696" s="200">
        <v>15</v>
      </c>
      <c r="F696" s="206">
        <v>946</v>
      </c>
      <c r="G696" s="197">
        <f t="shared" si="10"/>
        <v>14190</v>
      </c>
    </row>
    <row r="697" spans="1:7" x14ac:dyDescent="0.2">
      <c r="A697" s="202" t="s">
        <v>326</v>
      </c>
      <c r="B697" s="202" t="s">
        <v>335</v>
      </c>
      <c r="C697" s="203">
        <v>40693</v>
      </c>
      <c r="D697" s="202">
        <v>10549</v>
      </c>
      <c r="E697" s="202">
        <v>17</v>
      </c>
      <c r="F697" s="207">
        <v>3554.27</v>
      </c>
      <c r="G697" s="197">
        <f t="shared" si="10"/>
        <v>60422.59</v>
      </c>
    </row>
    <row r="698" spans="1:7" x14ac:dyDescent="0.2">
      <c r="A698" s="200" t="s">
        <v>326</v>
      </c>
      <c r="B698" s="200" t="s">
        <v>335</v>
      </c>
      <c r="C698" s="201">
        <v>40724</v>
      </c>
      <c r="D698" s="200">
        <v>10575</v>
      </c>
      <c r="E698" s="200">
        <v>8</v>
      </c>
      <c r="F698" s="206">
        <v>2147.4</v>
      </c>
      <c r="G698" s="197">
        <f t="shared" si="10"/>
        <v>17179.2</v>
      </c>
    </row>
    <row r="699" spans="1:7" x14ac:dyDescent="0.2">
      <c r="A699" s="202" t="s">
        <v>326</v>
      </c>
      <c r="B699" s="202" t="s">
        <v>335</v>
      </c>
      <c r="C699" s="203">
        <v>40735</v>
      </c>
      <c r="D699" s="202">
        <v>10569</v>
      </c>
      <c r="E699" s="202">
        <v>7</v>
      </c>
      <c r="F699" s="207">
        <v>890</v>
      </c>
      <c r="G699" s="197">
        <f t="shared" si="10"/>
        <v>6230</v>
      </c>
    </row>
    <row r="700" spans="1:7" x14ac:dyDescent="0.2">
      <c r="A700" s="200" t="s">
        <v>326</v>
      </c>
      <c r="B700" s="200" t="s">
        <v>335</v>
      </c>
      <c r="C700" s="201">
        <v>40749</v>
      </c>
      <c r="D700" s="200">
        <v>10607</v>
      </c>
      <c r="E700" s="200">
        <v>10</v>
      </c>
      <c r="F700" s="206">
        <v>6475.4</v>
      </c>
      <c r="G700" s="197">
        <f t="shared" si="10"/>
        <v>64754</v>
      </c>
    </row>
    <row r="701" spans="1:7" x14ac:dyDescent="0.2">
      <c r="A701" s="202" t="s">
        <v>326</v>
      </c>
      <c r="B701" s="202" t="s">
        <v>335</v>
      </c>
      <c r="C701" s="203">
        <v>40784</v>
      </c>
      <c r="D701" s="202">
        <v>10649</v>
      </c>
      <c r="E701" s="202">
        <v>7</v>
      </c>
      <c r="F701" s="207">
        <v>1434</v>
      </c>
      <c r="G701" s="197">
        <f t="shared" si="10"/>
        <v>10038</v>
      </c>
    </row>
    <row r="702" spans="1:7" x14ac:dyDescent="0.2">
      <c r="A702" s="200" t="s">
        <v>326</v>
      </c>
      <c r="B702" s="200" t="s">
        <v>335</v>
      </c>
      <c r="C702" s="201">
        <v>40789</v>
      </c>
      <c r="D702" s="200">
        <v>10650</v>
      </c>
      <c r="E702" s="200">
        <v>12</v>
      </c>
      <c r="F702" s="206">
        <v>1779.2</v>
      </c>
      <c r="G702" s="197">
        <f t="shared" si="10"/>
        <v>21350.400000000001</v>
      </c>
    </row>
    <row r="703" spans="1:7" x14ac:dyDescent="0.2">
      <c r="A703" s="202" t="s">
        <v>326</v>
      </c>
      <c r="B703" s="202" t="s">
        <v>335</v>
      </c>
      <c r="C703" s="203">
        <v>40795</v>
      </c>
      <c r="D703" s="202">
        <v>10648</v>
      </c>
      <c r="E703" s="202">
        <v>13</v>
      </c>
      <c r="F703" s="207">
        <v>372.37</v>
      </c>
      <c r="G703" s="197">
        <f t="shared" si="10"/>
        <v>4840.8100000000004</v>
      </c>
    </row>
    <row r="704" spans="1:7" x14ac:dyDescent="0.2">
      <c r="A704" s="200" t="s">
        <v>326</v>
      </c>
      <c r="B704" s="200" t="s">
        <v>335</v>
      </c>
      <c r="C704" s="201">
        <v>40797</v>
      </c>
      <c r="D704" s="200">
        <v>10654</v>
      </c>
      <c r="E704" s="200">
        <v>7</v>
      </c>
      <c r="F704" s="206">
        <v>601.83000000000004</v>
      </c>
      <c r="G704" s="197">
        <f t="shared" si="10"/>
        <v>4212.8100000000004</v>
      </c>
    </row>
    <row r="705" spans="1:7" x14ac:dyDescent="0.2">
      <c r="A705" s="202" t="s">
        <v>326</v>
      </c>
      <c r="B705" s="202" t="s">
        <v>335</v>
      </c>
      <c r="C705" s="203">
        <v>40809</v>
      </c>
      <c r="D705" s="202">
        <v>10675</v>
      </c>
      <c r="E705" s="202">
        <v>15</v>
      </c>
      <c r="F705" s="207">
        <v>1423</v>
      </c>
      <c r="G705" s="197">
        <f t="shared" si="10"/>
        <v>21345</v>
      </c>
    </row>
    <row r="706" spans="1:7" x14ac:dyDescent="0.2">
      <c r="A706" s="200" t="s">
        <v>326</v>
      </c>
      <c r="B706" s="200" t="s">
        <v>335</v>
      </c>
      <c r="C706" s="201">
        <v>40843</v>
      </c>
      <c r="D706" s="200">
        <v>10714</v>
      </c>
      <c r="E706" s="200">
        <v>8</v>
      </c>
      <c r="F706" s="206">
        <v>2205.75</v>
      </c>
      <c r="G706" s="197">
        <f t="shared" si="10"/>
        <v>17646</v>
      </c>
    </row>
    <row r="707" spans="1:7" x14ac:dyDescent="0.2">
      <c r="A707" s="202" t="s">
        <v>326</v>
      </c>
      <c r="B707" s="202" t="s">
        <v>335</v>
      </c>
      <c r="C707" s="203">
        <v>40845</v>
      </c>
      <c r="D707" s="202">
        <v>10711</v>
      </c>
      <c r="E707" s="202">
        <v>11</v>
      </c>
      <c r="F707" s="207">
        <v>4451.7</v>
      </c>
      <c r="G707" s="197">
        <f t="shared" ref="G707:G770" si="11">F707*E707</f>
        <v>48968.7</v>
      </c>
    </row>
    <row r="708" spans="1:7" x14ac:dyDescent="0.2">
      <c r="A708" s="200" t="s">
        <v>326</v>
      </c>
      <c r="B708" s="200" t="s">
        <v>335</v>
      </c>
      <c r="C708" s="201">
        <v>40847</v>
      </c>
      <c r="D708" s="200">
        <v>10721</v>
      </c>
      <c r="E708" s="200">
        <v>12</v>
      </c>
      <c r="F708" s="206">
        <v>923.87</v>
      </c>
      <c r="G708" s="197">
        <f t="shared" si="11"/>
        <v>11086.44</v>
      </c>
    </row>
    <row r="709" spans="1:7" x14ac:dyDescent="0.2">
      <c r="A709" s="202" t="s">
        <v>326</v>
      </c>
      <c r="B709" s="202" t="s">
        <v>335</v>
      </c>
      <c r="C709" s="203">
        <v>40861</v>
      </c>
      <c r="D709" s="202">
        <v>10730</v>
      </c>
      <c r="E709" s="202">
        <v>11</v>
      </c>
      <c r="F709" s="207">
        <v>484.25</v>
      </c>
      <c r="G709" s="197">
        <f t="shared" si="11"/>
        <v>5326.75</v>
      </c>
    </row>
    <row r="710" spans="1:7" x14ac:dyDescent="0.2">
      <c r="A710" s="200" t="s">
        <v>326</v>
      </c>
      <c r="B710" s="200" t="s">
        <v>335</v>
      </c>
      <c r="C710" s="201">
        <v>40885</v>
      </c>
      <c r="D710" s="200">
        <v>10761</v>
      </c>
      <c r="E710" s="200">
        <v>16</v>
      </c>
      <c r="F710" s="206">
        <v>507</v>
      </c>
      <c r="G710" s="197">
        <f t="shared" si="11"/>
        <v>8112</v>
      </c>
    </row>
    <row r="711" spans="1:7" x14ac:dyDescent="0.2">
      <c r="A711" s="202" t="s">
        <v>326</v>
      </c>
      <c r="B711" s="202" t="s">
        <v>335</v>
      </c>
      <c r="C711" s="203">
        <v>40920</v>
      </c>
      <c r="D711" s="202">
        <v>10812</v>
      </c>
      <c r="E711" s="202">
        <v>16</v>
      </c>
      <c r="F711" s="207">
        <v>1692.8</v>
      </c>
      <c r="G711" s="197">
        <f t="shared" si="11"/>
        <v>27084.799999999999</v>
      </c>
    </row>
    <row r="712" spans="1:7" x14ac:dyDescent="0.2">
      <c r="A712" s="200" t="s">
        <v>326</v>
      </c>
      <c r="B712" s="200" t="s">
        <v>335</v>
      </c>
      <c r="C712" s="201">
        <v>40921</v>
      </c>
      <c r="D712" s="200">
        <v>10823</v>
      </c>
      <c r="E712" s="200">
        <v>7</v>
      </c>
      <c r="F712" s="206">
        <v>2826</v>
      </c>
      <c r="G712" s="197">
        <f t="shared" si="11"/>
        <v>19782</v>
      </c>
    </row>
    <row r="713" spans="1:7" x14ac:dyDescent="0.2">
      <c r="A713" s="202" t="s">
        <v>326</v>
      </c>
      <c r="B713" s="202" t="s">
        <v>335</v>
      </c>
      <c r="C713" s="203">
        <v>40937</v>
      </c>
      <c r="D713" s="202">
        <v>10841</v>
      </c>
      <c r="E713" s="202">
        <v>15</v>
      </c>
      <c r="F713" s="207">
        <v>4581</v>
      </c>
      <c r="G713" s="197">
        <f t="shared" si="11"/>
        <v>68715</v>
      </c>
    </row>
    <row r="714" spans="1:7" x14ac:dyDescent="0.2">
      <c r="A714" s="200" t="s">
        <v>326</v>
      </c>
      <c r="B714" s="200" t="s">
        <v>335</v>
      </c>
      <c r="C714" s="201">
        <v>40941</v>
      </c>
      <c r="D714" s="200">
        <v>10851</v>
      </c>
      <c r="E714" s="200">
        <v>9</v>
      </c>
      <c r="F714" s="206">
        <v>2603</v>
      </c>
      <c r="G714" s="197">
        <f t="shared" si="11"/>
        <v>23427</v>
      </c>
    </row>
    <row r="715" spans="1:7" x14ac:dyDescent="0.2">
      <c r="A715" s="202" t="s">
        <v>326</v>
      </c>
      <c r="B715" s="202" t="s">
        <v>335</v>
      </c>
      <c r="C715" s="203">
        <v>40948</v>
      </c>
      <c r="D715" s="202">
        <v>10869</v>
      </c>
      <c r="E715" s="202">
        <v>8</v>
      </c>
      <c r="F715" s="207">
        <v>1630</v>
      </c>
      <c r="G715" s="197">
        <f t="shared" si="11"/>
        <v>13040</v>
      </c>
    </row>
    <row r="716" spans="1:7" x14ac:dyDescent="0.2">
      <c r="A716" s="200" t="s">
        <v>326</v>
      </c>
      <c r="B716" s="200" t="s">
        <v>335</v>
      </c>
      <c r="C716" s="201">
        <v>40948</v>
      </c>
      <c r="D716" s="200">
        <v>10872</v>
      </c>
      <c r="E716" s="200">
        <v>7</v>
      </c>
      <c r="F716" s="206">
        <v>2058.46</v>
      </c>
      <c r="G716" s="197">
        <f t="shared" si="11"/>
        <v>14409.220000000001</v>
      </c>
    </row>
    <row r="717" spans="1:7" x14ac:dyDescent="0.2">
      <c r="A717" s="202" t="s">
        <v>326</v>
      </c>
      <c r="B717" s="202" t="s">
        <v>335</v>
      </c>
      <c r="C717" s="203">
        <v>40950</v>
      </c>
      <c r="D717" s="202">
        <v>10874</v>
      </c>
      <c r="E717" s="202">
        <v>8</v>
      </c>
      <c r="F717" s="207">
        <v>310</v>
      </c>
      <c r="G717" s="197">
        <f t="shared" si="11"/>
        <v>2480</v>
      </c>
    </row>
    <row r="718" spans="1:7" x14ac:dyDescent="0.2">
      <c r="A718" s="200" t="s">
        <v>326</v>
      </c>
      <c r="B718" s="200" t="s">
        <v>335</v>
      </c>
      <c r="C718" s="201">
        <v>40951</v>
      </c>
      <c r="D718" s="200">
        <v>10866</v>
      </c>
      <c r="E718" s="200">
        <v>8</v>
      </c>
      <c r="F718" s="206">
        <v>1096.2</v>
      </c>
      <c r="G718" s="197">
        <f t="shared" si="11"/>
        <v>8769.6</v>
      </c>
    </row>
    <row r="719" spans="1:7" x14ac:dyDescent="0.2">
      <c r="A719" s="202" t="s">
        <v>326</v>
      </c>
      <c r="B719" s="202" t="s">
        <v>335</v>
      </c>
      <c r="C719" s="203">
        <v>40952</v>
      </c>
      <c r="D719" s="202">
        <v>10870</v>
      </c>
      <c r="E719" s="202">
        <v>8</v>
      </c>
      <c r="F719" s="207">
        <v>160</v>
      </c>
      <c r="G719" s="197">
        <f t="shared" si="11"/>
        <v>1280</v>
      </c>
    </row>
    <row r="720" spans="1:7" x14ac:dyDescent="0.2">
      <c r="A720" s="200" t="s">
        <v>326</v>
      </c>
      <c r="B720" s="200" t="s">
        <v>335</v>
      </c>
      <c r="C720" s="201">
        <v>40965</v>
      </c>
      <c r="D720" s="200">
        <v>10899</v>
      </c>
      <c r="E720" s="200">
        <v>16</v>
      </c>
      <c r="F720" s="206">
        <v>122.4</v>
      </c>
      <c r="G720" s="197">
        <f t="shared" si="11"/>
        <v>1958.4</v>
      </c>
    </row>
    <row r="721" spans="1:7" x14ac:dyDescent="0.2">
      <c r="A721" s="202" t="s">
        <v>326</v>
      </c>
      <c r="B721" s="202" t="s">
        <v>335</v>
      </c>
      <c r="C721" s="203">
        <v>40973</v>
      </c>
      <c r="D721" s="202">
        <v>10922</v>
      </c>
      <c r="E721" s="202">
        <v>18</v>
      </c>
      <c r="F721" s="207">
        <v>742.5</v>
      </c>
      <c r="G721" s="197">
        <f t="shared" si="11"/>
        <v>13365</v>
      </c>
    </row>
    <row r="722" spans="1:7" x14ac:dyDescent="0.2">
      <c r="A722" s="200" t="s">
        <v>326</v>
      </c>
      <c r="B722" s="200" t="s">
        <v>335</v>
      </c>
      <c r="C722" s="201">
        <v>40988</v>
      </c>
      <c r="D722" s="200">
        <v>10954</v>
      </c>
      <c r="E722" s="200">
        <v>16</v>
      </c>
      <c r="F722" s="206">
        <v>1659.53</v>
      </c>
      <c r="G722" s="197">
        <f t="shared" si="11"/>
        <v>26552.48</v>
      </c>
    </row>
    <row r="723" spans="1:7" x14ac:dyDescent="0.2">
      <c r="A723" s="202" t="s">
        <v>326</v>
      </c>
      <c r="B723" s="202" t="s">
        <v>335</v>
      </c>
      <c r="C723" s="203">
        <v>41028</v>
      </c>
      <c r="D723" s="202">
        <v>11043</v>
      </c>
      <c r="E723" s="202">
        <v>7</v>
      </c>
      <c r="F723" s="207">
        <v>210</v>
      </c>
      <c r="G723" s="197">
        <f t="shared" si="11"/>
        <v>1470</v>
      </c>
    </row>
    <row r="724" spans="1:7" x14ac:dyDescent="0.2">
      <c r="A724" s="200" t="s">
        <v>326</v>
      </c>
      <c r="B724" s="200" t="s">
        <v>335</v>
      </c>
      <c r="C724" s="201">
        <v>41471</v>
      </c>
      <c r="D724" s="200">
        <v>10248</v>
      </c>
      <c r="E724" s="200">
        <v>13</v>
      </c>
      <c r="F724" s="206">
        <v>440</v>
      </c>
      <c r="G724" s="197">
        <f t="shared" si="11"/>
        <v>5720</v>
      </c>
    </row>
    <row r="725" spans="1:7" x14ac:dyDescent="0.2">
      <c r="A725" s="202" t="s">
        <v>326</v>
      </c>
      <c r="B725" s="202" t="s">
        <v>335</v>
      </c>
      <c r="C725" s="203">
        <v>41478</v>
      </c>
      <c r="D725" s="202">
        <v>10254</v>
      </c>
      <c r="E725" s="202">
        <v>14</v>
      </c>
      <c r="F725" s="207">
        <v>556.62</v>
      </c>
      <c r="G725" s="197">
        <f t="shared" si="11"/>
        <v>7792.68</v>
      </c>
    </row>
    <row r="726" spans="1:7" x14ac:dyDescent="0.2">
      <c r="A726" s="200" t="s">
        <v>326</v>
      </c>
      <c r="B726" s="200" t="s">
        <v>335</v>
      </c>
      <c r="C726" s="201">
        <v>41495</v>
      </c>
      <c r="D726" s="200">
        <v>10269</v>
      </c>
      <c r="E726" s="200">
        <v>16</v>
      </c>
      <c r="F726" s="206">
        <v>642.20000000000005</v>
      </c>
      <c r="G726" s="197">
        <f t="shared" si="11"/>
        <v>10275.200000000001</v>
      </c>
    </row>
    <row r="727" spans="1:7" x14ac:dyDescent="0.2">
      <c r="A727" s="202" t="s">
        <v>326</v>
      </c>
      <c r="B727" s="202" t="s">
        <v>335</v>
      </c>
      <c r="C727" s="203">
        <v>41527</v>
      </c>
      <c r="D727" s="202">
        <v>10297</v>
      </c>
      <c r="E727" s="202">
        <v>14</v>
      </c>
      <c r="F727" s="207">
        <v>1420</v>
      </c>
      <c r="G727" s="197">
        <f t="shared" si="11"/>
        <v>19880</v>
      </c>
    </row>
    <row r="728" spans="1:7" x14ac:dyDescent="0.2">
      <c r="A728" s="200" t="s">
        <v>326</v>
      </c>
      <c r="B728" s="200" t="s">
        <v>335</v>
      </c>
      <c r="C728" s="201">
        <v>41565</v>
      </c>
      <c r="D728" s="200">
        <v>10320</v>
      </c>
      <c r="E728" s="200">
        <v>17</v>
      </c>
      <c r="F728" s="206">
        <v>516</v>
      </c>
      <c r="G728" s="197">
        <f t="shared" si="11"/>
        <v>8772</v>
      </c>
    </row>
    <row r="729" spans="1:7" x14ac:dyDescent="0.2">
      <c r="A729" s="202" t="s">
        <v>326</v>
      </c>
      <c r="B729" s="202" t="s">
        <v>335</v>
      </c>
      <c r="C729" s="203">
        <v>41572</v>
      </c>
      <c r="D729" s="202">
        <v>10333</v>
      </c>
      <c r="E729" s="202">
        <v>11</v>
      </c>
      <c r="F729" s="207">
        <v>877.2</v>
      </c>
      <c r="G729" s="197">
        <f t="shared" si="11"/>
        <v>9649.2000000000007</v>
      </c>
    </row>
    <row r="730" spans="1:7" x14ac:dyDescent="0.2">
      <c r="A730" s="200" t="s">
        <v>326</v>
      </c>
      <c r="B730" s="200" t="s">
        <v>335</v>
      </c>
      <c r="C730" s="201">
        <v>41604</v>
      </c>
      <c r="D730" s="200">
        <v>10359</v>
      </c>
      <c r="E730" s="200">
        <v>11</v>
      </c>
      <c r="F730" s="206">
        <v>3471.68</v>
      </c>
      <c r="G730" s="197">
        <f t="shared" si="11"/>
        <v>38188.479999999996</v>
      </c>
    </row>
    <row r="731" spans="1:7" x14ac:dyDescent="0.2">
      <c r="A731" s="202" t="s">
        <v>326</v>
      </c>
      <c r="B731" s="202" t="s">
        <v>335</v>
      </c>
      <c r="C731" s="203">
        <v>41605</v>
      </c>
      <c r="D731" s="202">
        <v>10358</v>
      </c>
      <c r="E731" s="202">
        <v>15</v>
      </c>
      <c r="F731" s="207">
        <v>429.4</v>
      </c>
      <c r="G731" s="197">
        <f t="shared" si="11"/>
        <v>6441</v>
      </c>
    </row>
    <row r="732" spans="1:7" x14ac:dyDescent="0.2">
      <c r="A732" s="200" t="s">
        <v>326</v>
      </c>
      <c r="B732" s="200" t="s">
        <v>335</v>
      </c>
      <c r="C732" s="201">
        <v>41617</v>
      </c>
      <c r="D732" s="200">
        <v>10372</v>
      </c>
      <c r="E732" s="200">
        <v>7</v>
      </c>
      <c r="F732" s="206">
        <v>9210.9</v>
      </c>
      <c r="G732" s="197">
        <f t="shared" si="11"/>
        <v>64476.299999999996</v>
      </c>
    </row>
    <row r="733" spans="1:7" x14ac:dyDescent="0.2">
      <c r="A733" s="202" t="s">
        <v>326</v>
      </c>
      <c r="B733" s="202" t="s">
        <v>335</v>
      </c>
      <c r="C733" s="203">
        <v>41627</v>
      </c>
      <c r="D733" s="202">
        <v>10378</v>
      </c>
      <c r="E733" s="202">
        <v>17</v>
      </c>
      <c r="F733" s="207">
        <v>103.2</v>
      </c>
      <c r="G733" s="197">
        <f t="shared" si="11"/>
        <v>1754.4</v>
      </c>
    </row>
    <row r="734" spans="1:7" x14ac:dyDescent="0.2">
      <c r="A734" s="200" t="s">
        <v>326</v>
      </c>
      <c r="B734" s="200" t="s">
        <v>336</v>
      </c>
      <c r="C734" s="201">
        <v>40556</v>
      </c>
      <c r="D734" s="200">
        <v>10406</v>
      </c>
      <c r="E734" s="200">
        <v>15</v>
      </c>
      <c r="F734" s="206">
        <v>1830.78</v>
      </c>
      <c r="G734" s="197">
        <f t="shared" si="11"/>
        <v>27461.7</v>
      </c>
    </row>
    <row r="735" spans="1:7" x14ac:dyDescent="0.2">
      <c r="A735" s="202" t="s">
        <v>326</v>
      </c>
      <c r="B735" s="202" t="s">
        <v>336</v>
      </c>
      <c r="C735" s="203">
        <v>40570</v>
      </c>
      <c r="D735" s="202">
        <v>10424</v>
      </c>
      <c r="E735" s="202">
        <v>8</v>
      </c>
      <c r="F735" s="207">
        <v>9194.56</v>
      </c>
      <c r="G735" s="197">
        <f t="shared" si="11"/>
        <v>73556.479999999996</v>
      </c>
    </row>
    <row r="736" spans="1:7" x14ac:dyDescent="0.2">
      <c r="A736" s="200" t="s">
        <v>326</v>
      </c>
      <c r="B736" s="200" t="s">
        <v>336</v>
      </c>
      <c r="C736" s="201">
        <v>40578</v>
      </c>
      <c r="D736" s="200">
        <v>10428</v>
      </c>
      <c r="E736" s="200">
        <v>11</v>
      </c>
      <c r="F736" s="206">
        <v>192</v>
      </c>
      <c r="G736" s="197">
        <f t="shared" si="11"/>
        <v>2112</v>
      </c>
    </row>
    <row r="737" spans="1:7" x14ac:dyDescent="0.2">
      <c r="A737" s="202" t="s">
        <v>326</v>
      </c>
      <c r="B737" s="202" t="s">
        <v>336</v>
      </c>
      <c r="C737" s="203">
        <v>40606</v>
      </c>
      <c r="D737" s="202">
        <v>10458</v>
      </c>
      <c r="E737" s="202">
        <v>12</v>
      </c>
      <c r="F737" s="207">
        <v>3891</v>
      </c>
      <c r="G737" s="197">
        <f t="shared" si="11"/>
        <v>46692</v>
      </c>
    </row>
    <row r="738" spans="1:7" x14ac:dyDescent="0.2">
      <c r="A738" s="200" t="s">
        <v>326</v>
      </c>
      <c r="B738" s="200" t="s">
        <v>336</v>
      </c>
      <c r="C738" s="201">
        <v>40636</v>
      </c>
      <c r="D738" s="200">
        <v>10490</v>
      </c>
      <c r="E738" s="200">
        <v>11</v>
      </c>
      <c r="F738" s="206">
        <v>3163.2</v>
      </c>
      <c r="G738" s="197">
        <f t="shared" si="11"/>
        <v>34795.199999999997</v>
      </c>
    </row>
    <row r="739" spans="1:7" x14ac:dyDescent="0.2">
      <c r="A739" s="202" t="s">
        <v>326</v>
      </c>
      <c r="B739" s="202" t="s">
        <v>336</v>
      </c>
      <c r="C739" s="203">
        <v>40640</v>
      </c>
      <c r="D739" s="202">
        <v>10496</v>
      </c>
      <c r="E739" s="202">
        <v>14</v>
      </c>
      <c r="F739" s="207">
        <v>190</v>
      </c>
      <c r="G739" s="197">
        <f t="shared" si="11"/>
        <v>2660</v>
      </c>
    </row>
    <row r="740" spans="1:7" x14ac:dyDescent="0.2">
      <c r="A740" s="200" t="s">
        <v>326</v>
      </c>
      <c r="B740" s="200" t="s">
        <v>336</v>
      </c>
      <c r="C740" s="201">
        <v>40640</v>
      </c>
      <c r="D740" s="200">
        <v>10497</v>
      </c>
      <c r="E740" s="200">
        <v>15</v>
      </c>
      <c r="F740" s="206">
        <v>1380.6</v>
      </c>
      <c r="G740" s="197">
        <f t="shared" si="11"/>
        <v>20709</v>
      </c>
    </row>
    <row r="741" spans="1:7" x14ac:dyDescent="0.2">
      <c r="A741" s="202" t="s">
        <v>326</v>
      </c>
      <c r="B741" s="202" t="s">
        <v>336</v>
      </c>
      <c r="C741" s="203">
        <v>40655</v>
      </c>
      <c r="D741" s="202">
        <v>10507</v>
      </c>
      <c r="E741" s="202">
        <v>13</v>
      </c>
      <c r="F741" s="207">
        <v>749.06</v>
      </c>
      <c r="G741" s="197">
        <f t="shared" si="11"/>
        <v>9737.7799999999988</v>
      </c>
    </row>
    <row r="742" spans="1:7" x14ac:dyDescent="0.2">
      <c r="A742" s="200" t="s">
        <v>326</v>
      </c>
      <c r="B742" s="200" t="s">
        <v>336</v>
      </c>
      <c r="C742" s="201">
        <v>40657</v>
      </c>
      <c r="D742" s="200">
        <v>10512</v>
      </c>
      <c r="E742" s="200">
        <v>10</v>
      </c>
      <c r="F742" s="206">
        <v>525.29999999999995</v>
      </c>
      <c r="G742" s="197">
        <f t="shared" si="11"/>
        <v>5253</v>
      </c>
    </row>
    <row r="743" spans="1:7" x14ac:dyDescent="0.2">
      <c r="A743" s="202" t="s">
        <v>326</v>
      </c>
      <c r="B743" s="202" t="s">
        <v>336</v>
      </c>
      <c r="C743" s="203">
        <v>40658</v>
      </c>
      <c r="D743" s="202">
        <v>10483</v>
      </c>
      <c r="E743" s="202">
        <v>7</v>
      </c>
      <c r="F743" s="207">
        <v>668.8</v>
      </c>
      <c r="G743" s="197">
        <f t="shared" si="11"/>
        <v>4681.5999999999995</v>
      </c>
    </row>
    <row r="744" spans="1:7" x14ac:dyDescent="0.2">
      <c r="A744" s="200" t="s">
        <v>326</v>
      </c>
      <c r="B744" s="200" t="s">
        <v>336</v>
      </c>
      <c r="C744" s="201">
        <v>40661</v>
      </c>
      <c r="D744" s="200">
        <v>10513</v>
      </c>
      <c r="E744" s="200">
        <v>7</v>
      </c>
      <c r="F744" s="206">
        <v>1942</v>
      </c>
      <c r="G744" s="197">
        <f t="shared" si="11"/>
        <v>13594</v>
      </c>
    </row>
    <row r="745" spans="1:7" x14ac:dyDescent="0.2">
      <c r="A745" s="202" t="s">
        <v>326</v>
      </c>
      <c r="B745" s="202" t="s">
        <v>336</v>
      </c>
      <c r="C745" s="203">
        <v>40664</v>
      </c>
      <c r="D745" s="202">
        <v>10520</v>
      </c>
      <c r="E745" s="202">
        <v>13</v>
      </c>
      <c r="F745" s="207">
        <v>200</v>
      </c>
      <c r="G745" s="197">
        <f t="shared" si="11"/>
        <v>2600</v>
      </c>
    </row>
    <row r="746" spans="1:7" x14ac:dyDescent="0.2">
      <c r="A746" s="200" t="s">
        <v>326</v>
      </c>
      <c r="B746" s="200" t="s">
        <v>336</v>
      </c>
      <c r="C746" s="201">
        <v>40670</v>
      </c>
      <c r="D746" s="200">
        <v>10527</v>
      </c>
      <c r="E746" s="200">
        <v>14</v>
      </c>
      <c r="F746" s="206">
        <v>1503</v>
      </c>
      <c r="G746" s="197">
        <f t="shared" si="11"/>
        <v>21042</v>
      </c>
    </row>
    <row r="747" spans="1:7" x14ac:dyDescent="0.2">
      <c r="A747" s="202" t="s">
        <v>326</v>
      </c>
      <c r="B747" s="202" t="s">
        <v>336</v>
      </c>
      <c r="C747" s="203">
        <v>40675</v>
      </c>
      <c r="D747" s="202">
        <v>10532</v>
      </c>
      <c r="E747" s="202">
        <v>16</v>
      </c>
      <c r="F747" s="207">
        <v>796.35</v>
      </c>
      <c r="G747" s="197">
        <f t="shared" si="11"/>
        <v>12741.6</v>
      </c>
    </row>
    <row r="748" spans="1:7" x14ac:dyDescent="0.2">
      <c r="A748" s="200" t="s">
        <v>326</v>
      </c>
      <c r="B748" s="200" t="s">
        <v>336</v>
      </c>
      <c r="C748" s="201">
        <v>40682</v>
      </c>
      <c r="D748" s="200">
        <v>10531</v>
      </c>
      <c r="E748" s="200">
        <v>10</v>
      </c>
      <c r="F748" s="206">
        <v>110</v>
      </c>
      <c r="G748" s="197">
        <f t="shared" si="11"/>
        <v>1100</v>
      </c>
    </row>
    <row r="749" spans="1:7" x14ac:dyDescent="0.2">
      <c r="A749" s="202" t="s">
        <v>326</v>
      </c>
      <c r="B749" s="202" t="s">
        <v>336</v>
      </c>
      <c r="C749" s="203">
        <v>40693</v>
      </c>
      <c r="D749" s="202">
        <v>10523</v>
      </c>
      <c r="E749" s="202">
        <v>16</v>
      </c>
      <c r="F749" s="207">
        <v>2444.31</v>
      </c>
      <c r="G749" s="197">
        <f t="shared" si="11"/>
        <v>39108.959999999999</v>
      </c>
    </row>
    <row r="750" spans="1:7" x14ac:dyDescent="0.2">
      <c r="A750" s="200" t="s">
        <v>326</v>
      </c>
      <c r="B750" s="200" t="s">
        <v>336</v>
      </c>
      <c r="C750" s="201">
        <v>40700</v>
      </c>
      <c r="D750" s="200">
        <v>10550</v>
      </c>
      <c r="E750" s="200">
        <v>13</v>
      </c>
      <c r="F750" s="206">
        <v>683.3</v>
      </c>
      <c r="G750" s="197">
        <f t="shared" si="11"/>
        <v>8882.9</v>
      </c>
    </row>
    <row r="751" spans="1:7" x14ac:dyDescent="0.2">
      <c r="A751" s="202" t="s">
        <v>326</v>
      </c>
      <c r="B751" s="202" t="s">
        <v>336</v>
      </c>
      <c r="C751" s="203">
        <v>40714</v>
      </c>
      <c r="D751" s="202">
        <v>10573</v>
      </c>
      <c r="E751" s="202">
        <v>18</v>
      </c>
      <c r="F751" s="207">
        <v>2082</v>
      </c>
      <c r="G751" s="197">
        <f t="shared" si="11"/>
        <v>37476</v>
      </c>
    </row>
    <row r="752" spans="1:7" x14ac:dyDescent="0.2">
      <c r="A752" s="200" t="s">
        <v>326</v>
      </c>
      <c r="B752" s="200" t="s">
        <v>336</v>
      </c>
      <c r="C752" s="201">
        <v>40734</v>
      </c>
      <c r="D752" s="200">
        <v>10585</v>
      </c>
      <c r="E752" s="200">
        <v>18</v>
      </c>
      <c r="F752" s="206">
        <v>142.5</v>
      </c>
      <c r="G752" s="197">
        <f t="shared" si="11"/>
        <v>2565</v>
      </c>
    </row>
    <row r="753" spans="1:7" x14ac:dyDescent="0.2">
      <c r="A753" s="202" t="s">
        <v>326</v>
      </c>
      <c r="B753" s="202" t="s">
        <v>336</v>
      </c>
      <c r="C753" s="203">
        <v>40742</v>
      </c>
      <c r="D753" s="202">
        <v>10597</v>
      </c>
      <c r="E753" s="202">
        <v>10</v>
      </c>
      <c r="F753" s="207">
        <v>718.08</v>
      </c>
      <c r="G753" s="197">
        <f t="shared" si="11"/>
        <v>7180.8</v>
      </c>
    </row>
    <row r="754" spans="1:7" x14ac:dyDescent="0.2">
      <c r="A754" s="200" t="s">
        <v>326</v>
      </c>
      <c r="B754" s="200" t="s">
        <v>336</v>
      </c>
      <c r="C754" s="201">
        <v>40746</v>
      </c>
      <c r="D754" s="200">
        <v>10601</v>
      </c>
      <c r="E754" s="200">
        <v>8</v>
      </c>
      <c r="F754" s="206">
        <v>2285</v>
      </c>
      <c r="G754" s="197">
        <f t="shared" si="11"/>
        <v>18280</v>
      </c>
    </row>
    <row r="755" spans="1:7" x14ac:dyDescent="0.2">
      <c r="A755" s="202" t="s">
        <v>326</v>
      </c>
      <c r="B755" s="202" t="s">
        <v>336</v>
      </c>
      <c r="C755" s="203">
        <v>40754</v>
      </c>
      <c r="D755" s="202">
        <v>10609</v>
      </c>
      <c r="E755" s="202">
        <v>17</v>
      </c>
      <c r="F755" s="207">
        <v>424</v>
      </c>
      <c r="G755" s="197">
        <f t="shared" si="11"/>
        <v>7208</v>
      </c>
    </row>
    <row r="756" spans="1:7" x14ac:dyDescent="0.2">
      <c r="A756" s="200" t="s">
        <v>326</v>
      </c>
      <c r="B756" s="200" t="s">
        <v>336</v>
      </c>
      <c r="C756" s="201">
        <v>40768</v>
      </c>
      <c r="D756" s="200">
        <v>10593</v>
      </c>
      <c r="E756" s="200">
        <v>14</v>
      </c>
      <c r="F756" s="206">
        <v>1994.4</v>
      </c>
      <c r="G756" s="197">
        <f t="shared" si="11"/>
        <v>27921.600000000002</v>
      </c>
    </row>
    <row r="757" spans="1:7" x14ac:dyDescent="0.2">
      <c r="A757" s="202" t="s">
        <v>326</v>
      </c>
      <c r="B757" s="202" t="s">
        <v>336</v>
      </c>
      <c r="C757" s="203">
        <v>40773</v>
      </c>
      <c r="D757" s="202">
        <v>10633</v>
      </c>
      <c r="E757" s="202">
        <v>17</v>
      </c>
      <c r="F757" s="207">
        <v>5510.59</v>
      </c>
      <c r="G757" s="197">
        <f t="shared" si="11"/>
        <v>93680.03</v>
      </c>
    </row>
    <row r="758" spans="1:7" x14ac:dyDescent="0.2">
      <c r="A758" s="200" t="s">
        <v>326</v>
      </c>
      <c r="B758" s="200" t="s">
        <v>336</v>
      </c>
      <c r="C758" s="201">
        <v>40782</v>
      </c>
      <c r="D758" s="200">
        <v>10639</v>
      </c>
      <c r="E758" s="200">
        <v>11</v>
      </c>
      <c r="F758" s="206">
        <v>500</v>
      </c>
      <c r="G758" s="197">
        <f t="shared" si="11"/>
        <v>5500</v>
      </c>
    </row>
    <row r="759" spans="1:7" x14ac:dyDescent="0.2">
      <c r="A759" s="202" t="s">
        <v>326</v>
      </c>
      <c r="B759" s="202" t="s">
        <v>336</v>
      </c>
      <c r="C759" s="203">
        <v>40791</v>
      </c>
      <c r="D759" s="202">
        <v>10642</v>
      </c>
      <c r="E759" s="202">
        <v>12</v>
      </c>
      <c r="F759" s="207">
        <v>696</v>
      </c>
      <c r="G759" s="197">
        <f t="shared" si="11"/>
        <v>8352</v>
      </c>
    </row>
    <row r="760" spans="1:7" x14ac:dyDescent="0.2">
      <c r="A760" s="200" t="s">
        <v>326</v>
      </c>
      <c r="B760" s="200" t="s">
        <v>336</v>
      </c>
      <c r="C760" s="201">
        <v>40796</v>
      </c>
      <c r="D760" s="200">
        <v>10659</v>
      </c>
      <c r="E760" s="200">
        <v>12</v>
      </c>
      <c r="F760" s="206">
        <v>1227.02</v>
      </c>
      <c r="G760" s="197">
        <f t="shared" si="11"/>
        <v>14724.24</v>
      </c>
    </row>
    <row r="761" spans="1:7" x14ac:dyDescent="0.2">
      <c r="A761" s="202" t="s">
        <v>326</v>
      </c>
      <c r="B761" s="202" t="s">
        <v>336</v>
      </c>
      <c r="C761" s="203">
        <v>40801</v>
      </c>
      <c r="D761" s="202">
        <v>10661</v>
      </c>
      <c r="E761" s="202">
        <v>9</v>
      </c>
      <c r="F761" s="207">
        <v>562.6</v>
      </c>
      <c r="G761" s="197">
        <f t="shared" si="11"/>
        <v>5063.4000000000005</v>
      </c>
    </row>
    <row r="762" spans="1:7" x14ac:dyDescent="0.2">
      <c r="A762" s="200" t="s">
        <v>326</v>
      </c>
      <c r="B762" s="200" t="s">
        <v>336</v>
      </c>
      <c r="C762" s="201">
        <v>40805</v>
      </c>
      <c r="D762" s="200">
        <v>10667</v>
      </c>
      <c r="E762" s="200">
        <v>19</v>
      </c>
      <c r="F762" s="206">
        <v>1536.8</v>
      </c>
      <c r="G762" s="197">
        <f t="shared" si="11"/>
        <v>29199.200000000001</v>
      </c>
    </row>
    <row r="763" spans="1:7" x14ac:dyDescent="0.2">
      <c r="A763" s="202" t="s">
        <v>326</v>
      </c>
      <c r="B763" s="202" t="s">
        <v>336</v>
      </c>
      <c r="C763" s="203">
        <v>40808</v>
      </c>
      <c r="D763" s="202">
        <v>10666</v>
      </c>
      <c r="E763" s="202">
        <v>17</v>
      </c>
      <c r="F763" s="207">
        <v>4666.9399999999996</v>
      </c>
      <c r="G763" s="197">
        <f t="shared" si="11"/>
        <v>79337.98</v>
      </c>
    </row>
    <row r="764" spans="1:7" x14ac:dyDescent="0.2">
      <c r="A764" s="200" t="s">
        <v>326</v>
      </c>
      <c r="B764" s="200" t="s">
        <v>336</v>
      </c>
      <c r="C764" s="201">
        <v>40830</v>
      </c>
      <c r="D764" s="200">
        <v>10695</v>
      </c>
      <c r="E764" s="200">
        <v>8</v>
      </c>
      <c r="F764" s="206">
        <v>642</v>
      </c>
      <c r="G764" s="197">
        <f t="shared" si="11"/>
        <v>5136</v>
      </c>
    </row>
    <row r="765" spans="1:7" x14ac:dyDescent="0.2">
      <c r="A765" s="202" t="s">
        <v>326</v>
      </c>
      <c r="B765" s="202" t="s">
        <v>336</v>
      </c>
      <c r="C765" s="203">
        <v>40832</v>
      </c>
      <c r="D765" s="202">
        <v>10678</v>
      </c>
      <c r="E765" s="202">
        <v>9</v>
      </c>
      <c r="F765" s="207">
        <v>5256.5</v>
      </c>
      <c r="G765" s="197">
        <f t="shared" si="11"/>
        <v>47308.5</v>
      </c>
    </row>
    <row r="766" spans="1:7" x14ac:dyDescent="0.2">
      <c r="A766" s="200" t="s">
        <v>326</v>
      </c>
      <c r="B766" s="200" t="s">
        <v>336</v>
      </c>
      <c r="C766" s="201">
        <v>40861</v>
      </c>
      <c r="D766" s="200">
        <v>10731</v>
      </c>
      <c r="E766" s="200">
        <v>8</v>
      </c>
      <c r="F766" s="206">
        <v>1890.5</v>
      </c>
      <c r="G766" s="197">
        <f t="shared" si="11"/>
        <v>15124</v>
      </c>
    </row>
    <row r="767" spans="1:7" x14ac:dyDescent="0.2">
      <c r="A767" s="202" t="s">
        <v>326</v>
      </c>
      <c r="B767" s="202" t="s">
        <v>336</v>
      </c>
      <c r="C767" s="203">
        <v>40903</v>
      </c>
      <c r="D767" s="202">
        <v>10775</v>
      </c>
      <c r="E767" s="202">
        <v>10</v>
      </c>
      <c r="F767" s="207">
        <v>228</v>
      </c>
      <c r="G767" s="197">
        <f t="shared" si="11"/>
        <v>2280</v>
      </c>
    </row>
    <row r="768" spans="1:7" x14ac:dyDescent="0.2">
      <c r="A768" s="200" t="s">
        <v>326</v>
      </c>
      <c r="B768" s="200" t="s">
        <v>336</v>
      </c>
      <c r="C768" s="201">
        <v>40913</v>
      </c>
      <c r="D768" s="200">
        <v>10797</v>
      </c>
      <c r="E768" s="200">
        <v>7</v>
      </c>
      <c r="F768" s="206">
        <v>420</v>
      </c>
      <c r="G768" s="197">
        <f t="shared" si="11"/>
        <v>2940</v>
      </c>
    </row>
    <row r="769" spans="1:7" x14ac:dyDescent="0.2">
      <c r="A769" s="202" t="s">
        <v>326</v>
      </c>
      <c r="B769" s="202" t="s">
        <v>336</v>
      </c>
      <c r="C769" s="203">
        <v>40915</v>
      </c>
      <c r="D769" s="202">
        <v>10809</v>
      </c>
      <c r="E769" s="202">
        <v>12</v>
      </c>
      <c r="F769" s="207">
        <v>140</v>
      </c>
      <c r="G769" s="197">
        <f t="shared" si="11"/>
        <v>1680</v>
      </c>
    </row>
    <row r="770" spans="1:7" x14ac:dyDescent="0.2">
      <c r="A770" s="200" t="s">
        <v>326</v>
      </c>
      <c r="B770" s="200" t="s">
        <v>336</v>
      </c>
      <c r="C770" s="201">
        <v>40920</v>
      </c>
      <c r="D770" s="200">
        <v>10818</v>
      </c>
      <c r="E770" s="200">
        <v>12</v>
      </c>
      <c r="F770" s="206">
        <v>833</v>
      </c>
      <c r="G770" s="197">
        <f t="shared" si="11"/>
        <v>9996</v>
      </c>
    </row>
    <row r="771" spans="1:7" x14ac:dyDescent="0.2">
      <c r="A771" s="202" t="s">
        <v>326</v>
      </c>
      <c r="B771" s="202" t="s">
        <v>336</v>
      </c>
      <c r="C771" s="203">
        <v>40929</v>
      </c>
      <c r="D771" s="202">
        <v>10777</v>
      </c>
      <c r="E771" s="202">
        <v>9</v>
      </c>
      <c r="F771" s="207">
        <v>224</v>
      </c>
      <c r="G771" s="197">
        <f t="shared" ref="G771:G799" si="12">F771*E771</f>
        <v>2016</v>
      </c>
    </row>
    <row r="772" spans="1:7" x14ac:dyDescent="0.2">
      <c r="A772" s="200" t="s">
        <v>326</v>
      </c>
      <c r="B772" s="200" t="s">
        <v>336</v>
      </c>
      <c r="C772" s="201">
        <v>40929</v>
      </c>
      <c r="D772" s="200">
        <v>10836</v>
      </c>
      <c r="E772" s="200">
        <v>17</v>
      </c>
      <c r="F772" s="206">
        <v>4705.5</v>
      </c>
      <c r="G772" s="197">
        <f t="shared" si="12"/>
        <v>79993.5</v>
      </c>
    </row>
    <row r="773" spans="1:7" x14ac:dyDescent="0.2">
      <c r="A773" s="202" t="s">
        <v>326</v>
      </c>
      <c r="B773" s="202" t="s">
        <v>336</v>
      </c>
      <c r="C773" s="203">
        <v>40937</v>
      </c>
      <c r="D773" s="202">
        <v>10848</v>
      </c>
      <c r="E773" s="202">
        <v>19</v>
      </c>
      <c r="F773" s="207">
        <v>931.5</v>
      </c>
      <c r="G773" s="197">
        <f t="shared" si="12"/>
        <v>17698.5</v>
      </c>
    </row>
    <row r="774" spans="1:7" x14ac:dyDescent="0.2">
      <c r="A774" s="200" t="s">
        <v>326</v>
      </c>
      <c r="B774" s="200" t="s">
        <v>336</v>
      </c>
      <c r="C774" s="201">
        <v>40951</v>
      </c>
      <c r="D774" s="200">
        <v>10876</v>
      </c>
      <c r="E774" s="200">
        <v>8</v>
      </c>
      <c r="F774" s="206">
        <v>917</v>
      </c>
      <c r="G774" s="197">
        <f t="shared" si="12"/>
        <v>7336</v>
      </c>
    </row>
    <row r="775" spans="1:7" x14ac:dyDescent="0.2">
      <c r="A775" s="202" t="s">
        <v>326</v>
      </c>
      <c r="B775" s="202" t="s">
        <v>336</v>
      </c>
      <c r="C775" s="203">
        <v>40957</v>
      </c>
      <c r="D775" s="202">
        <v>10880</v>
      </c>
      <c r="E775" s="202">
        <v>9</v>
      </c>
      <c r="F775" s="207">
        <v>1500</v>
      </c>
      <c r="G775" s="197">
        <f t="shared" si="12"/>
        <v>13500</v>
      </c>
    </row>
    <row r="776" spans="1:7" x14ac:dyDescent="0.2">
      <c r="A776" s="200" t="s">
        <v>326</v>
      </c>
      <c r="B776" s="200" t="s">
        <v>336</v>
      </c>
      <c r="C776" s="201">
        <v>40957</v>
      </c>
      <c r="D776" s="200">
        <v>10890</v>
      </c>
      <c r="E776" s="200">
        <v>14</v>
      </c>
      <c r="F776" s="206">
        <v>860.1</v>
      </c>
      <c r="G776" s="197">
        <f t="shared" si="12"/>
        <v>12041.4</v>
      </c>
    </row>
    <row r="777" spans="1:7" x14ac:dyDescent="0.2">
      <c r="A777" s="202" t="s">
        <v>326</v>
      </c>
      <c r="B777" s="202" t="s">
        <v>336</v>
      </c>
      <c r="C777" s="203">
        <v>40958</v>
      </c>
      <c r="D777" s="202">
        <v>10891</v>
      </c>
      <c r="E777" s="202">
        <v>8</v>
      </c>
      <c r="F777" s="207">
        <v>368.93</v>
      </c>
      <c r="G777" s="197">
        <f t="shared" si="12"/>
        <v>2951.44</v>
      </c>
    </row>
    <row r="778" spans="1:7" x14ac:dyDescent="0.2">
      <c r="A778" s="200" t="s">
        <v>326</v>
      </c>
      <c r="B778" s="200" t="s">
        <v>336</v>
      </c>
      <c r="C778" s="201">
        <v>40962</v>
      </c>
      <c r="D778" s="200">
        <v>10868</v>
      </c>
      <c r="E778" s="200">
        <v>11</v>
      </c>
      <c r="F778" s="206">
        <v>1920.6</v>
      </c>
      <c r="G778" s="197">
        <f t="shared" si="12"/>
        <v>21126.6</v>
      </c>
    </row>
    <row r="779" spans="1:7" x14ac:dyDescent="0.2">
      <c r="A779" s="202" t="s">
        <v>326</v>
      </c>
      <c r="B779" s="202" t="s">
        <v>336</v>
      </c>
      <c r="C779" s="203">
        <v>40966</v>
      </c>
      <c r="D779" s="202">
        <v>10896</v>
      </c>
      <c r="E779" s="202">
        <v>10</v>
      </c>
      <c r="F779" s="207">
        <v>750.5</v>
      </c>
      <c r="G779" s="197">
        <f t="shared" si="12"/>
        <v>7505</v>
      </c>
    </row>
    <row r="780" spans="1:7" x14ac:dyDescent="0.2">
      <c r="A780" s="200" t="s">
        <v>326</v>
      </c>
      <c r="B780" s="200" t="s">
        <v>336</v>
      </c>
      <c r="C780" s="201">
        <v>40981</v>
      </c>
      <c r="D780" s="200">
        <v>10923</v>
      </c>
      <c r="E780" s="200">
        <v>11</v>
      </c>
      <c r="F780" s="206">
        <v>748.8</v>
      </c>
      <c r="G780" s="197">
        <f t="shared" si="12"/>
        <v>8236.7999999999993</v>
      </c>
    </row>
    <row r="781" spans="1:7" x14ac:dyDescent="0.2">
      <c r="A781" s="202" t="s">
        <v>326</v>
      </c>
      <c r="B781" s="202" t="s">
        <v>336</v>
      </c>
      <c r="C781" s="203">
        <v>40981</v>
      </c>
      <c r="D781" s="202">
        <v>10937</v>
      </c>
      <c r="E781" s="202">
        <v>15</v>
      </c>
      <c r="F781" s="207">
        <v>644.79999999999995</v>
      </c>
      <c r="G781" s="197">
        <f t="shared" si="12"/>
        <v>9672</v>
      </c>
    </row>
    <row r="782" spans="1:7" x14ac:dyDescent="0.2">
      <c r="A782" s="200" t="s">
        <v>326</v>
      </c>
      <c r="B782" s="200" t="s">
        <v>336</v>
      </c>
      <c r="C782" s="201">
        <v>40988</v>
      </c>
      <c r="D782" s="200">
        <v>10941</v>
      </c>
      <c r="E782" s="200">
        <v>12</v>
      </c>
      <c r="F782" s="206">
        <v>4011.75</v>
      </c>
      <c r="G782" s="197">
        <f t="shared" si="12"/>
        <v>48141</v>
      </c>
    </row>
    <row r="783" spans="1:7" x14ac:dyDescent="0.2">
      <c r="A783" s="202" t="s">
        <v>326</v>
      </c>
      <c r="B783" s="202" t="s">
        <v>336</v>
      </c>
      <c r="C783" s="203">
        <v>40995</v>
      </c>
      <c r="D783" s="202">
        <v>10958</v>
      </c>
      <c r="E783" s="202">
        <v>15</v>
      </c>
      <c r="F783" s="207">
        <v>781</v>
      </c>
      <c r="G783" s="197">
        <f t="shared" si="12"/>
        <v>11715</v>
      </c>
    </row>
    <row r="784" spans="1:7" x14ac:dyDescent="0.2">
      <c r="A784" s="200" t="s">
        <v>326</v>
      </c>
      <c r="B784" s="200" t="s">
        <v>336</v>
      </c>
      <c r="C784" s="201">
        <v>41009</v>
      </c>
      <c r="D784" s="200">
        <v>10993</v>
      </c>
      <c r="E784" s="200">
        <v>15</v>
      </c>
      <c r="F784" s="206">
        <v>4895.4399999999996</v>
      </c>
      <c r="G784" s="197">
        <f t="shared" si="12"/>
        <v>73431.599999999991</v>
      </c>
    </row>
    <row r="785" spans="1:7" x14ac:dyDescent="0.2">
      <c r="A785" s="202" t="s">
        <v>326</v>
      </c>
      <c r="B785" s="202" t="s">
        <v>336</v>
      </c>
      <c r="C785" s="203">
        <v>41022</v>
      </c>
      <c r="D785" s="202">
        <v>11033</v>
      </c>
      <c r="E785" s="202">
        <v>18</v>
      </c>
      <c r="F785" s="207">
        <v>3232.8</v>
      </c>
      <c r="G785" s="197">
        <f t="shared" si="12"/>
        <v>58190.400000000001</v>
      </c>
    </row>
    <row r="786" spans="1:7" x14ac:dyDescent="0.2">
      <c r="A786" s="200" t="s">
        <v>326</v>
      </c>
      <c r="B786" s="200" t="s">
        <v>336</v>
      </c>
      <c r="C786" s="201">
        <v>41026</v>
      </c>
      <c r="D786" s="200">
        <v>11030</v>
      </c>
      <c r="E786" s="200">
        <v>13</v>
      </c>
      <c r="F786" s="206">
        <v>12615.05</v>
      </c>
      <c r="G786" s="197">
        <f t="shared" si="12"/>
        <v>163995.65</v>
      </c>
    </row>
    <row r="787" spans="1:7" x14ac:dyDescent="0.2">
      <c r="A787" s="202" t="s">
        <v>326</v>
      </c>
      <c r="B787" s="202" t="s">
        <v>336</v>
      </c>
      <c r="C787" s="203">
        <v>41026</v>
      </c>
      <c r="D787" s="202">
        <v>11037</v>
      </c>
      <c r="E787" s="202">
        <v>12</v>
      </c>
      <c r="F787" s="207">
        <v>60</v>
      </c>
      <c r="G787" s="197">
        <f t="shared" si="12"/>
        <v>720</v>
      </c>
    </row>
    <row r="788" spans="1:7" x14ac:dyDescent="0.2">
      <c r="A788" s="200" t="s">
        <v>326</v>
      </c>
      <c r="B788" s="200" t="s">
        <v>336</v>
      </c>
      <c r="C788" s="201">
        <v>41029</v>
      </c>
      <c r="D788" s="200">
        <v>11048</v>
      </c>
      <c r="E788" s="200">
        <v>12</v>
      </c>
      <c r="F788" s="206">
        <v>525</v>
      </c>
      <c r="G788" s="197">
        <f t="shared" si="12"/>
        <v>6300</v>
      </c>
    </row>
    <row r="789" spans="1:7" x14ac:dyDescent="0.2">
      <c r="A789" s="202" t="s">
        <v>326</v>
      </c>
      <c r="B789" s="202" t="s">
        <v>336</v>
      </c>
      <c r="C789" s="203">
        <v>41030</v>
      </c>
      <c r="D789" s="202">
        <v>11047</v>
      </c>
      <c r="E789" s="202">
        <v>9</v>
      </c>
      <c r="F789" s="207">
        <v>817.87</v>
      </c>
      <c r="G789" s="197">
        <f t="shared" si="12"/>
        <v>7360.83</v>
      </c>
    </row>
    <row r="790" spans="1:7" x14ac:dyDescent="0.2">
      <c r="A790" s="200" t="s">
        <v>326</v>
      </c>
      <c r="B790" s="200" t="s">
        <v>336</v>
      </c>
      <c r="C790" s="201">
        <v>41514</v>
      </c>
      <c r="D790" s="200">
        <v>10289</v>
      </c>
      <c r="E790" s="200">
        <v>13</v>
      </c>
      <c r="F790" s="206">
        <v>479.4</v>
      </c>
      <c r="G790" s="197">
        <f t="shared" si="12"/>
        <v>6232.2</v>
      </c>
    </row>
    <row r="791" spans="1:7" x14ac:dyDescent="0.2">
      <c r="A791" s="202" t="s">
        <v>326</v>
      </c>
      <c r="B791" s="202" t="s">
        <v>336</v>
      </c>
      <c r="C791" s="203">
        <v>41535</v>
      </c>
      <c r="D791" s="202">
        <v>10303</v>
      </c>
      <c r="E791" s="202">
        <v>11</v>
      </c>
      <c r="F791" s="207">
        <v>1117.8</v>
      </c>
      <c r="G791" s="197">
        <f t="shared" si="12"/>
        <v>12295.8</v>
      </c>
    </row>
    <row r="792" spans="1:7" x14ac:dyDescent="0.2">
      <c r="A792" s="200" t="s">
        <v>326</v>
      </c>
      <c r="B792" s="200" t="s">
        <v>336</v>
      </c>
      <c r="C792" s="201">
        <v>41541</v>
      </c>
      <c r="D792" s="200">
        <v>10308</v>
      </c>
      <c r="E792" s="200">
        <v>14</v>
      </c>
      <c r="F792" s="206">
        <v>88.8</v>
      </c>
      <c r="G792" s="197">
        <f t="shared" si="12"/>
        <v>1243.2</v>
      </c>
    </row>
    <row r="793" spans="1:7" x14ac:dyDescent="0.2">
      <c r="A793" s="202" t="s">
        <v>326</v>
      </c>
      <c r="B793" s="202" t="s">
        <v>336</v>
      </c>
      <c r="C793" s="203">
        <v>41558</v>
      </c>
      <c r="D793" s="202">
        <v>10319</v>
      </c>
      <c r="E793" s="202">
        <v>11</v>
      </c>
      <c r="F793" s="207">
        <v>1191.2</v>
      </c>
      <c r="G793" s="197">
        <f t="shared" si="12"/>
        <v>13103.2</v>
      </c>
    </row>
    <row r="794" spans="1:7" x14ac:dyDescent="0.2">
      <c r="A794" s="200" t="s">
        <v>326</v>
      </c>
      <c r="B794" s="200" t="s">
        <v>336</v>
      </c>
      <c r="C794" s="201">
        <v>41570</v>
      </c>
      <c r="D794" s="200">
        <v>10322</v>
      </c>
      <c r="E794" s="200">
        <v>8</v>
      </c>
      <c r="F794" s="206">
        <v>112</v>
      </c>
      <c r="G794" s="197">
        <f t="shared" si="12"/>
        <v>896</v>
      </c>
    </row>
    <row r="795" spans="1:7" x14ac:dyDescent="0.2">
      <c r="A795" s="202" t="s">
        <v>326</v>
      </c>
      <c r="B795" s="202" t="s">
        <v>336</v>
      </c>
      <c r="C795" s="203">
        <v>41571</v>
      </c>
      <c r="D795" s="202">
        <v>10335</v>
      </c>
      <c r="E795" s="202">
        <v>8</v>
      </c>
      <c r="F795" s="207">
        <v>2036.16</v>
      </c>
      <c r="G795" s="197">
        <f t="shared" si="12"/>
        <v>16289.28</v>
      </c>
    </row>
    <row r="796" spans="1:7" x14ac:dyDescent="0.2">
      <c r="A796" s="200" t="s">
        <v>326</v>
      </c>
      <c r="B796" s="200" t="s">
        <v>336</v>
      </c>
      <c r="C796" s="201">
        <v>41572</v>
      </c>
      <c r="D796" s="200">
        <v>10336</v>
      </c>
      <c r="E796" s="200">
        <v>16</v>
      </c>
      <c r="F796" s="206">
        <v>285.12</v>
      </c>
      <c r="G796" s="197">
        <f t="shared" si="12"/>
        <v>4561.92</v>
      </c>
    </row>
    <row r="797" spans="1:7" x14ac:dyDescent="0.2">
      <c r="A797" s="202" t="s">
        <v>326</v>
      </c>
      <c r="B797" s="202" t="s">
        <v>336</v>
      </c>
      <c r="C797" s="203">
        <v>41583</v>
      </c>
      <c r="D797" s="202">
        <v>10341</v>
      </c>
      <c r="E797" s="202">
        <v>11</v>
      </c>
      <c r="F797" s="207">
        <v>352.6</v>
      </c>
      <c r="G797" s="197">
        <f t="shared" si="12"/>
        <v>3878.6000000000004</v>
      </c>
    </row>
    <row r="798" spans="1:7" x14ac:dyDescent="0.2">
      <c r="A798" s="200" t="s">
        <v>326</v>
      </c>
      <c r="B798" s="200" t="s">
        <v>336</v>
      </c>
      <c r="C798" s="201">
        <v>41593</v>
      </c>
      <c r="D798" s="200">
        <v>10349</v>
      </c>
      <c r="E798" s="200">
        <v>19</v>
      </c>
      <c r="F798" s="206">
        <v>141.6</v>
      </c>
      <c r="G798" s="197">
        <f t="shared" si="12"/>
        <v>2690.4</v>
      </c>
    </row>
    <row r="799" spans="1:7" x14ac:dyDescent="0.2">
      <c r="A799" s="202" t="s">
        <v>326</v>
      </c>
      <c r="B799" s="202" t="s">
        <v>336</v>
      </c>
      <c r="C799" s="203">
        <v>41603</v>
      </c>
      <c r="D799" s="202">
        <v>10353</v>
      </c>
      <c r="E799" s="202">
        <v>8</v>
      </c>
      <c r="F799" s="207">
        <v>8593.2800000000007</v>
      </c>
      <c r="G799" s="197">
        <f t="shared" si="12"/>
        <v>68746.240000000005</v>
      </c>
    </row>
    <row r="800" spans="1:7" x14ac:dyDescent="0.2">
      <c r="A800" s="200" t="s">
        <v>326</v>
      </c>
      <c r="B800" s="200" t="s">
        <v>336</v>
      </c>
      <c r="C800" s="201">
        <v>41610</v>
      </c>
      <c r="D800" s="200">
        <v>10367</v>
      </c>
      <c r="E800" s="200">
        <v>12</v>
      </c>
      <c r="F800" s="206">
        <v>834.2</v>
      </c>
      <c r="G800" s="197">
        <f>F800*E800</f>
        <v>10010.400000000001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0BB4-5766-4B36-AD1E-D63B4055EC83}">
  <sheetPr>
    <tabColor rgb="FF92D050"/>
  </sheetPr>
  <dimension ref="A1:O800"/>
  <sheetViews>
    <sheetView workbookViewId="0">
      <selection activeCell="L6" sqref="L6"/>
    </sheetView>
  </sheetViews>
  <sheetFormatPr defaultRowHeight="12.75" x14ac:dyDescent="0.2"/>
  <cols>
    <col min="2" max="2" width="12" customWidth="1"/>
    <col min="4" max="4" width="12.42578125" customWidth="1"/>
    <col min="5" max="5" width="11.5703125" customWidth="1"/>
    <col min="6" max="6" width="15.5703125" customWidth="1"/>
    <col min="7" max="7" width="9.5703125" bestFit="1" customWidth="1"/>
  </cols>
  <sheetData>
    <row r="1" spans="1:15" ht="15" x14ac:dyDescent="0.25">
      <c r="A1" s="210" t="s">
        <v>68</v>
      </c>
      <c r="B1" s="210" t="s">
        <v>321</v>
      </c>
      <c r="C1" s="211" t="s">
        <v>322</v>
      </c>
      <c r="D1" s="210" t="s">
        <v>323</v>
      </c>
      <c r="E1" s="210" t="s">
        <v>324</v>
      </c>
      <c r="F1" s="210" t="s">
        <v>325</v>
      </c>
      <c r="G1" s="210" t="s">
        <v>355</v>
      </c>
      <c r="I1" s="184" t="s">
        <v>68</v>
      </c>
      <c r="J1" s="185" t="s">
        <v>321</v>
      </c>
      <c r="K1" s="186" t="s">
        <v>322</v>
      </c>
      <c r="L1" s="185" t="s">
        <v>323</v>
      </c>
      <c r="M1" s="185" t="s">
        <v>324</v>
      </c>
      <c r="N1" s="185" t="s">
        <v>325</v>
      </c>
      <c r="O1" s="187" t="s">
        <v>355</v>
      </c>
    </row>
    <row r="2" spans="1:15" x14ac:dyDescent="0.2">
      <c r="A2" s="200" t="s">
        <v>326</v>
      </c>
      <c r="B2" s="200" t="s">
        <v>327</v>
      </c>
      <c r="C2" s="201">
        <v>40545</v>
      </c>
      <c r="D2" s="200">
        <v>10771</v>
      </c>
      <c r="E2" s="200">
        <v>18</v>
      </c>
      <c r="F2" s="214">
        <v>344</v>
      </c>
      <c r="G2" s="215">
        <f>Table6[[#This Row],[Unidades]]*Table6[[#This Row],[Valor Unitario]]</f>
        <v>6192</v>
      </c>
      <c r="J2" t="s">
        <v>333</v>
      </c>
    </row>
    <row r="3" spans="1:15" x14ac:dyDescent="0.2">
      <c r="A3" s="202" t="s">
        <v>328</v>
      </c>
      <c r="B3" s="202" t="s">
        <v>327</v>
      </c>
      <c r="C3" s="203">
        <v>40553</v>
      </c>
      <c r="D3" s="202">
        <v>10402</v>
      </c>
      <c r="E3" s="202">
        <v>11</v>
      </c>
      <c r="F3" s="216">
        <v>2713.5</v>
      </c>
      <c r="G3" s="214">
        <f>Table6[[#This Row],[Unidades]]*Table6[[#This Row],[Valor Unitario]]</f>
        <v>29848.5</v>
      </c>
    </row>
    <row r="4" spans="1:15" x14ac:dyDescent="0.2">
      <c r="A4" s="200" t="s">
        <v>326</v>
      </c>
      <c r="B4" s="200" t="s">
        <v>327</v>
      </c>
      <c r="C4" s="201">
        <v>40564</v>
      </c>
      <c r="D4" s="200">
        <v>10411</v>
      </c>
      <c r="E4" s="200">
        <v>14</v>
      </c>
      <c r="F4" s="214">
        <v>966.8</v>
      </c>
      <c r="G4" s="214">
        <f>Table6[[#This Row],[Unidades]]*Table6[[#This Row],[Valor Unitario]]</f>
        <v>13535.199999999999</v>
      </c>
    </row>
    <row r="5" spans="1:15" ht="15" x14ac:dyDescent="0.25">
      <c r="A5" s="202" t="s">
        <v>328</v>
      </c>
      <c r="B5" s="202" t="s">
        <v>327</v>
      </c>
      <c r="C5" s="203">
        <v>40600</v>
      </c>
      <c r="D5" s="202">
        <v>10452</v>
      </c>
      <c r="E5" s="202">
        <v>16</v>
      </c>
      <c r="F5" s="216">
        <v>2018.5</v>
      </c>
      <c r="G5" s="214">
        <f>Table6[[#This Row],[Unidades]]*Table6[[#This Row],[Valor Unitario]]</f>
        <v>32296</v>
      </c>
      <c r="I5" s="185" t="s">
        <v>321</v>
      </c>
      <c r="J5" s="187" t="s">
        <v>355</v>
      </c>
      <c r="K5" s="185" t="s">
        <v>324</v>
      </c>
    </row>
    <row r="6" spans="1:15" x14ac:dyDescent="0.2">
      <c r="A6" s="200" t="s">
        <v>328</v>
      </c>
      <c r="B6" s="200" t="s">
        <v>327</v>
      </c>
      <c r="C6" s="201">
        <v>40635</v>
      </c>
      <c r="D6" s="200">
        <v>10488</v>
      </c>
      <c r="E6" s="200">
        <v>13</v>
      </c>
      <c r="F6" s="214">
        <v>1512</v>
      </c>
      <c r="G6" s="214">
        <f>Table6[[#This Row],[Unidades]]*Table6[[#This Row],[Valor Unitario]]</f>
        <v>19656</v>
      </c>
      <c r="I6" s="202" t="s">
        <v>333</v>
      </c>
      <c r="J6" s="214">
        <v>18720</v>
      </c>
      <c r="K6" s="202">
        <v>13</v>
      </c>
    </row>
    <row r="7" spans="1:15" x14ac:dyDescent="0.2">
      <c r="A7" s="202" t="s">
        <v>326</v>
      </c>
      <c r="B7" s="202" t="s">
        <v>327</v>
      </c>
      <c r="C7" s="203">
        <v>40637</v>
      </c>
      <c r="D7" s="202">
        <v>10475</v>
      </c>
      <c r="E7" s="202">
        <v>13</v>
      </c>
      <c r="F7" s="216">
        <v>1505.18</v>
      </c>
      <c r="G7" s="214">
        <f>Table6[[#This Row],[Unidades]]*Table6[[#This Row],[Valor Unitario]]</f>
        <v>19567.34</v>
      </c>
      <c r="I7" s="200" t="s">
        <v>333</v>
      </c>
      <c r="J7" s="214">
        <v>11138.75</v>
      </c>
      <c r="K7" s="200">
        <v>7</v>
      </c>
    </row>
    <row r="8" spans="1:15" x14ac:dyDescent="0.2">
      <c r="A8" s="200" t="s">
        <v>326</v>
      </c>
      <c r="B8" s="200" t="s">
        <v>327</v>
      </c>
      <c r="C8" s="201">
        <v>40649</v>
      </c>
      <c r="D8" s="200">
        <v>10501</v>
      </c>
      <c r="E8" s="200">
        <v>19</v>
      </c>
      <c r="F8" s="214">
        <v>149</v>
      </c>
      <c r="G8" s="214">
        <f>Table6[[#This Row],[Unidades]]*Table6[[#This Row],[Valor Unitario]]</f>
        <v>2831</v>
      </c>
      <c r="I8" s="202" t="s">
        <v>333</v>
      </c>
      <c r="J8" s="214">
        <v>27561.599999999999</v>
      </c>
      <c r="K8" s="202">
        <v>11</v>
      </c>
    </row>
    <row r="9" spans="1:15" x14ac:dyDescent="0.2">
      <c r="A9" s="202" t="s">
        <v>326</v>
      </c>
      <c r="B9" s="202" t="s">
        <v>327</v>
      </c>
      <c r="C9" s="203">
        <v>40665</v>
      </c>
      <c r="D9" s="202">
        <v>10506</v>
      </c>
      <c r="E9" s="202">
        <v>15</v>
      </c>
      <c r="F9" s="216">
        <v>415.8</v>
      </c>
      <c r="G9" s="214">
        <f>Table6[[#This Row],[Unidades]]*Table6[[#This Row],[Valor Unitario]]</f>
        <v>6237</v>
      </c>
      <c r="I9" s="200" t="s">
        <v>333</v>
      </c>
      <c r="J9" s="214">
        <v>2922.79</v>
      </c>
      <c r="K9" s="200">
        <v>13</v>
      </c>
    </row>
    <row r="10" spans="1:15" x14ac:dyDescent="0.2">
      <c r="A10" s="200" t="s">
        <v>328</v>
      </c>
      <c r="B10" s="200" t="s">
        <v>327</v>
      </c>
      <c r="C10" s="201">
        <v>40677</v>
      </c>
      <c r="D10" s="200">
        <v>10534</v>
      </c>
      <c r="E10" s="200">
        <v>11</v>
      </c>
      <c r="F10" s="214">
        <v>465.7</v>
      </c>
      <c r="G10" s="214">
        <f>Table6[[#This Row],[Unidades]]*Table6[[#This Row],[Valor Unitario]]</f>
        <v>5122.7</v>
      </c>
      <c r="I10" s="202" t="s">
        <v>333</v>
      </c>
      <c r="J10" s="214">
        <v>16716</v>
      </c>
      <c r="K10" s="202">
        <v>14</v>
      </c>
    </row>
    <row r="11" spans="1:15" x14ac:dyDescent="0.2">
      <c r="A11" s="202" t="s">
        <v>326</v>
      </c>
      <c r="B11" s="202" t="s">
        <v>327</v>
      </c>
      <c r="C11" s="203">
        <v>40679</v>
      </c>
      <c r="D11" s="202">
        <v>10538</v>
      </c>
      <c r="E11" s="202">
        <v>17</v>
      </c>
      <c r="F11" s="216">
        <v>139.80000000000001</v>
      </c>
      <c r="G11" s="214">
        <f>Table6[[#This Row],[Unidades]]*Table6[[#This Row],[Valor Unitario]]</f>
        <v>2376.6000000000004</v>
      </c>
      <c r="I11" s="200" t="s">
        <v>333</v>
      </c>
      <c r="J11" s="214">
        <v>498</v>
      </c>
      <c r="K11" s="200">
        <v>10</v>
      </c>
    </row>
    <row r="12" spans="1:15" x14ac:dyDescent="0.2">
      <c r="A12" s="200" t="s">
        <v>326</v>
      </c>
      <c r="B12" s="200" t="s">
        <v>327</v>
      </c>
      <c r="C12" s="201">
        <v>40700</v>
      </c>
      <c r="D12" s="200">
        <v>10557</v>
      </c>
      <c r="E12" s="200">
        <v>10</v>
      </c>
      <c r="F12" s="214">
        <v>1152.5</v>
      </c>
      <c r="G12" s="214">
        <f>Table6[[#This Row],[Unidades]]*Table6[[#This Row],[Valor Unitario]]</f>
        <v>11525</v>
      </c>
      <c r="I12" s="202" t="s">
        <v>333</v>
      </c>
      <c r="J12" s="214">
        <v>20592</v>
      </c>
      <c r="K12" s="202">
        <v>13</v>
      </c>
    </row>
    <row r="13" spans="1:15" x14ac:dyDescent="0.2">
      <c r="A13" s="202" t="s">
        <v>326</v>
      </c>
      <c r="B13" s="202" t="s">
        <v>327</v>
      </c>
      <c r="C13" s="203">
        <v>40712</v>
      </c>
      <c r="D13" s="202">
        <v>10566</v>
      </c>
      <c r="E13" s="202">
        <v>8</v>
      </c>
      <c r="F13" s="216">
        <v>1761</v>
      </c>
      <c r="G13" s="214">
        <f>Table6[[#This Row],[Unidades]]*Table6[[#This Row],[Valor Unitario]]</f>
        <v>14088</v>
      </c>
      <c r="I13" s="200" t="s">
        <v>333</v>
      </c>
      <c r="J13" s="214">
        <v>1716</v>
      </c>
      <c r="K13" s="200">
        <v>11</v>
      </c>
    </row>
    <row r="14" spans="1:15" x14ac:dyDescent="0.2">
      <c r="A14" s="200" t="s">
        <v>326</v>
      </c>
      <c r="B14" s="200" t="s">
        <v>327</v>
      </c>
      <c r="C14" s="201">
        <v>40724</v>
      </c>
      <c r="D14" s="200">
        <v>10577</v>
      </c>
      <c r="E14" s="200">
        <v>17</v>
      </c>
      <c r="F14" s="214">
        <v>569</v>
      </c>
      <c r="G14" s="214">
        <f>Table6[[#This Row],[Unidades]]*Table6[[#This Row],[Valor Unitario]]</f>
        <v>9673</v>
      </c>
      <c r="I14" s="202" t="s">
        <v>333</v>
      </c>
      <c r="J14" s="214">
        <v>17264</v>
      </c>
      <c r="K14" s="202">
        <v>13</v>
      </c>
    </row>
    <row r="15" spans="1:15" x14ac:dyDescent="0.2">
      <c r="A15" s="202" t="s">
        <v>326</v>
      </c>
      <c r="B15" s="202" t="s">
        <v>327</v>
      </c>
      <c r="C15" s="203">
        <v>40733</v>
      </c>
      <c r="D15" s="202">
        <v>10586</v>
      </c>
      <c r="E15" s="202">
        <v>11</v>
      </c>
      <c r="F15" s="216">
        <v>23.8</v>
      </c>
      <c r="G15" s="214">
        <f>Table6[[#This Row],[Unidades]]*Table6[[#This Row],[Valor Unitario]]</f>
        <v>261.8</v>
      </c>
      <c r="I15" s="200" t="s">
        <v>333</v>
      </c>
      <c r="J15" s="214">
        <v>8481.6</v>
      </c>
      <c r="K15" s="200">
        <v>18</v>
      </c>
    </row>
    <row r="16" spans="1:15" x14ac:dyDescent="0.2">
      <c r="A16" s="200" t="s">
        <v>326</v>
      </c>
      <c r="B16" s="200" t="s">
        <v>327</v>
      </c>
      <c r="C16" s="201">
        <v>40789</v>
      </c>
      <c r="D16" s="200">
        <v>10646</v>
      </c>
      <c r="E16" s="200">
        <v>8</v>
      </c>
      <c r="F16" s="214">
        <v>1446</v>
      </c>
      <c r="G16" s="214">
        <f>Table6[[#This Row],[Unidades]]*Table6[[#This Row],[Valor Unitario]]</f>
        <v>11568</v>
      </c>
      <c r="I16" s="202" t="s">
        <v>333</v>
      </c>
      <c r="J16" s="214">
        <v>8007.3</v>
      </c>
      <c r="K16" s="202">
        <v>9</v>
      </c>
    </row>
    <row r="17" spans="1:11" x14ac:dyDescent="0.2">
      <c r="A17" s="202" t="s">
        <v>326</v>
      </c>
      <c r="B17" s="202" t="s">
        <v>327</v>
      </c>
      <c r="C17" s="203">
        <v>40812</v>
      </c>
      <c r="D17" s="202">
        <v>10672</v>
      </c>
      <c r="E17" s="202">
        <v>8</v>
      </c>
      <c r="F17" s="216">
        <v>3815.25</v>
      </c>
      <c r="G17" s="214">
        <f>Table6[[#This Row],[Unidades]]*Table6[[#This Row],[Valor Unitario]]</f>
        <v>30522</v>
      </c>
      <c r="I17" s="200" t="s">
        <v>333</v>
      </c>
      <c r="J17" s="214">
        <v>13877.099999999999</v>
      </c>
      <c r="K17" s="200">
        <v>17</v>
      </c>
    </row>
    <row r="18" spans="1:11" x14ac:dyDescent="0.2">
      <c r="A18" s="200" t="s">
        <v>326</v>
      </c>
      <c r="B18" s="200" t="s">
        <v>327</v>
      </c>
      <c r="C18" s="201">
        <v>40846</v>
      </c>
      <c r="D18" s="200">
        <v>10687</v>
      </c>
      <c r="E18" s="200">
        <v>14</v>
      </c>
      <c r="F18" s="214">
        <v>4960.8999999999996</v>
      </c>
      <c r="G18" s="214">
        <f>Table6[[#This Row],[Unidades]]*Table6[[#This Row],[Valor Unitario]]</f>
        <v>69452.599999999991</v>
      </c>
      <c r="I18" s="202" t="s">
        <v>333</v>
      </c>
      <c r="J18" s="214">
        <v>33334.700000000004</v>
      </c>
      <c r="K18" s="202">
        <v>14</v>
      </c>
    </row>
    <row r="19" spans="1:11" x14ac:dyDescent="0.2">
      <c r="A19" s="202" t="s">
        <v>328</v>
      </c>
      <c r="B19" s="202" t="s">
        <v>327</v>
      </c>
      <c r="C19" s="203">
        <v>40852</v>
      </c>
      <c r="D19" s="202">
        <v>10719</v>
      </c>
      <c r="E19" s="202">
        <v>7</v>
      </c>
      <c r="F19" s="216">
        <v>844.25</v>
      </c>
      <c r="G19" s="214">
        <f>Table6[[#This Row],[Unidades]]*Table6[[#This Row],[Valor Unitario]]</f>
        <v>5909.75</v>
      </c>
      <c r="I19" s="200" t="s">
        <v>333</v>
      </c>
      <c r="J19" s="214">
        <v>69449.099999999991</v>
      </c>
      <c r="K19" s="200">
        <v>7</v>
      </c>
    </row>
    <row r="20" spans="1:11" x14ac:dyDescent="0.2">
      <c r="A20" s="200" t="s">
        <v>326</v>
      </c>
      <c r="B20" s="200" t="s">
        <v>327</v>
      </c>
      <c r="C20" s="201">
        <v>40865</v>
      </c>
      <c r="D20" s="200">
        <v>10705</v>
      </c>
      <c r="E20" s="200">
        <v>9</v>
      </c>
      <c r="F20" s="214">
        <v>378</v>
      </c>
      <c r="G20" s="214">
        <f>Table6[[#This Row],[Unidades]]*Table6[[#This Row],[Valor Unitario]]</f>
        <v>3402</v>
      </c>
      <c r="I20" s="202" t="s">
        <v>333</v>
      </c>
      <c r="J20" s="214">
        <v>15572.16</v>
      </c>
      <c r="K20" s="202">
        <v>8</v>
      </c>
    </row>
    <row r="21" spans="1:11" x14ac:dyDescent="0.2">
      <c r="A21" s="202" t="s">
        <v>326</v>
      </c>
      <c r="B21" s="202" t="s">
        <v>327</v>
      </c>
      <c r="C21" s="203">
        <v>40868</v>
      </c>
      <c r="D21" s="202">
        <v>10736</v>
      </c>
      <c r="E21" s="202">
        <v>13</v>
      </c>
      <c r="F21" s="216">
        <v>997</v>
      </c>
      <c r="G21" s="214">
        <f>Table6[[#This Row],[Unidades]]*Table6[[#This Row],[Valor Unitario]]</f>
        <v>12961</v>
      </c>
      <c r="I21" s="200" t="s">
        <v>333</v>
      </c>
      <c r="J21" s="214">
        <v>24740.799999999999</v>
      </c>
      <c r="K21" s="200">
        <v>16</v>
      </c>
    </row>
    <row r="22" spans="1:11" x14ac:dyDescent="0.2">
      <c r="A22" s="200" t="s">
        <v>326</v>
      </c>
      <c r="B22" s="200" t="s">
        <v>327</v>
      </c>
      <c r="C22" s="201">
        <v>40871</v>
      </c>
      <c r="D22" s="200">
        <v>10750</v>
      </c>
      <c r="E22" s="200">
        <v>12</v>
      </c>
      <c r="F22" s="214">
        <v>1590.56</v>
      </c>
      <c r="G22" s="214">
        <f>Table6[[#This Row],[Unidades]]*Table6[[#This Row],[Valor Unitario]]</f>
        <v>19086.72</v>
      </c>
      <c r="I22" s="202" t="s">
        <v>333</v>
      </c>
      <c r="J22" s="214">
        <v>12327</v>
      </c>
      <c r="K22" s="202">
        <v>14</v>
      </c>
    </row>
    <row r="23" spans="1:11" x14ac:dyDescent="0.2">
      <c r="A23" s="202" t="s">
        <v>326</v>
      </c>
      <c r="B23" s="202" t="s">
        <v>327</v>
      </c>
      <c r="C23" s="203">
        <v>40874</v>
      </c>
      <c r="D23" s="202">
        <v>10745</v>
      </c>
      <c r="E23" s="202">
        <v>19</v>
      </c>
      <c r="F23" s="216">
        <v>4529.8</v>
      </c>
      <c r="G23" s="214">
        <f>Table6[[#This Row],[Unidades]]*Table6[[#This Row],[Valor Unitario]]</f>
        <v>86066.2</v>
      </c>
      <c r="I23" s="200" t="s">
        <v>333</v>
      </c>
      <c r="J23" s="214">
        <v>42667.5</v>
      </c>
      <c r="K23" s="200">
        <v>15</v>
      </c>
    </row>
    <row r="24" spans="1:11" x14ac:dyDescent="0.2">
      <c r="A24" s="200" t="s">
        <v>326</v>
      </c>
      <c r="B24" s="200" t="s">
        <v>327</v>
      </c>
      <c r="C24" s="201">
        <v>40899</v>
      </c>
      <c r="D24" s="200">
        <v>10782</v>
      </c>
      <c r="E24" s="200">
        <v>7</v>
      </c>
      <c r="F24" s="214">
        <v>12.5</v>
      </c>
      <c r="G24" s="214">
        <f>Table6[[#This Row],[Unidades]]*Table6[[#This Row],[Valor Unitario]]</f>
        <v>87.5</v>
      </c>
      <c r="I24" s="202" t="s">
        <v>333</v>
      </c>
      <c r="J24" s="214">
        <v>9187.2000000000007</v>
      </c>
      <c r="K24" s="202">
        <v>11</v>
      </c>
    </row>
    <row r="25" spans="1:11" x14ac:dyDescent="0.2">
      <c r="A25" s="202" t="s">
        <v>326</v>
      </c>
      <c r="B25" s="202" t="s">
        <v>327</v>
      </c>
      <c r="C25" s="203">
        <v>40913</v>
      </c>
      <c r="D25" s="202">
        <v>10799</v>
      </c>
      <c r="E25" s="202">
        <v>10</v>
      </c>
      <c r="F25" s="216">
        <v>1553.5</v>
      </c>
      <c r="G25" s="214">
        <f>Table6[[#This Row],[Unidades]]*Table6[[#This Row],[Valor Unitario]]</f>
        <v>15535</v>
      </c>
      <c r="I25" s="200" t="s">
        <v>333</v>
      </c>
      <c r="J25" s="214">
        <v>15440</v>
      </c>
      <c r="K25" s="200">
        <v>16</v>
      </c>
    </row>
    <row r="26" spans="1:11" x14ac:dyDescent="0.2">
      <c r="A26" s="200" t="s">
        <v>326</v>
      </c>
      <c r="B26" s="200" t="s">
        <v>327</v>
      </c>
      <c r="C26" s="201">
        <v>40931</v>
      </c>
      <c r="D26" s="200">
        <v>10829</v>
      </c>
      <c r="E26" s="200">
        <v>15</v>
      </c>
      <c r="F26" s="214">
        <v>1764</v>
      </c>
      <c r="G26" s="214">
        <f>Table6[[#This Row],[Unidades]]*Table6[[#This Row],[Valor Unitario]]</f>
        <v>26460</v>
      </c>
      <c r="I26" s="202" t="s">
        <v>333</v>
      </c>
      <c r="J26" s="214">
        <v>40275</v>
      </c>
      <c r="K26" s="202">
        <v>18</v>
      </c>
    </row>
    <row r="27" spans="1:11" x14ac:dyDescent="0.2">
      <c r="A27" s="202" t="s">
        <v>326</v>
      </c>
      <c r="B27" s="202" t="s">
        <v>327</v>
      </c>
      <c r="C27" s="203">
        <v>40931</v>
      </c>
      <c r="D27" s="202">
        <v>10837</v>
      </c>
      <c r="E27" s="202">
        <v>9</v>
      </c>
      <c r="F27" s="216">
        <v>1064.5</v>
      </c>
      <c r="G27" s="214">
        <f>Table6[[#This Row],[Unidades]]*Table6[[#This Row],[Valor Unitario]]</f>
        <v>9580.5</v>
      </c>
      <c r="I27" s="200" t="s">
        <v>333</v>
      </c>
      <c r="J27" s="214">
        <v>49920</v>
      </c>
      <c r="K27" s="200">
        <v>16</v>
      </c>
    </row>
    <row r="28" spans="1:11" x14ac:dyDescent="0.2">
      <c r="A28" s="200" t="s">
        <v>326</v>
      </c>
      <c r="B28" s="200" t="s">
        <v>327</v>
      </c>
      <c r="C28" s="201">
        <v>40938</v>
      </c>
      <c r="D28" s="200">
        <v>10849</v>
      </c>
      <c r="E28" s="200">
        <v>9</v>
      </c>
      <c r="F28" s="214">
        <v>967.82</v>
      </c>
      <c r="G28" s="214">
        <f>Table6[[#This Row],[Unidades]]*Table6[[#This Row],[Valor Unitario]]</f>
        <v>8710.380000000001</v>
      </c>
      <c r="I28" s="202" t="s">
        <v>333</v>
      </c>
      <c r="J28" s="214">
        <v>37800</v>
      </c>
      <c r="K28" s="202">
        <v>8</v>
      </c>
    </row>
    <row r="29" spans="1:11" x14ac:dyDescent="0.2">
      <c r="A29" s="202" t="s">
        <v>326</v>
      </c>
      <c r="B29" s="202" t="s">
        <v>327</v>
      </c>
      <c r="C29" s="203">
        <v>40942</v>
      </c>
      <c r="D29" s="202">
        <v>10853</v>
      </c>
      <c r="E29" s="202">
        <v>7</v>
      </c>
      <c r="F29" s="216">
        <v>625</v>
      </c>
      <c r="G29" s="214">
        <f>Table6[[#This Row],[Unidades]]*Table6[[#This Row],[Valor Unitario]]</f>
        <v>4375</v>
      </c>
      <c r="I29" s="200" t="s">
        <v>333</v>
      </c>
      <c r="J29" s="214">
        <v>2280</v>
      </c>
      <c r="K29" s="200">
        <v>19</v>
      </c>
    </row>
    <row r="30" spans="1:11" x14ac:dyDescent="0.2">
      <c r="A30" s="200" t="s">
        <v>326</v>
      </c>
      <c r="B30" s="200" t="s">
        <v>327</v>
      </c>
      <c r="C30" s="201">
        <v>40943</v>
      </c>
      <c r="D30" s="200">
        <v>10828</v>
      </c>
      <c r="E30" s="200">
        <v>12</v>
      </c>
      <c r="F30" s="214">
        <v>932</v>
      </c>
      <c r="G30" s="214">
        <f>Table6[[#This Row],[Unidades]]*Table6[[#This Row],[Valor Unitario]]</f>
        <v>11184</v>
      </c>
      <c r="I30" s="202" t="s">
        <v>333</v>
      </c>
      <c r="J30" s="214">
        <v>747.5</v>
      </c>
      <c r="K30" s="202">
        <v>13</v>
      </c>
    </row>
    <row r="31" spans="1:11" x14ac:dyDescent="0.2">
      <c r="A31" s="202" t="s">
        <v>326</v>
      </c>
      <c r="B31" s="202" t="s">
        <v>327</v>
      </c>
      <c r="C31" s="203">
        <v>40949</v>
      </c>
      <c r="D31" s="202">
        <v>10871</v>
      </c>
      <c r="E31" s="202">
        <v>18</v>
      </c>
      <c r="F31" s="216">
        <v>1979.23</v>
      </c>
      <c r="G31" s="214">
        <f>Table6[[#This Row],[Unidades]]*Table6[[#This Row],[Valor Unitario]]</f>
        <v>35626.14</v>
      </c>
      <c r="I31" s="200" t="s">
        <v>333</v>
      </c>
      <c r="J31" s="214">
        <v>52459.200000000004</v>
      </c>
      <c r="K31" s="200">
        <v>12</v>
      </c>
    </row>
    <row r="32" spans="1:11" x14ac:dyDescent="0.2">
      <c r="A32" s="200" t="s">
        <v>328</v>
      </c>
      <c r="B32" s="200" t="s">
        <v>327</v>
      </c>
      <c r="C32" s="201">
        <v>40955</v>
      </c>
      <c r="D32" s="200">
        <v>10887</v>
      </c>
      <c r="E32" s="200">
        <v>15</v>
      </c>
      <c r="F32" s="214">
        <v>70</v>
      </c>
      <c r="G32" s="214">
        <f>Table6[[#This Row],[Unidades]]*Table6[[#This Row],[Valor Unitario]]</f>
        <v>1050</v>
      </c>
      <c r="I32" s="202" t="s">
        <v>333</v>
      </c>
      <c r="J32" s="214">
        <v>6597.6</v>
      </c>
      <c r="K32" s="202">
        <v>16</v>
      </c>
    </row>
    <row r="33" spans="1:11" x14ac:dyDescent="0.2">
      <c r="A33" s="202" t="s">
        <v>326</v>
      </c>
      <c r="B33" s="202" t="s">
        <v>327</v>
      </c>
      <c r="C33" s="203">
        <v>40959</v>
      </c>
      <c r="D33" s="202">
        <v>10893</v>
      </c>
      <c r="E33" s="202">
        <v>13</v>
      </c>
      <c r="F33" s="216">
        <v>5502.11</v>
      </c>
      <c r="G33" s="214">
        <f>Table6[[#This Row],[Unidades]]*Table6[[#This Row],[Valor Unitario]]</f>
        <v>71527.429999999993</v>
      </c>
      <c r="I33" s="200" t="s">
        <v>333</v>
      </c>
      <c r="J33" s="214">
        <v>9690</v>
      </c>
      <c r="K33" s="200">
        <v>17</v>
      </c>
    </row>
    <row r="34" spans="1:11" x14ac:dyDescent="0.2">
      <c r="A34" s="200" t="s">
        <v>326</v>
      </c>
      <c r="B34" s="200" t="s">
        <v>327</v>
      </c>
      <c r="C34" s="201">
        <v>40962</v>
      </c>
      <c r="D34" s="200">
        <v>10889</v>
      </c>
      <c r="E34" s="200">
        <v>19</v>
      </c>
      <c r="F34" s="214">
        <v>11380</v>
      </c>
      <c r="G34" s="214">
        <f>Table6[[#This Row],[Unidades]]*Table6[[#This Row],[Valor Unitario]]</f>
        <v>216220</v>
      </c>
      <c r="I34" s="202" t="s">
        <v>333</v>
      </c>
      <c r="J34" s="214">
        <v>9092.4500000000007</v>
      </c>
      <c r="K34" s="202">
        <v>17</v>
      </c>
    </row>
    <row r="35" spans="1:11" x14ac:dyDescent="0.2">
      <c r="A35" s="202" t="s">
        <v>326</v>
      </c>
      <c r="B35" s="202" t="s">
        <v>327</v>
      </c>
      <c r="C35" s="203">
        <v>40974</v>
      </c>
      <c r="D35" s="202">
        <v>10905</v>
      </c>
      <c r="E35" s="202">
        <v>19</v>
      </c>
      <c r="F35" s="216">
        <v>342</v>
      </c>
      <c r="G35" s="214">
        <f>Table6[[#This Row],[Unidades]]*Table6[[#This Row],[Valor Unitario]]</f>
        <v>6498</v>
      </c>
      <c r="I35" s="200" t="s">
        <v>333</v>
      </c>
      <c r="J35" s="214">
        <v>1071</v>
      </c>
      <c r="K35" s="200">
        <v>17</v>
      </c>
    </row>
    <row r="36" spans="1:11" x14ac:dyDescent="0.2">
      <c r="A36" s="200" t="s">
        <v>326</v>
      </c>
      <c r="B36" s="200" t="s">
        <v>327</v>
      </c>
      <c r="C36" s="201">
        <v>40986</v>
      </c>
      <c r="D36" s="200">
        <v>10942</v>
      </c>
      <c r="E36" s="200">
        <v>11</v>
      </c>
      <c r="F36" s="214">
        <v>560</v>
      </c>
      <c r="G36" s="214">
        <f>Table6[[#This Row],[Unidades]]*Table6[[#This Row],[Valor Unitario]]</f>
        <v>6160</v>
      </c>
      <c r="I36" s="202" t="s">
        <v>333</v>
      </c>
      <c r="J36" s="214">
        <v>15443.2</v>
      </c>
      <c r="K36" s="202">
        <v>8</v>
      </c>
    </row>
    <row r="37" spans="1:11" x14ac:dyDescent="0.2">
      <c r="A37" s="202" t="s">
        <v>328</v>
      </c>
      <c r="B37" s="202" t="s">
        <v>327</v>
      </c>
      <c r="C37" s="203">
        <v>40991</v>
      </c>
      <c r="D37" s="202">
        <v>10962</v>
      </c>
      <c r="E37" s="202">
        <v>12</v>
      </c>
      <c r="F37" s="216">
        <v>3584</v>
      </c>
      <c r="G37" s="214">
        <f>Table6[[#This Row],[Unidades]]*Table6[[#This Row],[Valor Unitario]]</f>
        <v>43008</v>
      </c>
      <c r="I37" s="200" t="s">
        <v>333</v>
      </c>
      <c r="J37" s="214">
        <v>16853.400000000001</v>
      </c>
      <c r="K37" s="200">
        <v>12</v>
      </c>
    </row>
    <row r="38" spans="1:11" x14ac:dyDescent="0.2">
      <c r="A38" s="200" t="s">
        <v>326</v>
      </c>
      <c r="B38" s="200" t="s">
        <v>327</v>
      </c>
      <c r="C38" s="201">
        <v>40993</v>
      </c>
      <c r="D38" s="200">
        <v>10953</v>
      </c>
      <c r="E38" s="200">
        <v>9</v>
      </c>
      <c r="F38" s="214">
        <v>4441.25</v>
      </c>
      <c r="G38" s="214">
        <f>Table6[[#This Row],[Unidades]]*Table6[[#This Row],[Valor Unitario]]</f>
        <v>39971.25</v>
      </c>
      <c r="I38" s="202" t="s">
        <v>333</v>
      </c>
      <c r="J38" s="214">
        <v>121977.59999999999</v>
      </c>
      <c r="K38" s="202">
        <v>12</v>
      </c>
    </row>
    <row r="39" spans="1:11" x14ac:dyDescent="0.2">
      <c r="A39" s="202" t="s">
        <v>326</v>
      </c>
      <c r="B39" s="202" t="s">
        <v>327</v>
      </c>
      <c r="C39" s="203">
        <v>40994</v>
      </c>
      <c r="D39" s="202">
        <v>10963</v>
      </c>
      <c r="E39" s="202">
        <v>15</v>
      </c>
      <c r="F39" s="216">
        <v>57.8</v>
      </c>
      <c r="G39" s="214">
        <f>Table6[[#This Row],[Unidades]]*Table6[[#This Row],[Valor Unitario]]</f>
        <v>867</v>
      </c>
      <c r="I39" s="200" t="s">
        <v>333</v>
      </c>
      <c r="J39" s="214">
        <v>13485.15</v>
      </c>
      <c r="K39" s="200">
        <v>9</v>
      </c>
    </row>
    <row r="40" spans="1:11" x14ac:dyDescent="0.2">
      <c r="A40" s="200" t="s">
        <v>326</v>
      </c>
      <c r="B40" s="200" t="s">
        <v>327</v>
      </c>
      <c r="C40" s="201">
        <v>41006</v>
      </c>
      <c r="D40" s="200">
        <v>10951</v>
      </c>
      <c r="E40" s="200">
        <v>9</v>
      </c>
      <c r="F40" s="214">
        <v>458.74</v>
      </c>
      <c r="G40" s="214">
        <f>Table6[[#This Row],[Unidades]]*Table6[[#This Row],[Valor Unitario]]</f>
        <v>4128.66</v>
      </c>
      <c r="I40" s="202" t="s">
        <v>333</v>
      </c>
      <c r="J40" s="214">
        <v>2656.2000000000003</v>
      </c>
      <c r="K40" s="202">
        <v>19</v>
      </c>
    </row>
    <row r="41" spans="1:11" x14ac:dyDescent="0.2">
      <c r="A41" s="202" t="s">
        <v>326</v>
      </c>
      <c r="B41" s="202" t="s">
        <v>327</v>
      </c>
      <c r="C41" s="203">
        <v>41012</v>
      </c>
      <c r="D41" s="202">
        <v>11016</v>
      </c>
      <c r="E41" s="202">
        <v>19</v>
      </c>
      <c r="F41" s="216">
        <v>491.5</v>
      </c>
      <c r="G41" s="214">
        <f>Table6[[#This Row],[Unidades]]*Table6[[#This Row],[Valor Unitario]]</f>
        <v>9338.5</v>
      </c>
      <c r="I41" s="200" t="s">
        <v>333</v>
      </c>
      <c r="J41" s="214">
        <v>471.15000000000003</v>
      </c>
      <c r="K41" s="200">
        <v>9</v>
      </c>
    </row>
    <row r="42" spans="1:11" x14ac:dyDescent="0.2">
      <c r="A42" s="200" t="s">
        <v>326</v>
      </c>
      <c r="B42" s="200" t="s">
        <v>327</v>
      </c>
      <c r="C42" s="201">
        <v>41019</v>
      </c>
      <c r="D42" s="200">
        <v>11017</v>
      </c>
      <c r="E42" s="200">
        <v>7</v>
      </c>
      <c r="F42" s="214">
        <v>6750</v>
      </c>
      <c r="G42" s="214">
        <f>Table6[[#This Row],[Unidades]]*Table6[[#This Row],[Valor Unitario]]</f>
        <v>47250</v>
      </c>
      <c r="I42" s="202" t="s">
        <v>333</v>
      </c>
      <c r="J42" s="214">
        <v>4284</v>
      </c>
      <c r="K42" s="202">
        <v>17</v>
      </c>
    </row>
    <row r="43" spans="1:11" x14ac:dyDescent="0.2">
      <c r="A43" s="202" t="s">
        <v>326</v>
      </c>
      <c r="B43" s="202" t="s">
        <v>327</v>
      </c>
      <c r="C43" s="203">
        <v>41022</v>
      </c>
      <c r="D43" s="202">
        <v>10978</v>
      </c>
      <c r="E43" s="202">
        <v>18</v>
      </c>
      <c r="F43" s="216">
        <v>1303.19</v>
      </c>
      <c r="G43" s="214">
        <f>Table6[[#This Row],[Unidades]]*Table6[[#This Row],[Valor Unitario]]</f>
        <v>23457.420000000002</v>
      </c>
      <c r="I43" s="200" t="s">
        <v>333</v>
      </c>
      <c r="J43" s="214">
        <v>16245</v>
      </c>
      <c r="K43" s="200">
        <v>10</v>
      </c>
    </row>
    <row r="44" spans="1:11" x14ac:dyDescent="0.2">
      <c r="A44" s="200" t="s">
        <v>326</v>
      </c>
      <c r="B44" s="200" t="s">
        <v>327</v>
      </c>
      <c r="C44" s="201">
        <v>41023</v>
      </c>
      <c r="D44" s="200">
        <v>10970</v>
      </c>
      <c r="E44" s="200">
        <v>9</v>
      </c>
      <c r="F44" s="214">
        <v>224</v>
      </c>
      <c r="G44" s="214">
        <f>Table6[[#This Row],[Unidades]]*Table6[[#This Row],[Valor Unitario]]</f>
        <v>2016</v>
      </c>
      <c r="I44" s="202" t="s">
        <v>333</v>
      </c>
      <c r="J44" s="214">
        <v>9758.7999999999993</v>
      </c>
      <c r="K44" s="202">
        <v>10</v>
      </c>
    </row>
    <row r="45" spans="1:11" x14ac:dyDescent="0.2">
      <c r="A45" s="202" t="s">
        <v>326</v>
      </c>
      <c r="B45" s="202" t="s">
        <v>327</v>
      </c>
      <c r="C45" s="203">
        <v>41470</v>
      </c>
      <c r="D45" s="202">
        <v>10255</v>
      </c>
      <c r="E45" s="202">
        <v>14</v>
      </c>
      <c r="F45" s="216">
        <v>2490.5</v>
      </c>
      <c r="G45" s="214">
        <f>Table6[[#This Row],[Unidades]]*Table6[[#This Row],[Valor Unitario]]</f>
        <v>34867</v>
      </c>
      <c r="I45" s="200" t="s">
        <v>333</v>
      </c>
      <c r="J45" s="214">
        <v>10080</v>
      </c>
      <c r="K45" s="200">
        <v>14</v>
      </c>
    </row>
    <row r="46" spans="1:11" x14ac:dyDescent="0.2">
      <c r="A46" s="200" t="s">
        <v>326</v>
      </c>
      <c r="B46" s="200" t="s">
        <v>327</v>
      </c>
      <c r="C46" s="201">
        <v>41486</v>
      </c>
      <c r="D46" s="200">
        <v>10263</v>
      </c>
      <c r="E46" s="200">
        <v>14</v>
      </c>
      <c r="F46" s="214">
        <v>1873.8</v>
      </c>
      <c r="G46" s="214">
        <f>Table6[[#This Row],[Unidades]]*Table6[[#This Row],[Valor Unitario]]</f>
        <v>26233.200000000001</v>
      </c>
      <c r="I46" s="202" t="s">
        <v>333</v>
      </c>
      <c r="J46" s="214">
        <v>41964.160000000003</v>
      </c>
      <c r="K46" s="202">
        <v>16</v>
      </c>
    </row>
    <row r="47" spans="1:11" x14ac:dyDescent="0.2">
      <c r="A47" s="202" t="s">
        <v>328</v>
      </c>
      <c r="B47" s="202" t="s">
        <v>327</v>
      </c>
      <c r="C47" s="203">
        <v>41488</v>
      </c>
      <c r="D47" s="202">
        <v>10268</v>
      </c>
      <c r="E47" s="202">
        <v>7</v>
      </c>
      <c r="F47" s="216">
        <v>1101.2</v>
      </c>
      <c r="G47" s="214">
        <f>Table6[[#This Row],[Unidades]]*Table6[[#This Row],[Valor Unitario]]</f>
        <v>7708.4000000000005</v>
      </c>
      <c r="I47" s="200" t="s">
        <v>333</v>
      </c>
      <c r="J47" s="214">
        <v>6252.4000000000005</v>
      </c>
      <c r="K47" s="200">
        <v>14</v>
      </c>
    </row>
    <row r="48" spans="1:11" x14ac:dyDescent="0.2">
      <c r="A48" s="200" t="s">
        <v>326</v>
      </c>
      <c r="B48" s="200" t="s">
        <v>327</v>
      </c>
      <c r="C48" s="201">
        <v>41557</v>
      </c>
      <c r="D48" s="200">
        <v>10324</v>
      </c>
      <c r="E48" s="200">
        <v>19</v>
      </c>
      <c r="F48" s="214">
        <v>5275.71</v>
      </c>
      <c r="G48" s="214">
        <f>Table6[[#This Row],[Unidades]]*Table6[[#This Row],[Valor Unitario]]</f>
        <v>100238.49</v>
      </c>
      <c r="I48" s="202" t="s">
        <v>333</v>
      </c>
      <c r="J48" s="214">
        <v>1683</v>
      </c>
      <c r="K48" s="202">
        <v>9</v>
      </c>
    </row>
    <row r="49" spans="1:11" x14ac:dyDescent="0.2">
      <c r="A49" s="202" t="s">
        <v>326</v>
      </c>
      <c r="B49" s="202" t="s">
        <v>327</v>
      </c>
      <c r="C49" s="203">
        <v>41568</v>
      </c>
      <c r="D49" s="202">
        <v>10331</v>
      </c>
      <c r="E49" s="202">
        <v>16</v>
      </c>
      <c r="F49" s="216">
        <v>88.5</v>
      </c>
      <c r="G49" s="214">
        <f>Table6[[#This Row],[Unidades]]*Table6[[#This Row],[Valor Unitario]]</f>
        <v>1416</v>
      </c>
      <c r="I49" s="200" t="s">
        <v>333</v>
      </c>
      <c r="J49" s="214">
        <v>27750</v>
      </c>
      <c r="K49" s="200">
        <v>10</v>
      </c>
    </row>
    <row r="50" spans="1:11" x14ac:dyDescent="0.2">
      <c r="A50" s="200" t="s">
        <v>326</v>
      </c>
      <c r="B50" s="200" t="s">
        <v>327</v>
      </c>
      <c r="C50" s="201">
        <v>41633</v>
      </c>
      <c r="D50" s="200">
        <v>10386</v>
      </c>
      <c r="E50" s="200">
        <v>10</v>
      </c>
      <c r="F50" s="214">
        <v>166</v>
      </c>
      <c r="G50" s="214">
        <f>Table6[[#This Row],[Unidades]]*Table6[[#This Row],[Valor Unitario]]</f>
        <v>1660</v>
      </c>
      <c r="I50" s="202" t="s">
        <v>333</v>
      </c>
      <c r="J50" s="214">
        <v>22576</v>
      </c>
      <c r="K50" s="202">
        <v>16</v>
      </c>
    </row>
    <row r="51" spans="1:11" x14ac:dyDescent="0.2">
      <c r="A51" s="202" t="s">
        <v>328</v>
      </c>
      <c r="B51" s="202" t="s">
        <v>329</v>
      </c>
      <c r="C51" s="203">
        <v>40551</v>
      </c>
      <c r="D51" s="202">
        <v>10399</v>
      </c>
      <c r="E51" s="202">
        <v>17</v>
      </c>
      <c r="F51" s="216">
        <v>1765.6</v>
      </c>
      <c r="G51" s="214">
        <f>Table6[[#This Row],[Unidades]]*Table6[[#This Row],[Valor Unitario]]</f>
        <v>30015.199999999997</v>
      </c>
      <c r="I51" s="200" t="s">
        <v>333</v>
      </c>
      <c r="J51" s="214">
        <v>600</v>
      </c>
      <c r="K51" s="200">
        <v>15</v>
      </c>
    </row>
    <row r="52" spans="1:11" x14ac:dyDescent="0.2">
      <c r="A52" s="200" t="s">
        <v>328</v>
      </c>
      <c r="B52" s="200" t="s">
        <v>329</v>
      </c>
      <c r="C52" s="201">
        <v>40557</v>
      </c>
      <c r="D52" s="200">
        <v>10408</v>
      </c>
      <c r="E52" s="200">
        <v>10</v>
      </c>
      <c r="F52" s="214">
        <v>1622.4</v>
      </c>
      <c r="G52" s="214">
        <f>Table6[[#This Row],[Unidades]]*Table6[[#This Row],[Valor Unitario]]</f>
        <v>16224</v>
      </c>
      <c r="I52" s="202" t="s">
        <v>333</v>
      </c>
      <c r="J52" s="214">
        <v>4293</v>
      </c>
      <c r="K52" s="202">
        <v>9</v>
      </c>
    </row>
    <row r="53" spans="1:11" x14ac:dyDescent="0.2">
      <c r="A53" s="202" t="s">
        <v>328</v>
      </c>
      <c r="B53" s="202" t="s">
        <v>329</v>
      </c>
      <c r="C53" s="203">
        <v>40558</v>
      </c>
      <c r="D53" s="202">
        <v>10412</v>
      </c>
      <c r="E53" s="202">
        <v>8</v>
      </c>
      <c r="F53" s="216">
        <v>334.8</v>
      </c>
      <c r="G53" s="214">
        <f>Table6[[#This Row],[Unidades]]*Table6[[#This Row],[Valor Unitario]]</f>
        <v>2678.4</v>
      </c>
      <c r="I53" s="200" t="s">
        <v>333</v>
      </c>
      <c r="J53" s="214">
        <v>5701.32</v>
      </c>
      <c r="K53" s="200">
        <v>12</v>
      </c>
    </row>
    <row r="54" spans="1:11" x14ac:dyDescent="0.2">
      <c r="A54" s="200" t="s">
        <v>328</v>
      </c>
      <c r="B54" s="200" t="s">
        <v>329</v>
      </c>
      <c r="C54" s="201">
        <v>40559</v>
      </c>
      <c r="D54" s="200">
        <v>10380</v>
      </c>
      <c r="E54" s="200">
        <v>8</v>
      </c>
      <c r="F54" s="214">
        <v>1313.82</v>
      </c>
      <c r="G54" s="214">
        <f>Table6[[#This Row],[Unidades]]*Table6[[#This Row],[Valor Unitario]]</f>
        <v>10510.56</v>
      </c>
      <c r="I54" s="202" t="s">
        <v>333</v>
      </c>
      <c r="J54" s="214">
        <v>18904</v>
      </c>
      <c r="K54" s="202">
        <v>17</v>
      </c>
    </row>
    <row r="55" spans="1:11" x14ac:dyDescent="0.2">
      <c r="A55" s="202" t="s">
        <v>328</v>
      </c>
      <c r="B55" s="202" t="s">
        <v>329</v>
      </c>
      <c r="C55" s="203">
        <v>40570</v>
      </c>
      <c r="D55" s="202">
        <v>10416</v>
      </c>
      <c r="E55" s="202">
        <v>9</v>
      </c>
      <c r="F55" s="216">
        <v>720</v>
      </c>
      <c r="G55" s="214">
        <f>Table6[[#This Row],[Unidades]]*Table6[[#This Row],[Valor Unitario]]</f>
        <v>6480</v>
      </c>
      <c r="I55" s="200" t="s">
        <v>333</v>
      </c>
      <c r="J55" s="214">
        <v>5192</v>
      </c>
      <c r="K55" s="200">
        <v>8</v>
      </c>
    </row>
    <row r="56" spans="1:11" x14ac:dyDescent="0.2">
      <c r="A56" s="200" t="s">
        <v>328</v>
      </c>
      <c r="B56" s="200" t="s">
        <v>329</v>
      </c>
      <c r="C56" s="201">
        <v>40570</v>
      </c>
      <c r="D56" s="200">
        <v>10421</v>
      </c>
      <c r="E56" s="200">
        <v>17</v>
      </c>
      <c r="F56" s="214">
        <v>1194.27</v>
      </c>
      <c r="G56" s="214">
        <f>Table6[[#This Row],[Unidades]]*Table6[[#This Row],[Valor Unitario]]</f>
        <v>20302.59</v>
      </c>
      <c r="I56" s="202" t="s">
        <v>333</v>
      </c>
      <c r="J56" s="214">
        <v>196650</v>
      </c>
      <c r="K56" s="202">
        <v>12</v>
      </c>
    </row>
    <row r="57" spans="1:11" x14ac:dyDescent="0.2">
      <c r="A57" s="202" t="s">
        <v>328</v>
      </c>
      <c r="B57" s="202" t="s">
        <v>329</v>
      </c>
      <c r="C57" s="203">
        <v>40581</v>
      </c>
      <c r="D57" s="202">
        <v>10435</v>
      </c>
      <c r="E57" s="202">
        <v>9</v>
      </c>
      <c r="F57" s="216">
        <v>631.6</v>
      </c>
      <c r="G57" s="214">
        <f>Table6[[#This Row],[Unidades]]*Table6[[#This Row],[Valor Unitario]]</f>
        <v>5684.4000000000005</v>
      </c>
      <c r="I57" s="200" t="s">
        <v>333</v>
      </c>
      <c r="J57" s="214">
        <v>4855.5</v>
      </c>
      <c r="K57" s="200">
        <v>9</v>
      </c>
    </row>
    <row r="58" spans="1:11" x14ac:dyDescent="0.2">
      <c r="A58" s="200" t="s">
        <v>328</v>
      </c>
      <c r="B58" s="200" t="s">
        <v>329</v>
      </c>
      <c r="C58" s="201">
        <v>40586</v>
      </c>
      <c r="D58" s="200">
        <v>10437</v>
      </c>
      <c r="E58" s="200">
        <v>8</v>
      </c>
      <c r="F58" s="214">
        <v>393</v>
      </c>
      <c r="G58" s="214">
        <f>Table6[[#This Row],[Unidades]]*Table6[[#This Row],[Valor Unitario]]</f>
        <v>3144</v>
      </c>
      <c r="I58" s="202" t="s">
        <v>333</v>
      </c>
      <c r="J58" s="214">
        <v>15719.199999999999</v>
      </c>
      <c r="K58" s="202">
        <v>14</v>
      </c>
    </row>
    <row r="59" spans="1:11" x14ac:dyDescent="0.2">
      <c r="A59" s="202" t="s">
        <v>328</v>
      </c>
      <c r="B59" s="202" t="s">
        <v>329</v>
      </c>
      <c r="C59" s="203">
        <v>40588</v>
      </c>
      <c r="D59" s="202">
        <v>10443</v>
      </c>
      <c r="E59" s="202">
        <v>7</v>
      </c>
      <c r="F59" s="216">
        <v>517.44000000000005</v>
      </c>
      <c r="G59" s="214">
        <f>Table6[[#This Row],[Unidades]]*Table6[[#This Row],[Valor Unitario]]</f>
        <v>3622.0800000000004</v>
      </c>
      <c r="I59" s="200" t="s">
        <v>333</v>
      </c>
      <c r="J59" s="214">
        <v>4462.5</v>
      </c>
      <c r="K59" s="200">
        <v>7</v>
      </c>
    </row>
    <row r="60" spans="1:11" x14ac:dyDescent="0.2">
      <c r="A60" s="200" t="s">
        <v>328</v>
      </c>
      <c r="B60" s="200" t="s">
        <v>329</v>
      </c>
      <c r="C60" s="201">
        <v>40602</v>
      </c>
      <c r="D60" s="200">
        <v>10456</v>
      </c>
      <c r="E60" s="200">
        <v>14</v>
      </c>
      <c r="F60" s="214">
        <v>557.6</v>
      </c>
      <c r="G60" s="214">
        <f>Table6[[#This Row],[Unidades]]*Table6[[#This Row],[Valor Unitario]]</f>
        <v>7806.4000000000005</v>
      </c>
      <c r="I60" s="202" t="s">
        <v>333</v>
      </c>
      <c r="J60" s="214">
        <v>66330</v>
      </c>
      <c r="K60" s="202">
        <v>15</v>
      </c>
    </row>
    <row r="61" spans="1:11" x14ac:dyDescent="0.2">
      <c r="A61" s="202" t="s">
        <v>328</v>
      </c>
      <c r="B61" s="202" t="s">
        <v>329</v>
      </c>
      <c r="C61" s="203">
        <v>40605</v>
      </c>
      <c r="D61" s="202">
        <v>10455</v>
      </c>
      <c r="E61" s="202">
        <v>16</v>
      </c>
      <c r="F61" s="216">
        <v>2684</v>
      </c>
      <c r="G61" s="214">
        <f>Table6[[#This Row],[Unidades]]*Table6[[#This Row],[Valor Unitario]]</f>
        <v>42944</v>
      </c>
      <c r="I61" s="200" t="s">
        <v>333</v>
      </c>
      <c r="J61" s="214">
        <v>68206.05</v>
      </c>
      <c r="K61" s="200">
        <v>11</v>
      </c>
    </row>
    <row r="62" spans="1:11" x14ac:dyDescent="0.2">
      <c r="A62" s="200" t="s">
        <v>328</v>
      </c>
      <c r="B62" s="200" t="s">
        <v>329</v>
      </c>
      <c r="C62" s="201">
        <v>40605</v>
      </c>
      <c r="D62" s="200">
        <v>10460</v>
      </c>
      <c r="E62" s="200">
        <v>13</v>
      </c>
      <c r="F62" s="214">
        <v>176.1</v>
      </c>
      <c r="G62" s="214">
        <f>Table6[[#This Row],[Unidades]]*Table6[[#This Row],[Valor Unitario]]</f>
        <v>2289.2999999999997</v>
      </c>
      <c r="I62" s="202" t="s">
        <v>333</v>
      </c>
      <c r="J62" s="214">
        <v>14566.4</v>
      </c>
      <c r="K62" s="202">
        <v>16</v>
      </c>
    </row>
    <row r="63" spans="1:11" x14ac:dyDescent="0.2">
      <c r="A63" s="202" t="s">
        <v>328</v>
      </c>
      <c r="B63" s="202" t="s">
        <v>329</v>
      </c>
      <c r="C63" s="203">
        <v>40613</v>
      </c>
      <c r="D63" s="202">
        <v>10450</v>
      </c>
      <c r="E63" s="202">
        <v>12</v>
      </c>
      <c r="F63" s="216">
        <v>425.12</v>
      </c>
      <c r="G63" s="214">
        <f>Table6[[#This Row],[Unidades]]*Table6[[#This Row],[Valor Unitario]]</f>
        <v>5101.4400000000005</v>
      </c>
      <c r="I63" s="200" t="s">
        <v>333</v>
      </c>
      <c r="J63" s="214">
        <v>12131.42</v>
      </c>
      <c r="K63" s="200">
        <v>7</v>
      </c>
    </row>
    <row r="64" spans="1:11" x14ac:dyDescent="0.2">
      <c r="A64" s="200" t="s">
        <v>328</v>
      </c>
      <c r="B64" s="200" t="s">
        <v>329</v>
      </c>
      <c r="C64" s="201">
        <v>40613</v>
      </c>
      <c r="D64" s="200">
        <v>10467</v>
      </c>
      <c r="E64" s="200">
        <v>14</v>
      </c>
      <c r="F64" s="214">
        <v>235.2</v>
      </c>
      <c r="G64" s="214">
        <f>Table6[[#This Row],[Unidades]]*Table6[[#This Row],[Valor Unitario]]</f>
        <v>3292.7999999999997</v>
      </c>
      <c r="I64" s="202" t="s">
        <v>333</v>
      </c>
      <c r="J64" s="214">
        <v>30350.7</v>
      </c>
      <c r="K64" s="202">
        <v>15</v>
      </c>
    </row>
    <row r="65" spans="1:11" x14ac:dyDescent="0.2">
      <c r="A65" s="202" t="s">
        <v>328</v>
      </c>
      <c r="B65" s="202" t="s">
        <v>329</v>
      </c>
      <c r="C65" s="203">
        <v>40621</v>
      </c>
      <c r="D65" s="202">
        <v>10472</v>
      </c>
      <c r="E65" s="202">
        <v>7</v>
      </c>
      <c r="F65" s="216">
        <v>1036.8</v>
      </c>
      <c r="G65" s="214">
        <f>Table6[[#This Row],[Unidades]]*Table6[[#This Row],[Valor Unitario]]</f>
        <v>7257.5999999999995</v>
      </c>
      <c r="I65" s="200" t="s">
        <v>333</v>
      </c>
      <c r="J65" s="214">
        <v>9475.1999999999989</v>
      </c>
      <c r="K65" s="200">
        <v>7</v>
      </c>
    </row>
    <row r="66" spans="1:11" x14ac:dyDescent="0.2">
      <c r="A66" s="200" t="s">
        <v>328</v>
      </c>
      <c r="B66" s="200" t="s">
        <v>329</v>
      </c>
      <c r="C66" s="201">
        <v>40626</v>
      </c>
      <c r="D66" s="200">
        <v>10476</v>
      </c>
      <c r="E66" s="200">
        <v>11</v>
      </c>
      <c r="F66" s="214">
        <v>180.48</v>
      </c>
      <c r="G66" s="214">
        <f>Table6[[#This Row],[Unidades]]*Table6[[#This Row],[Valor Unitario]]</f>
        <v>1985.28</v>
      </c>
      <c r="I66" s="202" t="s">
        <v>333</v>
      </c>
      <c r="J66" s="214">
        <v>10813.5</v>
      </c>
      <c r="K66" s="202">
        <v>15</v>
      </c>
    </row>
    <row r="67" spans="1:11" x14ac:dyDescent="0.2">
      <c r="A67" s="202" t="s">
        <v>328</v>
      </c>
      <c r="B67" s="202" t="s">
        <v>329</v>
      </c>
      <c r="C67" s="203">
        <v>40627</v>
      </c>
      <c r="D67" s="202">
        <v>10481</v>
      </c>
      <c r="E67" s="202">
        <v>16</v>
      </c>
      <c r="F67" s="216">
        <v>1472</v>
      </c>
      <c r="G67" s="214">
        <f>Table6[[#This Row],[Unidades]]*Table6[[#This Row],[Valor Unitario]]</f>
        <v>23552</v>
      </c>
      <c r="I67" s="200" t="s">
        <v>333</v>
      </c>
      <c r="J67" s="214">
        <v>77199.3</v>
      </c>
      <c r="K67" s="200">
        <v>18</v>
      </c>
    </row>
    <row r="68" spans="1:11" x14ac:dyDescent="0.2">
      <c r="A68" s="200" t="s">
        <v>328</v>
      </c>
      <c r="B68" s="200" t="s">
        <v>329</v>
      </c>
      <c r="C68" s="201">
        <v>40641</v>
      </c>
      <c r="D68" s="200">
        <v>10491</v>
      </c>
      <c r="E68" s="200">
        <v>19</v>
      </c>
      <c r="F68" s="214">
        <v>259.5</v>
      </c>
      <c r="G68" s="214">
        <f>Table6[[#This Row],[Unidades]]*Table6[[#This Row],[Valor Unitario]]</f>
        <v>4930.5</v>
      </c>
      <c r="I68" s="202" t="s">
        <v>333</v>
      </c>
      <c r="J68" s="214">
        <v>9126</v>
      </c>
      <c r="K68" s="202">
        <v>9</v>
      </c>
    </row>
    <row r="69" spans="1:11" x14ac:dyDescent="0.2">
      <c r="A69" s="202" t="s">
        <v>328</v>
      </c>
      <c r="B69" s="202" t="s">
        <v>329</v>
      </c>
      <c r="C69" s="203">
        <v>40644</v>
      </c>
      <c r="D69" s="202">
        <v>10498</v>
      </c>
      <c r="E69" s="202">
        <v>12</v>
      </c>
      <c r="F69" s="216">
        <v>575</v>
      </c>
      <c r="G69" s="214">
        <f>Table6[[#This Row],[Unidades]]*Table6[[#This Row],[Valor Unitario]]</f>
        <v>6900</v>
      </c>
      <c r="I69" s="200" t="s">
        <v>333</v>
      </c>
      <c r="J69" s="214">
        <v>13167</v>
      </c>
      <c r="K69" s="200">
        <v>14</v>
      </c>
    </row>
    <row r="70" spans="1:11" x14ac:dyDescent="0.2">
      <c r="A70" s="200" t="s">
        <v>328</v>
      </c>
      <c r="B70" s="200" t="s">
        <v>329</v>
      </c>
      <c r="C70" s="201">
        <v>40665</v>
      </c>
      <c r="D70" s="200">
        <v>10521</v>
      </c>
      <c r="E70" s="200">
        <v>10</v>
      </c>
      <c r="F70" s="214">
        <v>225.5</v>
      </c>
      <c r="G70" s="214">
        <f>Table6[[#This Row],[Unidades]]*Table6[[#This Row],[Valor Unitario]]</f>
        <v>2255</v>
      </c>
      <c r="I70" s="202" t="s">
        <v>333</v>
      </c>
      <c r="J70" s="214">
        <v>8204</v>
      </c>
      <c r="K70" s="202">
        <v>14</v>
      </c>
    </row>
    <row r="71" spans="1:11" x14ac:dyDescent="0.2">
      <c r="A71" s="202" t="s">
        <v>328</v>
      </c>
      <c r="B71" s="202" t="s">
        <v>329</v>
      </c>
      <c r="C71" s="203">
        <v>40685</v>
      </c>
      <c r="D71" s="202">
        <v>10533</v>
      </c>
      <c r="E71" s="202">
        <v>19</v>
      </c>
      <c r="F71" s="216">
        <v>2222.1999999999998</v>
      </c>
      <c r="G71" s="214">
        <f>Table6[[#This Row],[Unidades]]*Table6[[#This Row],[Valor Unitario]]</f>
        <v>42221.799999999996</v>
      </c>
      <c r="I71" s="200" t="s">
        <v>333</v>
      </c>
      <c r="J71" s="214">
        <v>10480.5</v>
      </c>
      <c r="K71" s="200">
        <v>17</v>
      </c>
    </row>
    <row r="72" spans="1:11" x14ac:dyDescent="0.2">
      <c r="A72" s="200" t="s">
        <v>328</v>
      </c>
      <c r="B72" s="200" t="s">
        <v>329</v>
      </c>
      <c r="C72" s="201">
        <v>40686</v>
      </c>
      <c r="D72" s="200">
        <v>10543</v>
      </c>
      <c r="E72" s="200">
        <v>13</v>
      </c>
      <c r="F72" s="214">
        <v>1504.5</v>
      </c>
      <c r="G72" s="214">
        <f>Table6[[#This Row],[Unidades]]*Table6[[#This Row],[Valor Unitario]]</f>
        <v>19558.5</v>
      </c>
      <c r="I72" s="202" t="s">
        <v>333</v>
      </c>
      <c r="J72" s="214">
        <v>6859</v>
      </c>
      <c r="K72" s="202">
        <v>19</v>
      </c>
    </row>
    <row r="73" spans="1:11" x14ac:dyDescent="0.2">
      <c r="A73" s="202" t="s">
        <v>328</v>
      </c>
      <c r="B73" s="202" t="s">
        <v>329</v>
      </c>
      <c r="C73" s="203">
        <v>40703</v>
      </c>
      <c r="D73" s="202">
        <v>10560</v>
      </c>
      <c r="E73" s="202">
        <v>8</v>
      </c>
      <c r="F73" s="216">
        <v>1072.42</v>
      </c>
      <c r="G73" s="214">
        <f>Table6[[#This Row],[Unidades]]*Table6[[#This Row],[Valor Unitario]]</f>
        <v>8579.36</v>
      </c>
      <c r="I73" s="200" t="s">
        <v>333</v>
      </c>
      <c r="J73" s="214">
        <v>11748.75</v>
      </c>
      <c r="K73" s="200">
        <v>13</v>
      </c>
    </row>
    <row r="74" spans="1:11" x14ac:dyDescent="0.2">
      <c r="A74" s="200" t="s">
        <v>328</v>
      </c>
      <c r="B74" s="200" t="s">
        <v>329</v>
      </c>
      <c r="C74" s="201">
        <v>40712</v>
      </c>
      <c r="D74" s="200">
        <v>10565</v>
      </c>
      <c r="E74" s="200">
        <v>14</v>
      </c>
      <c r="F74" s="214">
        <v>639.9</v>
      </c>
      <c r="G74" s="214">
        <f>Table6[[#This Row],[Unidades]]*Table6[[#This Row],[Valor Unitario]]</f>
        <v>8958.6</v>
      </c>
      <c r="I74" s="202" t="s">
        <v>333</v>
      </c>
      <c r="J74" s="214">
        <v>38766</v>
      </c>
      <c r="K74" s="202">
        <v>14</v>
      </c>
    </row>
    <row r="75" spans="1:11" x14ac:dyDescent="0.2">
      <c r="A75" s="202" t="s">
        <v>328</v>
      </c>
      <c r="B75" s="202" t="s">
        <v>329</v>
      </c>
      <c r="C75" s="203">
        <v>40720</v>
      </c>
      <c r="D75" s="202">
        <v>10545</v>
      </c>
      <c r="E75" s="202">
        <v>7</v>
      </c>
      <c r="F75" s="216">
        <v>210</v>
      </c>
      <c r="G75" s="214">
        <f>Table6[[#This Row],[Unidades]]*Table6[[#This Row],[Valor Unitario]]</f>
        <v>1470</v>
      </c>
      <c r="I75" s="200" t="s">
        <v>333</v>
      </c>
      <c r="J75" s="214">
        <v>2188.62</v>
      </c>
      <c r="K75" s="200">
        <v>9</v>
      </c>
    </row>
    <row r="76" spans="1:11" x14ac:dyDescent="0.2">
      <c r="A76" s="200" t="s">
        <v>328</v>
      </c>
      <c r="B76" s="200" t="s">
        <v>329</v>
      </c>
      <c r="C76" s="201">
        <v>40728</v>
      </c>
      <c r="D76" s="200">
        <v>10571</v>
      </c>
      <c r="E76" s="200">
        <v>18</v>
      </c>
      <c r="F76" s="214">
        <v>550.59</v>
      </c>
      <c r="G76" s="214">
        <f>Table6[[#This Row],[Unidades]]*Table6[[#This Row],[Valor Unitario]]</f>
        <v>9910.6200000000008</v>
      </c>
      <c r="I76" s="202" t="s">
        <v>333</v>
      </c>
      <c r="J76" s="214">
        <v>10118.4</v>
      </c>
      <c r="K76" s="202">
        <v>16</v>
      </c>
    </row>
    <row r="77" spans="1:11" x14ac:dyDescent="0.2">
      <c r="A77" s="202" t="s">
        <v>328</v>
      </c>
      <c r="B77" s="202" t="s">
        <v>329</v>
      </c>
      <c r="C77" s="203">
        <v>40738</v>
      </c>
      <c r="D77" s="202">
        <v>10589</v>
      </c>
      <c r="E77" s="202">
        <v>14</v>
      </c>
      <c r="F77" s="216">
        <v>72</v>
      </c>
      <c r="G77" s="214">
        <f>Table6[[#This Row],[Unidades]]*Table6[[#This Row],[Valor Unitario]]</f>
        <v>1008</v>
      </c>
      <c r="I77" s="200" t="s">
        <v>333</v>
      </c>
      <c r="J77" s="214">
        <v>7468.2000000000007</v>
      </c>
      <c r="K77" s="200">
        <v>12</v>
      </c>
    </row>
    <row r="78" spans="1:11" x14ac:dyDescent="0.2">
      <c r="A78" s="200" t="s">
        <v>328</v>
      </c>
      <c r="B78" s="200" t="s">
        <v>329</v>
      </c>
      <c r="C78" s="201">
        <v>40746</v>
      </c>
      <c r="D78" s="200">
        <v>10602</v>
      </c>
      <c r="E78" s="200">
        <v>13</v>
      </c>
      <c r="F78" s="214">
        <v>48.75</v>
      </c>
      <c r="G78" s="214">
        <f>Table6[[#This Row],[Unidades]]*Table6[[#This Row],[Valor Unitario]]</f>
        <v>633.75</v>
      </c>
      <c r="I78" s="202" t="s">
        <v>333</v>
      </c>
      <c r="J78" s="214">
        <v>12255</v>
      </c>
      <c r="K78" s="202">
        <v>19</v>
      </c>
    </row>
    <row r="79" spans="1:11" x14ac:dyDescent="0.2">
      <c r="A79" s="202" t="s">
        <v>328</v>
      </c>
      <c r="B79" s="202" t="s">
        <v>329</v>
      </c>
      <c r="C79" s="203">
        <v>40756</v>
      </c>
      <c r="D79" s="202">
        <v>10614</v>
      </c>
      <c r="E79" s="202">
        <v>12</v>
      </c>
      <c r="F79" s="216">
        <v>464</v>
      </c>
      <c r="G79" s="214">
        <f>Table6[[#This Row],[Unidades]]*Table6[[#This Row],[Valor Unitario]]</f>
        <v>5568</v>
      </c>
      <c r="I79" s="200" t="s">
        <v>333</v>
      </c>
      <c r="J79" s="214">
        <v>19440</v>
      </c>
      <c r="K79" s="200">
        <v>9</v>
      </c>
    </row>
    <row r="80" spans="1:11" x14ac:dyDescent="0.2">
      <c r="A80" s="200" t="s">
        <v>328</v>
      </c>
      <c r="B80" s="200" t="s">
        <v>329</v>
      </c>
      <c r="C80" s="201">
        <v>40761</v>
      </c>
      <c r="D80" s="200">
        <v>10610</v>
      </c>
      <c r="E80" s="200">
        <v>9</v>
      </c>
      <c r="F80" s="214">
        <v>299.25</v>
      </c>
      <c r="G80" s="214">
        <f>Table6[[#This Row],[Unidades]]*Table6[[#This Row],[Valor Unitario]]</f>
        <v>2693.25</v>
      </c>
      <c r="I80" s="202" t="s">
        <v>333</v>
      </c>
      <c r="J80" s="214">
        <v>62317.5</v>
      </c>
      <c r="K80" s="202">
        <v>7</v>
      </c>
    </row>
    <row r="81" spans="1:11" x14ac:dyDescent="0.2">
      <c r="A81" s="202" t="s">
        <v>328</v>
      </c>
      <c r="B81" s="202" t="s">
        <v>329</v>
      </c>
      <c r="C81" s="203">
        <v>40763</v>
      </c>
      <c r="D81" s="202">
        <v>10603</v>
      </c>
      <c r="E81" s="202">
        <v>8</v>
      </c>
      <c r="F81" s="216">
        <v>1483</v>
      </c>
      <c r="G81" s="214">
        <f>Table6[[#This Row],[Unidades]]*Table6[[#This Row],[Valor Unitario]]</f>
        <v>11864</v>
      </c>
      <c r="I81" s="200" t="s">
        <v>333</v>
      </c>
      <c r="J81" s="214">
        <v>28072</v>
      </c>
      <c r="K81" s="200">
        <v>16</v>
      </c>
    </row>
    <row r="82" spans="1:11" x14ac:dyDescent="0.2">
      <c r="A82" s="200" t="s">
        <v>328</v>
      </c>
      <c r="B82" s="200" t="s">
        <v>329</v>
      </c>
      <c r="C82" s="201">
        <v>40767</v>
      </c>
      <c r="D82" s="200">
        <v>10596</v>
      </c>
      <c r="E82" s="200">
        <v>10</v>
      </c>
      <c r="F82" s="214">
        <v>1180.8800000000001</v>
      </c>
      <c r="G82" s="214">
        <f>Table6[[#This Row],[Unidades]]*Table6[[#This Row],[Valor Unitario]]</f>
        <v>11808.800000000001</v>
      </c>
      <c r="I82" s="202" t="s">
        <v>333</v>
      </c>
      <c r="J82" s="214">
        <v>39715</v>
      </c>
      <c r="K82" s="202">
        <v>13</v>
      </c>
    </row>
    <row r="83" spans="1:11" x14ac:dyDescent="0.2">
      <c r="A83" s="202" t="s">
        <v>328</v>
      </c>
      <c r="B83" s="202" t="s">
        <v>329</v>
      </c>
      <c r="C83" s="203">
        <v>40767</v>
      </c>
      <c r="D83" s="202">
        <v>10623</v>
      </c>
      <c r="E83" s="202">
        <v>11</v>
      </c>
      <c r="F83" s="216">
        <v>1336.95</v>
      </c>
      <c r="G83" s="214">
        <f>Table6[[#This Row],[Unidades]]*Table6[[#This Row],[Valor Unitario]]</f>
        <v>14706.45</v>
      </c>
      <c r="I83" s="200" t="s">
        <v>333</v>
      </c>
      <c r="J83" s="214">
        <v>6492</v>
      </c>
      <c r="K83" s="200">
        <v>16</v>
      </c>
    </row>
    <row r="84" spans="1:11" x14ac:dyDescent="0.2">
      <c r="A84" s="200" t="s">
        <v>328</v>
      </c>
      <c r="B84" s="200" t="s">
        <v>329</v>
      </c>
      <c r="C84" s="201">
        <v>40770</v>
      </c>
      <c r="D84" s="200">
        <v>10631</v>
      </c>
      <c r="E84" s="200">
        <v>15</v>
      </c>
      <c r="F84" s="214">
        <v>55.8</v>
      </c>
      <c r="G84" s="214">
        <f>Table6[[#This Row],[Unidades]]*Table6[[#This Row],[Valor Unitario]]</f>
        <v>837</v>
      </c>
      <c r="I84" s="202" t="s">
        <v>333</v>
      </c>
      <c r="J84" s="214">
        <v>18816</v>
      </c>
      <c r="K84" s="202">
        <v>16</v>
      </c>
    </row>
    <row r="85" spans="1:11" x14ac:dyDescent="0.2">
      <c r="A85" s="202" t="s">
        <v>328</v>
      </c>
      <c r="B85" s="202" t="s">
        <v>329</v>
      </c>
      <c r="C85" s="203">
        <v>40774</v>
      </c>
      <c r="D85" s="202">
        <v>10632</v>
      </c>
      <c r="E85" s="202">
        <v>15</v>
      </c>
      <c r="F85" s="216">
        <v>589</v>
      </c>
      <c r="G85" s="214">
        <f>Table6[[#This Row],[Unidades]]*Table6[[#This Row],[Valor Unitario]]</f>
        <v>8835</v>
      </c>
      <c r="I85" s="200" t="s">
        <v>333</v>
      </c>
      <c r="J85" s="214">
        <v>8405.6</v>
      </c>
      <c r="K85" s="200">
        <v>7</v>
      </c>
    </row>
    <row r="86" spans="1:11" x14ac:dyDescent="0.2">
      <c r="A86" s="200" t="s">
        <v>328</v>
      </c>
      <c r="B86" s="200" t="s">
        <v>329</v>
      </c>
      <c r="C86" s="201">
        <v>40776</v>
      </c>
      <c r="D86" s="200">
        <v>10627</v>
      </c>
      <c r="E86" s="200">
        <v>15</v>
      </c>
      <c r="F86" s="214">
        <v>1185.75</v>
      </c>
      <c r="G86" s="214">
        <f>Table6[[#This Row],[Unidades]]*Table6[[#This Row],[Valor Unitario]]</f>
        <v>17786.25</v>
      </c>
      <c r="I86" s="202" t="s">
        <v>333</v>
      </c>
      <c r="J86" s="214">
        <v>2067.1999999999998</v>
      </c>
      <c r="K86" s="202">
        <v>17</v>
      </c>
    </row>
    <row r="87" spans="1:11" x14ac:dyDescent="0.2">
      <c r="A87" s="202" t="s">
        <v>328</v>
      </c>
      <c r="B87" s="202" t="s">
        <v>329</v>
      </c>
      <c r="C87" s="203">
        <v>40776</v>
      </c>
      <c r="D87" s="202">
        <v>10635</v>
      </c>
      <c r="E87" s="202">
        <v>10</v>
      </c>
      <c r="F87" s="216">
        <v>1326.22</v>
      </c>
      <c r="G87" s="214">
        <f>Table6[[#This Row],[Unidades]]*Table6[[#This Row],[Valor Unitario]]</f>
        <v>13262.2</v>
      </c>
      <c r="I87" s="200" t="s">
        <v>333</v>
      </c>
      <c r="J87" s="214">
        <v>6745.2000000000007</v>
      </c>
      <c r="K87" s="200">
        <v>11</v>
      </c>
    </row>
    <row r="88" spans="1:11" x14ac:dyDescent="0.2">
      <c r="A88" s="200" t="s">
        <v>328</v>
      </c>
      <c r="B88" s="200" t="s">
        <v>329</v>
      </c>
      <c r="C88" s="201">
        <v>40797</v>
      </c>
      <c r="D88" s="200">
        <v>10651</v>
      </c>
      <c r="E88" s="200">
        <v>7</v>
      </c>
      <c r="F88" s="214">
        <v>397.8</v>
      </c>
      <c r="G88" s="214">
        <f>Table6[[#This Row],[Unidades]]*Table6[[#This Row],[Valor Unitario]]</f>
        <v>2784.6</v>
      </c>
      <c r="I88" s="202" t="s">
        <v>333</v>
      </c>
      <c r="J88" s="214">
        <v>9120</v>
      </c>
      <c r="K88" s="202">
        <v>15</v>
      </c>
    </row>
    <row r="89" spans="1:11" x14ac:dyDescent="0.2">
      <c r="A89" s="202" t="s">
        <v>328</v>
      </c>
      <c r="B89" s="202" t="s">
        <v>329</v>
      </c>
      <c r="C89" s="203">
        <v>40816</v>
      </c>
      <c r="D89" s="202">
        <v>10679</v>
      </c>
      <c r="E89" s="202">
        <v>18</v>
      </c>
      <c r="F89" s="216">
        <v>660</v>
      </c>
      <c r="G89" s="214">
        <f>Table6[[#This Row],[Unidades]]*Table6[[#This Row],[Valor Unitario]]</f>
        <v>11880</v>
      </c>
      <c r="I89" s="200" t="s">
        <v>333</v>
      </c>
      <c r="J89" s="214">
        <v>4664</v>
      </c>
      <c r="K89" s="200">
        <v>11</v>
      </c>
    </row>
    <row r="90" spans="1:11" x14ac:dyDescent="0.2">
      <c r="A90" s="200" t="s">
        <v>328</v>
      </c>
      <c r="B90" s="200" t="s">
        <v>329</v>
      </c>
      <c r="C90" s="201">
        <v>40825</v>
      </c>
      <c r="D90" s="200">
        <v>10694</v>
      </c>
      <c r="E90" s="200">
        <v>9</v>
      </c>
      <c r="F90" s="214">
        <v>4825</v>
      </c>
      <c r="G90" s="214">
        <f>Table6[[#This Row],[Unidades]]*Table6[[#This Row],[Valor Unitario]]</f>
        <v>43425</v>
      </c>
      <c r="I90" s="202" t="s">
        <v>333</v>
      </c>
      <c r="J90" s="214">
        <v>11303.6</v>
      </c>
      <c r="K90" s="202">
        <v>7</v>
      </c>
    </row>
    <row r="91" spans="1:11" x14ac:dyDescent="0.2">
      <c r="A91" s="202" t="s">
        <v>328</v>
      </c>
      <c r="B91" s="202" t="s">
        <v>329</v>
      </c>
      <c r="C91" s="203">
        <v>40830</v>
      </c>
      <c r="D91" s="202">
        <v>10696</v>
      </c>
      <c r="E91" s="202">
        <v>13</v>
      </c>
      <c r="F91" s="216">
        <v>996</v>
      </c>
      <c r="G91" s="214">
        <f>Table6[[#This Row],[Unidades]]*Table6[[#This Row],[Valor Unitario]]</f>
        <v>12948</v>
      </c>
      <c r="I91" s="200" t="s">
        <v>333</v>
      </c>
      <c r="J91" s="214">
        <v>2006.4</v>
      </c>
      <c r="K91" s="200">
        <v>11</v>
      </c>
    </row>
    <row r="92" spans="1:11" x14ac:dyDescent="0.2">
      <c r="A92" s="200" t="s">
        <v>328</v>
      </c>
      <c r="B92" s="200" t="s">
        <v>329</v>
      </c>
      <c r="C92" s="201">
        <v>40831</v>
      </c>
      <c r="D92" s="200">
        <v>10660</v>
      </c>
      <c r="E92" s="200">
        <v>13</v>
      </c>
      <c r="F92" s="214">
        <v>1701</v>
      </c>
      <c r="G92" s="214">
        <f>Table6[[#This Row],[Unidades]]*Table6[[#This Row],[Valor Unitario]]</f>
        <v>22113</v>
      </c>
      <c r="I92" s="202" t="s">
        <v>333</v>
      </c>
      <c r="J92" s="214">
        <v>12670</v>
      </c>
      <c r="K92" s="202">
        <v>7</v>
      </c>
    </row>
    <row r="93" spans="1:11" x14ac:dyDescent="0.2">
      <c r="A93" s="202" t="s">
        <v>328</v>
      </c>
      <c r="B93" s="202" t="s">
        <v>329</v>
      </c>
      <c r="C93" s="203">
        <v>40837</v>
      </c>
      <c r="D93" s="202">
        <v>10706</v>
      </c>
      <c r="E93" s="202">
        <v>17</v>
      </c>
      <c r="F93" s="216">
        <v>1893</v>
      </c>
      <c r="G93" s="214">
        <f>Table6[[#This Row],[Unidades]]*Table6[[#This Row],[Valor Unitario]]</f>
        <v>32181</v>
      </c>
      <c r="I93" s="200" t="s">
        <v>333</v>
      </c>
      <c r="J93" s="214">
        <v>23478</v>
      </c>
      <c r="K93" s="200">
        <v>7</v>
      </c>
    </row>
    <row r="94" spans="1:11" x14ac:dyDescent="0.2">
      <c r="A94" s="200" t="s">
        <v>328</v>
      </c>
      <c r="B94" s="200" t="s">
        <v>329</v>
      </c>
      <c r="C94" s="201">
        <v>40851</v>
      </c>
      <c r="D94" s="200">
        <v>10722</v>
      </c>
      <c r="E94" s="200">
        <v>15</v>
      </c>
      <c r="F94" s="214">
        <v>1570</v>
      </c>
      <c r="G94" s="214">
        <f>Table6[[#This Row],[Unidades]]*Table6[[#This Row],[Valor Unitario]]</f>
        <v>23550</v>
      </c>
      <c r="I94" s="202" t="s">
        <v>333</v>
      </c>
      <c r="J94" s="214">
        <v>52646.400000000001</v>
      </c>
      <c r="K94" s="202">
        <v>18</v>
      </c>
    </row>
    <row r="95" spans="1:11" x14ac:dyDescent="0.2">
      <c r="A95" s="202" t="s">
        <v>328</v>
      </c>
      <c r="B95" s="202" t="s">
        <v>329</v>
      </c>
      <c r="C95" s="203">
        <v>40852</v>
      </c>
      <c r="D95" s="202">
        <v>10720</v>
      </c>
      <c r="E95" s="202">
        <v>10</v>
      </c>
      <c r="F95" s="216">
        <v>550</v>
      </c>
      <c r="G95" s="214">
        <f>Table6[[#This Row],[Unidades]]*Table6[[#This Row],[Valor Unitario]]</f>
        <v>5500</v>
      </c>
      <c r="I95" s="200" t="s">
        <v>333</v>
      </c>
      <c r="J95" s="214">
        <v>28726.26</v>
      </c>
      <c r="K95" s="200">
        <v>17</v>
      </c>
    </row>
    <row r="96" spans="1:11" x14ac:dyDescent="0.2">
      <c r="A96" s="200" t="s">
        <v>328</v>
      </c>
      <c r="B96" s="200" t="s">
        <v>329</v>
      </c>
      <c r="C96" s="201">
        <v>40852</v>
      </c>
      <c r="D96" s="200">
        <v>10724</v>
      </c>
      <c r="E96" s="200">
        <v>15</v>
      </c>
      <c r="F96" s="214">
        <v>638.5</v>
      </c>
      <c r="G96" s="214">
        <f>Table6[[#This Row],[Unidades]]*Table6[[#This Row],[Valor Unitario]]</f>
        <v>9577.5</v>
      </c>
      <c r="I96" s="202" t="s">
        <v>333</v>
      </c>
      <c r="J96" s="214">
        <v>6042.96</v>
      </c>
      <c r="K96" s="202">
        <v>7</v>
      </c>
    </row>
    <row r="97" spans="1:11" x14ac:dyDescent="0.2">
      <c r="A97" s="202" t="s">
        <v>328</v>
      </c>
      <c r="B97" s="202" t="s">
        <v>329</v>
      </c>
      <c r="C97" s="203">
        <v>40861</v>
      </c>
      <c r="D97" s="202">
        <v>10729</v>
      </c>
      <c r="E97" s="202">
        <v>18</v>
      </c>
      <c r="F97" s="216">
        <v>1850</v>
      </c>
      <c r="G97" s="214">
        <f>Table6[[#This Row],[Unidades]]*Table6[[#This Row],[Valor Unitario]]</f>
        <v>33300</v>
      </c>
      <c r="I97" s="200" t="s">
        <v>333</v>
      </c>
      <c r="J97" s="214">
        <v>23347.200000000001</v>
      </c>
      <c r="K97" s="200">
        <v>19</v>
      </c>
    </row>
    <row r="98" spans="1:11" x14ac:dyDescent="0.2">
      <c r="A98" s="200" t="s">
        <v>328</v>
      </c>
      <c r="B98" s="200" t="s">
        <v>329</v>
      </c>
      <c r="C98" s="201">
        <v>40879</v>
      </c>
      <c r="D98" s="200">
        <v>10756</v>
      </c>
      <c r="E98" s="200">
        <v>9</v>
      </c>
      <c r="F98" s="214">
        <v>1990</v>
      </c>
      <c r="G98" s="214">
        <f>Table6[[#This Row],[Unidades]]*Table6[[#This Row],[Valor Unitario]]</f>
        <v>17910</v>
      </c>
    </row>
    <row r="99" spans="1:11" x14ac:dyDescent="0.2">
      <c r="A99" s="202" t="s">
        <v>328</v>
      </c>
      <c r="B99" s="202" t="s">
        <v>329</v>
      </c>
      <c r="C99" s="203">
        <v>40894</v>
      </c>
      <c r="D99" s="202">
        <v>10770</v>
      </c>
      <c r="E99" s="202">
        <v>13</v>
      </c>
      <c r="F99" s="216">
        <v>236.25</v>
      </c>
      <c r="G99" s="214">
        <f>Table6[[#This Row],[Unidades]]*Table6[[#This Row],[Valor Unitario]]</f>
        <v>3071.25</v>
      </c>
    </row>
    <row r="100" spans="1:11" x14ac:dyDescent="0.2">
      <c r="A100" s="200" t="s">
        <v>328</v>
      </c>
      <c r="B100" s="200" t="s">
        <v>329</v>
      </c>
      <c r="C100" s="201">
        <v>40900</v>
      </c>
      <c r="D100" s="200">
        <v>10786</v>
      </c>
      <c r="E100" s="200">
        <v>18</v>
      </c>
      <c r="F100" s="214">
        <v>1531.08</v>
      </c>
      <c r="G100" s="214">
        <f>Table6[[#This Row],[Unidades]]*Table6[[#This Row],[Valor Unitario]]</f>
        <v>27559.439999999999</v>
      </c>
    </row>
    <row r="101" spans="1:11" x14ac:dyDescent="0.2">
      <c r="A101" s="202" t="s">
        <v>328</v>
      </c>
      <c r="B101" s="202" t="s">
        <v>329</v>
      </c>
      <c r="C101" s="203">
        <v>40916</v>
      </c>
      <c r="D101" s="202">
        <v>10811</v>
      </c>
      <c r="E101" s="202">
        <v>10</v>
      </c>
      <c r="F101" s="216">
        <v>852</v>
      </c>
      <c r="G101" s="214">
        <f>Table6[[#This Row],[Unidades]]*Table6[[#This Row],[Valor Unitario]]</f>
        <v>8520</v>
      </c>
    </row>
    <row r="102" spans="1:11" x14ac:dyDescent="0.2">
      <c r="A102" s="200" t="s">
        <v>328</v>
      </c>
      <c r="B102" s="200" t="s">
        <v>329</v>
      </c>
      <c r="C102" s="201">
        <v>40928</v>
      </c>
      <c r="D102" s="200">
        <v>10795</v>
      </c>
      <c r="E102" s="200">
        <v>18</v>
      </c>
      <c r="F102" s="214">
        <v>2158</v>
      </c>
      <c r="G102" s="214">
        <f>Table6[[#This Row],[Unidades]]*Table6[[#This Row],[Valor Unitario]]</f>
        <v>38844</v>
      </c>
    </row>
    <row r="103" spans="1:11" x14ac:dyDescent="0.2">
      <c r="A103" s="202" t="s">
        <v>328</v>
      </c>
      <c r="B103" s="202" t="s">
        <v>329</v>
      </c>
      <c r="C103" s="203">
        <v>40934</v>
      </c>
      <c r="D103" s="202">
        <v>10844</v>
      </c>
      <c r="E103" s="202">
        <v>12</v>
      </c>
      <c r="F103" s="216">
        <v>735</v>
      </c>
      <c r="G103" s="214">
        <f>Table6[[#This Row],[Unidades]]*Table6[[#This Row],[Valor Unitario]]</f>
        <v>8820</v>
      </c>
    </row>
    <row r="104" spans="1:11" x14ac:dyDescent="0.2">
      <c r="A104" s="200" t="s">
        <v>328</v>
      </c>
      <c r="B104" s="200" t="s">
        <v>329</v>
      </c>
      <c r="C104" s="201">
        <v>40938</v>
      </c>
      <c r="D104" s="200">
        <v>10824</v>
      </c>
      <c r="E104" s="200">
        <v>15</v>
      </c>
      <c r="F104" s="214">
        <v>250.8</v>
      </c>
      <c r="G104" s="214">
        <f>Table6[[#This Row],[Unidades]]*Table6[[#This Row],[Valor Unitario]]</f>
        <v>3762</v>
      </c>
    </row>
    <row r="105" spans="1:11" x14ac:dyDescent="0.2">
      <c r="A105" s="202" t="s">
        <v>328</v>
      </c>
      <c r="B105" s="202" t="s">
        <v>329</v>
      </c>
      <c r="C105" s="203">
        <v>40938</v>
      </c>
      <c r="D105" s="202">
        <v>10845</v>
      </c>
      <c r="E105" s="202">
        <v>8</v>
      </c>
      <c r="F105" s="216">
        <v>3812.7</v>
      </c>
      <c r="G105" s="214">
        <f>Table6[[#This Row],[Unidades]]*Table6[[#This Row],[Valor Unitario]]</f>
        <v>30501.599999999999</v>
      </c>
    </row>
    <row r="106" spans="1:11" x14ac:dyDescent="0.2">
      <c r="A106" s="200" t="s">
        <v>328</v>
      </c>
      <c r="B106" s="200" t="s">
        <v>329</v>
      </c>
      <c r="C106" s="201">
        <v>40938</v>
      </c>
      <c r="D106" s="200">
        <v>10852</v>
      </c>
      <c r="E106" s="200">
        <v>11</v>
      </c>
      <c r="F106" s="214">
        <v>2984</v>
      </c>
      <c r="G106" s="214">
        <f>Table6[[#This Row],[Unidades]]*Table6[[#This Row],[Valor Unitario]]</f>
        <v>32824</v>
      </c>
    </row>
    <row r="107" spans="1:11" x14ac:dyDescent="0.2">
      <c r="A107" s="202" t="s">
        <v>328</v>
      </c>
      <c r="B107" s="202" t="s">
        <v>329</v>
      </c>
      <c r="C107" s="203">
        <v>40941</v>
      </c>
      <c r="D107" s="202">
        <v>10862</v>
      </c>
      <c r="E107" s="202">
        <v>18</v>
      </c>
      <c r="F107" s="216">
        <v>581</v>
      </c>
      <c r="G107" s="214">
        <f>Table6[[#This Row],[Unidades]]*Table6[[#This Row],[Valor Unitario]]</f>
        <v>10458</v>
      </c>
    </row>
    <row r="108" spans="1:11" x14ac:dyDescent="0.2">
      <c r="A108" s="200" t="s">
        <v>328</v>
      </c>
      <c r="B108" s="200" t="s">
        <v>329</v>
      </c>
      <c r="C108" s="201">
        <v>40945</v>
      </c>
      <c r="D108" s="200">
        <v>10857</v>
      </c>
      <c r="E108" s="200">
        <v>8</v>
      </c>
      <c r="F108" s="214">
        <v>2048.2199999999998</v>
      </c>
      <c r="G108" s="214">
        <f>Table6[[#This Row],[Unidades]]*Table6[[#This Row],[Valor Unitario]]</f>
        <v>16385.759999999998</v>
      </c>
    </row>
    <row r="109" spans="1:11" x14ac:dyDescent="0.2">
      <c r="A109" s="202" t="s">
        <v>328</v>
      </c>
      <c r="B109" s="202" t="s">
        <v>329</v>
      </c>
      <c r="C109" s="203">
        <v>40959</v>
      </c>
      <c r="D109" s="202">
        <v>10883</v>
      </c>
      <c r="E109" s="202">
        <v>19</v>
      </c>
      <c r="F109" s="216">
        <v>36</v>
      </c>
      <c r="G109" s="214">
        <f>Table6[[#This Row],[Unidades]]*Table6[[#This Row],[Valor Unitario]]</f>
        <v>684</v>
      </c>
    </row>
    <row r="110" spans="1:11" x14ac:dyDescent="0.2">
      <c r="A110" s="200" t="s">
        <v>328</v>
      </c>
      <c r="B110" s="200" t="s">
        <v>329</v>
      </c>
      <c r="C110" s="201">
        <v>40988</v>
      </c>
      <c r="D110" s="200">
        <v>10955</v>
      </c>
      <c r="E110" s="200">
        <v>15</v>
      </c>
      <c r="F110" s="214">
        <v>74.400000000000006</v>
      </c>
      <c r="G110" s="214">
        <f>Table6[[#This Row],[Unidades]]*Table6[[#This Row],[Valor Unitario]]</f>
        <v>1116</v>
      </c>
    </row>
    <row r="111" spans="1:11" x14ac:dyDescent="0.2">
      <c r="A111" s="202" t="s">
        <v>328</v>
      </c>
      <c r="B111" s="202" t="s">
        <v>329</v>
      </c>
      <c r="C111" s="203">
        <v>40991</v>
      </c>
      <c r="D111" s="202">
        <v>10940</v>
      </c>
      <c r="E111" s="202">
        <v>16</v>
      </c>
      <c r="F111" s="216">
        <v>360</v>
      </c>
      <c r="G111" s="214">
        <f>Table6[[#This Row],[Unidades]]*Table6[[#This Row],[Valor Unitario]]</f>
        <v>5760</v>
      </c>
    </row>
    <row r="112" spans="1:11" x14ac:dyDescent="0.2">
      <c r="A112" s="200" t="s">
        <v>328</v>
      </c>
      <c r="B112" s="200" t="s">
        <v>329</v>
      </c>
      <c r="C112" s="201">
        <v>40992</v>
      </c>
      <c r="D112" s="200">
        <v>10932</v>
      </c>
      <c r="E112" s="200">
        <v>7</v>
      </c>
      <c r="F112" s="214">
        <v>1788.63</v>
      </c>
      <c r="G112" s="214">
        <f>Table6[[#This Row],[Unidades]]*Table6[[#This Row],[Valor Unitario]]</f>
        <v>12520.41</v>
      </c>
    </row>
    <row r="113" spans="1:7" x14ac:dyDescent="0.2">
      <c r="A113" s="202" t="s">
        <v>328</v>
      </c>
      <c r="B113" s="202" t="s">
        <v>329</v>
      </c>
      <c r="C113" s="203">
        <v>40995</v>
      </c>
      <c r="D113" s="202">
        <v>10957</v>
      </c>
      <c r="E113" s="202">
        <v>16</v>
      </c>
      <c r="F113" s="216">
        <v>1762.7</v>
      </c>
      <c r="G113" s="214">
        <f>Table6[[#This Row],[Unidades]]*Table6[[#This Row],[Valor Unitario]]</f>
        <v>28203.200000000001</v>
      </c>
    </row>
    <row r="114" spans="1:7" x14ac:dyDescent="0.2">
      <c r="A114" s="200" t="s">
        <v>328</v>
      </c>
      <c r="B114" s="200" t="s">
        <v>329</v>
      </c>
      <c r="C114" s="201">
        <v>40998</v>
      </c>
      <c r="D114" s="200">
        <v>10961</v>
      </c>
      <c r="E114" s="200">
        <v>16</v>
      </c>
      <c r="F114" s="214">
        <v>1119.9000000000001</v>
      </c>
      <c r="G114" s="214">
        <f>Table6[[#This Row],[Unidades]]*Table6[[#This Row],[Valor Unitario]]</f>
        <v>17918.400000000001</v>
      </c>
    </row>
    <row r="115" spans="1:7" x14ac:dyDescent="0.2">
      <c r="A115" s="202" t="s">
        <v>328</v>
      </c>
      <c r="B115" s="202" t="s">
        <v>329</v>
      </c>
      <c r="C115" s="203">
        <v>40999</v>
      </c>
      <c r="D115" s="202">
        <v>10979</v>
      </c>
      <c r="E115" s="202">
        <v>14</v>
      </c>
      <c r="F115" s="216">
        <v>4813.5</v>
      </c>
      <c r="G115" s="214">
        <f>Table6[[#This Row],[Unidades]]*Table6[[#This Row],[Valor Unitario]]</f>
        <v>67389</v>
      </c>
    </row>
    <row r="116" spans="1:7" x14ac:dyDescent="0.2">
      <c r="A116" s="200" t="s">
        <v>328</v>
      </c>
      <c r="B116" s="200" t="s">
        <v>329</v>
      </c>
      <c r="C116" s="201">
        <v>41005</v>
      </c>
      <c r="D116" s="200">
        <v>10987</v>
      </c>
      <c r="E116" s="200">
        <v>8</v>
      </c>
      <c r="F116" s="214">
        <v>2772</v>
      </c>
      <c r="G116" s="214">
        <f>Table6[[#This Row],[Unidades]]*Table6[[#This Row],[Valor Unitario]]</f>
        <v>22176</v>
      </c>
    </row>
    <row r="117" spans="1:7" x14ac:dyDescent="0.2">
      <c r="A117" s="202" t="s">
        <v>328</v>
      </c>
      <c r="B117" s="202" t="s">
        <v>329</v>
      </c>
      <c r="C117" s="203">
        <v>41009</v>
      </c>
      <c r="D117" s="202">
        <v>10977</v>
      </c>
      <c r="E117" s="202">
        <v>12</v>
      </c>
      <c r="F117" s="216">
        <v>2233</v>
      </c>
      <c r="G117" s="214">
        <f>Table6[[#This Row],[Unidades]]*Table6[[#This Row],[Valor Unitario]]</f>
        <v>26796</v>
      </c>
    </row>
    <row r="118" spans="1:7" x14ac:dyDescent="0.2">
      <c r="A118" s="200" t="s">
        <v>328</v>
      </c>
      <c r="B118" s="200" t="s">
        <v>329</v>
      </c>
      <c r="C118" s="201">
        <v>41012</v>
      </c>
      <c r="D118" s="200">
        <v>10997</v>
      </c>
      <c r="E118" s="200">
        <v>15</v>
      </c>
      <c r="F118" s="214">
        <v>1885</v>
      </c>
      <c r="G118" s="214">
        <f>Table6[[#This Row],[Unidades]]*Table6[[#This Row],[Valor Unitario]]</f>
        <v>28275</v>
      </c>
    </row>
    <row r="119" spans="1:7" x14ac:dyDescent="0.2">
      <c r="A119" s="202" t="s">
        <v>328</v>
      </c>
      <c r="B119" s="202" t="s">
        <v>329</v>
      </c>
      <c r="C119" s="203">
        <v>41012</v>
      </c>
      <c r="D119" s="202">
        <v>11007</v>
      </c>
      <c r="E119" s="202">
        <v>11</v>
      </c>
      <c r="F119" s="216">
        <v>2633.9</v>
      </c>
      <c r="G119" s="214">
        <f>Table6[[#This Row],[Unidades]]*Table6[[#This Row],[Valor Unitario]]</f>
        <v>28972.9</v>
      </c>
    </row>
    <row r="120" spans="1:7" x14ac:dyDescent="0.2">
      <c r="A120" s="200" t="s">
        <v>328</v>
      </c>
      <c r="B120" s="200" t="s">
        <v>329</v>
      </c>
      <c r="C120" s="201">
        <v>41016</v>
      </c>
      <c r="D120" s="200">
        <v>10998</v>
      </c>
      <c r="E120" s="200">
        <v>14</v>
      </c>
      <c r="F120" s="214">
        <v>686</v>
      </c>
      <c r="G120" s="214">
        <f>Table6[[#This Row],[Unidades]]*Table6[[#This Row],[Valor Unitario]]</f>
        <v>9604</v>
      </c>
    </row>
    <row r="121" spans="1:7" x14ac:dyDescent="0.2">
      <c r="A121" s="202" t="s">
        <v>328</v>
      </c>
      <c r="B121" s="202" t="s">
        <v>329</v>
      </c>
      <c r="C121" s="203">
        <v>41020</v>
      </c>
      <c r="D121" s="202">
        <v>10986</v>
      </c>
      <c r="E121" s="202">
        <v>17</v>
      </c>
      <c r="F121" s="216">
        <v>2220</v>
      </c>
      <c r="G121" s="214">
        <f>Table6[[#This Row],[Unidades]]*Table6[[#This Row],[Valor Unitario]]</f>
        <v>37740</v>
      </c>
    </row>
    <row r="122" spans="1:7" x14ac:dyDescent="0.2">
      <c r="A122" s="200" t="s">
        <v>328</v>
      </c>
      <c r="B122" s="200" t="s">
        <v>329</v>
      </c>
      <c r="C122" s="201">
        <v>41021</v>
      </c>
      <c r="D122" s="200">
        <v>11036</v>
      </c>
      <c r="E122" s="200">
        <v>13</v>
      </c>
      <c r="F122" s="214">
        <v>1692</v>
      </c>
      <c r="G122" s="214">
        <f>Table6[[#This Row],[Unidades]]*Table6[[#This Row],[Valor Unitario]]</f>
        <v>21996</v>
      </c>
    </row>
    <row r="123" spans="1:7" x14ac:dyDescent="0.2">
      <c r="A123" s="202" t="s">
        <v>328</v>
      </c>
      <c r="B123" s="202" t="s">
        <v>329</v>
      </c>
      <c r="C123" s="203">
        <v>41023</v>
      </c>
      <c r="D123" s="202">
        <v>11046</v>
      </c>
      <c r="E123" s="202">
        <v>14</v>
      </c>
      <c r="F123" s="216">
        <v>1485.8</v>
      </c>
      <c r="G123" s="214">
        <f>Table6[[#This Row],[Unidades]]*Table6[[#This Row],[Valor Unitario]]</f>
        <v>20801.2</v>
      </c>
    </row>
    <row r="124" spans="1:7" x14ac:dyDescent="0.2">
      <c r="A124" s="200" t="s">
        <v>328</v>
      </c>
      <c r="B124" s="200" t="s">
        <v>329</v>
      </c>
      <c r="C124" s="201">
        <v>41026</v>
      </c>
      <c r="D124" s="200">
        <v>11034</v>
      </c>
      <c r="E124" s="200">
        <v>12</v>
      </c>
      <c r="F124" s="214">
        <v>539.4</v>
      </c>
      <c r="G124" s="214">
        <f>Table6[[#This Row],[Unidades]]*Table6[[#This Row],[Valor Unitario]]</f>
        <v>6472.7999999999993</v>
      </c>
    </row>
    <row r="125" spans="1:7" x14ac:dyDescent="0.2">
      <c r="A125" s="202" t="s">
        <v>328</v>
      </c>
      <c r="B125" s="202" t="s">
        <v>329</v>
      </c>
      <c r="C125" s="203">
        <v>41030</v>
      </c>
      <c r="D125" s="202">
        <v>11056</v>
      </c>
      <c r="E125" s="202">
        <v>18</v>
      </c>
      <c r="F125" s="216">
        <v>3740</v>
      </c>
      <c r="G125" s="214">
        <f>Table6[[#This Row],[Unidades]]*Table6[[#This Row],[Valor Unitario]]</f>
        <v>67320</v>
      </c>
    </row>
    <row r="126" spans="1:7" x14ac:dyDescent="0.2">
      <c r="A126" s="200" t="s">
        <v>328</v>
      </c>
      <c r="B126" s="200" t="s">
        <v>329</v>
      </c>
      <c r="C126" s="201">
        <v>41480</v>
      </c>
      <c r="D126" s="200">
        <v>10262</v>
      </c>
      <c r="E126" s="200">
        <v>14</v>
      </c>
      <c r="F126" s="214">
        <v>584</v>
      </c>
      <c r="G126" s="214">
        <f>Table6[[#This Row],[Unidades]]*Table6[[#This Row],[Valor Unitario]]</f>
        <v>8176</v>
      </c>
    </row>
    <row r="127" spans="1:7" x14ac:dyDescent="0.2">
      <c r="A127" s="202" t="s">
        <v>328</v>
      </c>
      <c r="B127" s="202" t="s">
        <v>329</v>
      </c>
      <c r="C127" s="203">
        <v>41500</v>
      </c>
      <c r="D127" s="202">
        <v>10276</v>
      </c>
      <c r="E127" s="202">
        <v>13</v>
      </c>
      <c r="F127" s="216">
        <v>420</v>
      </c>
      <c r="G127" s="214">
        <f>Table6[[#This Row],[Unidades]]*Table6[[#This Row],[Valor Unitario]]</f>
        <v>5460</v>
      </c>
    </row>
    <row r="128" spans="1:7" x14ac:dyDescent="0.2">
      <c r="A128" s="200" t="s">
        <v>328</v>
      </c>
      <c r="B128" s="200" t="s">
        <v>329</v>
      </c>
      <c r="C128" s="201">
        <v>41502</v>
      </c>
      <c r="D128" s="200">
        <v>10278</v>
      </c>
      <c r="E128" s="200">
        <v>8</v>
      </c>
      <c r="F128" s="214">
        <v>1488.8</v>
      </c>
      <c r="G128" s="214">
        <f>Table6[[#This Row],[Unidades]]*Table6[[#This Row],[Valor Unitario]]</f>
        <v>11910.4</v>
      </c>
    </row>
    <row r="129" spans="1:7" x14ac:dyDescent="0.2">
      <c r="A129" s="202" t="s">
        <v>328</v>
      </c>
      <c r="B129" s="202" t="s">
        <v>329</v>
      </c>
      <c r="C129" s="203">
        <v>41502</v>
      </c>
      <c r="D129" s="202">
        <v>10279</v>
      </c>
      <c r="E129" s="202">
        <v>14</v>
      </c>
      <c r="F129" s="216">
        <v>351</v>
      </c>
      <c r="G129" s="214">
        <f>Table6[[#This Row],[Unidades]]*Table6[[#This Row],[Valor Unitario]]</f>
        <v>4914</v>
      </c>
    </row>
    <row r="130" spans="1:7" x14ac:dyDescent="0.2">
      <c r="A130" s="200" t="s">
        <v>328</v>
      </c>
      <c r="B130" s="200" t="s">
        <v>329</v>
      </c>
      <c r="C130" s="201">
        <v>41514</v>
      </c>
      <c r="D130" s="200">
        <v>10287</v>
      </c>
      <c r="E130" s="200">
        <v>7</v>
      </c>
      <c r="F130" s="214">
        <v>819</v>
      </c>
      <c r="G130" s="214">
        <f>Table6[[#This Row],[Unidades]]*Table6[[#This Row],[Valor Unitario]]</f>
        <v>5733</v>
      </c>
    </row>
    <row r="131" spans="1:7" x14ac:dyDescent="0.2">
      <c r="A131" s="202" t="s">
        <v>328</v>
      </c>
      <c r="B131" s="202" t="s">
        <v>329</v>
      </c>
      <c r="C131" s="203">
        <v>41516</v>
      </c>
      <c r="D131" s="202">
        <v>10286</v>
      </c>
      <c r="E131" s="202">
        <v>12</v>
      </c>
      <c r="F131" s="216">
        <v>3016</v>
      </c>
      <c r="G131" s="214">
        <f>Table6[[#This Row],[Unidades]]*Table6[[#This Row],[Valor Unitario]]</f>
        <v>36192</v>
      </c>
    </row>
    <row r="132" spans="1:7" x14ac:dyDescent="0.2">
      <c r="A132" s="200" t="s">
        <v>328</v>
      </c>
      <c r="B132" s="200" t="s">
        <v>329</v>
      </c>
      <c r="C132" s="201">
        <v>41520</v>
      </c>
      <c r="D132" s="200">
        <v>10290</v>
      </c>
      <c r="E132" s="200">
        <v>13</v>
      </c>
      <c r="F132" s="214">
        <v>2169</v>
      </c>
      <c r="G132" s="214">
        <f>Table6[[#This Row],[Unidades]]*Table6[[#This Row],[Valor Unitario]]</f>
        <v>28197</v>
      </c>
    </row>
    <row r="133" spans="1:7" x14ac:dyDescent="0.2">
      <c r="A133" s="202" t="s">
        <v>328</v>
      </c>
      <c r="B133" s="202" t="s">
        <v>329</v>
      </c>
      <c r="C133" s="203">
        <v>41534</v>
      </c>
      <c r="D133" s="202">
        <v>10301</v>
      </c>
      <c r="E133" s="202">
        <v>11</v>
      </c>
      <c r="F133" s="216">
        <v>755</v>
      </c>
      <c r="G133" s="214">
        <f>Table6[[#This Row],[Unidades]]*Table6[[#This Row],[Valor Unitario]]</f>
        <v>8305</v>
      </c>
    </row>
    <row r="134" spans="1:7" x14ac:dyDescent="0.2">
      <c r="A134" s="200" t="s">
        <v>328</v>
      </c>
      <c r="B134" s="200" t="s">
        <v>329</v>
      </c>
      <c r="C134" s="201">
        <v>41544</v>
      </c>
      <c r="D134" s="200">
        <v>10310</v>
      </c>
      <c r="E134" s="200">
        <v>17</v>
      </c>
      <c r="F134" s="214">
        <v>336</v>
      </c>
      <c r="G134" s="214">
        <f>Table6[[#This Row],[Unidades]]*Table6[[#This Row],[Valor Unitario]]</f>
        <v>5712</v>
      </c>
    </row>
    <row r="135" spans="1:7" x14ac:dyDescent="0.2">
      <c r="A135" s="202" t="s">
        <v>328</v>
      </c>
      <c r="B135" s="202" t="s">
        <v>329</v>
      </c>
      <c r="C135" s="203">
        <v>41551</v>
      </c>
      <c r="D135" s="202">
        <v>10318</v>
      </c>
      <c r="E135" s="202">
        <v>13</v>
      </c>
      <c r="F135" s="216">
        <v>240.4</v>
      </c>
      <c r="G135" s="214">
        <f>Table6[[#This Row],[Unidades]]*Table6[[#This Row],[Valor Unitario]]</f>
        <v>3125.2000000000003</v>
      </c>
    </row>
    <row r="136" spans="1:7" x14ac:dyDescent="0.2">
      <c r="A136" s="200" t="s">
        <v>328</v>
      </c>
      <c r="B136" s="200" t="s">
        <v>329</v>
      </c>
      <c r="C136" s="201">
        <v>41556</v>
      </c>
      <c r="D136" s="200">
        <v>10305</v>
      </c>
      <c r="E136" s="200">
        <v>15</v>
      </c>
      <c r="F136" s="214">
        <v>3741.3</v>
      </c>
      <c r="G136" s="214">
        <f>Table6[[#This Row],[Unidades]]*Table6[[#This Row],[Valor Unitario]]</f>
        <v>56119.5</v>
      </c>
    </row>
    <row r="137" spans="1:7" x14ac:dyDescent="0.2">
      <c r="A137" s="202" t="s">
        <v>328</v>
      </c>
      <c r="B137" s="202" t="s">
        <v>329</v>
      </c>
      <c r="C137" s="203">
        <v>41575</v>
      </c>
      <c r="D137" s="202">
        <v>10334</v>
      </c>
      <c r="E137" s="202">
        <v>15</v>
      </c>
      <c r="F137" s="216">
        <v>144.80000000000001</v>
      </c>
      <c r="G137" s="214">
        <f>Table6[[#This Row],[Unidades]]*Table6[[#This Row],[Valor Unitario]]</f>
        <v>2172</v>
      </c>
    </row>
    <row r="138" spans="1:7" x14ac:dyDescent="0.2">
      <c r="A138" s="200" t="s">
        <v>328</v>
      </c>
      <c r="B138" s="200" t="s">
        <v>329</v>
      </c>
      <c r="C138" s="201">
        <v>41598</v>
      </c>
      <c r="D138" s="200">
        <v>10354</v>
      </c>
      <c r="E138" s="200">
        <v>9</v>
      </c>
      <c r="F138" s="214">
        <v>568.79999999999995</v>
      </c>
      <c r="G138" s="214">
        <f>Table6[[#This Row],[Unidades]]*Table6[[#This Row],[Valor Unitario]]</f>
        <v>5119.2</v>
      </c>
    </row>
    <row r="139" spans="1:7" x14ac:dyDescent="0.2">
      <c r="A139" s="202" t="s">
        <v>328</v>
      </c>
      <c r="B139" s="202" t="s">
        <v>329</v>
      </c>
      <c r="C139" s="203">
        <v>41617</v>
      </c>
      <c r="D139" s="202">
        <v>10369</v>
      </c>
      <c r="E139" s="202">
        <v>14</v>
      </c>
      <c r="F139" s="216">
        <v>2390.4</v>
      </c>
      <c r="G139" s="214">
        <f>Table6[[#This Row],[Unidades]]*Table6[[#This Row],[Valor Unitario]]</f>
        <v>33465.599999999999</v>
      </c>
    </row>
    <row r="140" spans="1:7" x14ac:dyDescent="0.2">
      <c r="A140" s="200" t="s">
        <v>328</v>
      </c>
      <c r="B140" s="200" t="s">
        <v>329</v>
      </c>
      <c r="C140" s="201">
        <v>41626</v>
      </c>
      <c r="D140" s="200">
        <v>10383</v>
      </c>
      <c r="E140" s="200">
        <v>12</v>
      </c>
      <c r="F140" s="214">
        <v>899</v>
      </c>
      <c r="G140" s="214">
        <f>Table6[[#This Row],[Unidades]]*Table6[[#This Row],[Valor Unitario]]</f>
        <v>10788</v>
      </c>
    </row>
    <row r="141" spans="1:7" x14ac:dyDescent="0.2">
      <c r="A141" s="202" t="s">
        <v>328</v>
      </c>
      <c r="B141" s="202" t="s">
        <v>329</v>
      </c>
      <c r="C141" s="203">
        <v>41638</v>
      </c>
      <c r="D141" s="202">
        <v>10366</v>
      </c>
      <c r="E141" s="202">
        <v>13</v>
      </c>
      <c r="F141" s="216">
        <v>136</v>
      </c>
      <c r="G141" s="214">
        <f>Table6[[#This Row],[Unidades]]*Table6[[#This Row],[Valor Unitario]]</f>
        <v>1768</v>
      </c>
    </row>
    <row r="142" spans="1:7" x14ac:dyDescent="0.2">
      <c r="A142" s="200" t="s">
        <v>326</v>
      </c>
      <c r="B142" s="200" t="s">
        <v>330</v>
      </c>
      <c r="C142" s="201">
        <v>40552</v>
      </c>
      <c r="D142" s="200">
        <v>10403</v>
      </c>
      <c r="E142" s="200">
        <v>18</v>
      </c>
      <c r="F142" s="214">
        <v>855.01</v>
      </c>
      <c r="G142" s="214">
        <f>Table6[[#This Row],[Unidades]]*Table6[[#This Row],[Valor Unitario]]</f>
        <v>15390.18</v>
      </c>
    </row>
    <row r="143" spans="1:7" x14ac:dyDescent="0.2">
      <c r="A143" s="202" t="s">
        <v>328</v>
      </c>
      <c r="B143" s="202" t="s">
        <v>330</v>
      </c>
      <c r="C143" s="203">
        <v>40567</v>
      </c>
      <c r="D143" s="202">
        <v>10418</v>
      </c>
      <c r="E143" s="202">
        <v>14</v>
      </c>
      <c r="F143" s="216">
        <v>1814.8</v>
      </c>
      <c r="G143" s="214">
        <f>Table6[[#This Row],[Unidades]]*Table6[[#This Row],[Valor Unitario]]</f>
        <v>25407.200000000001</v>
      </c>
    </row>
    <row r="144" spans="1:7" x14ac:dyDescent="0.2">
      <c r="A144" s="200" t="s">
        <v>328</v>
      </c>
      <c r="B144" s="200" t="s">
        <v>330</v>
      </c>
      <c r="C144" s="201">
        <v>40571</v>
      </c>
      <c r="D144" s="200">
        <v>10417</v>
      </c>
      <c r="E144" s="200">
        <v>11</v>
      </c>
      <c r="F144" s="214">
        <v>11188.4</v>
      </c>
      <c r="G144" s="214">
        <f>Table6[[#This Row],[Unidades]]*Table6[[#This Row],[Valor Unitario]]</f>
        <v>123072.4</v>
      </c>
    </row>
    <row r="145" spans="1:7" x14ac:dyDescent="0.2">
      <c r="A145" s="202" t="s">
        <v>328</v>
      </c>
      <c r="B145" s="202" t="s">
        <v>330</v>
      </c>
      <c r="C145" s="203">
        <v>40573</v>
      </c>
      <c r="D145" s="202">
        <v>10419</v>
      </c>
      <c r="E145" s="202">
        <v>13</v>
      </c>
      <c r="F145" s="216">
        <v>2097.6</v>
      </c>
      <c r="G145" s="214">
        <f>Table6[[#This Row],[Unidades]]*Table6[[#This Row],[Valor Unitario]]</f>
        <v>27268.799999999999</v>
      </c>
    </row>
    <row r="146" spans="1:7" x14ac:dyDescent="0.2">
      <c r="A146" s="200" t="s">
        <v>328</v>
      </c>
      <c r="B146" s="200" t="s">
        <v>330</v>
      </c>
      <c r="C146" s="201">
        <v>40577</v>
      </c>
      <c r="D146" s="200">
        <v>10430</v>
      </c>
      <c r="E146" s="200">
        <v>13</v>
      </c>
      <c r="F146" s="214">
        <v>4899.2</v>
      </c>
      <c r="G146" s="214">
        <f>Table6[[#This Row],[Unidades]]*Table6[[#This Row],[Valor Unitario]]</f>
        <v>63689.599999999999</v>
      </c>
    </row>
    <row r="147" spans="1:7" x14ac:dyDescent="0.2">
      <c r="A147" s="202" t="s">
        <v>328</v>
      </c>
      <c r="B147" s="202" t="s">
        <v>330</v>
      </c>
      <c r="C147" s="203">
        <v>40580</v>
      </c>
      <c r="D147" s="202">
        <v>10426</v>
      </c>
      <c r="E147" s="202">
        <v>11</v>
      </c>
      <c r="F147" s="216">
        <v>338.2</v>
      </c>
      <c r="G147" s="214">
        <f>Table6[[#This Row],[Unidades]]*Table6[[#This Row],[Valor Unitario]]</f>
        <v>3720.2</v>
      </c>
    </row>
    <row r="148" spans="1:7" x14ac:dyDescent="0.2">
      <c r="A148" s="200" t="s">
        <v>328</v>
      </c>
      <c r="B148" s="200" t="s">
        <v>330</v>
      </c>
      <c r="C148" s="201">
        <v>40581</v>
      </c>
      <c r="D148" s="200">
        <v>10431</v>
      </c>
      <c r="E148" s="200">
        <v>13</v>
      </c>
      <c r="F148" s="214">
        <v>1892.25</v>
      </c>
      <c r="G148" s="214">
        <f>Table6[[#This Row],[Unidades]]*Table6[[#This Row],[Valor Unitario]]</f>
        <v>24599.25</v>
      </c>
    </row>
    <row r="149" spans="1:7" x14ac:dyDescent="0.2">
      <c r="A149" s="202" t="s">
        <v>328</v>
      </c>
      <c r="B149" s="202" t="s">
        <v>330</v>
      </c>
      <c r="C149" s="203">
        <v>40598</v>
      </c>
      <c r="D149" s="202">
        <v>10448</v>
      </c>
      <c r="E149" s="202">
        <v>17</v>
      </c>
      <c r="F149" s="216">
        <v>443.4</v>
      </c>
      <c r="G149" s="214">
        <f>Table6[[#This Row],[Unidades]]*Table6[[#This Row],[Valor Unitario]]</f>
        <v>7537.7999999999993</v>
      </c>
    </row>
    <row r="150" spans="1:7" x14ac:dyDescent="0.2">
      <c r="A150" s="200" t="s">
        <v>326</v>
      </c>
      <c r="B150" s="200" t="s">
        <v>330</v>
      </c>
      <c r="C150" s="201">
        <v>40599</v>
      </c>
      <c r="D150" s="200">
        <v>10454</v>
      </c>
      <c r="E150" s="200">
        <v>19</v>
      </c>
      <c r="F150" s="214">
        <v>331.2</v>
      </c>
      <c r="G150" s="214">
        <f>Table6[[#This Row],[Unidades]]*Table6[[#This Row],[Valor Unitario]]</f>
        <v>6292.8</v>
      </c>
    </row>
    <row r="151" spans="1:7" x14ac:dyDescent="0.2">
      <c r="A151" s="202" t="s">
        <v>328</v>
      </c>
      <c r="B151" s="202" t="s">
        <v>330</v>
      </c>
      <c r="C151" s="203">
        <v>40602</v>
      </c>
      <c r="D151" s="202">
        <v>10440</v>
      </c>
      <c r="E151" s="202">
        <v>7</v>
      </c>
      <c r="F151" s="216">
        <v>4924.13</v>
      </c>
      <c r="G151" s="214">
        <f>Table6[[#This Row],[Unidades]]*Table6[[#This Row],[Valor Unitario]]</f>
        <v>34468.910000000003</v>
      </c>
    </row>
    <row r="152" spans="1:7" x14ac:dyDescent="0.2">
      <c r="A152" s="200" t="s">
        <v>328</v>
      </c>
      <c r="B152" s="200" t="s">
        <v>330</v>
      </c>
      <c r="C152" s="201">
        <v>40602</v>
      </c>
      <c r="D152" s="200">
        <v>10459</v>
      </c>
      <c r="E152" s="200">
        <v>11</v>
      </c>
      <c r="F152" s="214">
        <v>1659.2</v>
      </c>
      <c r="G152" s="214">
        <f>Table6[[#This Row],[Unidades]]*Table6[[#This Row],[Valor Unitario]]</f>
        <v>18251.2</v>
      </c>
    </row>
    <row r="153" spans="1:7" x14ac:dyDescent="0.2">
      <c r="A153" s="202" t="s">
        <v>328</v>
      </c>
      <c r="B153" s="202" t="s">
        <v>330</v>
      </c>
      <c r="C153" s="203">
        <v>40605</v>
      </c>
      <c r="D153" s="202">
        <v>10427</v>
      </c>
      <c r="E153" s="202">
        <v>12</v>
      </c>
      <c r="F153" s="216">
        <v>651</v>
      </c>
      <c r="G153" s="214">
        <f>Table6[[#This Row],[Unidades]]*Table6[[#This Row],[Valor Unitario]]</f>
        <v>7812</v>
      </c>
    </row>
    <row r="154" spans="1:7" x14ac:dyDescent="0.2">
      <c r="A154" s="200" t="s">
        <v>328</v>
      </c>
      <c r="B154" s="200" t="s">
        <v>330</v>
      </c>
      <c r="C154" s="201">
        <v>40609</v>
      </c>
      <c r="D154" s="200">
        <v>10447</v>
      </c>
      <c r="E154" s="200">
        <v>9</v>
      </c>
      <c r="F154" s="214">
        <v>914.4</v>
      </c>
      <c r="G154" s="214">
        <f>Table6[[#This Row],[Unidades]]*Table6[[#This Row],[Valor Unitario]]</f>
        <v>8229.6</v>
      </c>
    </row>
    <row r="155" spans="1:7" x14ac:dyDescent="0.2">
      <c r="A155" s="202" t="s">
        <v>328</v>
      </c>
      <c r="B155" s="202" t="s">
        <v>330</v>
      </c>
      <c r="C155" s="203">
        <v>40614</v>
      </c>
      <c r="D155" s="202">
        <v>10451</v>
      </c>
      <c r="E155" s="202">
        <v>8</v>
      </c>
      <c r="F155" s="216">
        <v>3849.66</v>
      </c>
      <c r="G155" s="214">
        <f>Table6[[#This Row],[Unidades]]*Table6[[#This Row],[Valor Unitario]]</f>
        <v>30797.279999999999</v>
      </c>
    </row>
    <row r="156" spans="1:7" x14ac:dyDescent="0.2">
      <c r="A156" s="200" t="s">
        <v>328</v>
      </c>
      <c r="B156" s="200" t="s">
        <v>330</v>
      </c>
      <c r="C156" s="201">
        <v>40615</v>
      </c>
      <c r="D156" s="200">
        <v>10466</v>
      </c>
      <c r="E156" s="200">
        <v>12</v>
      </c>
      <c r="F156" s="214">
        <v>216</v>
      </c>
      <c r="G156" s="214">
        <f>Table6[[#This Row],[Unidades]]*Table6[[#This Row],[Valor Unitario]]</f>
        <v>2592</v>
      </c>
    </row>
    <row r="157" spans="1:7" x14ac:dyDescent="0.2">
      <c r="A157" s="202" t="s">
        <v>328</v>
      </c>
      <c r="B157" s="202" t="s">
        <v>330</v>
      </c>
      <c r="C157" s="203">
        <v>40616</v>
      </c>
      <c r="D157" s="202">
        <v>10464</v>
      </c>
      <c r="E157" s="202">
        <v>11</v>
      </c>
      <c r="F157" s="216">
        <v>1609.28</v>
      </c>
      <c r="G157" s="214">
        <f>Table6[[#This Row],[Unidades]]*Table6[[#This Row],[Valor Unitario]]</f>
        <v>17702.079999999998</v>
      </c>
    </row>
    <row r="158" spans="1:7" x14ac:dyDescent="0.2">
      <c r="A158" s="200" t="s">
        <v>328</v>
      </c>
      <c r="B158" s="200" t="s">
        <v>330</v>
      </c>
      <c r="C158" s="201">
        <v>40616</v>
      </c>
      <c r="D158" s="200">
        <v>10470</v>
      </c>
      <c r="E158" s="200">
        <v>19</v>
      </c>
      <c r="F158" s="214">
        <v>1820.8</v>
      </c>
      <c r="G158" s="214">
        <f>Table6[[#This Row],[Unidades]]*Table6[[#This Row],[Valor Unitario]]</f>
        <v>34595.199999999997</v>
      </c>
    </row>
    <row r="159" spans="1:7" x14ac:dyDescent="0.2">
      <c r="A159" s="202" t="s">
        <v>328</v>
      </c>
      <c r="B159" s="202" t="s">
        <v>330</v>
      </c>
      <c r="C159" s="203">
        <v>40633</v>
      </c>
      <c r="D159" s="202">
        <v>10485</v>
      </c>
      <c r="E159" s="202">
        <v>10</v>
      </c>
      <c r="F159" s="216">
        <v>1584</v>
      </c>
      <c r="G159" s="214">
        <f>Table6[[#This Row],[Unidades]]*Table6[[#This Row],[Valor Unitario]]</f>
        <v>15840</v>
      </c>
    </row>
    <row r="160" spans="1:7" x14ac:dyDescent="0.2">
      <c r="A160" s="200" t="s">
        <v>328</v>
      </c>
      <c r="B160" s="200" t="s">
        <v>330</v>
      </c>
      <c r="C160" s="201">
        <v>40642</v>
      </c>
      <c r="D160" s="200">
        <v>10494</v>
      </c>
      <c r="E160" s="200">
        <v>16</v>
      </c>
      <c r="F160" s="214">
        <v>912</v>
      </c>
      <c r="G160" s="214">
        <f>Table6[[#This Row],[Unidades]]*Table6[[#This Row],[Valor Unitario]]</f>
        <v>14592</v>
      </c>
    </row>
    <row r="161" spans="1:7" x14ac:dyDescent="0.2">
      <c r="A161" s="202" t="s">
        <v>328</v>
      </c>
      <c r="B161" s="202" t="s">
        <v>330</v>
      </c>
      <c r="C161" s="203">
        <v>40643</v>
      </c>
      <c r="D161" s="202">
        <v>10493</v>
      </c>
      <c r="E161" s="202">
        <v>18</v>
      </c>
      <c r="F161" s="216">
        <v>608.4</v>
      </c>
      <c r="G161" s="214">
        <f>Table6[[#This Row],[Unidades]]*Table6[[#This Row],[Valor Unitario]]</f>
        <v>10951.199999999999</v>
      </c>
    </row>
    <row r="162" spans="1:7" x14ac:dyDescent="0.2">
      <c r="A162" s="200" t="s">
        <v>328</v>
      </c>
      <c r="B162" s="200" t="s">
        <v>330</v>
      </c>
      <c r="C162" s="201">
        <v>40649</v>
      </c>
      <c r="D162" s="200">
        <v>10499</v>
      </c>
      <c r="E162" s="200">
        <v>7</v>
      </c>
      <c r="F162" s="214">
        <v>1412</v>
      </c>
      <c r="G162" s="214">
        <f>Table6[[#This Row],[Unidades]]*Table6[[#This Row],[Valor Unitario]]</f>
        <v>9884</v>
      </c>
    </row>
    <row r="163" spans="1:7" x14ac:dyDescent="0.2">
      <c r="A163" s="202" t="s">
        <v>328</v>
      </c>
      <c r="B163" s="202" t="s">
        <v>330</v>
      </c>
      <c r="C163" s="203">
        <v>40651</v>
      </c>
      <c r="D163" s="202">
        <v>10504</v>
      </c>
      <c r="E163" s="202">
        <v>15</v>
      </c>
      <c r="F163" s="216">
        <v>1388.5</v>
      </c>
      <c r="G163" s="214">
        <f>Table6[[#This Row],[Unidades]]*Table6[[#This Row],[Valor Unitario]]</f>
        <v>20827.5</v>
      </c>
    </row>
    <row r="164" spans="1:7" x14ac:dyDescent="0.2">
      <c r="A164" s="200" t="s">
        <v>328</v>
      </c>
      <c r="B164" s="200" t="s">
        <v>330</v>
      </c>
      <c r="C164" s="201">
        <v>40654</v>
      </c>
      <c r="D164" s="200">
        <v>10511</v>
      </c>
      <c r="E164" s="200">
        <v>15</v>
      </c>
      <c r="F164" s="214">
        <v>2550</v>
      </c>
      <c r="G164" s="214">
        <f>Table6[[#This Row],[Unidades]]*Table6[[#This Row],[Valor Unitario]]</f>
        <v>38250</v>
      </c>
    </row>
    <row r="165" spans="1:7" x14ac:dyDescent="0.2">
      <c r="A165" s="202" t="s">
        <v>328</v>
      </c>
      <c r="B165" s="202" t="s">
        <v>330</v>
      </c>
      <c r="C165" s="203">
        <v>40662</v>
      </c>
      <c r="D165" s="202">
        <v>10509</v>
      </c>
      <c r="E165" s="202">
        <v>19</v>
      </c>
      <c r="F165" s="216">
        <v>136.80000000000001</v>
      </c>
      <c r="G165" s="214">
        <f>Table6[[#This Row],[Unidades]]*Table6[[#This Row],[Valor Unitario]]</f>
        <v>2599.2000000000003</v>
      </c>
    </row>
    <row r="166" spans="1:7" x14ac:dyDescent="0.2">
      <c r="A166" s="200" t="s">
        <v>328</v>
      </c>
      <c r="B166" s="200" t="s">
        <v>330</v>
      </c>
      <c r="C166" s="201">
        <v>40668</v>
      </c>
      <c r="D166" s="200">
        <v>10518</v>
      </c>
      <c r="E166" s="200">
        <v>10</v>
      </c>
      <c r="F166" s="214">
        <v>4150.05</v>
      </c>
      <c r="G166" s="214">
        <f>Table6[[#This Row],[Unidades]]*Table6[[#This Row],[Valor Unitario]]</f>
        <v>41500.5</v>
      </c>
    </row>
    <row r="167" spans="1:7" x14ac:dyDescent="0.2">
      <c r="A167" s="202" t="s">
        <v>326</v>
      </c>
      <c r="B167" s="202" t="s">
        <v>330</v>
      </c>
      <c r="C167" s="203">
        <v>40669</v>
      </c>
      <c r="D167" s="202">
        <v>10522</v>
      </c>
      <c r="E167" s="202">
        <v>8</v>
      </c>
      <c r="F167" s="216">
        <v>2318.2399999999998</v>
      </c>
      <c r="G167" s="214">
        <f>Table6[[#This Row],[Unidades]]*Table6[[#This Row],[Valor Unitario]]</f>
        <v>18545.919999999998</v>
      </c>
    </row>
    <row r="168" spans="1:7" x14ac:dyDescent="0.2">
      <c r="A168" s="200" t="s">
        <v>328</v>
      </c>
      <c r="B168" s="200" t="s">
        <v>330</v>
      </c>
      <c r="C168" s="201">
        <v>40678</v>
      </c>
      <c r="D168" s="200">
        <v>10526</v>
      </c>
      <c r="E168" s="200">
        <v>8</v>
      </c>
      <c r="F168" s="214">
        <v>1151.4000000000001</v>
      </c>
      <c r="G168" s="214">
        <f>Table6[[#This Row],[Unidades]]*Table6[[#This Row],[Valor Unitario]]</f>
        <v>9211.2000000000007</v>
      </c>
    </row>
    <row r="169" spans="1:7" x14ac:dyDescent="0.2">
      <c r="A169" s="202" t="s">
        <v>328</v>
      </c>
      <c r="B169" s="202" t="s">
        <v>330</v>
      </c>
      <c r="C169" s="203">
        <v>40684</v>
      </c>
      <c r="D169" s="202">
        <v>10535</v>
      </c>
      <c r="E169" s="202">
        <v>12</v>
      </c>
      <c r="F169" s="216">
        <v>1940.85</v>
      </c>
      <c r="G169" s="214">
        <f>Table6[[#This Row],[Unidades]]*Table6[[#This Row],[Valor Unitario]]</f>
        <v>23290.199999999997</v>
      </c>
    </row>
    <row r="170" spans="1:7" x14ac:dyDescent="0.2">
      <c r="A170" s="200" t="s">
        <v>328</v>
      </c>
      <c r="B170" s="200" t="s">
        <v>330</v>
      </c>
      <c r="C170" s="201">
        <v>40693</v>
      </c>
      <c r="D170" s="200">
        <v>10544</v>
      </c>
      <c r="E170" s="200">
        <v>11</v>
      </c>
      <c r="F170" s="214">
        <v>417.2</v>
      </c>
      <c r="G170" s="214">
        <f>Table6[[#This Row],[Unidades]]*Table6[[#This Row],[Valor Unitario]]</f>
        <v>4589.2</v>
      </c>
    </row>
    <row r="171" spans="1:7" x14ac:dyDescent="0.2">
      <c r="A171" s="202" t="s">
        <v>328</v>
      </c>
      <c r="B171" s="202" t="s">
        <v>330</v>
      </c>
      <c r="C171" s="203">
        <v>40699</v>
      </c>
      <c r="D171" s="202">
        <v>10554</v>
      </c>
      <c r="E171" s="202">
        <v>8</v>
      </c>
      <c r="F171" s="216">
        <v>1728.52</v>
      </c>
      <c r="G171" s="214">
        <f>Table6[[#This Row],[Unidades]]*Table6[[#This Row],[Valor Unitario]]</f>
        <v>13828.16</v>
      </c>
    </row>
    <row r="172" spans="1:7" x14ac:dyDescent="0.2">
      <c r="A172" s="200" t="s">
        <v>328</v>
      </c>
      <c r="B172" s="200" t="s">
        <v>330</v>
      </c>
      <c r="C172" s="201">
        <v>40700</v>
      </c>
      <c r="D172" s="200">
        <v>10551</v>
      </c>
      <c r="E172" s="200">
        <v>10</v>
      </c>
      <c r="F172" s="214">
        <v>1677.3</v>
      </c>
      <c r="G172" s="214">
        <f>Table6[[#This Row],[Unidades]]*Table6[[#This Row],[Valor Unitario]]</f>
        <v>16773</v>
      </c>
    </row>
    <row r="173" spans="1:7" x14ac:dyDescent="0.2">
      <c r="A173" s="202" t="s">
        <v>328</v>
      </c>
      <c r="B173" s="202" t="s">
        <v>330</v>
      </c>
      <c r="C173" s="203">
        <v>40710</v>
      </c>
      <c r="D173" s="202">
        <v>10564</v>
      </c>
      <c r="E173" s="202">
        <v>13</v>
      </c>
      <c r="F173" s="216">
        <v>1234.05</v>
      </c>
      <c r="G173" s="214">
        <f>Table6[[#This Row],[Unidades]]*Table6[[#This Row],[Valor Unitario]]</f>
        <v>16042.65</v>
      </c>
    </row>
    <row r="174" spans="1:7" x14ac:dyDescent="0.2">
      <c r="A174" s="200" t="s">
        <v>328</v>
      </c>
      <c r="B174" s="200" t="s">
        <v>330</v>
      </c>
      <c r="C174" s="201">
        <v>40724</v>
      </c>
      <c r="D174" s="200">
        <v>10574</v>
      </c>
      <c r="E174" s="200">
        <v>18</v>
      </c>
      <c r="F174" s="214">
        <v>764.3</v>
      </c>
      <c r="G174" s="214">
        <f>Table6[[#This Row],[Unidades]]*Table6[[#This Row],[Valor Unitario]]</f>
        <v>13757.4</v>
      </c>
    </row>
    <row r="175" spans="1:7" x14ac:dyDescent="0.2">
      <c r="A175" s="202" t="s">
        <v>328</v>
      </c>
      <c r="B175" s="202" t="s">
        <v>330</v>
      </c>
      <c r="C175" s="203">
        <v>40725</v>
      </c>
      <c r="D175" s="202">
        <v>10580</v>
      </c>
      <c r="E175" s="202">
        <v>7</v>
      </c>
      <c r="F175" s="216">
        <v>1013.74</v>
      </c>
      <c r="G175" s="214">
        <f>Table6[[#This Row],[Unidades]]*Table6[[#This Row],[Valor Unitario]]</f>
        <v>7096.18</v>
      </c>
    </row>
    <row r="176" spans="1:7" x14ac:dyDescent="0.2">
      <c r="A176" s="200" t="s">
        <v>328</v>
      </c>
      <c r="B176" s="200" t="s">
        <v>330</v>
      </c>
      <c r="C176" s="201">
        <v>40728</v>
      </c>
      <c r="D176" s="200">
        <v>10584</v>
      </c>
      <c r="E176" s="200">
        <v>9</v>
      </c>
      <c r="F176" s="214">
        <v>593.75</v>
      </c>
      <c r="G176" s="214">
        <f>Table6[[#This Row],[Unidades]]*Table6[[#This Row],[Valor Unitario]]</f>
        <v>5343.75</v>
      </c>
    </row>
    <row r="177" spans="1:7" x14ac:dyDescent="0.2">
      <c r="A177" s="202" t="s">
        <v>328</v>
      </c>
      <c r="B177" s="202" t="s">
        <v>330</v>
      </c>
      <c r="C177" s="203">
        <v>40738</v>
      </c>
      <c r="D177" s="202">
        <v>10590</v>
      </c>
      <c r="E177" s="202">
        <v>7</v>
      </c>
      <c r="F177" s="216">
        <v>1101</v>
      </c>
      <c r="G177" s="214">
        <f>Table6[[#This Row],[Unidades]]*Table6[[#This Row],[Valor Unitario]]</f>
        <v>7707</v>
      </c>
    </row>
    <row r="178" spans="1:7" x14ac:dyDescent="0.2">
      <c r="A178" s="200" t="s">
        <v>326</v>
      </c>
      <c r="B178" s="200" t="s">
        <v>330</v>
      </c>
      <c r="C178" s="201">
        <v>40745</v>
      </c>
      <c r="D178" s="200">
        <v>10600</v>
      </c>
      <c r="E178" s="200">
        <v>17</v>
      </c>
      <c r="F178" s="214">
        <v>479.8</v>
      </c>
      <c r="G178" s="214">
        <f>Table6[[#This Row],[Unidades]]*Table6[[#This Row],[Valor Unitario]]</f>
        <v>8156.6</v>
      </c>
    </row>
    <row r="179" spans="1:7" x14ac:dyDescent="0.2">
      <c r="A179" s="202" t="s">
        <v>328</v>
      </c>
      <c r="B179" s="202" t="s">
        <v>330</v>
      </c>
      <c r="C179" s="203">
        <v>40749</v>
      </c>
      <c r="D179" s="202">
        <v>10578</v>
      </c>
      <c r="E179" s="202">
        <v>11</v>
      </c>
      <c r="F179" s="216">
        <v>477</v>
      </c>
      <c r="G179" s="214">
        <f>Table6[[#This Row],[Unidades]]*Table6[[#This Row],[Valor Unitario]]</f>
        <v>5247</v>
      </c>
    </row>
    <row r="180" spans="1:7" x14ac:dyDescent="0.2">
      <c r="A180" s="200" t="s">
        <v>328</v>
      </c>
      <c r="B180" s="200" t="s">
        <v>330</v>
      </c>
      <c r="C180" s="201">
        <v>40755</v>
      </c>
      <c r="D180" s="200">
        <v>10606</v>
      </c>
      <c r="E180" s="200">
        <v>7</v>
      </c>
      <c r="F180" s="214">
        <v>1130.4000000000001</v>
      </c>
      <c r="G180" s="214">
        <f>Table6[[#This Row],[Unidades]]*Table6[[#This Row],[Valor Unitario]]</f>
        <v>7912.8000000000011</v>
      </c>
    </row>
    <row r="181" spans="1:7" x14ac:dyDescent="0.2">
      <c r="A181" s="202" t="s">
        <v>328</v>
      </c>
      <c r="B181" s="202" t="s">
        <v>330</v>
      </c>
      <c r="C181" s="203">
        <v>40756</v>
      </c>
      <c r="D181" s="202">
        <v>10608</v>
      </c>
      <c r="E181" s="202">
        <v>15</v>
      </c>
      <c r="F181" s="216">
        <v>1064</v>
      </c>
      <c r="G181" s="214">
        <f>Table6[[#This Row],[Unidades]]*Table6[[#This Row],[Valor Unitario]]</f>
        <v>15960</v>
      </c>
    </row>
    <row r="182" spans="1:7" x14ac:dyDescent="0.2">
      <c r="A182" s="200" t="s">
        <v>328</v>
      </c>
      <c r="B182" s="200" t="s">
        <v>330</v>
      </c>
      <c r="C182" s="201">
        <v>40756</v>
      </c>
      <c r="D182" s="200">
        <v>10613</v>
      </c>
      <c r="E182" s="200">
        <v>10</v>
      </c>
      <c r="F182" s="214">
        <v>353.2</v>
      </c>
      <c r="G182" s="214">
        <f>Table6[[#This Row],[Unidades]]*Table6[[#This Row],[Valor Unitario]]</f>
        <v>3532</v>
      </c>
    </row>
    <row r="183" spans="1:7" x14ac:dyDescent="0.2">
      <c r="A183" s="202" t="s">
        <v>328</v>
      </c>
      <c r="B183" s="202" t="s">
        <v>330</v>
      </c>
      <c r="C183" s="203">
        <v>40759</v>
      </c>
      <c r="D183" s="202">
        <v>10617</v>
      </c>
      <c r="E183" s="202">
        <v>15</v>
      </c>
      <c r="F183" s="216">
        <v>1402.5</v>
      </c>
      <c r="G183" s="214">
        <f>Table6[[#This Row],[Unidades]]*Table6[[#This Row],[Valor Unitario]]</f>
        <v>21037.5</v>
      </c>
    </row>
    <row r="184" spans="1:7" x14ac:dyDescent="0.2">
      <c r="A184" s="200" t="s">
        <v>328</v>
      </c>
      <c r="B184" s="200" t="s">
        <v>330</v>
      </c>
      <c r="C184" s="201">
        <v>40766</v>
      </c>
      <c r="D184" s="200">
        <v>10621</v>
      </c>
      <c r="E184" s="200">
        <v>9</v>
      </c>
      <c r="F184" s="214">
        <v>758.5</v>
      </c>
      <c r="G184" s="214">
        <f>Table6[[#This Row],[Unidades]]*Table6[[#This Row],[Valor Unitario]]</f>
        <v>6826.5</v>
      </c>
    </row>
    <row r="185" spans="1:7" x14ac:dyDescent="0.2">
      <c r="A185" s="202" t="s">
        <v>328</v>
      </c>
      <c r="B185" s="202" t="s">
        <v>330</v>
      </c>
      <c r="C185" s="203">
        <v>40766</v>
      </c>
      <c r="D185" s="202">
        <v>10622</v>
      </c>
      <c r="E185" s="202">
        <v>12</v>
      </c>
      <c r="F185" s="216">
        <v>560</v>
      </c>
      <c r="G185" s="214">
        <f>Table6[[#This Row],[Unidades]]*Table6[[#This Row],[Valor Unitario]]</f>
        <v>6720</v>
      </c>
    </row>
    <row r="186" spans="1:7" x14ac:dyDescent="0.2">
      <c r="A186" s="200" t="s">
        <v>328</v>
      </c>
      <c r="B186" s="200" t="s">
        <v>330</v>
      </c>
      <c r="C186" s="201">
        <v>40774</v>
      </c>
      <c r="D186" s="200">
        <v>10624</v>
      </c>
      <c r="E186" s="200">
        <v>10</v>
      </c>
      <c r="F186" s="214">
        <v>1393.24</v>
      </c>
      <c r="G186" s="214">
        <f>Table6[[#This Row],[Unidades]]*Table6[[#This Row],[Valor Unitario]]</f>
        <v>13932.4</v>
      </c>
    </row>
    <row r="187" spans="1:7" x14ac:dyDescent="0.2">
      <c r="A187" s="202" t="s">
        <v>328</v>
      </c>
      <c r="B187" s="202" t="s">
        <v>330</v>
      </c>
      <c r="C187" s="203">
        <v>40775</v>
      </c>
      <c r="D187" s="202">
        <v>10628</v>
      </c>
      <c r="E187" s="202">
        <v>7</v>
      </c>
      <c r="F187" s="216">
        <v>450</v>
      </c>
      <c r="G187" s="214">
        <f>Table6[[#This Row],[Unidades]]*Table6[[#This Row],[Valor Unitario]]</f>
        <v>3150</v>
      </c>
    </row>
    <row r="188" spans="1:7" x14ac:dyDescent="0.2">
      <c r="A188" s="200" t="s">
        <v>328</v>
      </c>
      <c r="B188" s="200" t="s">
        <v>330</v>
      </c>
      <c r="C188" s="201">
        <v>40775</v>
      </c>
      <c r="D188" s="200">
        <v>10629</v>
      </c>
      <c r="E188" s="200">
        <v>7</v>
      </c>
      <c r="F188" s="214">
        <v>2775.05</v>
      </c>
      <c r="G188" s="214">
        <f>Table6[[#This Row],[Unidades]]*Table6[[#This Row],[Valor Unitario]]</f>
        <v>19425.350000000002</v>
      </c>
    </row>
    <row r="189" spans="1:7" x14ac:dyDescent="0.2">
      <c r="A189" s="202" t="s">
        <v>328</v>
      </c>
      <c r="B189" s="202" t="s">
        <v>330</v>
      </c>
      <c r="C189" s="203">
        <v>40776</v>
      </c>
      <c r="D189" s="202">
        <v>10634</v>
      </c>
      <c r="E189" s="202">
        <v>7</v>
      </c>
      <c r="F189" s="216">
        <v>4985.5</v>
      </c>
      <c r="G189" s="214">
        <f>Table6[[#This Row],[Unidades]]*Table6[[#This Row],[Valor Unitario]]</f>
        <v>34898.5</v>
      </c>
    </row>
    <row r="190" spans="1:7" x14ac:dyDescent="0.2">
      <c r="A190" s="200" t="s">
        <v>328</v>
      </c>
      <c r="B190" s="200" t="s">
        <v>330</v>
      </c>
      <c r="C190" s="201">
        <v>40781</v>
      </c>
      <c r="D190" s="200">
        <v>10636</v>
      </c>
      <c r="E190" s="200">
        <v>8</v>
      </c>
      <c r="F190" s="214">
        <v>629.5</v>
      </c>
      <c r="G190" s="214">
        <f>Table6[[#This Row],[Unidades]]*Table6[[#This Row],[Valor Unitario]]</f>
        <v>5036</v>
      </c>
    </row>
    <row r="191" spans="1:7" x14ac:dyDescent="0.2">
      <c r="A191" s="202" t="s">
        <v>328</v>
      </c>
      <c r="B191" s="202" t="s">
        <v>330</v>
      </c>
      <c r="C191" s="203">
        <v>40781</v>
      </c>
      <c r="D191" s="202">
        <v>10641</v>
      </c>
      <c r="E191" s="202">
        <v>7</v>
      </c>
      <c r="F191" s="216">
        <v>2054</v>
      </c>
      <c r="G191" s="214">
        <f>Table6[[#This Row],[Unidades]]*Table6[[#This Row],[Valor Unitario]]</f>
        <v>14378</v>
      </c>
    </row>
    <row r="192" spans="1:7" x14ac:dyDescent="0.2">
      <c r="A192" s="200" t="s">
        <v>328</v>
      </c>
      <c r="B192" s="200" t="s">
        <v>330</v>
      </c>
      <c r="C192" s="201">
        <v>40783</v>
      </c>
      <c r="D192" s="200">
        <v>10640</v>
      </c>
      <c r="E192" s="200">
        <v>12</v>
      </c>
      <c r="F192" s="214">
        <v>708.75</v>
      </c>
      <c r="G192" s="214">
        <f>Table6[[#This Row],[Unidades]]*Table6[[#This Row],[Valor Unitario]]</f>
        <v>8505</v>
      </c>
    </row>
    <row r="193" spans="1:7" x14ac:dyDescent="0.2">
      <c r="A193" s="202" t="s">
        <v>328</v>
      </c>
      <c r="B193" s="202" t="s">
        <v>330</v>
      </c>
      <c r="C193" s="203">
        <v>40788</v>
      </c>
      <c r="D193" s="202">
        <v>10645</v>
      </c>
      <c r="E193" s="202">
        <v>17</v>
      </c>
      <c r="F193" s="216">
        <v>1535</v>
      </c>
      <c r="G193" s="214">
        <f>Table6[[#This Row],[Unidades]]*Table6[[#This Row],[Valor Unitario]]</f>
        <v>26095</v>
      </c>
    </row>
    <row r="194" spans="1:7" x14ac:dyDescent="0.2">
      <c r="A194" s="200" t="s">
        <v>328</v>
      </c>
      <c r="B194" s="200" t="s">
        <v>330</v>
      </c>
      <c r="C194" s="201">
        <v>40789</v>
      </c>
      <c r="D194" s="200">
        <v>10647</v>
      </c>
      <c r="E194" s="200">
        <v>13</v>
      </c>
      <c r="F194" s="214">
        <v>636</v>
      </c>
      <c r="G194" s="214">
        <f>Table6[[#This Row],[Unidades]]*Table6[[#This Row],[Valor Unitario]]</f>
        <v>8268</v>
      </c>
    </row>
    <row r="195" spans="1:7" x14ac:dyDescent="0.2">
      <c r="A195" s="202" t="s">
        <v>328</v>
      </c>
      <c r="B195" s="202" t="s">
        <v>330</v>
      </c>
      <c r="C195" s="203">
        <v>40794</v>
      </c>
      <c r="D195" s="202">
        <v>10652</v>
      </c>
      <c r="E195" s="202">
        <v>15</v>
      </c>
      <c r="F195" s="216">
        <v>318.83999999999997</v>
      </c>
      <c r="G195" s="214">
        <f>Table6[[#This Row],[Unidades]]*Table6[[#This Row],[Valor Unitario]]</f>
        <v>4782.5999999999995</v>
      </c>
    </row>
    <row r="196" spans="1:7" x14ac:dyDescent="0.2">
      <c r="A196" s="200" t="s">
        <v>328</v>
      </c>
      <c r="B196" s="200" t="s">
        <v>330</v>
      </c>
      <c r="C196" s="201">
        <v>40794</v>
      </c>
      <c r="D196" s="200">
        <v>10658</v>
      </c>
      <c r="E196" s="200">
        <v>7</v>
      </c>
      <c r="F196" s="214">
        <v>4464.6000000000004</v>
      </c>
      <c r="G196" s="214">
        <f>Table6[[#This Row],[Unidades]]*Table6[[#This Row],[Valor Unitario]]</f>
        <v>31252.200000000004</v>
      </c>
    </row>
    <row r="197" spans="1:7" x14ac:dyDescent="0.2">
      <c r="A197" s="202" t="s">
        <v>328</v>
      </c>
      <c r="B197" s="202" t="s">
        <v>330</v>
      </c>
      <c r="C197" s="203">
        <v>40804</v>
      </c>
      <c r="D197" s="202">
        <v>10670</v>
      </c>
      <c r="E197" s="202">
        <v>17</v>
      </c>
      <c r="F197" s="216">
        <v>2301.75</v>
      </c>
      <c r="G197" s="214">
        <f>Table6[[#This Row],[Unidades]]*Table6[[#This Row],[Valor Unitario]]</f>
        <v>39129.75</v>
      </c>
    </row>
    <row r="198" spans="1:7" x14ac:dyDescent="0.2">
      <c r="A198" s="200" t="s">
        <v>326</v>
      </c>
      <c r="B198" s="200" t="s">
        <v>330</v>
      </c>
      <c r="C198" s="201">
        <v>40816</v>
      </c>
      <c r="D198" s="200">
        <v>10674</v>
      </c>
      <c r="E198" s="200">
        <v>19</v>
      </c>
      <c r="F198" s="214">
        <v>45</v>
      </c>
      <c r="G198" s="214">
        <f>Table6[[#This Row],[Unidades]]*Table6[[#This Row],[Valor Unitario]]</f>
        <v>855</v>
      </c>
    </row>
    <row r="199" spans="1:7" x14ac:dyDescent="0.2">
      <c r="A199" s="202" t="s">
        <v>328</v>
      </c>
      <c r="B199" s="202" t="s">
        <v>330</v>
      </c>
      <c r="C199" s="203">
        <v>40819</v>
      </c>
      <c r="D199" s="202">
        <v>10685</v>
      </c>
      <c r="E199" s="202">
        <v>17</v>
      </c>
      <c r="F199" s="216">
        <v>801.1</v>
      </c>
      <c r="G199" s="214">
        <f>Table6[[#This Row],[Unidades]]*Table6[[#This Row],[Valor Unitario]]</f>
        <v>13618.7</v>
      </c>
    </row>
    <row r="200" spans="1:7" x14ac:dyDescent="0.2">
      <c r="A200" s="200" t="s">
        <v>328</v>
      </c>
      <c r="B200" s="200" t="s">
        <v>330</v>
      </c>
      <c r="C200" s="201">
        <v>40823</v>
      </c>
      <c r="D200" s="200">
        <v>10688</v>
      </c>
      <c r="E200" s="200">
        <v>14</v>
      </c>
      <c r="F200" s="214">
        <v>3160.6</v>
      </c>
      <c r="G200" s="214">
        <f>Table6[[#This Row],[Unidades]]*Table6[[#This Row],[Valor Unitario]]</f>
        <v>44248.4</v>
      </c>
    </row>
    <row r="201" spans="1:7" x14ac:dyDescent="0.2">
      <c r="A201" s="202" t="s">
        <v>328</v>
      </c>
      <c r="B201" s="202" t="s">
        <v>330</v>
      </c>
      <c r="C201" s="203">
        <v>40829</v>
      </c>
      <c r="D201" s="202">
        <v>10692</v>
      </c>
      <c r="E201" s="202">
        <v>11</v>
      </c>
      <c r="F201" s="216">
        <v>878</v>
      </c>
      <c r="G201" s="214">
        <f>Table6[[#This Row],[Unidades]]*Table6[[#This Row],[Valor Unitario]]</f>
        <v>9658</v>
      </c>
    </row>
    <row r="202" spans="1:7" x14ac:dyDescent="0.2">
      <c r="A202" s="200" t="s">
        <v>328</v>
      </c>
      <c r="B202" s="200" t="s">
        <v>330</v>
      </c>
      <c r="C202" s="201">
        <v>40833</v>
      </c>
      <c r="D202" s="200">
        <v>10698</v>
      </c>
      <c r="E202" s="200">
        <v>18</v>
      </c>
      <c r="F202" s="214">
        <v>3436.45</v>
      </c>
      <c r="G202" s="214">
        <f>Table6[[#This Row],[Unidades]]*Table6[[#This Row],[Valor Unitario]]</f>
        <v>61856.1</v>
      </c>
    </row>
    <row r="203" spans="1:7" x14ac:dyDescent="0.2">
      <c r="A203" s="202" t="s">
        <v>328</v>
      </c>
      <c r="B203" s="202" t="s">
        <v>330</v>
      </c>
      <c r="C203" s="203">
        <v>40837</v>
      </c>
      <c r="D203" s="202">
        <v>10702</v>
      </c>
      <c r="E203" s="202">
        <v>17</v>
      </c>
      <c r="F203" s="216">
        <v>330</v>
      </c>
      <c r="G203" s="214">
        <f>Table6[[#This Row],[Unidades]]*Table6[[#This Row],[Valor Unitario]]</f>
        <v>5610</v>
      </c>
    </row>
    <row r="204" spans="1:7" x14ac:dyDescent="0.2">
      <c r="A204" s="200" t="s">
        <v>328</v>
      </c>
      <c r="B204" s="200" t="s">
        <v>330</v>
      </c>
      <c r="C204" s="201">
        <v>40839</v>
      </c>
      <c r="D204" s="200">
        <v>10707</v>
      </c>
      <c r="E204" s="200">
        <v>11</v>
      </c>
      <c r="F204" s="214">
        <v>1641</v>
      </c>
      <c r="G204" s="214">
        <f>Table6[[#This Row],[Unidades]]*Table6[[#This Row],[Valor Unitario]]</f>
        <v>18051</v>
      </c>
    </row>
    <row r="205" spans="1:7" x14ac:dyDescent="0.2">
      <c r="A205" s="202" t="s">
        <v>328</v>
      </c>
      <c r="B205" s="202" t="s">
        <v>330</v>
      </c>
      <c r="C205" s="203">
        <v>40843</v>
      </c>
      <c r="D205" s="202">
        <v>10716</v>
      </c>
      <c r="E205" s="202">
        <v>17</v>
      </c>
      <c r="F205" s="216">
        <v>706</v>
      </c>
      <c r="G205" s="214">
        <f>Table6[[#This Row],[Unidades]]*Table6[[#This Row],[Valor Unitario]]</f>
        <v>12002</v>
      </c>
    </row>
    <row r="206" spans="1:7" x14ac:dyDescent="0.2">
      <c r="A206" s="200" t="s">
        <v>328</v>
      </c>
      <c r="B206" s="200" t="s">
        <v>330</v>
      </c>
      <c r="C206" s="201">
        <v>40852</v>
      </c>
      <c r="D206" s="200">
        <v>10725</v>
      </c>
      <c r="E206" s="200">
        <v>11</v>
      </c>
      <c r="F206" s="214">
        <v>287.8</v>
      </c>
      <c r="G206" s="214">
        <f>Table6[[#This Row],[Unidades]]*Table6[[#This Row],[Valor Unitario]]</f>
        <v>3165.8</v>
      </c>
    </row>
    <row r="207" spans="1:7" x14ac:dyDescent="0.2">
      <c r="A207" s="202" t="s">
        <v>328</v>
      </c>
      <c r="B207" s="202" t="s">
        <v>330</v>
      </c>
      <c r="C207" s="203">
        <v>40858</v>
      </c>
      <c r="D207" s="202">
        <v>10728</v>
      </c>
      <c r="E207" s="202">
        <v>14</v>
      </c>
      <c r="F207" s="216">
        <v>1296.75</v>
      </c>
      <c r="G207" s="214">
        <f>Table6[[#This Row],[Unidades]]*Table6[[#This Row],[Valor Unitario]]</f>
        <v>18154.5</v>
      </c>
    </row>
    <row r="208" spans="1:7" x14ac:dyDescent="0.2">
      <c r="A208" s="200" t="s">
        <v>328</v>
      </c>
      <c r="B208" s="200" t="s">
        <v>330</v>
      </c>
      <c r="C208" s="201">
        <v>40865</v>
      </c>
      <c r="D208" s="200">
        <v>10741</v>
      </c>
      <c r="E208" s="200">
        <v>14</v>
      </c>
      <c r="F208" s="214">
        <v>228</v>
      </c>
      <c r="G208" s="214">
        <f>Table6[[#This Row],[Unidades]]*Table6[[#This Row],[Valor Unitario]]</f>
        <v>3192</v>
      </c>
    </row>
    <row r="209" spans="1:7" x14ac:dyDescent="0.2">
      <c r="A209" s="202" t="s">
        <v>328</v>
      </c>
      <c r="B209" s="202" t="s">
        <v>330</v>
      </c>
      <c r="C209" s="203">
        <v>40872</v>
      </c>
      <c r="D209" s="202">
        <v>10740</v>
      </c>
      <c r="E209" s="202">
        <v>11</v>
      </c>
      <c r="F209" s="216">
        <v>1416</v>
      </c>
      <c r="G209" s="214">
        <f>Table6[[#This Row],[Unidades]]*Table6[[#This Row],[Valor Unitario]]</f>
        <v>15576</v>
      </c>
    </row>
    <row r="210" spans="1:7" x14ac:dyDescent="0.2">
      <c r="A210" s="200" t="s">
        <v>328</v>
      </c>
      <c r="B210" s="200" t="s">
        <v>330</v>
      </c>
      <c r="C210" s="201">
        <v>40875</v>
      </c>
      <c r="D210" s="200">
        <v>10755</v>
      </c>
      <c r="E210" s="200">
        <v>12</v>
      </c>
      <c r="F210" s="214">
        <v>1948.5</v>
      </c>
      <c r="G210" s="214">
        <f>Table6[[#This Row],[Unidades]]*Table6[[#This Row],[Valor Unitario]]</f>
        <v>23382</v>
      </c>
    </row>
    <row r="211" spans="1:7" x14ac:dyDescent="0.2">
      <c r="A211" s="202" t="s">
        <v>328</v>
      </c>
      <c r="B211" s="202" t="s">
        <v>330</v>
      </c>
      <c r="C211" s="203">
        <v>40882</v>
      </c>
      <c r="D211" s="202">
        <v>10726</v>
      </c>
      <c r="E211" s="202">
        <v>15</v>
      </c>
      <c r="F211" s="216">
        <v>655</v>
      </c>
      <c r="G211" s="214">
        <f>Table6[[#This Row],[Unidades]]*Table6[[#This Row],[Valor Unitario]]</f>
        <v>9825</v>
      </c>
    </row>
    <row r="212" spans="1:7" x14ac:dyDescent="0.2">
      <c r="A212" s="200" t="s">
        <v>328</v>
      </c>
      <c r="B212" s="200" t="s">
        <v>330</v>
      </c>
      <c r="C212" s="201">
        <v>40886</v>
      </c>
      <c r="D212" s="200">
        <v>10766</v>
      </c>
      <c r="E212" s="200">
        <v>8</v>
      </c>
      <c r="F212" s="214">
        <v>2310</v>
      </c>
      <c r="G212" s="214">
        <f>Table6[[#This Row],[Unidades]]*Table6[[#This Row],[Valor Unitario]]</f>
        <v>18480</v>
      </c>
    </row>
    <row r="213" spans="1:7" x14ac:dyDescent="0.2">
      <c r="A213" s="202" t="s">
        <v>328</v>
      </c>
      <c r="B213" s="202" t="s">
        <v>330</v>
      </c>
      <c r="C213" s="203">
        <v>40887</v>
      </c>
      <c r="D213" s="202">
        <v>10760</v>
      </c>
      <c r="E213" s="202">
        <v>15</v>
      </c>
      <c r="F213" s="216">
        <v>2917</v>
      </c>
      <c r="G213" s="214">
        <f>Table6[[#This Row],[Unidades]]*Table6[[#This Row],[Valor Unitario]]</f>
        <v>43755</v>
      </c>
    </row>
    <row r="214" spans="1:7" x14ac:dyDescent="0.2">
      <c r="A214" s="200" t="s">
        <v>328</v>
      </c>
      <c r="B214" s="200" t="s">
        <v>330</v>
      </c>
      <c r="C214" s="201">
        <v>40889</v>
      </c>
      <c r="D214" s="200">
        <v>10774</v>
      </c>
      <c r="E214" s="200">
        <v>12</v>
      </c>
      <c r="F214" s="214">
        <v>868.75</v>
      </c>
      <c r="G214" s="214">
        <f>Table6[[#This Row],[Unidades]]*Table6[[#This Row],[Valor Unitario]]</f>
        <v>10425</v>
      </c>
    </row>
    <row r="215" spans="1:7" x14ac:dyDescent="0.2">
      <c r="A215" s="202" t="s">
        <v>328</v>
      </c>
      <c r="B215" s="202" t="s">
        <v>330</v>
      </c>
      <c r="C215" s="203">
        <v>40892</v>
      </c>
      <c r="D215" s="202">
        <v>10767</v>
      </c>
      <c r="E215" s="202">
        <v>8</v>
      </c>
      <c r="F215" s="216">
        <v>28</v>
      </c>
      <c r="G215" s="214">
        <f>Table6[[#This Row],[Unidades]]*Table6[[#This Row],[Valor Unitario]]</f>
        <v>224</v>
      </c>
    </row>
    <row r="216" spans="1:7" x14ac:dyDescent="0.2">
      <c r="A216" s="200" t="s">
        <v>328</v>
      </c>
      <c r="B216" s="200" t="s">
        <v>330</v>
      </c>
      <c r="C216" s="201">
        <v>40896</v>
      </c>
      <c r="D216" s="200">
        <v>10749</v>
      </c>
      <c r="E216" s="200">
        <v>19</v>
      </c>
      <c r="F216" s="214">
        <v>1080</v>
      </c>
      <c r="G216" s="214">
        <f>Table6[[#This Row],[Unidades]]*Table6[[#This Row],[Valor Unitario]]</f>
        <v>20520</v>
      </c>
    </row>
    <row r="217" spans="1:7" x14ac:dyDescent="0.2">
      <c r="A217" s="202" t="s">
        <v>328</v>
      </c>
      <c r="B217" s="202" t="s">
        <v>330</v>
      </c>
      <c r="C217" s="203">
        <v>40896</v>
      </c>
      <c r="D217" s="202">
        <v>10783</v>
      </c>
      <c r="E217" s="202">
        <v>14</v>
      </c>
      <c r="F217" s="216">
        <v>1442.5</v>
      </c>
      <c r="G217" s="214">
        <f>Table6[[#This Row],[Unidades]]*Table6[[#This Row],[Valor Unitario]]</f>
        <v>20195</v>
      </c>
    </row>
    <row r="218" spans="1:7" x14ac:dyDescent="0.2">
      <c r="A218" s="200" t="s">
        <v>328</v>
      </c>
      <c r="B218" s="200" t="s">
        <v>330</v>
      </c>
      <c r="C218" s="201">
        <v>40899</v>
      </c>
      <c r="D218" s="200">
        <v>10784</v>
      </c>
      <c r="E218" s="200">
        <v>13</v>
      </c>
      <c r="F218" s="214">
        <v>1488</v>
      </c>
      <c r="G218" s="214">
        <f>Table6[[#This Row],[Unidades]]*Table6[[#This Row],[Valor Unitario]]</f>
        <v>19344</v>
      </c>
    </row>
    <row r="219" spans="1:7" x14ac:dyDescent="0.2">
      <c r="A219" s="202" t="s">
        <v>328</v>
      </c>
      <c r="B219" s="202" t="s">
        <v>330</v>
      </c>
      <c r="C219" s="203">
        <v>40908</v>
      </c>
      <c r="D219" s="202">
        <v>10801</v>
      </c>
      <c r="E219" s="202">
        <v>14</v>
      </c>
      <c r="F219" s="216">
        <v>3026.85</v>
      </c>
      <c r="G219" s="214">
        <f>Table6[[#This Row],[Unidades]]*Table6[[#This Row],[Valor Unitario]]</f>
        <v>42375.9</v>
      </c>
    </row>
    <row r="220" spans="1:7" x14ac:dyDescent="0.2">
      <c r="A220" s="200" t="s">
        <v>326</v>
      </c>
      <c r="B220" s="200" t="s">
        <v>330</v>
      </c>
      <c r="C220" s="201">
        <v>40910</v>
      </c>
      <c r="D220" s="200">
        <v>10802</v>
      </c>
      <c r="E220" s="200">
        <v>11</v>
      </c>
      <c r="F220" s="214">
        <v>2942.81</v>
      </c>
      <c r="G220" s="214">
        <f>Table6[[#This Row],[Unidades]]*Table6[[#This Row],[Valor Unitario]]</f>
        <v>32370.91</v>
      </c>
    </row>
    <row r="221" spans="1:7" x14ac:dyDescent="0.2">
      <c r="A221" s="202" t="s">
        <v>328</v>
      </c>
      <c r="B221" s="202" t="s">
        <v>330</v>
      </c>
      <c r="C221" s="203">
        <v>40914</v>
      </c>
      <c r="D221" s="202">
        <v>10803</v>
      </c>
      <c r="E221" s="202">
        <v>8</v>
      </c>
      <c r="F221" s="216">
        <v>1193.01</v>
      </c>
      <c r="G221" s="214">
        <f>Table6[[#This Row],[Unidades]]*Table6[[#This Row],[Valor Unitario]]</f>
        <v>9544.08</v>
      </c>
    </row>
    <row r="222" spans="1:7" x14ac:dyDescent="0.2">
      <c r="A222" s="200" t="s">
        <v>328</v>
      </c>
      <c r="B222" s="200" t="s">
        <v>330</v>
      </c>
      <c r="C222" s="201">
        <v>40929</v>
      </c>
      <c r="D222" s="200">
        <v>10830</v>
      </c>
      <c r="E222" s="200">
        <v>15</v>
      </c>
      <c r="F222" s="214">
        <v>1974</v>
      </c>
      <c r="G222" s="214">
        <f>Table6[[#This Row],[Unidades]]*Table6[[#This Row],[Valor Unitario]]</f>
        <v>29610</v>
      </c>
    </row>
    <row r="223" spans="1:7" x14ac:dyDescent="0.2">
      <c r="A223" s="202" t="s">
        <v>328</v>
      </c>
      <c r="B223" s="202" t="s">
        <v>330</v>
      </c>
      <c r="C223" s="203">
        <v>40934</v>
      </c>
      <c r="D223" s="202">
        <v>10843</v>
      </c>
      <c r="E223" s="202">
        <v>16</v>
      </c>
      <c r="F223" s="216">
        <v>159</v>
      </c>
      <c r="G223" s="214">
        <f>Table6[[#This Row],[Unidades]]*Table6[[#This Row],[Valor Unitario]]</f>
        <v>2544</v>
      </c>
    </row>
    <row r="224" spans="1:7" x14ac:dyDescent="0.2">
      <c r="A224" s="200" t="s">
        <v>328</v>
      </c>
      <c r="B224" s="200" t="s">
        <v>330</v>
      </c>
      <c r="C224" s="201">
        <v>40938</v>
      </c>
      <c r="D224" s="200">
        <v>10807</v>
      </c>
      <c r="E224" s="200">
        <v>16</v>
      </c>
      <c r="F224" s="214">
        <v>18.399999999999999</v>
      </c>
      <c r="G224" s="214">
        <f>Table6[[#This Row],[Unidades]]*Table6[[#This Row],[Valor Unitario]]</f>
        <v>294.39999999999998</v>
      </c>
    </row>
    <row r="225" spans="1:7" x14ac:dyDescent="0.2">
      <c r="A225" s="202" t="s">
        <v>328</v>
      </c>
      <c r="B225" s="202" t="s">
        <v>330</v>
      </c>
      <c r="C225" s="203">
        <v>40943</v>
      </c>
      <c r="D225" s="202">
        <v>10816</v>
      </c>
      <c r="E225" s="202">
        <v>15</v>
      </c>
      <c r="F225" s="216">
        <v>8446.4500000000007</v>
      </c>
      <c r="G225" s="214">
        <f>Table6[[#This Row],[Unidades]]*Table6[[#This Row],[Valor Unitario]]</f>
        <v>126696.75000000001</v>
      </c>
    </row>
    <row r="226" spans="1:7" x14ac:dyDescent="0.2">
      <c r="A226" s="200" t="s">
        <v>328</v>
      </c>
      <c r="B226" s="200" t="s">
        <v>330</v>
      </c>
      <c r="C226" s="201">
        <v>40948</v>
      </c>
      <c r="D226" s="200">
        <v>10864</v>
      </c>
      <c r="E226" s="200">
        <v>17</v>
      </c>
      <c r="F226" s="214">
        <v>282</v>
      </c>
      <c r="G226" s="214">
        <f>Table6[[#This Row],[Unidades]]*Table6[[#This Row],[Valor Unitario]]</f>
        <v>4794</v>
      </c>
    </row>
    <row r="227" spans="1:7" x14ac:dyDescent="0.2">
      <c r="A227" s="202" t="s">
        <v>328</v>
      </c>
      <c r="B227" s="202" t="s">
        <v>330</v>
      </c>
      <c r="C227" s="203">
        <v>40948</v>
      </c>
      <c r="D227" s="202">
        <v>10873</v>
      </c>
      <c r="E227" s="202">
        <v>10</v>
      </c>
      <c r="F227" s="216">
        <v>336.8</v>
      </c>
      <c r="G227" s="214">
        <f>Table6[[#This Row],[Unidades]]*Table6[[#This Row],[Valor Unitario]]</f>
        <v>3368</v>
      </c>
    </row>
    <row r="228" spans="1:7" x14ac:dyDescent="0.2">
      <c r="A228" s="200" t="s">
        <v>328</v>
      </c>
      <c r="B228" s="200" t="s">
        <v>330</v>
      </c>
      <c r="C228" s="201">
        <v>40949</v>
      </c>
      <c r="D228" s="200">
        <v>10847</v>
      </c>
      <c r="E228" s="200">
        <v>10</v>
      </c>
      <c r="F228" s="214">
        <v>4931.92</v>
      </c>
      <c r="G228" s="214">
        <f>Table6[[#This Row],[Unidades]]*Table6[[#This Row],[Valor Unitario]]</f>
        <v>49319.199999999997</v>
      </c>
    </row>
    <row r="229" spans="1:7" x14ac:dyDescent="0.2">
      <c r="A229" s="202" t="s">
        <v>328</v>
      </c>
      <c r="B229" s="202" t="s">
        <v>330</v>
      </c>
      <c r="C229" s="203">
        <v>40951</v>
      </c>
      <c r="D229" s="202">
        <v>10878</v>
      </c>
      <c r="E229" s="202">
        <v>14</v>
      </c>
      <c r="F229" s="216">
        <v>1539</v>
      </c>
      <c r="G229" s="214">
        <f>Table6[[#This Row],[Unidades]]*Table6[[#This Row],[Valor Unitario]]</f>
        <v>21546</v>
      </c>
    </row>
    <row r="230" spans="1:7" x14ac:dyDescent="0.2">
      <c r="A230" s="200" t="s">
        <v>328</v>
      </c>
      <c r="B230" s="200" t="s">
        <v>330</v>
      </c>
      <c r="C230" s="201">
        <v>40952</v>
      </c>
      <c r="D230" s="200">
        <v>10884</v>
      </c>
      <c r="E230" s="200">
        <v>17</v>
      </c>
      <c r="F230" s="214">
        <v>1378.07</v>
      </c>
      <c r="G230" s="214">
        <f>Table6[[#This Row],[Unidades]]*Table6[[#This Row],[Valor Unitario]]</f>
        <v>23427.19</v>
      </c>
    </row>
    <row r="231" spans="1:7" x14ac:dyDescent="0.2">
      <c r="A231" s="202" t="s">
        <v>328</v>
      </c>
      <c r="B231" s="202" t="s">
        <v>330</v>
      </c>
      <c r="C231" s="203">
        <v>40955</v>
      </c>
      <c r="D231" s="202">
        <v>10840</v>
      </c>
      <c r="E231" s="202">
        <v>18</v>
      </c>
      <c r="F231" s="216">
        <v>211.2</v>
      </c>
      <c r="G231" s="214">
        <f>Table6[[#This Row],[Unidades]]*Table6[[#This Row],[Valor Unitario]]</f>
        <v>3801.6</v>
      </c>
    </row>
    <row r="232" spans="1:7" x14ac:dyDescent="0.2">
      <c r="A232" s="200" t="s">
        <v>328</v>
      </c>
      <c r="B232" s="200" t="s">
        <v>330</v>
      </c>
      <c r="C232" s="201">
        <v>40956</v>
      </c>
      <c r="D232" s="200">
        <v>10861</v>
      </c>
      <c r="E232" s="200">
        <v>18</v>
      </c>
      <c r="F232" s="214">
        <v>3523.4</v>
      </c>
      <c r="G232" s="214">
        <f>Table6[[#This Row],[Unidades]]*Table6[[#This Row],[Valor Unitario]]</f>
        <v>63421.200000000004</v>
      </c>
    </row>
    <row r="233" spans="1:7" x14ac:dyDescent="0.2">
      <c r="A233" s="202" t="s">
        <v>328</v>
      </c>
      <c r="B233" s="202" t="s">
        <v>330</v>
      </c>
      <c r="C233" s="203">
        <v>40956</v>
      </c>
      <c r="D233" s="202">
        <v>10863</v>
      </c>
      <c r="E233" s="202">
        <v>10</v>
      </c>
      <c r="F233" s="216">
        <v>441.15</v>
      </c>
      <c r="G233" s="214">
        <f>Table6[[#This Row],[Unidades]]*Table6[[#This Row],[Valor Unitario]]</f>
        <v>4411.5</v>
      </c>
    </row>
    <row r="234" spans="1:7" x14ac:dyDescent="0.2">
      <c r="A234" s="200" t="s">
        <v>328</v>
      </c>
      <c r="B234" s="200" t="s">
        <v>330</v>
      </c>
      <c r="C234" s="201">
        <v>40957</v>
      </c>
      <c r="D234" s="200">
        <v>10881</v>
      </c>
      <c r="E234" s="200">
        <v>17</v>
      </c>
      <c r="F234" s="214">
        <v>150</v>
      </c>
      <c r="G234" s="214">
        <f>Table6[[#This Row],[Unidades]]*Table6[[#This Row],[Valor Unitario]]</f>
        <v>2550</v>
      </c>
    </row>
    <row r="235" spans="1:7" x14ac:dyDescent="0.2">
      <c r="A235" s="202" t="s">
        <v>328</v>
      </c>
      <c r="B235" s="202" t="s">
        <v>330</v>
      </c>
      <c r="C235" s="203">
        <v>40958</v>
      </c>
      <c r="D235" s="202">
        <v>10892</v>
      </c>
      <c r="E235" s="202">
        <v>10</v>
      </c>
      <c r="F235" s="216">
        <v>2090</v>
      </c>
      <c r="G235" s="214">
        <f>Table6[[#This Row],[Unidades]]*Table6[[#This Row],[Valor Unitario]]</f>
        <v>20900</v>
      </c>
    </row>
    <row r="236" spans="1:7" x14ac:dyDescent="0.2">
      <c r="A236" s="200" t="s">
        <v>328</v>
      </c>
      <c r="B236" s="200" t="s">
        <v>330</v>
      </c>
      <c r="C236" s="201">
        <v>40959</v>
      </c>
      <c r="D236" s="200">
        <v>10882</v>
      </c>
      <c r="E236" s="200">
        <v>7</v>
      </c>
      <c r="F236" s="214">
        <v>892.64</v>
      </c>
      <c r="G236" s="214">
        <f>Table6[[#This Row],[Unidades]]*Table6[[#This Row],[Valor Unitario]]</f>
        <v>6248.48</v>
      </c>
    </row>
    <row r="237" spans="1:7" x14ac:dyDescent="0.2">
      <c r="A237" s="202" t="s">
        <v>328</v>
      </c>
      <c r="B237" s="202" t="s">
        <v>330</v>
      </c>
      <c r="C237" s="203">
        <v>40965</v>
      </c>
      <c r="D237" s="202">
        <v>10901</v>
      </c>
      <c r="E237" s="202">
        <v>8</v>
      </c>
      <c r="F237" s="216">
        <v>934.5</v>
      </c>
      <c r="G237" s="214">
        <f>Table6[[#This Row],[Unidades]]*Table6[[#This Row],[Valor Unitario]]</f>
        <v>7476</v>
      </c>
    </row>
    <row r="238" spans="1:7" x14ac:dyDescent="0.2">
      <c r="A238" s="200" t="s">
        <v>328</v>
      </c>
      <c r="B238" s="200" t="s">
        <v>330</v>
      </c>
      <c r="C238" s="201">
        <v>40971</v>
      </c>
      <c r="D238" s="200">
        <v>10875</v>
      </c>
      <c r="E238" s="200">
        <v>15</v>
      </c>
      <c r="F238" s="214">
        <v>709.55</v>
      </c>
      <c r="G238" s="214">
        <f>Table6[[#This Row],[Unidades]]*Table6[[#This Row],[Valor Unitario]]</f>
        <v>10643.25</v>
      </c>
    </row>
    <row r="239" spans="1:7" x14ac:dyDescent="0.2">
      <c r="A239" s="202" t="s">
        <v>326</v>
      </c>
      <c r="B239" s="202" t="s">
        <v>330</v>
      </c>
      <c r="C239" s="203">
        <v>40971</v>
      </c>
      <c r="D239" s="202">
        <v>10906</v>
      </c>
      <c r="E239" s="202">
        <v>13</v>
      </c>
      <c r="F239" s="216">
        <v>427.5</v>
      </c>
      <c r="G239" s="214">
        <f>Table6[[#This Row],[Unidades]]*Table6[[#This Row],[Valor Unitario]]</f>
        <v>5557.5</v>
      </c>
    </row>
    <row r="240" spans="1:7" x14ac:dyDescent="0.2">
      <c r="A240" s="200" t="s">
        <v>328</v>
      </c>
      <c r="B240" s="200" t="s">
        <v>330</v>
      </c>
      <c r="C240" s="201">
        <v>40972</v>
      </c>
      <c r="D240" s="200">
        <v>10913</v>
      </c>
      <c r="E240" s="200">
        <v>8</v>
      </c>
      <c r="F240" s="214">
        <v>768.75</v>
      </c>
      <c r="G240" s="214">
        <f>Table6[[#This Row],[Unidades]]*Table6[[#This Row],[Valor Unitario]]</f>
        <v>6150</v>
      </c>
    </row>
    <row r="241" spans="1:7" x14ac:dyDescent="0.2">
      <c r="A241" s="202" t="s">
        <v>328</v>
      </c>
      <c r="B241" s="202" t="s">
        <v>330</v>
      </c>
      <c r="C241" s="203">
        <v>40974</v>
      </c>
      <c r="D241" s="202">
        <v>10898</v>
      </c>
      <c r="E241" s="202">
        <v>15</v>
      </c>
      <c r="F241" s="216">
        <v>30</v>
      </c>
      <c r="G241" s="214">
        <f>Table6[[#This Row],[Unidades]]*Table6[[#This Row],[Valor Unitario]]</f>
        <v>450</v>
      </c>
    </row>
    <row r="242" spans="1:7" x14ac:dyDescent="0.2">
      <c r="A242" s="200" t="s">
        <v>328</v>
      </c>
      <c r="B242" s="200" t="s">
        <v>330</v>
      </c>
      <c r="C242" s="201">
        <v>40974</v>
      </c>
      <c r="D242" s="200">
        <v>10908</v>
      </c>
      <c r="E242" s="200">
        <v>11</v>
      </c>
      <c r="F242" s="214">
        <v>663.1</v>
      </c>
      <c r="G242" s="214">
        <f>Table6[[#This Row],[Unidades]]*Table6[[#This Row],[Valor Unitario]]</f>
        <v>7294.1</v>
      </c>
    </row>
    <row r="243" spans="1:7" x14ac:dyDescent="0.2">
      <c r="A243" s="202" t="s">
        <v>328</v>
      </c>
      <c r="B243" s="202" t="s">
        <v>330</v>
      </c>
      <c r="C243" s="203">
        <v>40977</v>
      </c>
      <c r="D243" s="202">
        <v>10920</v>
      </c>
      <c r="E243" s="202">
        <v>15</v>
      </c>
      <c r="F243" s="216">
        <v>390</v>
      </c>
      <c r="G243" s="214">
        <f>Table6[[#This Row],[Unidades]]*Table6[[#This Row],[Valor Unitario]]</f>
        <v>5850</v>
      </c>
    </row>
    <row r="244" spans="1:7" x14ac:dyDescent="0.2">
      <c r="A244" s="200" t="s">
        <v>328</v>
      </c>
      <c r="B244" s="200" t="s">
        <v>330</v>
      </c>
      <c r="C244" s="201">
        <v>40979</v>
      </c>
      <c r="D244" s="200">
        <v>10917</v>
      </c>
      <c r="E244" s="200">
        <v>11</v>
      </c>
      <c r="F244" s="214">
        <v>365.89</v>
      </c>
      <c r="G244" s="214">
        <f>Table6[[#This Row],[Unidades]]*Table6[[#This Row],[Valor Unitario]]</f>
        <v>4024.79</v>
      </c>
    </row>
    <row r="245" spans="1:7" x14ac:dyDescent="0.2">
      <c r="A245" s="202" t="s">
        <v>328</v>
      </c>
      <c r="B245" s="202" t="s">
        <v>330</v>
      </c>
      <c r="C245" s="203">
        <v>40979</v>
      </c>
      <c r="D245" s="202">
        <v>10926</v>
      </c>
      <c r="E245" s="202">
        <v>14</v>
      </c>
      <c r="F245" s="216">
        <v>514.4</v>
      </c>
      <c r="G245" s="214">
        <f>Table6[[#This Row],[Unidades]]*Table6[[#This Row],[Valor Unitario]]</f>
        <v>7201.5999999999995</v>
      </c>
    </row>
    <row r="246" spans="1:7" x14ac:dyDescent="0.2">
      <c r="A246" s="200" t="s">
        <v>328</v>
      </c>
      <c r="B246" s="200" t="s">
        <v>330</v>
      </c>
      <c r="C246" s="201">
        <v>40986</v>
      </c>
      <c r="D246" s="200">
        <v>10930</v>
      </c>
      <c r="E246" s="200">
        <v>19</v>
      </c>
      <c r="F246" s="214">
        <v>2255.5</v>
      </c>
      <c r="G246" s="214">
        <f>Table6[[#This Row],[Unidades]]*Table6[[#This Row],[Valor Unitario]]</f>
        <v>42854.5</v>
      </c>
    </row>
    <row r="247" spans="1:7" x14ac:dyDescent="0.2">
      <c r="A247" s="202" t="s">
        <v>328</v>
      </c>
      <c r="B247" s="202" t="s">
        <v>330</v>
      </c>
      <c r="C247" s="203">
        <v>40986</v>
      </c>
      <c r="D247" s="202">
        <v>10935</v>
      </c>
      <c r="E247" s="202">
        <v>13</v>
      </c>
      <c r="F247" s="216">
        <v>619.5</v>
      </c>
      <c r="G247" s="214">
        <f>Table6[[#This Row],[Unidades]]*Table6[[#This Row],[Valor Unitario]]</f>
        <v>8053.5</v>
      </c>
    </row>
    <row r="248" spans="1:7" x14ac:dyDescent="0.2">
      <c r="A248" s="200" t="s">
        <v>328</v>
      </c>
      <c r="B248" s="200" t="s">
        <v>330</v>
      </c>
      <c r="C248" s="201">
        <v>40986</v>
      </c>
      <c r="D248" s="200">
        <v>10945</v>
      </c>
      <c r="E248" s="200">
        <v>12</v>
      </c>
      <c r="F248" s="214">
        <v>245</v>
      </c>
      <c r="G248" s="214">
        <f>Table6[[#This Row],[Unidades]]*Table6[[#This Row],[Valor Unitario]]</f>
        <v>2940</v>
      </c>
    </row>
    <row r="249" spans="1:7" x14ac:dyDescent="0.2">
      <c r="A249" s="202" t="s">
        <v>328</v>
      </c>
      <c r="B249" s="202" t="s">
        <v>330</v>
      </c>
      <c r="C249" s="203">
        <v>40987</v>
      </c>
      <c r="D249" s="202">
        <v>10931</v>
      </c>
      <c r="E249" s="202">
        <v>19</v>
      </c>
      <c r="F249" s="216">
        <v>799.2</v>
      </c>
      <c r="G249" s="214">
        <f>Table6[[#This Row],[Unidades]]*Table6[[#This Row],[Valor Unitario]]</f>
        <v>15184.800000000001</v>
      </c>
    </row>
    <row r="250" spans="1:7" x14ac:dyDescent="0.2">
      <c r="A250" s="200" t="s">
        <v>328</v>
      </c>
      <c r="B250" s="200" t="s">
        <v>330</v>
      </c>
      <c r="C250" s="201">
        <v>40987</v>
      </c>
      <c r="D250" s="200">
        <v>10943</v>
      </c>
      <c r="E250" s="200">
        <v>8</v>
      </c>
      <c r="F250" s="214">
        <v>711</v>
      </c>
      <c r="G250" s="214">
        <f>Table6[[#This Row],[Unidades]]*Table6[[#This Row],[Valor Unitario]]</f>
        <v>5688</v>
      </c>
    </row>
    <row r="251" spans="1:7" x14ac:dyDescent="0.2">
      <c r="A251" s="202" t="s">
        <v>328</v>
      </c>
      <c r="B251" s="202" t="s">
        <v>330</v>
      </c>
      <c r="C251" s="203">
        <v>40994</v>
      </c>
      <c r="D251" s="202">
        <v>10972</v>
      </c>
      <c r="E251" s="202">
        <v>8</v>
      </c>
      <c r="F251" s="216">
        <v>251.5</v>
      </c>
      <c r="G251" s="214">
        <f>Table6[[#This Row],[Unidades]]*Table6[[#This Row],[Valor Unitario]]</f>
        <v>2012</v>
      </c>
    </row>
    <row r="252" spans="1:7" x14ac:dyDescent="0.2">
      <c r="A252" s="200" t="s">
        <v>328</v>
      </c>
      <c r="B252" s="200" t="s">
        <v>330</v>
      </c>
      <c r="C252" s="201">
        <v>41007</v>
      </c>
      <c r="D252" s="200">
        <v>10927</v>
      </c>
      <c r="E252" s="200">
        <v>8</v>
      </c>
      <c r="F252" s="214">
        <v>800</v>
      </c>
      <c r="G252" s="214">
        <f>Table6[[#This Row],[Unidades]]*Table6[[#This Row],[Valor Unitario]]</f>
        <v>6400</v>
      </c>
    </row>
    <row r="253" spans="1:7" x14ac:dyDescent="0.2">
      <c r="A253" s="202" t="s">
        <v>328</v>
      </c>
      <c r="B253" s="202" t="s">
        <v>330</v>
      </c>
      <c r="C253" s="203">
        <v>41007</v>
      </c>
      <c r="D253" s="202">
        <v>10966</v>
      </c>
      <c r="E253" s="202">
        <v>7</v>
      </c>
      <c r="F253" s="216">
        <v>1098.46</v>
      </c>
      <c r="G253" s="214">
        <f>Table6[[#This Row],[Unidades]]*Table6[[#This Row],[Valor Unitario]]</f>
        <v>7689.22</v>
      </c>
    </row>
    <row r="254" spans="1:7" x14ac:dyDescent="0.2">
      <c r="A254" s="200" t="s">
        <v>328</v>
      </c>
      <c r="B254" s="200" t="s">
        <v>330</v>
      </c>
      <c r="C254" s="201">
        <v>41009</v>
      </c>
      <c r="D254" s="200">
        <v>10996</v>
      </c>
      <c r="E254" s="200">
        <v>17</v>
      </c>
      <c r="F254" s="214">
        <v>560</v>
      </c>
      <c r="G254" s="214">
        <f>Table6[[#This Row],[Unidades]]*Table6[[#This Row],[Valor Unitario]]</f>
        <v>9520</v>
      </c>
    </row>
    <row r="255" spans="1:7" x14ac:dyDescent="0.2">
      <c r="A255" s="202" t="s">
        <v>328</v>
      </c>
      <c r="B255" s="202" t="s">
        <v>330</v>
      </c>
      <c r="C255" s="203">
        <v>41015</v>
      </c>
      <c r="D255" s="202">
        <v>11002</v>
      </c>
      <c r="E255" s="202">
        <v>14</v>
      </c>
      <c r="F255" s="216">
        <v>1811.1</v>
      </c>
      <c r="G255" s="214">
        <f>Table6[[#This Row],[Unidades]]*Table6[[#This Row],[Valor Unitario]]</f>
        <v>25355.399999999998</v>
      </c>
    </row>
    <row r="256" spans="1:7" x14ac:dyDescent="0.2">
      <c r="A256" s="200" t="s">
        <v>328</v>
      </c>
      <c r="B256" s="200" t="s">
        <v>330</v>
      </c>
      <c r="C256" s="201">
        <v>41015</v>
      </c>
      <c r="D256" s="200">
        <v>11018</v>
      </c>
      <c r="E256" s="200">
        <v>19</v>
      </c>
      <c r="F256" s="214">
        <v>1575</v>
      </c>
      <c r="G256" s="214">
        <f>Table6[[#This Row],[Unidades]]*Table6[[#This Row],[Valor Unitario]]</f>
        <v>29925</v>
      </c>
    </row>
    <row r="257" spans="1:7" x14ac:dyDescent="0.2">
      <c r="A257" s="202" t="s">
        <v>328</v>
      </c>
      <c r="B257" s="202" t="s">
        <v>330</v>
      </c>
      <c r="C257" s="203">
        <v>41016</v>
      </c>
      <c r="D257" s="202">
        <v>10980</v>
      </c>
      <c r="E257" s="202">
        <v>19</v>
      </c>
      <c r="F257" s="216">
        <v>248</v>
      </c>
      <c r="G257" s="214">
        <f>Table6[[#This Row],[Unidades]]*Table6[[#This Row],[Valor Unitario]]</f>
        <v>4712</v>
      </c>
    </row>
    <row r="258" spans="1:7" x14ac:dyDescent="0.2">
      <c r="A258" s="200" t="s">
        <v>328</v>
      </c>
      <c r="B258" s="200" t="s">
        <v>330</v>
      </c>
      <c r="C258" s="201">
        <v>41019</v>
      </c>
      <c r="D258" s="200">
        <v>11024</v>
      </c>
      <c r="E258" s="200">
        <v>18</v>
      </c>
      <c r="F258" s="214">
        <v>1966.81</v>
      </c>
      <c r="G258" s="214">
        <f>Table6[[#This Row],[Unidades]]*Table6[[#This Row],[Valor Unitario]]</f>
        <v>35402.58</v>
      </c>
    </row>
    <row r="259" spans="1:7" x14ac:dyDescent="0.2">
      <c r="A259" s="202" t="s">
        <v>326</v>
      </c>
      <c r="B259" s="202" t="s">
        <v>330</v>
      </c>
      <c r="C259" s="203">
        <v>41026</v>
      </c>
      <c r="D259" s="202">
        <v>11029</v>
      </c>
      <c r="E259" s="202">
        <v>15</v>
      </c>
      <c r="F259" s="216">
        <v>1286.8</v>
      </c>
      <c r="G259" s="214">
        <f>Table6[[#This Row],[Unidades]]*Table6[[#This Row],[Valor Unitario]]</f>
        <v>19302</v>
      </c>
    </row>
    <row r="260" spans="1:7" x14ac:dyDescent="0.2">
      <c r="A260" s="200" t="s">
        <v>328</v>
      </c>
      <c r="B260" s="200" t="s">
        <v>330</v>
      </c>
      <c r="C260" s="201">
        <v>41027</v>
      </c>
      <c r="D260" s="200">
        <v>11026</v>
      </c>
      <c r="E260" s="200">
        <v>7</v>
      </c>
      <c r="F260" s="214">
        <v>1030</v>
      </c>
      <c r="G260" s="214">
        <f>Table6[[#This Row],[Unidades]]*Table6[[#This Row],[Valor Unitario]]</f>
        <v>7210</v>
      </c>
    </row>
    <row r="261" spans="1:7" x14ac:dyDescent="0.2">
      <c r="A261" s="202" t="s">
        <v>328</v>
      </c>
      <c r="B261" s="202" t="s">
        <v>330</v>
      </c>
      <c r="C261" s="203">
        <v>41030</v>
      </c>
      <c r="D261" s="202">
        <v>11044</v>
      </c>
      <c r="E261" s="202">
        <v>17</v>
      </c>
      <c r="F261" s="216">
        <v>591.6</v>
      </c>
      <c r="G261" s="214">
        <f>Table6[[#This Row],[Unidades]]*Table6[[#This Row],[Valor Unitario]]</f>
        <v>10057.200000000001</v>
      </c>
    </row>
    <row r="262" spans="1:7" x14ac:dyDescent="0.2">
      <c r="A262" s="200" t="s">
        <v>328</v>
      </c>
      <c r="B262" s="200" t="s">
        <v>330</v>
      </c>
      <c r="C262" s="201">
        <v>41466</v>
      </c>
      <c r="D262" s="200">
        <v>10252</v>
      </c>
      <c r="E262" s="200">
        <v>8</v>
      </c>
      <c r="F262" s="214">
        <v>3597.9</v>
      </c>
      <c r="G262" s="214">
        <f>Table6[[#This Row],[Unidades]]*Table6[[#This Row],[Valor Unitario]]</f>
        <v>28783.200000000001</v>
      </c>
    </row>
    <row r="263" spans="1:7" x14ac:dyDescent="0.2">
      <c r="A263" s="202" t="s">
        <v>328</v>
      </c>
      <c r="B263" s="202" t="s">
        <v>330</v>
      </c>
      <c r="C263" s="203">
        <v>41467</v>
      </c>
      <c r="D263" s="202">
        <v>10250</v>
      </c>
      <c r="E263" s="202">
        <v>13</v>
      </c>
      <c r="F263" s="216">
        <v>1552.6</v>
      </c>
      <c r="G263" s="214">
        <f>Table6[[#This Row],[Unidades]]*Table6[[#This Row],[Valor Unitario]]</f>
        <v>20183.8</v>
      </c>
    </row>
    <row r="264" spans="1:7" x14ac:dyDescent="0.2">
      <c r="A264" s="200" t="s">
        <v>328</v>
      </c>
      <c r="B264" s="200" t="s">
        <v>330</v>
      </c>
      <c r="C264" s="201">
        <v>41477</v>
      </c>
      <c r="D264" s="200">
        <v>10257</v>
      </c>
      <c r="E264" s="200">
        <v>19</v>
      </c>
      <c r="F264" s="214">
        <v>1119.9000000000001</v>
      </c>
      <c r="G264" s="214">
        <f>Table6[[#This Row],[Unidades]]*Table6[[#This Row],[Valor Unitario]]</f>
        <v>21278.100000000002</v>
      </c>
    </row>
    <row r="265" spans="1:7" x14ac:dyDescent="0.2">
      <c r="A265" s="202" t="s">
        <v>328</v>
      </c>
      <c r="B265" s="202" t="s">
        <v>330</v>
      </c>
      <c r="C265" s="203">
        <v>41480</v>
      </c>
      <c r="D265" s="202">
        <v>10259</v>
      </c>
      <c r="E265" s="202">
        <v>19</v>
      </c>
      <c r="F265" s="216">
        <v>100.8</v>
      </c>
      <c r="G265" s="214">
        <f>Table6[[#This Row],[Unidades]]*Table6[[#This Row],[Valor Unitario]]</f>
        <v>1915.2</v>
      </c>
    </row>
    <row r="266" spans="1:7" x14ac:dyDescent="0.2">
      <c r="A266" s="200" t="s">
        <v>328</v>
      </c>
      <c r="B266" s="200" t="s">
        <v>330</v>
      </c>
      <c r="C266" s="201">
        <v>41484</v>
      </c>
      <c r="D266" s="200">
        <v>10260</v>
      </c>
      <c r="E266" s="200">
        <v>11</v>
      </c>
      <c r="F266" s="214">
        <v>1504.65</v>
      </c>
      <c r="G266" s="214">
        <f>Table6[[#This Row],[Unidades]]*Table6[[#This Row],[Valor Unitario]]</f>
        <v>16551.150000000001</v>
      </c>
    </row>
    <row r="267" spans="1:7" x14ac:dyDescent="0.2">
      <c r="A267" s="202" t="s">
        <v>328</v>
      </c>
      <c r="B267" s="202" t="s">
        <v>330</v>
      </c>
      <c r="C267" s="203">
        <v>41485</v>
      </c>
      <c r="D267" s="202">
        <v>10261</v>
      </c>
      <c r="E267" s="202">
        <v>14</v>
      </c>
      <c r="F267" s="216">
        <v>448</v>
      </c>
      <c r="G267" s="214">
        <f>Table6[[#This Row],[Unidades]]*Table6[[#This Row],[Valor Unitario]]</f>
        <v>6272</v>
      </c>
    </row>
    <row r="268" spans="1:7" x14ac:dyDescent="0.2">
      <c r="A268" s="200" t="s">
        <v>328</v>
      </c>
      <c r="B268" s="200" t="s">
        <v>330</v>
      </c>
      <c r="C268" s="201">
        <v>41492</v>
      </c>
      <c r="D268" s="200">
        <v>10267</v>
      </c>
      <c r="E268" s="200">
        <v>19</v>
      </c>
      <c r="F268" s="214">
        <v>3536.6</v>
      </c>
      <c r="G268" s="214">
        <f>Table6[[#This Row],[Unidades]]*Table6[[#This Row],[Valor Unitario]]</f>
        <v>67195.399999999994</v>
      </c>
    </row>
    <row r="269" spans="1:7" x14ac:dyDescent="0.2">
      <c r="A269" s="202" t="s">
        <v>328</v>
      </c>
      <c r="B269" s="202" t="s">
        <v>330</v>
      </c>
      <c r="C269" s="203">
        <v>41507</v>
      </c>
      <c r="D269" s="202">
        <v>10281</v>
      </c>
      <c r="E269" s="202">
        <v>16</v>
      </c>
      <c r="F269" s="216">
        <v>86.5</v>
      </c>
      <c r="G269" s="214">
        <f>Table6[[#This Row],[Unidades]]*Table6[[#This Row],[Valor Unitario]]</f>
        <v>1384</v>
      </c>
    </row>
    <row r="270" spans="1:7" x14ac:dyDescent="0.2">
      <c r="A270" s="200" t="s">
        <v>328</v>
      </c>
      <c r="B270" s="200" t="s">
        <v>330</v>
      </c>
      <c r="C270" s="201">
        <v>41507</v>
      </c>
      <c r="D270" s="200">
        <v>10282</v>
      </c>
      <c r="E270" s="200">
        <v>9</v>
      </c>
      <c r="F270" s="214">
        <v>155.4</v>
      </c>
      <c r="G270" s="214">
        <f>Table6[[#This Row],[Unidades]]*Table6[[#This Row],[Valor Unitario]]</f>
        <v>1398.6000000000001</v>
      </c>
    </row>
    <row r="271" spans="1:7" x14ac:dyDescent="0.2">
      <c r="A271" s="202" t="s">
        <v>328</v>
      </c>
      <c r="B271" s="202" t="s">
        <v>330</v>
      </c>
      <c r="C271" s="203">
        <v>41513</v>
      </c>
      <c r="D271" s="202">
        <v>10284</v>
      </c>
      <c r="E271" s="202">
        <v>18</v>
      </c>
      <c r="F271" s="216">
        <v>1170.3699999999999</v>
      </c>
      <c r="G271" s="214">
        <f>Table6[[#This Row],[Unidades]]*Table6[[#This Row],[Valor Unitario]]</f>
        <v>21066.659999999996</v>
      </c>
    </row>
    <row r="272" spans="1:7" x14ac:dyDescent="0.2">
      <c r="A272" s="200" t="s">
        <v>328</v>
      </c>
      <c r="B272" s="200" t="s">
        <v>330</v>
      </c>
      <c r="C272" s="201">
        <v>41520</v>
      </c>
      <c r="D272" s="200">
        <v>10288</v>
      </c>
      <c r="E272" s="200">
        <v>19</v>
      </c>
      <c r="F272" s="214">
        <v>80.099999999999994</v>
      </c>
      <c r="G272" s="214">
        <f>Table6[[#This Row],[Unidades]]*Table6[[#This Row],[Valor Unitario]]</f>
        <v>1521.8999999999999</v>
      </c>
    </row>
    <row r="273" spans="1:7" x14ac:dyDescent="0.2">
      <c r="A273" s="202" t="s">
        <v>328</v>
      </c>
      <c r="B273" s="202" t="s">
        <v>330</v>
      </c>
      <c r="C273" s="203">
        <v>41522</v>
      </c>
      <c r="D273" s="202">
        <v>10294</v>
      </c>
      <c r="E273" s="202">
        <v>12</v>
      </c>
      <c r="F273" s="216">
        <v>1887.6</v>
      </c>
      <c r="G273" s="214">
        <f>Table6[[#This Row],[Unidades]]*Table6[[#This Row],[Valor Unitario]]</f>
        <v>22651.199999999997</v>
      </c>
    </row>
    <row r="274" spans="1:7" x14ac:dyDescent="0.2">
      <c r="A274" s="200" t="s">
        <v>328</v>
      </c>
      <c r="B274" s="200" t="s">
        <v>330</v>
      </c>
      <c r="C274" s="201">
        <v>41530</v>
      </c>
      <c r="D274" s="200">
        <v>10299</v>
      </c>
      <c r="E274" s="200">
        <v>13</v>
      </c>
      <c r="F274" s="214">
        <v>349.5</v>
      </c>
      <c r="G274" s="214">
        <f>Table6[[#This Row],[Unidades]]*Table6[[#This Row],[Valor Unitario]]</f>
        <v>4543.5</v>
      </c>
    </row>
    <row r="275" spans="1:7" x14ac:dyDescent="0.2">
      <c r="A275" s="202" t="s">
        <v>328</v>
      </c>
      <c r="B275" s="202" t="s">
        <v>330</v>
      </c>
      <c r="C275" s="203">
        <v>41550</v>
      </c>
      <c r="D275" s="202">
        <v>10315</v>
      </c>
      <c r="E275" s="202">
        <v>17</v>
      </c>
      <c r="F275" s="216">
        <v>516.79999999999995</v>
      </c>
      <c r="G275" s="214">
        <f>Table6[[#This Row],[Unidades]]*Table6[[#This Row],[Valor Unitario]]</f>
        <v>8785.5999999999985</v>
      </c>
    </row>
    <row r="276" spans="1:7" x14ac:dyDescent="0.2">
      <c r="A276" s="200" t="s">
        <v>328</v>
      </c>
      <c r="B276" s="200" t="s">
        <v>330</v>
      </c>
      <c r="C276" s="201">
        <v>41556</v>
      </c>
      <c r="D276" s="200">
        <v>10302</v>
      </c>
      <c r="E276" s="200">
        <v>9</v>
      </c>
      <c r="F276" s="214">
        <v>2708.8</v>
      </c>
      <c r="G276" s="214">
        <f>Table6[[#This Row],[Unidades]]*Table6[[#This Row],[Valor Unitario]]</f>
        <v>24379.200000000001</v>
      </c>
    </row>
    <row r="277" spans="1:7" x14ac:dyDescent="0.2">
      <c r="A277" s="202" t="s">
        <v>328</v>
      </c>
      <c r="B277" s="202" t="s">
        <v>330</v>
      </c>
      <c r="C277" s="203">
        <v>41561</v>
      </c>
      <c r="D277" s="202">
        <v>10323</v>
      </c>
      <c r="E277" s="202">
        <v>8</v>
      </c>
      <c r="F277" s="216">
        <v>164.4</v>
      </c>
      <c r="G277" s="214">
        <f>Table6[[#This Row],[Unidades]]*Table6[[#This Row],[Valor Unitario]]</f>
        <v>1315.2</v>
      </c>
    </row>
    <row r="278" spans="1:7" x14ac:dyDescent="0.2">
      <c r="A278" s="200" t="s">
        <v>328</v>
      </c>
      <c r="B278" s="200" t="s">
        <v>330</v>
      </c>
      <c r="C278" s="201">
        <v>41561</v>
      </c>
      <c r="D278" s="200">
        <v>10326</v>
      </c>
      <c r="E278" s="200">
        <v>8</v>
      </c>
      <c r="F278" s="214">
        <v>982</v>
      </c>
      <c r="G278" s="214">
        <f>Table6[[#This Row],[Unidades]]*Table6[[#This Row],[Valor Unitario]]</f>
        <v>7856</v>
      </c>
    </row>
    <row r="279" spans="1:7" x14ac:dyDescent="0.2">
      <c r="A279" s="202" t="s">
        <v>328</v>
      </c>
      <c r="B279" s="202" t="s">
        <v>330</v>
      </c>
      <c r="C279" s="203">
        <v>41564</v>
      </c>
      <c r="D279" s="202">
        <v>10328</v>
      </c>
      <c r="E279" s="202">
        <v>8</v>
      </c>
      <c r="F279" s="216">
        <v>1168</v>
      </c>
      <c r="G279" s="214">
        <f>Table6[[#This Row],[Unidades]]*Table6[[#This Row],[Valor Unitario]]</f>
        <v>9344</v>
      </c>
    </row>
    <row r="280" spans="1:7" x14ac:dyDescent="0.2">
      <c r="A280" s="200" t="s">
        <v>328</v>
      </c>
      <c r="B280" s="200" t="s">
        <v>330</v>
      </c>
      <c r="C280" s="201">
        <v>41570</v>
      </c>
      <c r="D280" s="200">
        <v>10329</v>
      </c>
      <c r="E280" s="200">
        <v>9</v>
      </c>
      <c r="F280" s="214">
        <v>4578.43</v>
      </c>
      <c r="G280" s="214">
        <f>Table6[[#This Row],[Unidades]]*Table6[[#This Row],[Valor Unitario]]</f>
        <v>41205.870000000003</v>
      </c>
    </row>
    <row r="281" spans="1:7" x14ac:dyDescent="0.2">
      <c r="A281" s="202" t="s">
        <v>328</v>
      </c>
      <c r="B281" s="202" t="s">
        <v>330</v>
      </c>
      <c r="C281" s="203">
        <v>41576</v>
      </c>
      <c r="D281" s="202">
        <v>10337</v>
      </c>
      <c r="E281" s="202">
        <v>9</v>
      </c>
      <c r="F281" s="216">
        <v>2467</v>
      </c>
      <c r="G281" s="214">
        <f>Table6[[#This Row],[Unidades]]*Table6[[#This Row],[Valor Unitario]]</f>
        <v>22203</v>
      </c>
    </row>
    <row r="282" spans="1:7" x14ac:dyDescent="0.2">
      <c r="A282" s="200" t="s">
        <v>328</v>
      </c>
      <c r="B282" s="200" t="s">
        <v>330</v>
      </c>
      <c r="C282" s="201">
        <v>41576</v>
      </c>
      <c r="D282" s="200">
        <v>10338</v>
      </c>
      <c r="E282" s="200">
        <v>8</v>
      </c>
      <c r="F282" s="214">
        <v>934.5</v>
      </c>
      <c r="G282" s="214">
        <f>Table6[[#This Row],[Unidades]]*Table6[[#This Row],[Valor Unitario]]</f>
        <v>7476</v>
      </c>
    </row>
    <row r="283" spans="1:7" x14ac:dyDescent="0.2">
      <c r="A283" s="202" t="s">
        <v>328</v>
      </c>
      <c r="B283" s="202" t="s">
        <v>330</v>
      </c>
      <c r="C283" s="203">
        <v>41582</v>
      </c>
      <c r="D283" s="202">
        <v>10342</v>
      </c>
      <c r="E283" s="202">
        <v>9</v>
      </c>
      <c r="F283" s="216">
        <v>1840.64</v>
      </c>
      <c r="G283" s="214">
        <f>Table6[[#This Row],[Unidades]]*Table6[[#This Row],[Valor Unitario]]</f>
        <v>16565.760000000002</v>
      </c>
    </row>
    <row r="284" spans="1:7" x14ac:dyDescent="0.2">
      <c r="A284" s="200" t="s">
        <v>328</v>
      </c>
      <c r="B284" s="200" t="s">
        <v>330</v>
      </c>
      <c r="C284" s="201">
        <v>41583</v>
      </c>
      <c r="D284" s="200">
        <v>10344</v>
      </c>
      <c r="E284" s="200">
        <v>17</v>
      </c>
      <c r="F284" s="214">
        <v>2296</v>
      </c>
      <c r="G284" s="214">
        <f>Table6[[#This Row],[Unidades]]*Table6[[#This Row],[Valor Unitario]]</f>
        <v>39032</v>
      </c>
    </row>
    <row r="285" spans="1:7" x14ac:dyDescent="0.2">
      <c r="A285" s="202" t="s">
        <v>328</v>
      </c>
      <c r="B285" s="202" t="s">
        <v>330</v>
      </c>
      <c r="C285" s="203">
        <v>41584</v>
      </c>
      <c r="D285" s="202">
        <v>10343</v>
      </c>
      <c r="E285" s="202">
        <v>16</v>
      </c>
      <c r="F285" s="216">
        <v>1584</v>
      </c>
      <c r="G285" s="214">
        <f>Table6[[#This Row],[Unidades]]*Table6[[#This Row],[Valor Unitario]]</f>
        <v>25344</v>
      </c>
    </row>
    <row r="286" spans="1:7" x14ac:dyDescent="0.2">
      <c r="A286" s="200" t="s">
        <v>328</v>
      </c>
      <c r="B286" s="200" t="s">
        <v>330</v>
      </c>
      <c r="C286" s="201">
        <v>41586</v>
      </c>
      <c r="D286" s="200">
        <v>10347</v>
      </c>
      <c r="E286" s="200">
        <v>16</v>
      </c>
      <c r="F286" s="214">
        <v>814.42</v>
      </c>
      <c r="G286" s="214">
        <f>Table6[[#This Row],[Unidades]]*Table6[[#This Row],[Valor Unitario]]</f>
        <v>13030.72</v>
      </c>
    </row>
    <row r="287" spans="1:7" x14ac:dyDescent="0.2">
      <c r="A287" s="202" t="s">
        <v>328</v>
      </c>
      <c r="B287" s="202" t="s">
        <v>330</v>
      </c>
      <c r="C287" s="203">
        <v>41593</v>
      </c>
      <c r="D287" s="202">
        <v>10348</v>
      </c>
      <c r="E287" s="202">
        <v>19</v>
      </c>
      <c r="F287" s="216">
        <v>363.6</v>
      </c>
      <c r="G287" s="214">
        <f>Table6[[#This Row],[Unidades]]*Table6[[#This Row],[Valor Unitario]]</f>
        <v>6908.4000000000005</v>
      </c>
    </row>
    <row r="288" spans="1:7" x14ac:dyDescent="0.2">
      <c r="A288" s="200" t="s">
        <v>328</v>
      </c>
      <c r="B288" s="200" t="s">
        <v>330</v>
      </c>
      <c r="C288" s="201">
        <v>41610</v>
      </c>
      <c r="D288" s="200">
        <v>10360</v>
      </c>
      <c r="E288" s="200">
        <v>10</v>
      </c>
      <c r="F288" s="214">
        <v>7390.2</v>
      </c>
      <c r="G288" s="214">
        <f>Table6[[#This Row],[Unidades]]*Table6[[#This Row],[Valor Unitario]]</f>
        <v>73902</v>
      </c>
    </row>
    <row r="289" spans="1:7" x14ac:dyDescent="0.2">
      <c r="A289" s="202" t="s">
        <v>328</v>
      </c>
      <c r="B289" s="202" t="s">
        <v>330</v>
      </c>
      <c r="C289" s="203">
        <v>41612</v>
      </c>
      <c r="D289" s="202">
        <v>10363</v>
      </c>
      <c r="E289" s="202">
        <v>7</v>
      </c>
      <c r="F289" s="216">
        <v>447.2</v>
      </c>
      <c r="G289" s="214">
        <f>Table6[[#This Row],[Unidades]]*Table6[[#This Row],[Valor Unitario]]</f>
        <v>3130.4</v>
      </c>
    </row>
    <row r="290" spans="1:7" x14ac:dyDescent="0.2">
      <c r="A290" s="200" t="s">
        <v>328</v>
      </c>
      <c r="B290" s="200" t="s">
        <v>330</v>
      </c>
      <c r="C290" s="201">
        <v>41619</v>
      </c>
      <c r="D290" s="200">
        <v>10373</v>
      </c>
      <c r="E290" s="200">
        <v>15</v>
      </c>
      <c r="F290" s="214">
        <v>1366.4</v>
      </c>
      <c r="G290" s="214">
        <f>Table6[[#This Row],[Unidades]]*Table6[[#This Row],[Valor Unitario]]</f>
        <v>20496</v>
      </c>
    </row>
    <row r="291" spans="1:7" x14ac:dyDescent="0.2">
      <c r="A291" s="202" t="s">
        <v>328</v>
      </c>
      <c r="B291" s="202" t="s">
        <v>330</v>
      </c>
      <c r="C291" s="203">
        <v>41624</v>
      </c>
      <c r="D291" s="202">
        <v>10382</v>
      </c>
      <c r="E291" s="202">
        <v>19</v>
      </c>
      <c r="F291" s="216">
        <v>2900</v>
      </c>
      <c r="G291" s="214">
        <f>Table6[[#This Row],[Unidades]]*Table6[[#This Row],[Valor Unitario]]</f>
        <v>55100</v>
      </c>
    </row>
    <row r="292" spans="1:7" x14ac:dyDescent="0.2">
      <c r="A292" s="200" t="s">
        <v>328</v>
      </c>
      <c r="B292" s="200" t="s">
        <v>330</v>
      </c>
      <c r="C292" s="201">
        <v>41632</v>
      </c>
      <c r="D292" s="200">
        <v>10389</v>
      </c>
      <c r="E292" s="200">
        <v>11</v>
      </c>
      <c r="F292" s="214">
        <v>1832.8</v>
      </c>
      <c r="G292" s="214">
        <f>Table6[[#This Row],[Unidades]]*Table6[[#This Row],[Valor Unitario]]</f>
        <v>20160.8</v>
      </c>
    </row>
    <row r="293" spans="1:7" x14ac:dyDescent="0.2">
      <c r="A293" s="202" t="s">
        <v>326</v>
      </c>
      <c r="B293" s="202" t="s">
        <v>331</v>
      </c>
      <c r="C293" s="203">
        <v>40557</v>
      </c>
      <c r="D293" s="202">
        <v>10409</v>
      </c>
      <c r="E293" s="202">
        <v>19</v>
      </c>
      <c r="F293" s="216">
        <v>319.2</v>
      </c>
      <c r="G293" s="214">
        <f>Table6[[#This Row],[Unidades]]*Table6[[#This Row],[Valor Unitario]]</f>
        <v>6064.8</v>
      </c>
    </row>
    <row r="294" spans="1:7" x14ac:dyDescent="0.2">
      <c r="A294" s="200" t="s">
        <v>328</v>
      </c>
      <c r="B294" s="200" t="s">
        <v>331</v>
      </c>
      <c r="C294" s="201">
        <v>40558</v>
      </c>
      <c r="D294" s="200">
        <v>10410</v>
      </c>
      <c r="E294" s="200">
        <v>16</v>
      </c>
      <c r="F294" s="214">
        <v>802</v>
      </c>
      <c r="G294" s="214">
        <f>Table6[[#This Row],[Unidades]]*Table6[[#This Row],[Valor Unitario]]</f>
        <v>12832</v>
      </c>
    </row>
    <row r="295" spans="1:7" x14ac:dyDescent="0.2">
      <c r="A295" s="202" t="s">
        <v>328</v>
      </c>
      <c r="B295" s="202" t="s">
        <v>331</v>
      </c>
      <c r="C295" s="203">
        <v>40559</v>
      </c>
      <c r="D295" s="202">
        <v>10413</v>
      </c>
      <c r="E295" s="202">
        <v>8</v>
      </c>
      <c r="F295" s="216">
        <v>2123.1999999999998</v>
      </c>
      <c r="G295" s="214">
        <f>Table6[[#This Row],[Unidades]]*Table6[[#This Row],[Valor Unitario]]</f>
        <v>16985.599999999999</v>
      </c>
    </row>
    <row r="296" spans="1:7" x14ac:dyDescent="0.2">
      <c r="A296" s="200" t="s">
        <v>326</v>
      </c>
      <c r="B296" s="200" t="s">
        <v>331</v>
      </c>
      <c r="C296" s="201">
        <v>40567</v>
      </c>
      <c r="D296" s="200">
        <v>10415</v>
      </c>
      <c r="E296" s="200">
        <v>18</v>
      </c>
      <c r="F296" s="214">
        <v>102.4</v>
      </c>
      <c r="G296" s="214">
        <f>Table6[[#This Row],[Unidades]]*Table6[[#This Row],[Valor Unitario]]</f>
        <v>1843.2</v>
      </c>
    </row>
    <row r="297" spans="1:7" x14ac:dyDescent="0.2">
      <c r="A297" s="202" t="s">
        <v>328</v>
      </c>
      <c r="B297" s="202" t="s">
        <v>331</v>
      </c>
      <c r="C297" s="203">
        <v>40570</v>
      </c>
      <c r="D297" s="202">
        <v>10420</v>
      </c>
      <c r="E297" s="202">
        <v>8</v>
      </c>
      <c r="F297" s="216">
        <v>1707.84</v>
      </c>
      <c r="G297" s="214">
        <f>Table6[[#This Row],[Unidades]]*Table6[[#This Row],[Valor Unitario]]</f>
        <v>13662.72</v>
      </c>
    </row>
    <row r="298" spans="1:7" x14ac:dyDescent="0.2">
      <c r="A298" s="200" t="s">
        <v>328</v>
      </c>
      <c r="B298" s="200" t="s">
        <v>331</v>
      </c>
      <c r="C298" s="201">
        <v>40581</v>
      </c>
      <c r="D298" s="200">
        <v>10429</v>
      </c>
      <c r="E298" s="200">
        <v>12</v>
      </c>
      <c r="F298" s="214">
        <v>1441.37</v>
      </c>
      <c r="G298" s="214">
        <f>Table6[[#This Row],[Unidades]]*Table6[[#This Row],[Valor Unitario]]</f>
        <v>17296.439999999999</v>
      </c>
    </row>
    <row r="299" spans="1:7" x14ac:dyDescent="0.2">
      <c r="A299" s="202" t="s">
        <v>328</v>
      </c>
      <c r="B299" s="202" t="s">
        <v>331</v>
      </c>
      <c r="C299" s="203">
        <v>40581</v>
      </c>
      <c r="D299" s="202">
        <v>10432</v>
      </c>
      <c r="E299" s="202">
        <v>9</v>
      </c>
      <c r="F299" s="216">
        <v>485</v>
      </c>
      <c r="G299" s="214">
        <f>Table6[[#This Row],[Unidades]]*Table6[[#This Row],[Valor Unitario]]</f>
        <v>4365</v>
      </c>
    </row>
    <row r="300" spans="1:7" x14ac:dyDescent="0.2">
      <c r="A300" s="200" t="s">
        <v>326</v>
      </c>
      <c r="B300" s="200" t="s">
        <v>331</v>
      </c>
      <c r="C300" s="201">
        <v>40585</v>
      </c>
      <c r="D300" s="200">
        <v>10436</v>
      </c>
      <c r="E300" s="200">
        <v>12</v>
      </c>
      <c r="F300" s="214">
        <v>1994.52</v>
      </c>
      <c r="G300" s="214">
        <f>Table6[[#This Row],[Unidades]]*Table6[[#This Row],[Valor Unitario]]</f>
        <v>23934.239999999998</v>
      </c>
    </row>
    <row r="301" spans="1:7" x14ac:dyDescent="0.2">
      <c r="A301" s="202" t="s">
        <v>328</v>
      </c>
      <c r="B301" s="202" t="s">
        <v>331</v>
      </c>
      <c r="C301" s="203">
        <v>40587</v>
      </c>
      <c r="D301" s="202">
        <v>10434</v>
      </c>
      <c r="E301" s="202">
        <v>7</v>
      </c>
      <c r="F301" s="216">
        <v>321.12</v>
      </c>
      <c r="G301" s="214">
        <f>Table6[[#This Row],[Unidades]]*Table6[[#This Row],[Valor Unitario]]</f>
        <v>2247.84</v>
      </c>
    </row>
    <row r="302" spans="1:7" x14ac:dyDescent="0.2">
      <c r="A302" s="200" t="s">
        <v>328</v>
      </c>
      <c r="B302" s="200" t="s">
        <v>331</v>
      </c>
      <c r="C302" s="201">
        <v>40588</v>
      </c>
      <c r="D302" s="200">
        <v>10438</v>
      </c>
      <c r="E302" s="200">
        <v>18</v>
      </c>
      <c r="F302" s="214">
        <v>454</v>
      </c>
      <c r="G302" s="214">
        <f>Table6[[#This Row],[Unidades]]*Table6[[#This Row],[Valor Unitario]]</f>
        <v>8172</v>
      </c>
    </row>
    <row r="303" spans="1:7" x14ac:dyDescent="0.2">
      <c r="A303" s="202" t="s">
        <v>328</v>
      </c>
      <c r="B303" s="202" t="s">
        <v>331</v>
      </c>
      <c r="C303" s="203">
        <v>40592</v>
      </c>
      <c r="D303" s="202">
        <v>10442</v>
      </c>
      <c r="E303" s="202">
        <v>19</v>
      </c>
      <c r="F303" s="216">
        <v>1792</v>
      </c>
      <c r="G303" s="214">
        <f>Table6[[#This Row],[Unidades]]*Table6[[#This Row],[Valor Unitario]]</f>
        <v>34048</v>
      </c>
    </row>
    <row r="304" spans="1:7" x14ac:dyDescent="0.2">
      <c r="A304" s="200" t="s">
        <v>326</v>
      </c>
      <c r="B304" s="200" t="s">
        <v>331</v>
      </c>
      <c r="C304" s="201">
        <v>40594</v>
      </c>
      <c r="D304" s="200">
        <v>10445</v>
      </c>
      <c r="E304" s="200">
        <v>17</v>
      </c>
      <c r="F304" s="214">
        <v>174.9</v>
      </c>
      <c r="G304" s="214">
        <f>Table6[[#This Row],[Unidades]]*Table6[[#This Row],[Valor Unitario]]</f>
        <v>2973.3</v>
      </c>
    </row>
    <row r="305" spans="1:7" x14ac:dyDescent="0.2">
      <c r="A305" s="202" t="s">
        <v>328</v>
      </c>
      <c r="B305" s="202" t="s">
        <v>331</v>
      </c>
      <c r="C305" s="203">
        <v>40595</v>
      </c>
      <c r="D305" s="202">
        <v>10444</v>
      </c>
      <c r="E305" s="202">
        <v>19</v>
      </c>
      <c r="F305" s="216">
        <v>1031.7</v>
      </c>
      <c r="G305" s="214">
        <f>Table6[[#This Row],[Unidades]]*Table6[[#This Row],[Valor Unitario]]</f>
        <v>19602.3</v>
      </c>
    </row>
    <row r="306" spans="1:7" x14ac:dyDescent="0.2">
      <c r="A306" s="200" t="s">
        <v>328</v>
      </c>
      <c r="B306" s="200" t="s">
        <v>331</v>
      </c>
      <c r="C306" s="201">
        <v>40601</v>
      </c>
      <c r="D306" s="200">
        <v>10449</v>
      </c>
      <c r="E306" s="200">
        <v>17</v>
      </c>
      <c r="F306" s="214">
        <v>1838.2</v>
      </c>
      <c r="G306" s="214">
        <f>Table6[[#This Row],[Unidades]]*Table6[[#This Row],[Valor Unitario]]</f>
        <v>31249.4</v>
      </c>
    </row>
    <row r="307" spans="1:7" x14ac:dyDescent="0.2">
      <c r="A307" s="202" t="s">
        <v>328</v>
      </c>
      <c r="B307" s="202" t="s">
        <v>331</v>
      </c>
      <c r="C307" s="203">
        <v>40606</v>
      </c>
      <c r="D307" s="202">
        <v>10433</v>
      </c>
      <c r="E307" s="202">
        <v>10</v>
      </c>
      <c r="F307" s="216">
        <v>851.2</v>
      </c>
      <c r="G307" s="214">
        <f>Table6[[#This Row],[Unidades]]*Table6[[#This Row],[Valor Unitario]]</f>
        <v>8512</v>
      </c>
    </row>
    <row r="308" spans="1:7" x14ac:dyDescent="0.2">
      <c r="A308" s="200" t="s">
        <v>326</v>
      </c>
      <c r="B308" s="200" t="s">
        <v>331</v>
      </c>
      <c r="C308" s="201">
        <v>40614</v>
      </c>
      <c r="D308" s="200">
        <v>10468</v>
      </c>
      <c r="E308" s="200">
        <v>13</v>
      </c>
      <c r="F308" s="214">
        <v>717.6</v>
      </c>
      <c r="G308" s="214">
        <f>Table6[[#This Row],[Unidades]]*Table6[[#This Row],[Valor Unitario]]</f>
        <v>9328.8000000000011</v>
      </c>
    </row>
    <row r="309" spans="1:7" x14ac:dyDescent="0.2">
      <c r="A309" s="202" t="s">
        <v>328</v>
      </c>
      <c r="B309" s="202" t="s">
        <v>331</v>
      </c>
      <c r="C309" s="203">
        <v>40616</v>
      </c>
      <c r="D309" s="202">
        <v>10441</v>
      </c>
      <c r="E309" s="202">
        <v>17</v>
      </c>
      <c r="F309" s="216">
        <v>1755</v>
      </c>
      <c r="G309" s="214">
        <f>Table6[[#This Row],[Unidades]]*Table6[[#This Row],[Valor Unitario]]</f>
        <v>29835</v>
      </c>
    </row>
    <row r="310" spans="1:7" x14ac:dyDescent="0.2">
      <c r="A310" s="200" t="s">
        <v>328</v>
      </c>
      <c r="B310" s="200" t="s">
        <v>331</v>
      </c>
      <c r="C310" s="201">
        <v>40623</v>
      </c>
      <c r="D310" s="200">
        <v>10479</v>
      </c>
      <c r="E310" s="200">
        <v>9</v>
      </c>
      <c r="F310" s="214">
        <v>10495.6</v>
      </c>
      <c r="G310" s="214">
        <f>Table6[[#This Row],[Unidades]]*Table6[[#This Row],[Valor Unitario]]</f>
        <v>94460.400000000009</v>
      </c>
    </row>
    <row r="311" spans="1:7" x14ac:dyDescent="0.2">
      <c r="A311" s="202" t="s">
        <v>328</v>
      </c>
      <c r="B311" s="202" t="s">
        <v>331</v>
      </c>
      <c r="C311" s="203">
        <v>40634</v>
      </c>
      <c r="D311" s="202">
        <v>10484</v>
      </c>
      <c r="E311" s="202">
        <v>7</v>
      </c>
      <c r="F311" s="216">
        <v>386.2</v>
      </c>
      <c r="G311" s="214">
        <f>Table6[[#This Row],[Unidades]]*Table6[[#This Row],[Valor Unitario]]</f>
        <v>2703.4</v>
      </c>
    </row>
    <row r="312" spans="1:7" x14ac:dyDescent="0.2">
      <c r="A312" s="200" t="s">
        <v>326</v>
      </c>
      <c r="B312" s="200" t="s">
        <v>331</v>
      </c>
      <c r="C312" s="201">
        <v>40644</v>
      </c>
      <c r="D312" s="200">
        <v>10492</v>
      </c>
      <c r="E312" s="200">
        <v>10</v>
      </c>
      <c r="F312" s="214">
        <v>851.2</v>
      </c>
      <c r="G312" s="214">
        <f>Table6[[#This Row],[Unidades]]*Table6[[#This Row],[Valor Unitario]]</f>
        <v>8512</v>
      </c>
    </row>
    <row r="313" spans="1:7" x14ac:dyDescent="0.2">
      <c r="A313" s="202" t="s">
        <v>328</v>
      </c>
      <c r="B313" s="202" t="s">
        <v>331</v>
      </c>
      <c r="C313" s="203">
        <v>40644</v>
      </c>
      <c r="D313" s="202">
        <v>10495</v>
      </c>
      <c r="E313" s="202">
        <v>19</v>
      </c>
      <c r="F313" s="216">
        <v>278</v>
      </c>
      <c r="G313" s="214">
        <f>Table6[[#This Row],[Unidades]]*Table6[[#This Row],[Valor Unitario]]</f>
        <v>5282</v>
      </c>
    </row>
    <row r="314" spans="1:7" x14ac:dyDescent="0.2">
      <c r="A314" s="200" t="s">
        <v>328</v>
      </c>
      <c r="B314" s="200" t="s">
        <v>331</v>
      </c>
      <c r="C314" s="201">
        <v>40654</v>
      </c>
      <c r="D314" s="200">
        <v>10505</v>
      </c>
      <c r="E314" s="200">
        <v>8</v>
      </c>
      <c r="F314" s="214">
        <v>147.9</v>
      </c>
      <c r="G314" s="214">
        <f>Table6[[#This Row],[Unidades]]*Table6[[#This Row],[Valor Unitario]]</f>
        <v>1183.2</v>
      </c>
    </row>
    <row r="315" spans="1:7" x14ac:dyDescent="0.2">
      <c r="A315" s="202" t="s">
        <v>328</v>
      </c>
      <c r="B315" s="202" t="s">
        <v>331</v>
      </c>
      <c r="C315" s="203">
        <v>40662</v>
      </c>
      <c r="D315" s="202">
        <v>10517</v>
      </c>
      <c r="E315" s="202">
        <v>12</v>
      </c>
      <c r="F315" s="216">
        <v>352</v>
      </c>
      <c r="G315" s="214">
        <f>Table6[[#This Row],[Unidades]]*Table6[[#This Row],[Valor Unitario]]</f>
        <v>4224</v>
      </c>
    </row>
    <row r="316" spans="1:7" x14ac:dyDescent="0.2">
      <c r="A316" s="200" t="s">
        <v>326</v>
      </c>
      <c r="B316" s="200" t="s">
        <v>331</v>
      </c>
      <c r="C316" s="201">
        <v>40675</v>
      </c>
      <c r="D316" s="200">
        <v>10530</v>
      </c>
      <c r="E316" s="200">
        <v>16</v>
      </c>
      <c r="F316" s="214">
        <v>4180</v>
      </c>
      <c r="G316" s="214">
        <f>Table6[[#This Row],[Unidades]]*Table6[[#This Row],[Valor Unitario]]</f>
        <v>66880</v>
      </c>
    </row>
    <row r="317" spans="1:7" x14ac:dyDescent="0.2">
      <c r="A317" s="202" t="s">
        <v>328</v>
      </c>
      <c r="B317" s="202" t="s">
        <v>331</v>
      </c>
      <c r="C317" s="203">
        <v>40679</v>
      </c>
      <c r="D317" s="202">
        <v>10514</v>
      </c>
      <c r="E317" s="202">
        <v>19</v>
      </c>
      <c r="F317" s="216">
        <v>8623.4500000000007</v>
      </c>
      <c r="G317" s="214">
        <f>Table6[[#This Row],[Unidades]]*Table6[[#This Row],[Valor Unitario]]</f>
        <v>163845.55000000002</v>
      </c>
    </row>
    <row r="318" spans="1:7" x14ac:dyDescent="0.2">
      <c r="A318" s="200" t="s">
        <v>328</v>
      </c>
      <c r="B318" s="200" t="s">
        <v>331</v>
      </c>
      <c r="C318" s="201">
        <v>40696</v>
      </c>
      <c r="D318" s="200">
        <v>10547</v>
      </c>
      <c r="E318" s="200">
        <v>16</v>
      </c>
      <c r="F318" s="214">
        <v>1792.8</v>
      </c>
      <c r="G318" s="214">
        <f>Table6[[#This Row],[Unidades]]*Table6[[#This Row],[Valor Unitario]]</f>
        <v>28684.799999999999</v>
      </c>
    </row>
    <row r="319" spans="1:7" x14ac:dyDescent="0.2">
      <c r="A319" s="202" t="s">
        <v>328</v>
      </c>
      <c r="B319" s="202" t="s">
        <v>331</v>
      </c>
      <c r="C319" s="203">
        <v>40696</v>
      </c>
      <c r="D319" s="202">
        <v>10548</v>
      </c>
      <c r="E319" s="202">
        <v>15</v>
      </c>
      <c r="F319" s="216">
        <v>240.1</v>
      </c>
      <c r="G319" s="214">
        <f>Table6[[#This Row],[Unidades]]*Table6[[#This Row],[Valor Unitario]]</f>
        <v>3601.5</v>
      </c>
    </row>
    <row r="320" spans="1:7" x14ac:dyDescent="0.2">
      <c r="A320" s="200" t="s">
        <v>326</v>
      </c>
      <c r="B320" s="200" t="s">
        <v>331</v>
      </c>
      <c r="C320" s="201">
        <v>40700</v>
      </c>
      <c r="D320" s="200">
        <v>10536</v>
      </c>
      <c r="E320" s="200">
        <v>8</v>
      </c>
      <c r="F320" s="214">
        <v>1645</v>
      </c>
      <c r="G320" s="214">
        <f>Table6[[#This Row],[Unidades]]*Table6[[#This Row],[Valor Unitario]]</f>
        <v>13160</v>
      </c>
    </row>
    <row r="321" spans="1:7" x14ac:dyDescent="0.2">
      <c r="A321" s="202" t="s">
        <v>328</v>
      </c>
      <c r="B321" s="202" t="s">
        <v>331</v>
      </c>
      <c r="C321" s="203">
        <v>40707</v>
      </c>
      <c r="D321" s="202">
        <v>10540</v>
      </c>
      <c r="E321" s="202">
        <v>17</v>
      </c>
      <c r="F321" s="216">
        <v>10191.700000000001</v>
      </c>
      <c r="G321" s="214">
        <f>Table6[[#This Row],[Unidades]]*Table6[[#This Row],[Valor Unitario]]</f>
        <v>173258.90000000002</v>
      </c>
    </row>
    <row r="322" spans="1:7" x14ac:dyDescent="0.2">
      <c r="A322" s="200" t="s">
        <v>328</v>
      </c>
      <c r="B322" s="200" t="s">
        <v>331</v>
      </c>
      <c r="C322" s="201">
        <v>40713</v>
      </c>
      <c r="D322" s="200">
        <v>10570</v>
      </c>
      <c r="E322" s="200">
        <v>12</v>
      </c>
      <c r="F322" s="214">
        <v>2465.25</v>
      </c>
      <c r="G322" s="214">
        <f>Table6[[#This Row],[Unidades]]*Table6[[#This Row],[Valor Unitario]]</f>
        <v>29583</v>
      </c>
    </row>
    <row r="323" spans="1:7" x14ac:dyDescent="0.2">
      <c r="A323" s="202" t="s">
        <v>328</v>
      </c>
      <c r="B323" s="202" t="s">
        <v>331</v>
      </c>
      <c r="C323" s="203">
        <v>40719</v>
      </c>
      <c r="D323" s="202">
        <v>10572</v>
      </c>
      <c r="E323" s="202">
        <v>11</v>
      </c>
      <c r="F323" s="216">
        <v>1501.08</v>
      </c>
      <c r="G323" s="214">
        <f>Table6[[#This Row],[Unidades]]*Table6[[#This Row],[Valor Unitario]]</f>
        <v>16511.879999999997</v>
      </c>
    </row>
    <row r="324" spans="1:7" x14ac:dyDescent="0.2">
      <c r="A324" s="200" t="s">
        <v>326</v>
      </c>
      <c r="B324" s="200" t="s">
        <v>331</v>
      </c>
      <c r="C324" s="201">
        <v>40724</v>
      </c>
      <c r="D324" s="200">
        <v>10576</v>
      </c>
      <c r="E324" s="200">
        <v>12</v>
      </c>
      <c r="F324" s="214">
        <v>838.45</v>
      </c>
      <c r="G324" s="214">
        <f>Table6[[#This Row],[Unidades]]*Table6[[#This Row],[Valor Unitario]]</f>
        <v>10061.400000000001</v>
      </c>
    </row>
    <row r="325" spans="1:7" x14ac:dyDescent="0.2">
      <c r="A325" s="202" t="s">
        <v>328</v>
      </c>
      <c r="B325" s="202" t="s">
        <v>331</v>
      </c>
      <c r="C325" s="203">
        <v>40726</v>
      </c>
      <c r="D325" s="202">
        <v>10581</v>
      </c>
      <c r="E325" s="202">
        <v>9</v>
      </c>
      <c r="F325" s="216">
        <v>310</v>
      </c>
      <c r="G325" s="214">
        <f>Table6[[#This Row],[Unidades]]*Table6[[#This Row],[Valor Unitario]]</f>
        <v>2790</v>
      </c>
    </row>
    <row r="326" spans="1:7" x14ac:dyDescent="0.2">
      <c r="A326" s="200" t="s">
        <v>328</v>
      </c>
      <c r="B326" s="200" t="s">
        <v>331</v>
      </c>
      <c r="C326" s="201">
        <v>40733</v>
      </c>
      <c r="D326" s="200">
        <v>10568</v>
      </c>
      <c r="E326" s="200">
        <v>17</v>
      </c>
      <c r="F326" s="214">
        <v>155</v>
      </c>
      <c r="G326" s="214">
        <f>Table6[[#This Row],[Unidades]]*Table6[[#This Row],[Valor Unitario]]</f>
        <v>2635</v>
      </c>
    </row>
    <row r="327" spans="1:7" x14ac:dyDescent="0.2">
      <c r="A327" s="202" t="s">
        <v>328</v>
      </c>
      <c r="B327" s="202" t="s">
        <v>331</v>
      </c>
      <c r="C327" s="203">
        <v>40738</v>
      </c>
      <c r="D327" s="202">
        <v>10582</v>
      </c>
      <c r="E327" s="202">
        <v>19</v>
      </c>
      <c r="F327" s="216">
        <v>330</v>
      </c>
      <c r="G327" s="214">
        <f>Table6[[#This Row],[Unidades]]*Table6[[#This Row],[Valor Unitario]]</f>
        <v>6270</v>
      </c>
    </row>
    <row r="328" spans="1:7" x14ac:dyDescent="0.2">
      <c r="A328" s="200" t="s">
        <v>328</v>
      </c>
      <c r="B328" s="200" t="s">
        <v>331</v>
      </c>
      <c r="C328" s="201">
        <v>40740</v>
      </c>
      <c r="D328" s="200">
        <v>10592</v>
      </c>
      <c r="E328" s="200">
        <v>12</v>
      </c>
      <c r="F328" s="214">
        <v>516.46</v>
      </c>
      <c r="G328" s="214">
        <f>Table6[[#This Row],[Unidades]]*Table6[[#This Row],[Valor Unitario]]</f>
        <v>6197.52</v>
      </c>
    </row>
    <row r="329" spans="1:7" x14ac:dyDescent="0.2">
      <c r="A329" s="202" t="s">
        <v>328</v>
      </c>
      <c r="B329" s="202" t="s">
        <v>331</v>
      </c>
      <c r="C329" s="203">
        <v>40740</v>
      </c>
      <c r="D329" s="202">
        <v>10594</v>
      </c>
      <c r="E329" s="202">
        <v>12</v>
      </c>
      <c r="F329" s="216">
        <v>565.5</v>
      </c>
      <c r="G329" s="214">
        <f>Table6[[#This Row],[Unidades]]*Table6[[#This Row],[Valor Unitario]]</f>
        <v>6786</v>
      </c>
    </row>
    <row r="330" spans="1:7" x14ac:dyDescent="0.2">
      <c r="A330" s="200" t="s">
        <v>326</v>
      </c>
      <c r="B330" s="200" t="s">
        <v>331</v>
      </c>
      <c r="C330" s="201">
        <v>40762</v>
      </c>
      <c r="D330" s="200">
        <v>10619</v>
      </c>
      <c r="E330" s="200">
        <v>17</v>
      </c>
      <c r="F330" s="214">
        <v>1260</v>
      </c>
      <c r="G330" s="214">
        <f>Table6[[#This Row],[Unidades]]*Table6[[#This Row],[Valor Unitario]]</f>
        <v>21420</v>
      </c>
    </row>
    <row r="331" spans="1:7" x14ac:dyDescent="0.2">
      <c r="A331" s="202" t="s">
        <v>328</v>
      </c>
      <c r="B331" s="202" t="s">
        <v>331</v>
      </c>
      <c r="C331" s="203">
        <v>40769</v>
      </c>
      <c r="D331" s="202">
        <v>10625</v>
      </c>
      <c r="E331" s="202">
        <v>12</v>
      </c>
      <c r="F331" s="216">
        <v>479.75</v>
      </c>
      <c r="G331" s="214">
        <f>Table6[[#This Row],[Unidades]]*Table6[[#This Row],[Valor Unitario]]</f>
        <v>5757</v>
      </c>
    </row>
    <row r="332" spans="1:7" x14ac:dyDescent="0.2">
      <c r="A332" s="200" t="s">
        <v>328</v>
      </c>
      <c r="B332" s="200" t="s">
        <v>331</v>
      </c>
      <c r="C332" s="201">
        <v>40787</v>
      </c>
      <c r="D332" s="200">
        <v>10638</v>
      </c>
      <c r="E332" s="200">
        <v>18</v>
      </c>
      <c r="F332" s="214">
        <v>2720.05</v>
      </c>
      <c r="G332" s="214">
        <f>Table6[[#This Row],[Unidades]]*Table6[[#This Row],[Valor Unitario]]</f>
        <v>48960.9</v>
      </c>
    </row>
    <row r="333" spans="1:7" x14ac:dyDescent="0.2">
      <c r="A333" s="202" t="s">
        <v>328</v>
      </c>
      <c r="B333" s="202" t="s">
        <v>331</v>
      </c>
      <c r="C333" s="203">
        <v>40787</v>
      </c>
      <c r="D333" s="202">
        <v>10644</v>
      </c>
      <c r="E333" s="202">
        <v>9</v>
      </c>
      <c r="F333" s="216">
        <v>1371.8</v>
      </c>
      <c r="G333" s="214">
        <f>Table6[[#This Row],[Unidades]]*Table6[[#This Row],[Valor Unitario]]</f>
        <v>12346.199999999999</v>
      </c>
    </row>
    <row r="334" spans="1:7" x14ac:dyDescent="0.2">
      <c r="A334" s="200" t="s">
        <v>328</v>
      </c>
      <c r="B334" s="200" t="s">
        <v>331</v>
      </c>
      <c r="C334" s="201">
        <v>40804</v>
      </c>
      <c r="D334" s="200">
        <v>10662</v>
      </c>
      <c r="E334" s="200">
        <v>9</v>
      </c>
      <c r="F334" s="214">
        <v>125</v>
      </c>
      <c r="G334" s="214">
        <f>Table6[[#This Row],[Unidades]]*Table6[[#This Row],[Valor Unitario]]</f>
        <v>1125</v>
      </c>
    </row>
    <row r="335" spans="1:7" x14ac:dyDescent="0.2">
      <c r="A335" s="202" t="s">
        <v>328</v>
      </c>
      <c r="B335" s="202" t="s">
        <v>331</v>
      </c>
      <c r="C335" s="203">
        <v>40816</v>
      </c>
      <c r="D335" s="202">
        <v>10681</v>
      </c>
      <c r="E335" s="202">
        <v>14</v>
      </c>
      <c r="F335" s="216">
        <v>1287.4000000000001</v>
      </c>
      <c r="G335" s="214">
        <f>Table6[[#This Row],[Unidades]]*Table6[[#This Row],[Valor Unitario]]</f>
        <v>18023.600000000002</v>
      </c>
    </row>
    <row r="336" spans="1:7" x14ac:dyDescent="0.2">
      <c r="A336" s="200" t="s">
        <v>328</v>
      </c>
      <c r="B336" s="200" t="s">
        <v>331</v>
      </c>
      <c r="C336" s="201">
        <v>40816</v>
      </c>
      <c r="D336" s="200">
        <v>10684</v>
      </c>
      <c r="E336" s="200">
        <v>18</v>
      </c>
      <c r="F336" s="214">
        <v>1768</v>
      </c>
      <c r="G336" s="214">
        <f>Table6[[#This Row],[Unidades]]*Table6[[#This Row],[Valor Unitario]]</f>
        <v>31824</v>
      </c>
    </row>
    <row r="337" spans="1:7" x14ac:dyDescent="0.2">
      <c r="A337" s="202" t="s">
        <v>328</v>
      </c>
      <c r="B337" s="202" t="s">
        <v>331</v>
      </c>
      <c r="C337" s="203">
        <v>40817</v>
      </c>
      <c r="D337" s="202">
        <v>10682</v>
      </c>
      <c r="E337" s="202">
        <v>11</v>
      </c>
      <c r="F337" s="216">
        <v>375.5</v>
      </c>
      <c r="G337" s="214">
        <f>Table6[[#This Row],[Unidades]]*Table6[[#This Row],[Valor Unitario]]</f>
        <v>4130.5</v>
      </c>
    </row>
    <row r="338" spans="1:7" x14ac:dyDescent="0.2">
      <c r="A338" s="200" t="s">
        <v>328</v>
      </c>
      <c r="B338" s="200" t="s">
        <v>331</v>
      </c>
      <c r="C338" s="201">
        <v>40826</v>
      </c>
      <c r="D338" s="200">
        <v>10693</v>
      </c>
      <c r="E338" s="200">
        <v>19</v>
      </c>
      <c r="F338" s="214">
        <v>2071.1999999999998</v>
      </c>
      <c r="G338" s="214">
        <f>Table6[[#This Row],[Unidades]]*Table6[[#This Row],[Valor Unitario]]</f>
        <v>39352.799999999996</v>
      </c>
    </row>
    <row r="339" spans="1:7" x14ac:dyDescent="0.2">
      <c r="A339" s="202" t="s">
        <v>328</v>
      </c>
      <c r="B339" s="202" t="s">
        <v>331</v>
      </c>
      <c r="C339" s="203">
        <v>40829</v>
      </c>
      <c r="D339" s="202">
        <v>10699</v>
      </c>
      <c r="E339" s="202">
        <v>17</v>
      </c>
      <c r="F339" s="216">
        <v>114</v>
      </c>
      <c r="G339" s="214">
        <f>Table6[[#This Row],[Unidades]]*Table6[[#This Row],[Valor Unitario]]</f>
        <v>1938</v>
      </c>
    </row>
    <row r="340" spans="1:7" x14ac:dyDescent="0.2">
      <c r="A340" s="200" t="s">
        <v>328</v>
      </c>
      <c r="B340" s="200" t="s">
        <v>331</v>
      </c>
      <c r="C340" s="201">
        <v>40830</v>
      </c>
      <c r="D340" s="200">
        <v>10697</v>
      </c>
      <c r="E340" s="200">
        <v>16</v>
      </c>
      <c r="F340" s="214">
        <v>805.43</v>
      </c>
      <c r="G340" s="214">
        <f>Table6[[#This Row],[Unidades]]*Table6[[#This Row],[Valor Unitario]]</f>
        <v>12886.88</v>
      </c>
    </row>
    <row r="341" spans="1:7" x14ac:dyDescent="0.2">
      <c r="A341" s="202" t="s">
        <v>328</v>
      </c>
      <c r="B341" s="202" t="s">
        <v>331</v>
      </c>
      <c r="C341" s="203">
        <v>40832</v>
      </c>
      <c r="D341" s="202">
        <v>10700</v>
      </c>
      <c r="E341" s="202">
        <v>7</v>
      </c>
      <c r="F341" s="216">
        <v>1638.4</v>
      </c>
      <c r="G341" s="214">
        <f>Table6[[#This Row],[Unidades]]*Table6[[#This Row],[Valor Unitario]]</f>
        <v>11468.800000000001</v>
      </c>
    </row>
    <row r="342" spans="1:7" x14ac:dyDescent="0.2">
      <c r="A342" s="200" t="s">
        <v>328</v>
      </c>
      <c r="B342" s="200" t="s">
        <v>331</v>
      </c>
      <c r="C342" s="201">
        <v>40845</v>
      </c>
      <c r="D342" s="200">
        <v>10715</v>
      </c>
      <c r="E342" s="200">
        <v>10</v>
      </c>
      <c r="F342" s="214">
        <v>1296</v>
      </c>
      <c r="G342" s="214">
        <f>Table6[[#This Row],[Unidades]]*Table6[[#This Row],[Valor Unitario]]</f>
        <v>12960</v>
      </c>
    </row>
    <row r="343" spans="1:7" x14ac:dyDescent="0.2">
      <c r="A343" s="202" t="s">
        <v>328</v>
      </c>
      <c r="B343" s="202" t="s">
        <v>331</v>
      </c>
      <c r="C343" s="203">
        <v>40847</v>
      </c>
      <c r="D343" s="202">
        <v>10712</v>
      </c>
      <c r="E343" s="202">
        <v>15</v>
      </c>
      <c r="F343" s="216">
        <v>1233.48</v>
      </c>
      <c r="G343" s="214">
        <f>Table6[[#This Row],[Unidades]]*Table6[[#This Row],[Valor Unitario]]</f>
        <v>18502.2</v>
      </c>
    </row>
    <row r="344" spans="1:7" x14ac:dyDescent="0.2">
      <c r="A344" s="200" t="s">
        <v>328</v>
      </c>
      <c r="B344" s="200" t="s">
        <v>331</v>
      </c>
      <c r="C344" s="201">
        <v>40854</v>
      </c>
      <c r="D344" s="200">
        <v>10732</v>
      </c>
      <c r="E344" s="200">
        <v>14</v>
      </c>
      <c r="F344" s="214">
        <v>360</v>
      </c>
      <c r="G344" s="214">
        <f>Table6[[#This Row],[Unidades]]*Table6[[#This Row],[Valor Unitario]]</f>
        <v>5040</v>
      </c>
    </row>
    <row r="345" spans="1:7" x14ac:dyDescent="0.2">
      <c r="A345" s="202" t="s">
        <v>326</v>
      </c>
      <c r="B345" s="202" t="s">
        <v>331</v>
      </c>
      <c r="C345" s="203">
        <v>40864</v>
      </c>
      <c r="D345" s="202">
        <v>10739</v>
      </c>
      <c r="E345" s="202">
        <v>12</v>
      </c>
      <c r="F345" s="216">
        <v>240</v>
      </c>
      <c r="G345" s="214">
        <f>Table6[[#This Row],[Unidades]]*Table6[[#This Row],[Valor Unitario]]</f>
        <v>2880</v>
      </c>
    </row>
    <row r="346" spans="1:7" x14ac:dyDescent="0.2">
      <c r="A346" s="200" t="s">
        <v>328</v>
      </c>
      <c r="B346" s="200" t="s">
        <v>331</v>
      </c>
      <c r="C346" s="201">
        <v>40865</v>
      </c>
      <c r="D346" s="200">
        <v>10742</v>
      </c>
      <c r="E346" s="200">
        <v>8</v>
      </c>
      <c r="F346" s="214">
        <v>3118</v>
      </c>
      <c r="G346" s="214">
        <f>Table6[[#This Row],[Unidades]]*Table6[[#This Row],[Valor Unitario]]</f>
        <v>24944</v>
      </c>
    </row>
    <row r="347" spans="1:7" x14ac:dyDescent="0.2">
      <c r="A347" s="202" t="s">
        <v>328</v>
      </c>
      <c r="B347" s="202" t="s">
        <v>331</v>
      </c>
      <c r="C347" s="203">
        <v>40872</v>
      </c>
      <c r="D347" s="202">
        <v>10723</v>
      </c>
      <c r="E347" s="202">
        <v>10</v>
      </c>
      <c r="F347" s="216">
        <v>468.45</v>
      </c>
      <c r="G347" s="214">
        <f>Table6[[#This Row],[Unidades]]*Table6[[#This Row],[Valor Unitario]]</f>
        <v>4684.5</v>
      </c>
    </row>
    <row r="348" spans="1:7" x14ac:dyDescent="0.2">
      <c r="A348" s="200" t="s">
        <v>326</v>
      </c>
      <c r="B348" s="200" t="s">
        <v>331</v>
      </c>
      <c r="C348" s="201">
        <v>40874</v>
      </c>
      <c r="D348" s="200">
        <v>10753</v>
      </c>
      <c r="E348" s="200">
        <v>8</v>
      </c>
      <c r="F348" s="214">
        <v>88</v>
      </c>
      <c r="G348" s="214">
        <f>Table6[[#This Row],[Unidades]]*Table6[[#This Row],[Valor Unitario]]</f>
        <v>704</v>
      </c>
    </row>
    <row r="349" spans="1:7" x14ac:dyDescent="0.2">
      <c r="A349" s="202" t="s">
        <v>328</v>
      </c>
      <c r="B349" s="202" t="s">
        <v>331</v>
      </c>
      <c r="C349" s="203">
        <v>40875</v>
      </c>
      <c r="D349" s="202">
        <v>10748</v>
      </c>
      <c r="E349" s="202">
        <v>10</v>
      </c>
      <c r="F349" s="216">
        <v>2196</v>
      </c>
      <c r="G349" s="214">
        <f>Table6[[#This Row],[Unidades]]*Table6[[#This Row],[Valor Unitario]]</f>
        <v>21960</v>
      </c>
    </row>
    <row r="350" spans="1:7" x14ac:dyDescent="0.2">
      <c r="A350" s="200" t="s">
        <v>328</v>
      </c>
      <c r="B350" s="200" t="s">
        <v>331</v>
      </c>
      <c r="C350" s="201">
        <v>40880</v>
      </c>
      <c r="D350" s="200">
        <v>10751</v>
      </c>
      <c r="E350" s="200">
        <v>10</v>
      </c>
      <c r="F350" s="214">
        <v>1631.48</v>
      </c>
      <c r="G350" s="214">
        <f>Table6[[#This Row],[Unidades]]*Table6[[#This Row],[Valor Unitario]]</f>
        <v>16314.8</v>
      </c>
    </row>
    <row r="351" spans="1:7" x14ac:dyDescent="0.2">
      <c r="A351" s="202" t="s">
        <v>326</v>
      </c>
      <c r="B351" s="202" t="s">
        <v>331</v>
      </c>
      <c r="C351" s="203">
        <v>40881</v>
      </c>
      <c r="D351" s="202">
        <v>10758</v>
      </c>
      <c r="E351" s="202">
        <v>8</v>
      </c>
      <c r="F351" s="216">
        <v>1644.6</v>
      </c>
      <c r="G351" s="214">
        <f>Table6[[#This Row],[Unidades]]*Table6[[#This Row],[Valor Unitario]]</f>
        <v>13156.8</v>
      </c>
    </row>
    <row r="352" spans="1:7" x14ac:dyDescent="0.2">
      <c r="A352" s="200" t="s">
        <v>328</v>
      </c>
      <c r="B352" s="200" t="s">
        <v>331</v>
      </c>
      <c r="C352" s="201">
        <v>40885</v>
      </c>
      <c r="D352" s="200">
        <v>10763</v>
      </c>
      <c r="E352" s="200">
        <v>17</v>
      </c>
      <c r="F352" s="214">
        <v>616</v>
      </c>
      <c r="G352" s="214">
        <f>Table6[[#This Row],[Unidades]]*Table6[[#This Row],[Valor Unitario]]</f>
        <v>10472</v>
      </c>
    </row>
    <row r="353" spans="1:7" x14ac:dyDescent="0.2">
      <c r="A353" s="202" t="s">
        <v>328</v>
      </c>
      <c r="B353" s="202" t="s">
        <v>331</v>
      </c>
      <c r="C353" s="203">
        <v>40886</v>
      </c>
      <c r="D353" s="202">
        <v>10762</v>
      </c>
      <c r="E353" s="202">
        <v>8</v>
      </c>
      <c r="F353" s="216">
        <v>4337</v>
      </c>
      <c r="G353" s="214">
        <f>Table6[[#This Row],[Unidades]]*Table6[[#This Row],[Valor Unitario]]</f>
        <v>34696</v>
      </c>
    </row>
    <row r="354" spans="1:7" x14ac:dyDescent="0.2">
      <c r="A354" s="200" t="s">
        <v>328</v>
      </c>
      <c r="B354" s="200" t="s">
        <v>331</v>
      </c>
      <c r="C354" s="201">
        <v>40886</v>
      </c>
      <c r="D354" s="200">
        <v>10765</v>
      </c>
      <c r="E354" s="200">
        <v>12</v>
      </c>
      <c r="F354" s="214">
        <v>1515.6</v>
      </c>
      <c r="G354" s="214">
        <f>Table6[[#This Row],[Unidades]]*Table6[[#This Row],[Valor Unitario]]</f>
        <v>18187.199999999997</v>
      </c>
    </row>
    <row r="355" spans="1:7" x14ac:dyDescent="0.2">
      <c r="A355" s="202" t="s">
        <v>328</v>
      </c>
      <c r="B355" s="202" t="s">
        <v>331</v>
      </c>
      <c r="C355" s="203">
        <v>40889</v>
      </c>
      <c r="D355" s="202">
        <v>10759</v>
      </c>
      <c r="E355" s="202">
        <v>15</v>
      </c>
      <c r="F355" s="216">
        <v>320</v>
      </c>
      <c r="G355" s="214">
        <f>Table6[[#This Row],[Unidades]]*Table6[[#This Row],[Valor Unitario]]</f>
        <v>4800</v>
      </c>
    </row>
    <row r="356" spans="1:7" x14ac:dyDescent="0.2">
      <c r="A356" s="200" t="s">
        <v>328</v>
      </c>
      <c r="B356" s="200" t="s">
        <v>331</v>
      </c>
      <c r="C356" s="201">
        <v>40889</v>
      </c>
      <c r="D356" s="200">
        <v>10769</v>
      </c>
      <c r="E356" s="200">
        <v>9</v>
      </c>
      <c r="F356" s="214">
        <v>1684.27</v>
      </c>
      <c r="G356" s="214">
        <f>Table6[[#This Row],[Unidades]]*Table6[[#This Row],[Valor Unitario]]</f>
        <v>15158.43</v>
      </c>
    </row>
    <row r="357" spans="1:7" x14ac:dyDescent="0.2">
      <c r="A357" s="202" t="s">
        <v>328</v>
      </c>
      <c r="B357" s="202" t="s">
        <v>331</v>
      </c>
      <c r="C357" s="203">
        <v>40892</v>
      </c>
      <c r="D357" s="202">
        <v>10768</v>
      </c>
      <c r="E357" s="202">
        <v>11</v>
      </c>
      <c r="F357" s="216">
        <v>1477</v>
      </c>
      <c r="G357" s="214">
        <f>Table6[[#This Row],[Unidades]]*Table6[[#This Row],[Valor Unitario]]</f>
        <v>16247</v>
      </c>
    </row>
    <row r="358" spans="1:7" x14ac:dyDescent="0.2">
      <c r="A358" s="200" t="s">
        <v>328</v>
      </c>
      <c r="B358" s="200" t="s">
        <v>331</v>
      </c>
      <c r="C358" s="201">
        <v>40896</v>
      </c>
      <c r="D358" s="200">
        <v>10772</v>
      </c>
      <c r="E358" s="200">
        <v>8</v>
      </c>
      <c r="F358" s="214">
        <v>3603.22</v>
      </c>
      <c r="G358" s="214">
        <f>Table6[[#This Row],[Unidades]]*Table6[[#This Row],[Valor Unitario]]</f>
        <v>28825.759999999998</v>
      </c>
    </row>
    <row r="359" spans="1:7" x14ac:dyDescent="0.2">
      <c r="A359" s="202" t="s">
        <v>328</v>
      </c>
      <c r="B359" s="202" t="s">
        <v>331</v>
      </c>
      <c r="C359" s="203">
        <v>40901</v>
      </c>
      <c r="D359" s="202">
        <v>10778</v>
      </c>
      <c r="E359" s="202">
        <v>18</v>
      </c>
      <c r="F359" s="216">
        <v>96.5</v>
      </c>
      <c r="G359" s="214">
        <f>Table6[[#This Row],[Unidades]]*Table6[[#This Row],[Valor Unitario]]</f>
        <v>1737</v>
      </c>
    </row>
    <row r="360" spans="1:7" x14ac:dyDescent="0.2">
      <c r="A360" s="200" t="s">
        <v>328</v>
      </c>
      <c r="B360" s="200" t="s">
        <v>331</v>
      </c>
      <c r="C360" s="201">
        <v>40913</v>
      </c>
      <c r="D360" s="200">
        <v>10806</v>
      </c>
      <c r="E360" s="200">
        <v>14</v>
      </c>
      <c r="F360" s="214">
        <v>439.6</v>
      </c>
      <c r="G360" s="214">
        <f>Table6[[#This Row],[Unidades]]*Table6[[#This Row],[Valor Unitario]]</f>
        <v>6154.4000000000005</v>
      </c>
    </row>
    <row r="361" spans="1:7" x14ac:dyDescent="0.2">
      <c r="A361" s="202" t="s">
        <v>328</v>
      </c>
      <c r="B361" s="202" t="s">
        <v>331</v>
      </c>
      <c r="C361" s="203">
        <v>40916</v>
      </c>
      <c r="D361" s="202">
        <v>10793</v>
      </c>
      <c r="E361" s="202">
        <v>11</v>
      </c>
      <c r="F361" s="216">
        <v>191.1</v>
      </c>
      <c r="G361" s="214">
        <f>Table6[[#This Row],[Unidades]]*Table6[[#This Row],[Valor Unitario]]</f>
        <v>2102.1</v>
      </c>
    </row>
    <row r="362" spans="1:7" x14ac:dyDescent="0.2">
      <c r="A362" s="200" t="s">
        <v>328</v>
      </c>
      <c r="B362" s="200" t="s">
        <v>331</v>
      </c>
      <c r="C362" s="201">
        <v>40921</v>
      </c>
      <c r="D362" s="200">
        <v>10817</v>
      </c>
      <c r="E362" s="200">
        <v>8</v>
      </c>
      <c r="F362" s="214">
        <v>10952.84</v>
      </c>
      <c r="G362" s="214">
        <f>Table6[[#This Row],[Unidades]]*Table6[[#This Row],[Valor Unitario]]</f>
        <v>87622.720000000001</v>
      </c>
    </row>
    <row r="363" spans="1:7" x14ac:dyDescent="0.2">
      <c r="A363" s="202" t="s">
        <v>328</v>
      </c>
      <c r="B363" s="202" t="s">
        <v>331</v>
      </c>
      <c r="C363" s="203">
        <v>40921</v>
      </c>
      <c r="D363" s="202">
        <v>10820</v>
      </c>
      <c r="E363" s="202">
        <v>7</v>
      </c>
      <c r="F363" s="216">
        <v>1140</v>
      </c>
      <c r="G363" s="214">
        <f>Table6[[#This Row],[Unidades]]*Table6[[#This Row],[Valor Unitario]]</f>
        <v>7980</v>
      </c>
    </row>
    <row r="364" spans="1:7" x14ac:dyDescent="0.2">
      <c r="A364" s="200" t="s">
        <v>328</v>
      </c>
      <c r="B364" s="200" t="s">
        <v>331</v>
      </c>
      <c r="C364" s="201">
        <v>40922</v>
      </c>
      <c r="D364" s="200">
        <v>10779</v>
      </c>
      <c r="E364" s="200">
        <v>16</v>
      </c>
      <c r="F364" s="214">
        <v>1335</v>
      </c>
      <c r="G364" s="214">
        <f>Table6[[#This Row],[Unidades]]*Table6[[#This Row],[Valor Unitario]]</f>
        <v>21360</v>
      </c>
    </row>
    <row r="365" spans="1:7" x14ac:dyDescent="0.2">
      <c r="A365" s="202" t="s">
        <v>328</v>
      </c>
      <c r="B365" s="202" t="s">
        <v>331</v>
      </c>
      <c r="C365" s="203">
        <v>40922</v>
      </c>
      <c r="D365" s="202">
        <v>10796</v>
      </c>
      <c r="E365" s="202">
        <v>19</v>
      </c>
      <c r="F365" s="216">
        <v>2341.36</v>
      </c>
      <c r="G365" s="214">
        <f>Table6[[#This Row],[Unidades]]*Table6[[#This Row],[Valor Unitario]]</f>
        <v>44485.840000000004</v>
      </c>
    </row>
    <row r="366" spans="1:7" x14ac:dyDescent="0.2">
      <c r="A366" s="200" t="s">
        <v>328</v>
      </c>
      <c r="B366" s="200" t="s">
        <v>331</v>
      </c>
      <c r="C366" s="201">
        <v>40922</v>
      </c>
      <c r="D366" s="200">
        <v>10814</v>
      </c>
      <c r="E366" s="200">
        <v>14</v>
      </c>
      <c r="F366" s="214">
        <v>1788.45</v>
      </c>
      <c r="G366" s="214">
        <f>Table6[[#This Row],[Unidades]]*Table6[[#This Row],[Valor Unitario]]</f>
        <v>25038.3</v>
      </c>
    </row>
    <row r="367" spans="1:7" x14ac:dyDescent="0.2">
      <c r="A367" s="202" t="s">
        <v>328</v>
      </c>
      <c r="B367" s="202" t="s">
        <v>331</v>
      </c>
      <c r="C367" s="203">
        <v>40930</v>
      </c>
      <c r="D367" s="202">
        <v>10839</v>
      </c>
      <c r="E367" s="202">
        <v>12</v>
      </c>
      <c r="F367" s="216">
        <v>827.55</v>
      </c>
      <c r="G367" s="214">
        <f>Table6[[#This Row],[Unidades]]*Table6[[#This Row],[Valor Unitario]]</f>
        <v>9930.5999999999985</v>
      </c>
    </row>
    <row r="368" spans="1:7" x14ac:dyDescent="0.2">
      <c r="A368" s="200" t="s">
        <v>328</v>
      </c>
      <c r="B368" s="200" t="s">
        <v>331</v>
      </c>
      <c r="C368" s="201">
        <v>40931</v>
      </c>
      <c r="D368" s="200">
        <v>10831</v>
      </c>
      <c r="E368" s="200">
        <v>10</v>
      </c>
      <c r="F368" s="214">
        <v>2684.4</v>
      </c>
      <c r="G368" s="214">
        <f>Table6[[#This Row],[Unidades]]*Table6[[#This Row],[Valor Unitario]]</f>
        <v>26844</v>
      </c>
    </row>
    <row r="369" spans="1:7" x14ac:dyDescent="0.2">
      <c r="A369" s="202" t="s">
        <v>328</v>
      </c>
      <c r="B369" s="202" t="s">
        <v>331</v>
      </c>
      <c r="C369" s="203">
        <v>40931</v>
      </c>
      <c r="D369" s="202">
        <v>10838</v>
      </c>
      <c r="E369" s="202">
        <v>11</v>
      </c>
      <c r="F369" s="216">
        <v>1938.38</v>
      </c>
      <c r="G369" s="214">
        <f>Table6[[#This Row],[Unidades]]*Table6[[#This Row],[Valor Unitario]]</f>
        <v>21322.18</v>
      </c>
    </row>
    <row r="370" spans="1:7" x14ac:dyDescent="0.2">
      <c r="A370" s="200" t="s">
        <v>328</v>
      </c>
      <c r="B370" s="200" t="s">
        <v>331</v>
      </c>
      <c r="C370" s="201">
        <v>40943</v>
      </c>
      <c r="D370" s="200">
        <v>10855</v>
      </c>
      <c r="E370" s="200">
        <v>17</v>
      </c>
      <c r="F370" s="214">
        <v>2227.89</v>
      </c>
      <c r="G370" s="214">
        <f>Table6[[#This Row],[Unidades]]*Table6[[#This Row],[Valor Unitario]]</f>
        <v>37874.129999999997</v>
      </c>
    </row>
    <row r="371" spans="1:7" x14ac:dyDescent="0.2">
      <c r="A371" s="202" t="s">
        <v>328</v>
      </c>
      <c r="B371" s="202" t="s">
        <v>331</v>
      </c>
      <c r="C371" s="203">
        <v>40943</v>
      </c>
      <c r="D371" s="202">
        <v>10860</v>
      </c>
      <c r="E371" s="202">
        <v>12</v>
      </c>
      <c r="F371" s="216">
        <v>519</v>
      </c>
      <c r="G371" s="214">
        <f>Table6[[#This Row],[Unidades]]*Table6[[#This Row],[Valor Unitario]]</f>
        <v>6228</v>
      </c>
    </row>
    <row r="372" spans="1:7" x14ac:dyDescent="0.2">
      <c r="A372" s="200" t="s">
        <v>328</v>
      </c>
      <c r="B372" s="200" t="s">
        <v>331</v>
      </c>
      <c r="C372" s="201">
        <v>40944</v>
      </c>
      <c r="D372" s="200">
        <v>10854</v>
      </c>
      <c r="E372" s="200">
        <v>8</v>
      </c>
      <c r="F372" s="214">
        <v>2966.5</v>
      </c>
      <c r="G372" s="214">
        <f>Table6[[#This Row],[Unidades]]*Table6[[#This Row],[Valor Unitario]]</f>
        <v>23732</v>
      </c>
    </row>
    <row r="373" spans="1:7" x14ac:dyDescent="0.2">
      <c r="A373" s="202" t="s">
        <v>328</v>
      </c>
      <c r="B373" s="202" t="s">
        <v>331</v>
      </c>
      <c r="C373" s="203">
        <v>40949</v>
      </c>
      <c r="D373" s="202">
        <v>10856</v>
      </c>
      <c r="E373" s="202">
        <v>14</v>
      </c>
      <c r="F373" s="216">
        <v>660</v>
      </c>
      <c r="G373" s="214">
        <f>Table6[[#This Row],[Unidades]]*Table6[[#This Row],[Valor Unitario]]</f>
        <v>9240</v>
      </c>
    </row>
    <row r="374" spans="1:7" x14ac:dyDescent="0.2">
      <c r="A374" s="200" t="s">
        <v>328</v>
      </c>
      <c r="B374" s="200" t="s">
        <v>331</v>
      </c>
      <c r="C374" s="201">
        <v>40951</v>
      </c>
      <c r="D374" s="200">
        <v>10879</v>
      </c>
      <c r="E374" s="200">
        <v>7</v>
      </c>
      <c r="F374" s="214">
        <v>611.29999999999995</v>
      </c>
      <c r="G374" s="214">
        <f>Table6[[#This Row],[Unidades]]*Table6[[#This Row],[Valor Unitario]]</f>
        <v>4279.0999999999995</v>
      </c>
    </row>
    <row r="375" spans="1:7" x14ac:dyDescent="0.2">
      <c r="A375" s="202" t="s">
        <v>328</v>
      </c>
      <c r="B375" s="202" t="s">
        <v>331</v>
      </c>
      <c r="C375" s="203">
        <v>40962</v>
      </c>
      <c r="D375" s="202">
        <v>10895</v>
      </c>
      <c r="E375" s="202">
        <v>11</v>
      </c>
      <c r="F375" s="216">
        <v>6379.4</v>
      </c>
      <c r="G375" s="214">
        <f>Table6[[#This Row],[Unidades]]*Table6[[#This Row],[Valor Unitario]]</f>
        <v>70173.399999999994</v>
      </c>
    </row>
    <row r="376" spans="1:7" x14ac:dyDescent="0.2">
      <c r="A376" s="200" t="s">
        <v>328</v>
      </c>
      <c r="B376" s="200" t="s">
        <v>331</v>
      </c>
      <c r="C376" s="201">
        <v>40964</v>
      </c>
      <c r="D376" s="200">
        <v>10897</v>
      </c>
      <c r="E376" s="200">
        <v>18</v>
      </c>
      <c r="F376" s="214">
        <v>10835.24</v>
      </c>
      <c r="G376" s="214">
        <f>Table6[[#This Row],[Unidades]]*Table6[[#This Row],[Valor Unitario]]</f>
        <v>195034.32</v>
      </c>
    </row>
    <row r="377" spans="1:7" x14ac:dyDescent="0.2">
      <c r="A377" s="202" t="s">
        <v>328</v>
      </c>
      <c r="B377" s="202" t="s">
        <v>331</v>
      </c>
      <c r="C377" s="203">
        <v>40966</v>
      </c>
      <c r="D377" s="202">
        <v>10904</v>
      </c>
      <c r="E377" s="202">
        <v>10</v>
      </c>
      <c r="F377" s="216">
        <v>1924.25</v>
      </c>
      <c r="G377" s="214">
        <f>Table6[[#This Row],[Unidades]]*Table6[[#This Row],[Valor Unitario]]</f>
        <v>19242.5</v>
      </c>
    </row>
    <row r="378" spans="1:7" x14ac:dyDescent="0.2">
      <c r="A378" s="200" t="s">
        <v>328</v>
      </c>
      <c r="B378" s="200" t="s">
        <v>331</v>
      </c>
      <c r="C378" s="201">
        <v>40972</v>
      </c>
      <c r="D378" s="200">
        <v>10903</v>
      </c>
      <c r="E378" s="200">
        <v>12</v>
      </c>
      <c r="F378" s="214">
        <v>932.05</v>
      </c>
      <c r="G378" s="214">
        <f>Table6[[#This Row],[Unidades]]*Table6[[#This Row],[Valor Unitario]]</f>
        <v>11184.599999999999</v>
      </c>
    </row>
    <row r="379" spans="1:7" x14ac:dyDescent="0.2">
      <c r="A379" s="202" t="s">
        <v>328</v>
      </c>
      <c r="B379" s="202" t="s">
        <v>331</v>
      </c>
      <c r="C379" s="203">
        <v>40973</v>
      </c>
      <c r="D379" s="202">
        <v>10911</v>
      </c>
      <c r="E379" s="202">
        <v>18</v>
      </c>
      <c r="F379" s="216">
        <v>858</v>
      </c>
      <c r="G379" s="214">
        <f>Table6[[#This Row],[Unidades]]*Table6[[#This Row],[Valor Unitario]]</f>
        <v>15444</v>
      </c>
    </row>
    <row r="380" spans="1:7" x14ac:dyDescent="0.2">
      <c r="A380" s="200" t="s">
        <v>328</v>
      </c>
      <c r="B380" s="200" t="s">
        <v>331</v>
      </c>
      <c r="C380" s="201">
        <v>40979</v>
      </c>
      <c r="D380" s="200">
        <v>10918</v>
      </c>
      <c r="E380" s="200">
        <v>16</v>
      </c>
      <c r="F380" s="214">
        <v>1447.5</v>
      </c>
      <c r="G380" s="214">
        <f>Table6[[#This Row],[Unidades]]*Table6[[#This Row],[Valor Unitario]]</f>
        <v>23160</v>
      </c>
    </row>
    <row r="381" spans="1:7" x14ac:dyDescent="0.2">
      <c r="A381" s="202" t="s">
        <v>328</v>
      </c>
      <c r="B381" s="202" t="s">
        <v>331</v>
      </c>
      <c r="C381" s="203">
        <v>40980</v>
      </c>
      <c r="D381" s="202">
        <v>10934</v>
      </c>
      <c r="E381" s="202">
        <v>16</v>
      </c>
      <c r="F381" s="216">
        <v>500</v>
      </c>
      <c r="G381" s="214">
        <f>Table6[[#This Row],[Unidades]]*Table6[[#This Row],[Valor Unitario]]</f>
        <v>8000</v>
      </c>
    </row>
    <row r="382" spans="1:7" x14ac:dyDescent="0.2">
      <c r="A382" s="200" t="s">
        <v>328</v>
      </c>
      <c r="B382" s="200" t="s">
        <v>331</v>
      </c>
      <c r="C382" s="201">
        <v>40981</v>
      </c>
      <c r="D382" s="200">
        <v>10925</v>
      </c>
      <c r="E382" s="200">
        <v>18</v>
      </c>
      <c r="F382" s="214">
        <v>475.15</v>
      </c>
      <c r="G382" s="214">
        <f>Table6[[#This Row],[Unidades]]*Table6[[#This Row],[Valor Unitario]]</f>
        <v>8552.6999999999989</v>
      </c>
    </row>
    <row r="383" spans="1:7" x14ac:dyDescent="0.2">
      <c r="A383" s="202" t="s">
        <v>328</v>
      </c>
      <c r="B383" s="202" t="s">
        <v>331</v>
      </c>
      <c r="C383" s="203">
        <v>40984</v>
      </c>
      <c r="D383" s="202">
        <v>10938</v>
      </c>
      <c r="E383" s="202">
        <v>16</v>
      </c>
      <c r="F383" s="216">
        <v>2731.87</v>
      </c>
      <c r="G383" s="214">
        <f>Table6[[#This Row],[Unidades]]*Table6[[#This Row],[Valor Unitario]]</f>
        <v>43709.919999999998</v>
      </c>
    </row>
    <row r="384" spans="1:7" x14ac:dyDescent="0.2">
      <c r="A384" s="200" t="s">
        <v>328</v>
      </c>
      <c r="B384" s="200" t="s">
        <v>331</v>
      </c>
      <c r="C384" s="201">
        <v>40984</v>
      </c>
      <c r="D384" s="200">
        <v>10947</v>
      </c>
      <c r="E384" s="200">
        <v>15</v>
      </c>
      <c r="F384" s="214">
        <v>220</v>
      </c>
      <c r="G384" s="214">
        <f>Table6[[#This Row],[Unidades]]*Table6[[#This Row],[Valor Unitario]]</f>
        <v>3300</v>
      </c>
    </row>
    <row r="385" spans="1:7" x14ac:dyDescent="0.2">
      <c r="A385" s="202" t="s">
        <v>328</v>
      </c>
      <c r="B385" s="202" t="s">
        <v>331</v>
      </c>
      <c r="C385" s="203">
        <v>40986</v>
      </c>
      <c r="D385" s="202">
        <v>10936</v>
      </c>
      <c r="E385" s="202">
        <v>17</v>
      </c>
      <c r="F385" s="216">
        <v>456</v>
      </c>
      <c r="G385" s="214">
        <f>Table6[[#This Row],[Unidades]]*Table6[[#This Row],[Valor Unitario]]</f>
        <v>7752</v>
      </c>
    </row>
    <row r="386" spans="1:7" x14ac:dyDescent="0.2">
      <c r="A386" s="200" t="s">
        <v>328</v>
      </c>
      <c r="B386" s="200" t="s">
        <v>331</v>
      </c>
      <c r="C386" s="201">
        <v>40987</v>
      </c>
      <c r="D386" s="200">
        <v>10948</v>
      </c>
      <c r="E386" s="200">
        <v>14</v>
      </c>
      <c r="F386" s="214">
        <v>2362.25</v>
      </c>
      <c r="G386" s="214">
        <f>Table6[[#This Row],[Unidades]]*Table6[[#This Row],[Valor Unitario]]</f>
        <v>33071.5</v>
      </c>
    </row>
    <row r="387" spans="1:7" x14ac:dyDescent="0.2">
      <c r="A387" s="202" t="s">
        <v>326</v>
      </c>
      <c r="B387" s="202" t="s">
        <v>331</v>
      </c>
      <c r="C387" s="203">
        <v>40992</v>
      </c>
      <c r="D387" s="202">
        <v>10964</v>
      </c>
      <c r="E387" s="202">
        <v>18</v>
      </c>
      <c r="F387" s="216">
        <v>2052.5</v>
      </c>
      <c r="G387" s="214">
        <f>Table6[[#This Row],[Unidades]]*Table6[[#This Row],[Valor Unitario]]</f>
        <v>36945</v>
      </c>
    </row>
    <row r="388" spans="1:7" x14ac:dyDescent="0.2">
      <c r="A388" s="200" t="s">
        <v>328</v>
      </c>
      <c r="B388" s="200" t="s">
        <v>331</v>
      </c>
      <c r="C388" s="201">
        <v>41002</v>
      </c>
      <c r="D388" s="200">
        <v>10974</v>
      </c>
      <c r="E388" s="200">
        <v>11</v>
      </c>
      <c r="F388" s="214">
        <v>439</v>
      </c>
      <c r="G388" s="214">
        <f>Table6[[#This Row],[Unidades]]*Table6[[#This Row],[Valor Unitario]]</f>
        <v>4829</v>
      </c>
    </row>
    <row r="389" spans="1:7" x14ac:dyDescent="0.2">
      <c r="A389" s="202" t="s">
        <v>328</v>
      </c>
      <c r="B389" s="202" t="s">
        <v>331</v>
      </c>
      <c r="C389" s="203">
        <v>41007</v>
      </c>
      <c r="D389" s="202">
        <v>10924</v>
      </c>
      <c r="E389" s="202">
        <v>9</v>
      </c>
      <c r="F389" s="216">
        <v>1835.7</v>
      </c>
      <c r="G389" s="214">
        <f>Table6[[#This Row],[Unidades]]*Table6[[#This Row],[Valor Unitario]]</f>
        <v>16521.3</v>
      </c>
    </row>
    <row r="390" spans="1:7" x14ac:dyDescent="0.2">
      <c r="A390" s="200" t="s">
        <v>326</v>
      </c>
      <c r="B390" s="200" t="s">
        <v>331</v>
      </c>
      <c r="C390" s="201">
        <v>41007</v>
      </c>
      <c r="D390" s="200">
        <v>10960</v>
      </c>
      <c r="E390" s="200">
        <v>12</v>
      </c>
      <c r="F390" s="214">
        <v>265.35000000000002</v>
      </c>
      <c r="G390" s="214">
        <f>Table6[[#This Row],[Unidades]]*Table6[[#This Row],[Valor Unitario]]</f>
        <v>3184.2000000000003</v>
      </c>
    </row>
    <row r="391" spans="1:7" x14ac:dyDescent="0.2">
      <c r="A391" s="202" t="s">
        <v>328</v>
      </c>
      <c r="B391" s="202" t="s">
        <v>331</v>
      </c>
      <c r="C391" s="203">
        <v>41007</v>
      </c>
      <c r="D391" s="202">
        <v>11003</v>
      </c>
      <c r="E391" s="202">
        <v>18</v>
      </c>
      <c r="F391" s="216">
        <v>326</v>
      </c>
      <c r="G391" s="214">
        <f>Table6[[#This Row],[Unidades]]*Table6[[#This Row],[Valor Unitario]]</f>
        <v>5868</v>
      </c>
    </row>
    <row r="392" spans="1:7" x14ac:dyDescent="0.2">
      <c r="A392" s="200" t="s">
        <v>326</v>
      </c>
      <c r="B392" s="200" t="s">
        <v>331</v>
      </c>
      <c r="C392" s="201">
        <v>41009</v>
      </c>
      <c r="D392" s="200">
        <v>10988</v>
      </c>
      <c r="E392" s="200">
        <v>14</v>
      </c>
      <c r="F392" s="214">
        <v>3574.8</v>
      </c>
      <c r="G392" s="214">
        <f>Table6[[#This Row],[Unidades]]*Table6[[#This Row],[Valor Unitario]]</f>
        <v>50047.200000000004</v>
      </c>
    </row>
    <row r="393" spans="1:7" x14ac:dyDescent="0.2">
      <c r="A393" s="202" t="s">
        <v>328</v>
      </c>
      <c r="B393" s="202" t="s">
        <v>331</v>
      </c>
      <c r="C393" s="203">
        <v>41012</v>
      </c>
      <c r="D393" s="202">
        <v>11011</v>
      </c>
      <c r="E393" s="202">
        <v>15</v>
      </c>
      <c r="F393" s="216">
        <v>933.5</v>
      </c>
      <c r="G393" s="214">
        <f>Table6[[#This Row],[Unidades]]*Table6[[#This Row],[Valor Unitario]]</f>
        <v>14002.5</v>
      </c>
    </row>
    <row r="394" spans="1:7" x14ac:dyDescent="0.2">
      <c r="A394" s="200" t="s">
        <v>328</v>
      </c>
      <c r="B394" s="200" t="s">
        <v>331</v>
      </c>
      <c r="C394" s="201">
        <v>41014</v>
      </c>
      <c r="D394" s="200">
        <v>11006</v>
      </c>
      <c r="E394" s="200">
        <v>18</v>
      </c>
      <c r="F394" s="214">
        <v>329.69</v>
      </c>
      <c r="G394" s="214">
        <f>Table6[[#This Row],[Unidades]]*Table6[[#This Row],[Valor Unitario]]</f>
        <v>5934.42</v>
      </c>
    </row>
    <row r="395" spans="1:7" x14ac:dyDescent="0.2">
      <c r="A395" s="202" t="s">
        <v>328</v>
      </c>
      <c r="B395" s="202" t="s">
        <v>331</v>
      </c>
      <c r="C395" s="203">
        <v>41019</v>
      </c>
      <c r="D395" s="202">
        <v>11004</v>
      </c>
      <c r="E395" s="202">
        <v>14</v>
      </c>
      <c r="F395" s="216">
        <v>295.38</v>
      </c>
      <c r="G395" s="214">
        <f>Table6[[#This Row],[Unidades]]*Table6[[#This Row],[Valor Unitario]]</f>
        <v>4135.32</v>
      </c>
    </row>
    <row r="396" spans="1:7" x14ac:dyDescent="0.2">
      <c r="A396" s="200" t="s">
        <v>328</v>
      </c>
      <c r="B396" s="200" t="s">
        <v>331</v>
      </c>
      <c r="C396" s="201">
        <v>41020</v>
      </c>
      <c r="D396" s="200">
        <v>11021</v>
      </c>
      <c r="E396" s="200">
        <v>17</v>
      </c>
      <c r="F396" s="214">
        <v>6306.24</v>
      </c>
      <c r="G396" s="214">
        <f>Table6[[#This Row],[Unidades]]*Table6[[#This Row],[Valor Unitario]]</f>
        <v>107206.08</v>
      </c>
    </row>
    <row r="397" spans="1:7" x14ac:dyDescent="0.2">
      <c r="A397" s="202" t="s">
        <v>328</v>
      </c>
      <c r="B397" s="202" t="s">
        <v>331</v>
      </c>
      <c r="C397" s="203">
        <v>41027</v>
      </c>
      <c r="D397" s="202">
        <v>11041</v>
      </c>
      <c r="E397" s="202">
        <v>15</v>
      </c>
      <c r="F397" s="216">
        <v>1773</v>
      </c>
      <c r="G397" s="214">
        <f>Table6[[#This Row],[Unidades]]*Table6[[#This Row],[Valor Unitario]]</f>
        <v>26595</v>
      </c>
    </row>
    <row r="398" spans="1:7" x14ac:dyDescent="0.2">
      <c r="A398" s="200" t="s">
        <v>328</v>
      </c>
      <c r="B398" s="200" t="s">
        <v>331</v>
      </c>
      <c r="C398" s="201">
        <v>41030</v>
      </c>
      <c r="D398" s="200">
        <v>11052</v>
      </c>
      <c r="E398" s="200">
        <v>9</v>
      </c>
      <c r="F398" s="214">
        <v>1332</v>
      </c>
      <c r="G398" s="214">
        <f>Table6[[#This Row],[Unidades]]*Table6[[#This Row],[Valor Unitario]]</f>
        <v>11988</v>
      </c>
    </row>
    <row r="399" spans="1:7" x14ac:dyDescent="0.2">
      <c r="A399" s="202" t="s">
        <v>328</v>
      </c>
      <c r="B399" s="202" t="s">
        <v>331</v>
      </c>
      <c r="C399" s="203">
        <v>41030</v>
      </c>
      <c r="D399" s="202">
        <v>11057</v>
      </c>
      <c r="E399" s="202">
        <v>19</v>
      </c>
      <c r="F399" s="216">
        <v>45</v>
      </c>
      <c r="G399" s="214">
        <f>Table6[[#This Row],[Unidades]]*Table6[[#This Row],[Valor Unitario]]</f>
        <v>855</v>
      </c>
    </row>
    <row r="400" spans="1:7" x14ac:dyDescent="0.2">
      <c r="A400" s="200" t="s">
        <v>328</v>
      </c>
      <c r="B400" s="200" t="s">
        <v>331</v>
      </c>
      <c r="C400" s="201">
        <v>41470</v>
      </c>
      <c r="D400" s="200">
        <v>10251</v>
      </c>
      <c r="E400" s="200">
        <v>10</v>
      </c>
      <c r="F400" s="214">
        <v>654.05999999999995</v>
      </c>
      <c r="G400" s="214">
        <f>Table6[[#This Row],[Unidades]]*Table6[[#This Row],[Valor Unitario]]</f>
        <v>6540.5999999999995</v>
      </c>
    </row>
    <row r="401" spans="1:7" x14ac:dyDescent="0.2">
      <c r="A401" s="202" t="s">
        <v>328</v>
      </c>
      <c r="B401" s="202" t="s">
        <v>331</v>
      </c>
      <c r="C401" s="203">
        <v>41471</v>
      </c>
      <c r="D401" s="202">
        <v>10253</v>
      </c>
      <c r="E401" s="202">
        <v>11</v>
      </c>
      <c r="F401" s="216">
        <v>1444.8</v>
      </c>
      <c r="G401" s="214">
        <f>Table6[[#This Row],[Unidades]]*Table6[[#This Row],[Valor Unitario]]</f>
        <v>15892.8</v>
      </c>
    </row>
    <row r="402" spans="1:7" x14ac:dyDescent="0.2">
      <c r="A402" s="200" t="s">
        <v>328</v>
      </c>
      <c r="B402" s="200" t="s">
        <v>331</v>
      </c>
      <c r="C402" s="201">
        <v>41472</v>
      </c>
      <c r="D402" s="200">
        <v>10256</v>
      </c>
      <c r="E402" s="200">
        <v>17</v>
      </c>
      <c r="F402" s="214">
        <v>517.79999999999995</v>
      </c>
      <c r="G402" s="214">
        <f>Table6[[#This Row],[Unidades]]*Table6[[#This Row],[Valor Unitario]]</f>
        <v>8802.5999999999985</v>
      </c>
    </row>
    <row r="403" spans="1:7" x14ac:dyDescent="0.2">
      <c r="A403" s="202" t="s">
        <v>328</v>
      </c>
      <c r="B403" s="202" t="s">
        <v>331</v>
      </c>
      <c r="C403" s="203">
        <v>41486</v>
      </c>
      <c r="D403" s="202">
        <v>10266</v>
      </c>
      <c r="E403" s="202">
        <v>16</v>
      </c>
      <c r="F403" s="216">
        <v>346.56</v>
      </c>
      <c r="G403" s="214">
        <f>Table6[[#This Row],[Unidades]]*Table6[[#This Row],[Valor Unitario]]</f>
        <v>5544.96</v>
      </c>
    </row>
    <row r="404" spans="1:7" x14ac:dyDescent="0.2">
      <c r="A404" s="200" t="s">
        <v>328</v>
      </c>
      <c r="B404" s="200" t="s">
        <v>331</v>
      </c>
      <c r="C404" s="201">
        <v>41498</v>
      </c>
      <c r="D404" s="200">
        <v>10273</v>
      </c>
      <c r="E404" s="200">
        <v>16</v>
      </c>
      <c r="F404" s="214">
        <v>2037.28</v>
      </c>
      <c r="G404" s="214">
        <f>Table6[[#This Row],[Unidades]]*Table6[[#This Row],[Valor Unitario]]</f>
        <v>32596.48</v>
      </c>
    </row>
    <row r="405" spans="1:7" x14ac:dyDescent="0.2">
      <c r="A405" s="202" t="s">
        <v>328</v>
      </c>
      <c r="B405" s="202" t="s">
        <v>331</v>
      </c>
      <c r="C405" s="203">
        <v>41509</v>
      </c>
      <c r="D405" s="202">
        <v>10283</v>
      </c>
      <c r="E405" s="202">
        <v>13</v>
      </c>
      <c r="F405" s="216">
        <v>1414.8</v>
      </c>
      <c r="G405" s="214">
        <f>Table6[[#This Row],[Unidades]]*Table6[[#This Row],[Valor Unitario]]</f>
        <v>18392.399999999998</v>
      </c>
    </row>
    <row r="406" spans="1:7" x14ac:dyDescent="0.2">
      <c r="A406" s="200" t="s">
        <v>328</v>
      </c>
      <c r="B406" s="200" t="s">
        <v>331</v>
      </c>
      <c r="C406" s="201">
        <v>41558</v>
      </c>
      <c r="D406" s="200">
        <v>10321</v>
      </c>
      <c r="E406" s="200">
        <v>9</v>
      </c>
      <c r="F406" s="214">
        <v>144</v>
      </c>
      <c r="G406" s="214">
        <f>Table6[[#This Row],[Unidades]]*Table6[[#This Row],[Valor Unitario]]</f>
        <v>1296</v>
      </c>
    </row>
    <row r="407" spans="1:7" x14ac:dyDescent="0.2">
      <c r="A407" s="202" t="s">
        <v>328</v>
      </c>
      <c r="B407" s="202" t="s">
        <v>331</v>
      </c>
      <c r="C407" s="203">
        <v>41568</v>
      </c>
      <c r="D407" s="202">
        <v>10332</v>
      </c>
      <c r="E407" s="202">
        <v>18</v>
      </c>
      <c r="F407" s="216">
        <v>1786.88</v>
      </c>
      <c r="G407" s="214">
        <f>Table6[[#This Row],[Unidades]]*Table6[[#This Row],[Valor Unitario]]</f>
        <v>32163.840000000004</v>
      </c>
    </row>
    <row r="408" spans="1:7" x14ac:dyDescent="0.2">
      <c r="A408" s="200" t="s">
        <v>328</v>
      </c>
      <c r="B408" s="200" t="s">
        <v>331</v>
      </c>
      <c r="C408" s="201">
        <v>41570</v>
      </c>
      <c r="D408" s="200">
        <v>10309</v>
      </c>
      <c r="E408" s="200">
        <v>19</v>
      </c>
      <c r="F408" s="214">
        <v>1762</v>
      </c>
      <c r="G408" s="214">
        <f>Table6[[#This Row],[Unidades]]*Table6[[#This Row],[Valor Unitario]]</f>
        <v>33478</v>
      </c>
    </row>
    <row r="409" spans="1:7" x14ac:dyDescent="0.2">
      <c r="A409" s="202" t="s">
        <v>328</v>
      </c>
      <c r="B409" s="202" t="s">
        <v>331</v>
      </c>
      <c r="C409" s="203">
        <v>41575</v>
      </c>
      <c r="D409" s="202">
        <v>10330</v>
      </c>
      <c r="E409" s="202">
        <v>7</v>
      </c>
      <c r="F409" s="216">
        <v>1649</v>
      </c>
      <c r="G409" s="214">
        <f>Table6[[#This Row],[Unidades]]*Table6[[#This Row],[Valor Unitario]]</f>
        <v>11543</v>
      </c>
    </row>
    <row r="410" spans="1:7" x14ac:dyDescent="0.2">
      <c r="A410" s="200" t="s">
        <v>328</v>
      </c>
      <c r="B410" s="200" t="s">
        <v>331</v>
      </c>
      <c r="C410" s="201">
        <v>41586</v>
      </c>
      <c r="D410" s="200">
        <v>10346</v>
      </c>
      <c r="E410" s="200">
        <v>13</v>
      </c>
      <c r="F410" s="214">
        <v>1618.88</v>
      </c>
      <c r="G410" s="214">
        <f>Table6[[#This Row],[Unidades]]*Table6[[#This Row],[Valor Unitario]]</f>
        <v>21045.440000000002</v>
      </c>
    </row>
    <row r="411" spans="1:7" x14ac:dyDescent="0.2">
      <c r="A411" s="202" t="s">
        <v>328</v>
      </c>
      <c r="B411" s="202" t="s">
        <v>331</v>
      </c>
      <c r="C411" s="203">
        <v>41596</v>
      </c>
      <c r="D411" s="202">
        <v>10352</v>
      </c>
      <c r="E411" s="202">
        <v>13</v>
      </c>
      <c r="F411" s="216">
        <v>136.30000000000001</v>
      </c>
      <c r="G411" s="214">
        <f>Table6[[#This Row],[Unidades]]*Table6[[#This Row],[Valor Unitario]]</f>
        <v>1771.9</v>
      </c>
    </row>
    <row r="412" spans="1:7" x14ac:dyDescent="0.2">
      <c r="A412" s="200" t="s">
        <v>328</v>
      </c>
      <c r="B412" s="200" t="s">
        <v>331</v>
      </c>
      <c r="C412" s="201">
        <v>41606</v>
      </c>
      <c r="D412" s="200">
        <v>10362</v>
      </c>
      <c r="E412" s="200">
        <v>19</v>
      </c>
      <c r="F412" s="214">
        <v>1549.6</v>
      </c>
      <c r="G412" s="214">
        <f>Table6[[#This Row],[Unidades]]*Table6[[#This Row],[Valor Unitario]]</f>
        <v>29442.399999999998</v>
      </c>
    </row>
    <row r="413" spans="1:7" x14ac:dyDescent="0.2">
      <c r="A413" s="202" t="s">
        <v>328</v>
      </c>
      <c r="B413" s="202" t="s">
        <v>331</v>
      </c>
      <c r="C413" s="203">
        <v>41610</v>
      </c>
      <c r="D413" s="202">
        <v>10365</v>
      </c>
      <c r="E413" s="202">
        <v>10</v>
      </c>
      <c r="F413" s="216">
        <v>403.2</v>
      </c>
      <c r="G413" s="214">
        <f>Table6[[#This Row],[Unidades]]*Table6[[#This Row],[Valor Unitario]]</f>
        <v>4032</v>
      </c>
    </row>
    <row r="414" spans="1:7" x14ac:dyDescent="0.2">
      <c r="A414" s="200" t="s">
        <v>326</v>
      </c>
      <c r="B414" s="200" t="s">
        <v>331</v>
      </c>
      <c r="C414" s="201">
        <v>41617</v>
      </c>
      <c r="D414" s="200">
        <v>10375</v>
      </c>
      <c r="E414" s="200">
        <v>8</v>
      </c>
      <c r="F414" s="214">
        <v>338</v>
      </c>
      <c r="G414" s="214">
        <f>Table6[[#This Row],[Unidades]]*Table6[[#This Row],[Valor Unitario]]</f>
        <v>2704</v>
      </c>
    </row>
    <row r="415" spans="1:7" x14ac:dyDescent="0.2">
      <c r="A415" s="202" t="s">
        <v>328</v>
      </c>
      <c r="B415" s="202" t="s">
        <v>331</v>
      </c>
      <c r="C415" s="203">
        <v>41621</v>
      </c>
      <c r="D415" s="202">
        <v>10381</v>
      </c>
      <c r="E415" s="202">
        <v>15</v>
      </c>
      <c r="F415" s="216">
        <v>112</v>
      </c>
      <c r="G415" s="214">
        <f>Table6[[#This Row],[Unidades]]*Table6[[#This Row],[Valor Unitario]]</f>
        <v>1680</v>
      </c>
    </row>
    <row r="416" spans="1:7" x14ac:dyDescent="0.2">
      <c r="A416" s="200" t="s">
        <v>326</v>
      </c>
      <c r="B416" s="200" t="s">
        <v>331</v>
      </c>
      <c r="C416" s="201">
        <v>41628</v>
      </c>
      <c r="D416" s="200">
        <v>10384</v>
      </c>
      <c r="E416" s="200">
        <v>9</v>
      </c>
      <c r="F416" s="214">
        <v>2222.4</v>
      </c>
      <c r="G416" s="214">
        <f>Table6[[#This Row],[Unidades]]*Table6[[#This Row],[Valor Unitario]]</f>
        <v>20001.600000000002</v>
      </c>
    </row>
    <row r="417" spans="1:7" x14ac:dyDescent="0.2">
      <c r="A417" s="202" t="s">
        <v>328</v>
      </c>
      <c r="B417" s="202" t="s">
        <v>331</v>
      </c>
      <c r="C417" s="203">
        <v>41639</v>
      </c>
      <c r="D417" s="202">
        <v>10391</v>
      </c>
      <c r="E417" s="202">
        <v>11</v>
      </c>
      <c r="F417" s="216">
        <v>86.4</v>
      </c>
      <c r="G417" s="214">
        <f>Table6[[#This Row],[Unidades]]*Table6[[#This Row],[Valor Unitario]]</f>
        <v>950.40000000000009</v>
      </c>
    </row>
    <row r="418" spans="1:7" x14ac:dyDescent="0.2">
      <c r="A418" s="200" t="s">
        <v>328</v>
      </c>
      <c r="B418" s="200" t="s">
        <v>332</v>
      </c>
      <c r="C418" s="201">
        <v>40546</v>
      </c>
      <c r="D418" s="200">
        <v>10393</v>
      </c>
      <c r="E418" s="200">
        <v>16</v>
      </c>
      <c r="F418" s="214">
        <v>2556.9499999999998</v>
      </c>
      <c r="G418" s="214">
        <f>Table6[[#This Row],[Unidades]]*Table6[[#This Row],[Valor Unitario]]</f>
        <v>40911.199999999997</v>
      </c>
    </row>
    <row r="419" spans="1:7" x14ac:dyDescent="0.2">
      <c r="A419" s="202" t="s">
        <v>328</v>
      </c>
      <c r="B419" s="202" t="s">
        <v>332</v>
      </c>
      <c r="C419" s="203">
        <v>40546</v>
      </c>
      <c r="D419" s="202">
        <v>10394</v>
      </c>
      <c r="E419" s="202">
        <v>10</v>
      </c>
      <c r="F419" s="216">
        <v>442</v>
      </c>
      <c r="G419" s="214">
        <f>Table6[[#This Row],[Unidades]]*Table6[[#This Row],[Valor Unitario]]</f>
        <v>4420</v>
      </c>
    </row>
    <row r="420" spans="1:7" x14ac:dyDescent="0.2">
      <c r="A420" s="200" t="s">
        <v>328</v>
      </c>
      <c r="B420" s="200" t="s">
        <v>332</v>
      </c>
      <c r="C420" s="201">
        <v>40549</v>
      </c>
      <c r="D420" s="200">
        <v>10396</v>
      </c>
      <c r="E420" s="200">
        <v>7</v>
      </c>
      <c r="F420" s="214">
        <v>1903.8</v>
      </c>
      <c r="G420" s="214">
        <f>Table6[[#This Row],[Unidades]]*Table6[[#This Row],[Valor Unitario]]</f>
        <v>13326.6</v>
      </c>
    </row>
    <row r="421" spans="1:7" x14ac:dyDescent="0.2">
      <c r="A421" s="202" t="s">
        <v>328</v>
      </c>
      <c r="B421" s="202" t="s">
        <v>332</v>
      </c>
      <c r="C421" s="203">
        <v>40553</v>
      </c>
      <c r="D421" s="202">
        <v>10401</v>
      </c>
      <c r="E421" s="202">
        <v>7</v>
      </c>
      <c r="F421" s="216">
        <v>3868.6</v>
      </c>
      <c r="G421" s="214">
        <f>Table6[[#This Row],[Unidades]]*Table6[[#This Row],[Valor Unitario]]</f>
        <v>27080.2</v>
      </c>
    </row>
    <row r="422" spans="1:7" x14ac:dyDescent="0.2">
      <c r="A422" s="200" t="s">
        <v>328</v>
      </c>
      <c r="B422" s="200" t="s">
        <v>332</v>
      </c>
      <c r="C422" s="201">
        <v>40559</v>
      </c>
      <c r="D422" s="200">
        <v>10400</v>
      </c>
      <c r="E422" s="200">
        <v>18</v>
      </c>
      <c r="F422" s="214">
        <v>3063</v>
      </c>
      <c r="G422" s="214">
        <f>Table6[[#This Row],[Unidades]]*Table6[[#This Row],[Valor Unitario]]</f>
        <v>55134</v>
      </c>
    </row>
    <row r="423" spans="1:7" x14ac:dyDescent="0.2">
      <c r="A423" s="202" t="s">
        <v>328</v>
      </c>
      <c r="B423" s="202" t="s">
        <v>332</v>
      </c>
      <c r="C423" s="203">
        <v>40565</v>
      </c>
      <c r="D423" s="202">
        <v>10405</v>
      </c>
      <c r="E423" s="202">
        <v>14</v>
      </c>
      <c r="F423" s="216">
        <v>400</v>
      </c>
      <c r="G423" s="214">
        <f>Table6[[#This Row],[Unidades]]*Table6[[#This Row],[Valor Unitario]]</f>
        <v>5600</v>
      </c>
    </row>
    <row r="424" spans="1:7" x14ac:dyDescent="0.2">
      <c r="A424" s="200" t="s">
        <v>328</v>
      </c>
      <c r="B424" s="200" t="s">
        <v>332</v>
      </c>
      <c r="C424" s="201">
        <v>40600</v>
      </c>
      <c r="D424" s="200">
        <v>10453</v>
      </c>
      <c r="E424" s="200">
        <v>13</v>
      </c>
      <c r="F424" s="214">
        <v>407.7</v>
      </c>
      <c r="G424" s="214">
        <f>Table6[[#This Row],[Unidades]]*Table6[[#This Row],[Valor Unitario]]</f>
        <v>5300.0999999999995</v>
      </c>
    </row>
    <row r="425" spans="1:7" x14ac:dyDescent="0.2">
      <c r="A425" s="202" t="s">
        <v>328</v>
      </c>
      <c r="B425" s="202" t="s">
        <v>332</v>
      </c>
      <c r="C425" s="203">
        <v>40607</v>
      </c>
      <c r="D425" s="202">
        <v>10461</v>
      </c>
      <c r="E425" s="202">
        <v>12</v>
      </c>
      <c r="F425" s="216">
        <v>1538.7</v>
      </c>
      <c r="G425" s="214">
        <f>Table6[[#This Row],[Unidades]]*Table6[[#This Row],[Valor Unitario]]</f>
        <v>18464.400000000001</v>
      </c>
    </row>
    <row r="426" spans="1:7" x14ac:dyDescent="0.2">
      <c r="A426" s="200" t="s">
        <v>328</v>
      </c>
      <c r="B426" s="200" t="s">
        <v>332</v>
      </c>
      <c r="C426" s="201">
        <v>40616</v>
      </c>
      <c r="D426" s="200">
        <v>10465</v>
      </c>
      <c r="E426" s="200">
        <v>7</v>
      </c>
      <c r="F426" s="214">
        <v>2518</v>
      </c>
      <c r="G426" s="214">
        <f>Table6[[#This Row],[Unidades]]*Table6[[#This Row],[Valor Unitario]]</f>
        <v>17626</v>
      </c>
    </row>
    <row r="427" spans="1:7" x14ac:dyDescent="0.2">
      <c r="A427" s="202" t="s">
        <v>328</v>
      </c>
      <c r="B427" s="202" t="s">
        <v>332</v>
      </c>
      <c r="C427" s="203">
        <v>40616</v>
      </c>
      <c r="D427" s="202">
        <v>10469</v>
      </c>
      <c r="E427" s="202">
        <v>11</v>
      </c>
      <c r="F427" s="216">
        <v>956.67</v>
      </c>
      <c r="G427" s="214">
        <f>Table6[[#This Row],[Unidades]]*Table6[[#This Row],[Valor Unitario]]</f>
        <v>10523.369999999999</v>
      </c>
    </row>
    <row r="428" spans="1:7" x14ac:dyDescent="0.2">
      <c r="A428" s="200" t="s">
        <v>328</v>
      </c>
      <c r="B428" s="200" t="s">
        <v>332</v>
      </c>
      <c r="C428" s="201">
        <v>40623</v>
      </c>
      <c r="D428" s="200">
        <v>10473</v>
      </c>
      <c r="E428" s="200">
        <v>9</v>
      </c>
      <c r="F428" s="214">
        <v>230.4</v>
      </c>
      <c r="G428" s="214">
        <f>Table6[[#This Row],[Unidades]]*Table6[[#This Row],[Valor Unitario]]</f>
        <v>2073.6</v>
      </c>
    </row>
    <row r="429" spans="1:7" x14ac:dyDescent="0.2">
      <c r="A429" s="202" t="s">
        <v>328</v>
      </c>
      <c r="B429" s="202" t="s">
        <v>332</v>
      </c>
      <c r="C429" s="203">
        <v>40635</v>
      </c>
      <c r="D429" s="202">
        <v>10486</v>
      </c>
      <c r="E429" s="202">
        <v>12</v>
      </c>
      <c r="F429" s="216">
        <v>1272</v>
      </c>
      <c r="G429" s="214">
        <f>Table6[[#This Row],[Unidades]]*Table6[[#This Row],[Valor Unitario]]</f>
        <v>15264</v>
      </c>
    </row>
    <row r="430" spans="1:7" x14ac:dyDescent="0.2">
      <c r="A430" s="200" t="s">
        <v>328</v>
      </c>
      <c r="B430" s="200" t="s">
        <v>332</v>
      </c>
      <c r="C430" s="201">
        <v>40643</v>
      </c>
      <c r="D430" s="200">
        <v>10482</v>
      </c>
      <c r="E430" s="200">
        <v>13</v>
      </c>
      <c r="F430" s="214">
        <v>147</v>
      </c>
      <c r="G430" s="214">
        <f>Table6[[#This Row],[Unidades]]*Table6[[#This Row],[Valor Unitario]]</f>
        <v>1911</v>
      </c>
    </row>
    <row r="431" spans="1:7" x14ac:dyDescent="0.2">
      <c r="A431" s="202" t="s">
        <v>328</v>
      </c>
      <c r="B431" s="202" t="s">
        <v>332</v>
      </c>
      <c r="C431" s="203">
        <v>40670</v>
      </c>
      <c r="D431" s="202">
        <v>10524</v>
      </c>
      <c r="E431" s="202">
        <v>12</v>
      </c>
      <c r="F431" s="216">
        <v>3192.65</v>
      </c>
      <c r="G431" s="214">
        <f>Table6[[#This Row],[Unidades]]*Table6[[#This Row],[Valor Unitario]]</f>
        <v>38311.800000000003</v>
      </c>
    </row>
    <row r="432" spans="1:7" x14ac:dyDescent="0.2">
      <c r="A432" s="200" t="s">
        <v>328</v>
      </c>
      <c r="B432" s="200" t="s">
        <v>332</v>
      </c>
      <c r="C432" s="201">
        <v>40676</v>
      </c>
      <c r="D432" s="200">
        <v>10508</v>
      </c>
      <c r="E432" s="200">
        <v>14</v>
      </c>
      <c r="F432" s="214">
        <v>240</v>
      </c>
      <c r="G432" s="214">
        <f>Table6[[#This Row],[Unidades]]*Table6[[#This Row],[Valor Unitario]]</f>
        <v>3360</v>
      </c>
    </row>
    <row r="433" spans="1:7" x14ac:dyDescent="0.2">
      <c r="A433" s="202" t="s">
        <v>328</v>
      </c>
      <c r="B433" s="202" t="s">
        <v>332</v>
      </c>
      <c r="C433" s="203">
        <v>40682</v>
      </c>
      <c r="D433" s="202">
        <v>10537</v>
      </c>
      <c r="E433" s="202">
        <v>9</v>
      </c>
      <c r="F433" s="216">
        <v>1823.8</v>
      </c>
      <c r="G433" s="214">
        <f>Table6[[#This Row],[Unidades]]*Table6[[#This Row],[Valor Unitario]]</f>
        <v>16414.2</v>
      </c>
    </row>
    <row r="434" spans="1:7" x14ac:dyDescent="0.2">
      <c r="A434" s="200" t="s">
        <v>328</v>
      </c>
      <c r="B434" s="200" t="s">
        <v>332</v>
      </c>
      <c r="C434" s="201">
        <v>40686</v>
      </c>
      <c r="D434" s="200">
        <v>10525</v>
      </c>
      <c r="E434" s="200">
        <v>11</v>
      </c>
      <c r="F434" s="214">
        <v>818.4</v>
      </c>
      <c r="G434" s="214">
        <f>Table6[[#This Row],[Unidades]]*Table6[[#This Row],[Valor Unitario]]</f>
        <v>9002.4</v>
      </c>
    </row>
    <row r="435" spans="1:7" x14ac:dyDescent="0.2">
      <c r="A435" s="202" t="s">
        <v>328</v>
      </c>
      <c r="B435" s="202" t="s">
        <v>332</v>
      </c>
      <c r="C435" s="203">
        <v>40689</v>
      </c>
      <c r="D435" s="202">
        <v>10542</v>
      </c>
      <c r="E435" s="202">
        <v>10</v>
      </c>
      <c r="F435" s="216">
        <v>469.11</v>
      </c>
      <c r="G435" s="214">
        <f>Table6[[#This Row],[Unidades]]*Table6[[#This Row],[Valor Unitario]]</f>
        <v>4691.1000000000004</v>
      </c>
    </row>
    <row r="436" spans="1:7" x14ac:dyDescent="0.2">
      <c r="A436" s="200" t="s">
        <v>328</v>
      </c>
      <c r="B436" s="200" t="s">
        <v>332</v>
      </c>
      <c r="C436" s="201">
        <v>40690</v>
      </c>
      <c r="D436" s="200">
        <v>10546</v>
      </c>
      <c r="E436" s="200">
        <v>13</v>
      </c>
      <c r="F436" s="214">
        <v>2812</v>
      </c>
      <c r="G436" s="214">
        <f>Table6[[#This Row],[Unidades]]*Table6[[#This Row],[Valor Unitario]]</f>
        <v>36556</v>
      </c>
    </row>
    <row r="437" spans="1:7" x14ac:dyDescent="0.2">
      <c r="A437" s="202" t="s">
        <v>328</v>
      </c>
      <c r="B437" s="202" t="s">
        <v>332</v>
      </c>
      <c r="C437" s="203">
        <v>40704</v>
      </c>
      <c r="D437" s="202">
        <v>10558</v>
      </c>
      <c r="E437" s="202">
        <v>17</v>
      </c>
      <c r="F437" s="216">
        <v>2142.9</v>
      </c>
      <c r="G437" s="214">
        <f>Table6[[#This Row],[Unidades]]*Table6[[#This Row],[Valor Unitario]]</f>
        <v>36429.300000000003</v>
      </c>
    </row>
    <row r="438" spans="1:7" x14ac:dyDescent="0.2">
      <c r="A438" s="200" t="s">
        <v>328</v>
      </c>
      <c r="B438" s="200" t="s">
        <v>332</v>
      </c>
      <c r="C438" s="201">
        <v>40706</v>
      </c>
      <c r="D438" s="200">
        <v>10562</v>
      </c>
      <c r="E438" s="200">
        <v>11</v>
      </c>
      <c r="F438" s="214">
        <v>488.7</v>
      </c>
      <c r="G438" s="214">
        <f>Table6[[#This Row],[Unidades]]*Table6[[#This Row],[Valor Unitario]]</f>
        <v>5375.7</v>
      </c>
    </row>
    <row r="439" spans="1:7" x14ac:dyDescent="0.2">
      <c r="A439" s="202" t="s">
        <v>328</v>
      </c>
      <c r="B439" s="202" t="s">
        <v>332</v>
      </c>
      <c r="C439" s="203">
        <v>40711</v>
      </c>
      <c r="D439" s="202">
        <v>10567</v>
      </c>
      <c r="E439" s="202">
        <v>14</v>
      </c>
      <c r="F439" s="216">
        <v>2519</v>
      </c>
      <c r="G439" s="214">
        <f>Table6[[#This Row],[Unidades]]*Table6[[#This Row],[Valor Unitario]]</f>
        <v>35266</v>
      </c>
    </row>
    <row r="440" spans="1:7" x14ac:dyDescent="0.2">
      <c r="A440" s="200" t="s">
        <v>328</v>
      </c>
      <c r="B440" s="200" t="s">
        <v>332</v>
      </c>
      <c r="C440" s="201">
        <v>40728</v>
      </c>
      <c r="D440" s="200">
        <v>10579</v>
      </c>
      <c r="E440" s="200">
        <v>12</v>
      </c>
      <c r="F440" s="214">
        <v>317.75</v>
      </c>
      <c r="G440" s="214">
        <f>Table6[[#This Row],[Unidades]]*Table6[[#This Row],[Valor Unitario]]</f>
        <v>3813</v>
      </c>
    </row>
    <row r="441" spans="1:7" x14ac:dyDescent="0.2">
      <c r="A441" s="202" t="s">
        <v>328</v>
      </c>
      <c r="B441" s="202" t="s">
        <v>332</v>
      </c>
      <c r="C441" s="203">
        <v>40733</v>
      </c>
      <c r="D441" s="202">
        <v>10587</v>
      </c>
      <c r="E441" s="202">
        <v>7</v>
      </c>
      <c r="F441" s="216">
        <v>807.38</v>
      </c>
      <c r="G441" s="214">
        <f>Table6[[#This Row],[Unidades]]*Table6[[#This Row],[Valor Unitario]]</f>
        <v>5651.66</v>
      </c>
    </row>
    <row r="442" spans="1:7" x14ac:dyDescent="0.2">
      <c r="A442" s="200" t="s">
        <v>328</v>
      </c>
      <c r="B442" s="200" t="s">
        <v>332</v>
      </c>
      <c r="C442" s="201">
        <v>40740</v>
      </c>
      <c r="D442" s="200">
        <v>10591</v>
      </c>
      <c r="E442" s="200">
        <v>16</v>
      </c>
      <c r="F442" s="214">
        <v>812.5</v>
      </c>
      <c r="G442" s="214">
        <f>Table6[[#This Row],[Unidades]]*Table6[[#This Row],[Valor Unitario]]</f>
        <v>13000</v>
      </c>
    </row>
    <row r="443" spans="1:7" x14ac:dyDescent="0.2">
      <c r="A443" s="202" t="s">
        <v>328</v>
      </c>
      <c r="B443" s="202" t="s">
        <v>332</v>
      </c>
      <c r="C443" s="203">
        <v>40742</v>
      </c>
      <c r="D443" s="202">
        <v>10598</v>
      </c>
      <c r="E443" s="202">
        <v>19</v>
      </c>
      <c r="F443" s="216">
        <v>2388.5</v>
      </c>
      <c r="G443" s="214">
        <f>Table6[[#This Row],[Unidades]]*Table6[[#This Row],[Valor Unitario]]</f>
        <v>45381.5</v>
      </c>
    </row>
    <row r="444" spans="1:7" x14ac:dyDescent="0.2">
      <c r="A444" s="200" t="s">
        <v>328</v>
      </c>
      <c r="B444" s="200" t="s">
        <v>332</v>
      </c>
      <c r="C444" s="201">
        <v>40753</v>
      </c>
      <c r="D444" s="200">
        <v>10604</v>
      </c>
      <c r="E444" s="200">
        <v>14</v>
      </c>
      <c r="F444" s="214">
        <v>230.85</v>
      </c>
      <c r="G444" s="214">
        <f>Table6[[#This Row],[Unidades]]*Table6[[#This Row],[Valor Unitario]]</f>
        <v>3231.9</v>
      </c>
    </row>
    <row r="445" spans="1:7" x14ac:dyDescent="0.2">
      <c r="A445" s="202" t="s">
        <v>328</v>
      </c>
      <c r="B445" s="202" t="s">
        <v>332</v>
      </c>
      <c r="C445" s="203">
        <v>40753</v>
      </c>
      <c r="D445" s="202">
        <v>10605</v>
      </c>
      <c r="E445" s="202">
        <v>7</v>
      </c>
      <c r="F445" s="216">
        <v>4109.6899999999996</v>
      </c>
      <c r="G445" s="214">
        <f>Table6[[#This Row],[Unidades]]*Table6[[#This Row],[Valor Unitario]]</f>
        <v>28767.829999999998</v>
      </c>
    </row>
    <row r="446" spans="1:7" x14ac:dyDescent="0.2">
      <c r="A446" s="200" t="s">
        <v>328</v>
      </c>
      <c r="B446" s="200" t="s">
        <v>332</v>
      </c>
      <c r="C446" s="201">
        <v>40756</v>
      </c>
      <c r="D446" s="200">
        <v>10612</v>
      </c>
      <c r="E446" s="200">
        <v>18</v>
      </c>
      <c r="F446" s="214">
        <v>6375</v>
      </c>
      <c r="G446" s="214">
        <f>Table6[[#This Row],[Unidades]]*Table6[[#This Row],[Valor Unitario]]</f>
        <v>114750</v>
      </c>
    </row>
    <row r="447" spans="1:7" x14ac:dyDescent="0.2">
      <c r="A447" s="202" t="s">
        <v>328</v>
      </c>
      <c r="B447" s="202" t="s">
        <v>332</v>
      </c>
      <c r="C447" s="203">
        <v>40760</v>
      </c>
      <c r="D447" s="202">
        <v>10616</v>
      </c>
      <c r="E447" s="202">
        <v>13</v>
      </c>
      <c r="F447" s="216">
        <v>4806.99</v>
      </c>
      <c r="G447" s="214">
        <f>Table6[[#This Row],[Unidades]]*Table6[[#This Row],[Valor Unitario]]</f>
        <v>62490.869999999995</v>
      </c>
    </row>
    <row r="448" spans="1:7" x14ac:dyDescent="0.2">
      <c r="A448" s="200" t="s">
        <v>328</v>
      </c>
      <c r="B448" s="200" t="s">
        <v>332</v>
      </c>
      <c r="C448" s="201">
        <v>40763</v>
      </c>
      <c r="D448" s="200">
        <v>10618</v>
      </c>
      <c r="E448" s="200">
        <v>19</v>
      </c>
      <c r="F448" s="214">
        <v>2697.5</v>
      </c>
      <c r="G448" s="214">
        <f>Table6[[#This Row],[Unidades]]*Table6[[#This Row],[Valor Unitario]]</f>
        <v>51252.5</v>
      </c>
    </row>
    <row r="449" spans="1:7" x14ac:dyDescent="0.2">
      <c r="A449" s="202" t="s">
        <v>328</v>
      </c>
      <c r="B449" s="202" t="s">
        <v>332</v>
      </c>
      <c r="C449" s="203">
        <v>40774</v>
      </c>
      <c r="D449" s="202">
        <v>10630</v>
      </c>
      <c r="E449" s="202">
        <v>7</v>
      </c>
      <c r="F449" s="216">
        <v>903.6</v>
      </c>
      <c r="G449" s="214">
        <f>Table6[[#This Row],[Unidades]]*Table6[[#This Row],[Valor Unitario]]</f>
        <v>6325.2</v>
      </c>
    </row>
    <row r="450" spans="1:7" x14ac:dyDescent="0.2">
      <c r="A450" s="200" t="s">
        <v>328</v>
      </c>
      <c r="B450" s="200" t="s">
        <v>332</v>
      </c>
      <c r="C450" s="201">
        <v>40775</v>
      </c>
      <c r="D450" s="200">
        <v>10626</v>
      </c>
      <c r="E450" s="200">
        <v>16</v>
      </c>
      <c r="F450" s="214">
        <v>1503.6</v>
      </c>
      <c r="G450" s="214">
        <f>Table6[[#This Row],[Unidades]]*Table6[[#This Row],[Valor Unitario]]</f>
        <v>24057.599999999999</v>
      </c>
    </row>
    <row r="451" spans="1:7" x14ac:dyDescent="0.2">
      <c r="A451" s="202" t="s">
        <v>328</v>
      </c>
      <c r="B451" s="202" t="s">
        <v>332</v>
      </c>
      <c r="C451" s="203">
        <v>40797</v>
      </c>
      <c r="D451" s="202">
        <v>10655</v>
      </c>
      <c r="E451" s="202">
        <v>12</v>
      </c>
      <c r="F451" s="216">
        <v>154.4</v>
      </c>
      <c r="G451" s="214">
        <f>Table6[[#This Row],[Unidades]]*Table6[[#This Row],[Valor Unitario]]</f>
        <v>1852.8000000000002</v>
      </c>
    </row>
    <row r="452" spans="1:7" x14ac:dyDescent="0.2">
      <c r="A452" s="200" t="s">
        <v>328</v>
      </c>
      <c r="B452" s="200" t="s">
        <v>332</v>
      </c>
      <c r="C452" s="201">
        <v>40803</v>
      </c>
      <c r="D452" s="200">
        <v>10665</v>
      </c>
      <c r="E452" s="200">
        <v>11</v>
      </c>
      <c r="F452" s="214">
        <v>1295</v>
      </c>
      <c r="G452" s="214">
        <f>Table6[[#This Row],[Unidades]]*Table6[[#This Row],[Valor Unitario]]</f>
        <v>14245</v>
      </c>
    </row>
    <row r="453" spans="1:7" x14ac:dyDescent="0.2">
      <c r="A453" s="202" t="s">
        <v>328</v>
      </c>
      <c r="B453" s="202" t="s">
        <v>332</v>
      </c>
      <c r="C453" s="203">
        <v>40805</v>
      </c>
      <c r="D453" s="202">
        <v>10653</v>
      </c>
      <c r="E453" s="202">
        <v>13</v>
      </c>
      <c r="F453" s="216">
        <v>1083.1500000000001</v>
      </c>
      <c r="G453" s="214">
        <f>Table6[[#This Row],[Unidades]]*Table6[[#This Row],[Valor Unitario]]</f>
        <v>14080.95</v>
      </c>
    </row>
    <row r="454" spans="1:7" x14ac:dyDescent="0.2">
      <c r="A454" s="200" t="s">
        <v>328</v>
      </c>
      <c r="B454" s="200" t="s">
        <v>332</v>
      </c>
      <c r="C454" s="201">
        <v>40805</v>
      </c>
      <c r="D454" s="200">
        <v>10664</v>
      </c>
      <c r="E454" s="200">
        <v>9</v>
      </c>
      <c r="F454" s="214">
        <v>1288.3900000000001</v>
      </c>
      <c r="G454" s="214">
        <f>Table6[[#This Row],[Unidades]]*Table6[[#This Row],[Valor Unitario]]</f>
        <v>11595.51</v>
      </c>
    </row>
    <row r="455" spans="1:7" x14ac:dyDescent="0.2">
      <c r="A455" s="202" t="s">
        <v>328</v>
      </c>
      <c r="B455" s="202" t="s">
        <v>332</v>
      </c>
      <c r="C455" s="203">
        <v>40809</v>
      </c>
      <c r="D455" s="202">
        <v>10668</v>
      </c>
      <c r="E455" s="202">
        <v>19</v>
      </c>
      <c r="F455" s="216">
        <v>625.27</v>
      </c>
      <c r="G455" s="214">
        <f>Table6[[#This Row],[Unidades]]*Table6[[#This Row],[Valor Unitario]]</f>
        <v>11880.13</v>
      </c>
    </row>
    <row r="456" spans="1:7" x14ac:dyDescent="0.2">
      <c r="A456" s="200" t="s">
        <v>328</v>
      </c>
      <c r="B456" s="200" t="s">
        <v>332</v>
      </c>
      <c r="C456" s="201">
        <v>40810</v>
      </c>
      <c r="D456" s="200">
        <v>10671</v>
      </c>
      <c r="E456" s="200">
        <v>15</v>
      </c>
      <c r="F456" s="214">
        <v>920.1</v>
      </c>
      <c r="G456" s="214">
        <f>Table6[[#This Row],[Unidades]]*Table6[[#This Row],[Valor Unitario]]</f>
        <v>13801.5</v>
      </c>
    </row>
    <row r="457" spans="1:7" x14ac:dyDescent="0.2">
      <c r="A457" s="202" t="s">
        <v>328</v>
      </c>
      <c r="B457" s="202" t="s">
        <v>332</v>
      </c>
      <c r="C457" s="203">
        <v>40812</v>
      </c>
      <c r="D457" s="202">
        <v>10677</v>
      </c>
      <c r="E457" s="202">
        <v>16</v>
      </c>
      <c r="F457" s="216">
        <v>813.36</v>
      </c>
      <c r="G457" s="214">
        <f>Table6[[#This Row],[Unidades]]*Table6[[#This Row],[Valor Unitario]]</f>
        <v>13013.76</v>
      </c>
    </row>
    <row r="458" spans="1:7" x14ac:dyDescent="0.2">
      <c r="A458" s="200" t="s">
        <v>328</v>
      </c>
      <c r="B458" s="200" t="s">
        <v>332</v>
      </c>
      <c r="C458" s="201">
        <v>40812</v>
      </c>
      <c r="D458" s="200">
        <v>10680</v>
      </c>
      <c r="E458" s="200">
        <v>9</v>
      </c>
      <c r="F458" s="214">
        <v>1261.8800000000001</v>
      </c>
      <c r="G458" s="214">
        <f>Table6[[#This Row],[Unidades]]*Table6[[#This Row],[Valor Unitario]]</f>
        <v>11356.920000000002</v>
      </c>
    </row>
    <row r="459" spans="1:7" x14ac:dyDescent="0.2">
      <c r="A459" s="202" t="s">
        <v>328</v>
      </c>
      <c r="B459" s="202" t="s">
        <v>332</v>
      </c>
      <c r="C459" s="203">
        <v>40819</v>
      </c>
      <c r="D459" s="202">
        <v>10690</v>
      </c>
      <c r="E459" s="202">
        <v>8</v>
      </c>
      <c r="F459" s="216">
        <v>862.5</v>
      </c>
      <c r="G459" s="214">
        <f>Table6[[#This Row],[Unidades]]*Table6[[#This Row],[Valor Unitario]]</f>
        <v>6900</v>
      </c>
    </row>
    <row r="460" spans="1:7" x14ac:dyDescent="0.2">
      <c r="A460" s="200" t="s">
        <v>328</v>
      </c>
      <c r="B460" s="200" t="s">
        <v>332</v>
      </c>
      <c r="C460" s="201">
        <v>40823</v>
      </c>
      <c r="D460" s="200">
        <v>10689</v>
      </c>
      <c r="E460" s="200">
        <v>14</v>
      </c>
      <c r="F460" s="214">
        <v>472.5</v>
      </c>
      <c r="G460" s="214">
        <f>Table6[[#This Row],[Unidades]]*Table6[[#This Row],[Valor Unitario]]</f>
        <v>6615</v>
      </c>
    </row>
    <row r="461" spans="1:7" x14ac:dyDescent="0.2">
      <c r="A461" s="202" t="s">
        <v>328</v>
      </c>
      <c r="B461" s="202" t="s">
        <v>332</v>
      </c>
      <c r="C461" s="203">
        <v>40839</v>
      </c>
      <c r="D461" s="202">
        <v>10710</v>
      </c>
      <c r="E461" s="202">
        <v>16</v>
      </c>
      <c r="F461" s="216">
        <v>93.5</v>
      </c>
      <c r="G461" s="214">
        <f>Table6[[#This Row],[Unidades]]*Table6[[#This Row],[Valor Unitario]]</f>
        <v>1496</v>
      </c>
    </row>
    <row r="462" spans="1:7" x14ac:dyDescent="0.2">
      <c r="A462" s="200" t="s">
        <v>328</v>
      </c>
      <c r="B462" s="200" t="s">
        <v>332</v>
      </c>
      <c r="C462" s="201">
        <v>40840</v>
      </c>
      <c r="D462" s="200">
        <v>10713</v>
      </c>
      <c r="E462" s="200">
        <v>9</v>
      </c>
      <c r="F462" s="214">
        <v>2827.9</v>
      </c>
      <c r="G462" s="214">
        <f>Table6[[#This Row],[Unidades]]*Table6[[#This Row],[Valor Unitario]]</f>
        <v>25451.100000000002</v>
      </c>
    </row>
    <row r="463" spans="1:7" x14ac:dyDescent="0.2">
      <c r="A463" s="202" t="s">
        <v>328</v>
      </c>
      <c r="B463" s="202" t="s">
        <v>332</v>
      </c>
      <c r="C463" s="203">
        <v>40845</v>
      </c>
      <c r="D463" s="202">
        <v>10717</v>
      </c>
      <c r="E463" s="202">
        <v>12</v>
      </c>
      <c r="F463" s="216">
        <v>1270.75</v>
      </c>
      <c r="G463" s="214">
        <f>Table6[[#This Row],[Unidades]]*Table6[[#This Row],[Valor Unitario]]</f>
        <v>15249</v>
      </c>
    </row>
    <row r="464" spans="1:7" x14ac:dyDescent="0.2">
      <c r="A464" s="200" t="s">
        <v>328</v>
      </c>
      <c r="B464" s="200" t="s">
        <v>332</v>
      </c>
      <c r="C464" s="201">
        <v>40845</v>
      </c>
      <c r="D464" s="200">
        <v>10718</v>
      </c>
      <c r="E464" s="200">
        <v>16</v>
      </c>
      <c r="F464" s="214">
        <v>3463</v>
      </c>
      <c r="G464" s="214">
        <f>Table6[[#This Row],[Unidades]]*Table6[[#This Row],[Valor Unitario]]</f>
        <v>55408</v>
      </c>
    </row>
    <row r="465" spans="1:7" x14ac:dyDescent="0.2">
      <c r="A465" s="202" t="s">
        <v>328</v>
      </c>
      <c r="B465" s="202" t="s">
        <v>332</v>
      </c>
      <c r="C465" s="203">
        <v>40857</v>
      </c>
      <c r="D465" s="202">
        <v>10733</v>
      </c>
      <c r="E465" s="202">
        <v>7</v>
      </c>
      <c r="F465" s="216">
        <v>1459</v>
      </c>
      <c r="G465" s="214">
        <f>Table6[[#This Row],[Unidades]]*Table6[[#This Row],[Valor Unitario]]</f>
        <v>10213</v>
      </c>
    </row>
    <row r="466" spans="1:7" x14ac:dyDescent="0.2">
      <c r="A466" s="200" t="s">
        <v>328</v>
      </c>
      <c r="B466" s="200" t="s">
        <v>332</v>
      </c>
      <c r="C466" s="201">
        <v>40867</v>
      </c>
      <c r="D466" s="200">
        <v>10709</v>
      </c>
      <c r="E466" s="200">
        <v>8</v>
      </c>
      <c r="F466" s="214">
        <v>3424</v>
      </c>
      <c r="G466" s="214">
        <f>Table6[[#This Row],[Unidades]]*Table6[[#This Row],[Valor Unitario]]</f>
        <v>27392</v>
      </c>
    </row>
    <row r="467" spans="1:7" x14ac:dyDescent="0.2">
      <c r="A467" s="202" t="s">
        <v>328</v>
      </c>
      <c r="B467" s="202" t="s">
        <v>332</v>
      </c>
      <c r="C467" s="203">
        <v>40868</v>
      </c>
      <c r="D467" s="202">
        <v>10743</v>
      </c>
      <c r="E467" s="202">
        <v>19</v>
      </c>
      <c r="F467" s="216">
        <v>319.2</v>
      </c>
      <c r="G467" s="214">
        <f>Table6[[#This Row],[Unidades]]*Table6[[#This Row],[Valor Unitario]]</f>
        <v>6064.8</v>
      </c>
    </row>
    <row r="468" spans="1:7" x14ac:dyDescent="0.2">
      <c r="A468" s="200" t="s">
        <v>328</v>
      </c>
      <c r="B468" s="200" t="s">
        <v>332</v>
      </c>
      <c r="C468" s="201">
        <v>40868</v>
      </c>
      <c r="D468" s="200">
        <v>10746</v>
      </c>
      <c r="E468" s="200">
        <v>17</v>
      </c>
      <c r="F468" s="214">
        <v>2311.6999999999998</v>
      </c>
      <c r="G468" s="214">
        <f>Table6[[#This Row],[Unidades]]*Table6[[#This Row],[Valor Unitario]]</f>
        <v>39298.899999999994</v>
      </c>
    </row>
    <row r="469" spans="1:7" x14ac:dyDescent="0.2">
      <c r="A469" s="202" t="s">
        <v>328</v>
      </c>
      <c r="B469" s="202" t="s">
        <v>332</v>
      </c>
      <c r="C469" s="203">
        <v>40893</v>
      </c>
      <c r="D469" s="202">
        <v>10773</v>
      </c>
      <c r="E469" s="202">
        <v>16</v>
      </c>
      <c r="F469" s="216">
        <v>2030.4</v>
      </c>
      <c r="G469" s="214">
        <f>Table6[[#This Row],[Unidades]]*Table6[[#This Row],[Valor Unitario]]</f>
        <v>32486.400000000001</v>
      </c>
    </row>
    <row r="470" spans="1:7" x14ac:dyDescent="0.2">
      <c r="A470" s="200" t="s">
        <v>328</v>
      </c>
      <c r="B470" s="200" t="s">
        <v>332</v>
      </c>
      <c r="C470" s="201">
        <v>40895</v>
      </c>
      <c r="D470" s="200">
        <v>10776</v>
      </c>
      <c r="E470" s="200">
        <v>13</v>
      </c>
      <c r="F470" s="214">
        <v>6635.27</v>
      </c>
      <c r="G470" s="214">
        <f>Table6[[#This Row],[Unidades]]*Table6[[#This Row],[Valor Unitario]]</f>
        <v>86258.510000000009</v>
      </c>
    </row>
    <row r="471" spans="1:7" x14ac:dyDescent="0.2">
      <c r="A471" s="202" t="s">
        <v>328</v>
      </c>
      <c r="B471" s="202" t="s">
        <v>332</v>
      </c>
      <c r="C471" s="203">
        <v>40901</v>
      </c>
      <c r="D471" s="202">
        <v>10785</v>
      </c>
      <c r="E471" s="202">
        <v>7</v>
      </c>
      <c r="F471" s="216">
        <v>387.5</v>
      </c>
      <c r="G471" s="214">
        <f>Table6[[#This Row],[Unidades]]*Table6[[#This Row],[Valor Unitario]]</f>
        <v>2712.5</v>
      </c>
    </row>
    <row r="472" spans="1:7" x14ac:dyDescent="0.2">
      <c r="A472" s="200" t="s">
        <v>328</v>
      </c>
      <c r="B472" s="200" t="s">
        <v>332</v>
      </c>
      <c r="C472" s="201">
        <v>40908</v>
      </c>
      <c r="D472" s="200">
        <v>10789</v>
      </c>
      <c r="E472" s="200">
        <v>15</v>
      </c>
      <c r="F472" s="214">
        <v>3687</v>
      </c>
      <c r="G472" s="214">
        <f>Table6[[#This Row],[Unidades]]*Table6[[#This Row],[Valor Unitario]]</f>
        <v>55305</v>
      </c>
    </row>
    <row r="473" spans="1:7" x14ac:dyDescent="0.2">
      <c r="A473" s="202" t="s">
        <v>328</v>
      </c>
      <c r="B473" s="202" t="s">
        <v>332</v>
      </c>
      <c r="C473" s="203">
        <v>40908</v>
      </c>
      <c r="D473" s="202">
        <v>10792</v>
      </c>
      <c r="E473" s="202">
        <v>10</v>
      </c>
      <c r="F473" s="216">
        <v>399.85</v>
      </c>
      <c r="G473" s="214">
        <f>Table6[[#This Row],[Unidades]]*Table6[[#This Row],[Valor Unitario]]</f>
        <v>3998.5</v>
      </c>
    </row>
    <row r="474" spans="1:7" x14ac:dyDescent="0.2">
      <c r="A474" s="200" t="s">
        <v>328</v>
      </c>
      <c r="B474" s="200" t="s">
        <v>332</v>
      </c>
      <c r="C474" s="201">
        <v>40913</v>
      </c>
      <c r="D474" s="200">
        <v>10800</v>
      </c>
      <c r="E474" s="200">
        <v>17</v>
      </c>
      <c r="F474" s="214">
        <v>1468.93</v>
      </c>
      <c r="G474" s="214">
        <f>Table6[[#This Row],[Unidades]]*Table6[[#This Row],[Valor Unitario]]</f>
        <v>24971.81</v>
      </c>
    </row>
    <row r="475" spans="1:7" x14ac:dyDescent="0.2">
      <c r="A475" s="202" t="s">
        <v>328</v>
      </c>
      <c r="B475" s="202" t="s">
        <v>332</v>
      </c>
      <c r="C475" s="203">
        <v>40917</v>
      </c>
      <c r="D475" s="202">
        <v>10813</v>
      </c>
      <c r="E475" s="202">
        <v>14</v>
      </c>
      <c r="F475" s="216">
        <v>602.4</v>
      </c>
      <c r="G475" s="214">
        <f>Table6[[#This Row],[Unidades]]*Table6[[#This Row],[Valor Unitario]]</f>
        <v>8433.6</v>
      </c>
    </row>
    <row r="476" spans="1:7" x14ac:dyDescent="0.2">
      <c r="A476" s="200" t="s">
        <v>328</v>
      </c>
      <c r="B476" s="200" t="s">
        <v>332</v>
      </c>
      <c r="C476" s="201">
        <v>40922</v>
      </c>
      <c r="D476" s="200">
        <v>10825</v>
      </c>
      <c r="E476" s="200">
        <v>14</v>
      </c>
      <c r="F476" s="214">
        <v>1030.76</v>
      </c>
      <c r="G476" s="214">
        <f>Table6[[#This Row],[Unidades]]*Table6[[#This Row],[Valor Unitario]]</f>
        <v>14430.64</v>
      </c>
    </row>
    <row r="477" spans="1:7" x14ac:dyDescent="0.2">
      <c r="A477" s="202" t="s">
        <v>328</v>
      </c>
      <c r="B477" s="202" t="s">
        <v>332</v>
      </c>
      <c r="C477" s="203">
        <v>40923</v>
      </c>
      <c r="D477" s="202">
        <v>10821</v>
      </c>
      <c r="E477" s="202">
        <v>12</v>
      </c>
      <c r="F477" s="216">
        <v>678</v>
      </c>
      <c r="G477" s="214">
        <f>Table6[[#This Row],[Unidades]]*Table6[[#This Row],[Valor Unitario]]</f>
        <v>8136</v>
      </c>
    </row>
    <row r="478" spans="1:7" x14ac:dyDescent="0.2">
      <c r="A478" s="200" t="s">
        <v>328</v>
      </c>
      <c r="B478" s="200" t="s">
        <v>332</v>
      </c>
      <c r="C478" s="201">
        <v>40927</v>
      </c>
      <c r="D478" s="200">
        <v>10788</v>
      </c>
      <c r="E478" s="200">
        <v>8</v>
      </c>
      <c r="F478" s="214">
        <v>731.5</v>
      </c>
      <c r="G478" s="214">
        <f>Table6[[#This Row],[Unidades]]*Table6[[#This Row],[Valor Unitario]]</f>
        <v>5852</v>
      </c>
    </row>
    <row r="479" spans="1:7" x14ac:dyDescent="0.2">
      <c r="A479" s="202" t="s">
        <v>328</v>
      </c>
      <c r="B479" s="202" t="s">
        <v>332</v>
      </c>
      <c r="C479" s="203">
        <v>40927</v>
      </c>
      <c r="D479" s="202">
        <v>10834</v>
      </c>
      <c r="E479" s="202">
        <v>19</v>
      </c>
      <c r="F479" s="216">
        <v>1432.71</v>
      </c>
      <c r="G479" s="214">
        <f>Table6[[#This Row],[Unidades]]*Table6[[#This Row],[Valor Unitario]]</f>
        <v>27221.49</v>
      </c>
    </row>
    <row r="480" spans="1:7" x14ac:dyDescent="0.2">
      <c r="A480" s="200" t="s">
        <v>328</v>
      </c>
      <c r="B480" s="200" t="s">
        <v>332</v>
      </c>
      <c r="C480" s="201">
        <v>40929</v>
      </c>
      <c r="D480" s="200">
        <v>10835</v>
      </c>
      <c r="E480" s="200">
        <v>18</v>
      </c>
      <c r="F480" s="214">
        <v>845.8</v>
      </c>
      <c r="G480" s="214">
        <f>Table6[[#This Row],[Unidades]]*Table6[[#This Row],[Valor Unitario]]</f>
        <v>15224.4</v>
      </c>
    </row>
    <row r="481" spans="1:7" x14ac:dyDescent="0.2">
      <c r="A481" s="202" t="s">
        <v>328</v>
      </c>
      <c r="B481" s="202" t="s">
        <v>332</v>
      </c>
      <c r="C481" s="203">
        <v>40937</v>
      </c>
      <c r="D481" s="202">
        <v>10842</v>
      </c>
      <c r="E481" s="202">
        <v>18</v>
      </c>
      <c r="F481" s="216">
        <v>975</v>
      </c>
      <c r="G481" s="214">
        <f>Table6[[#This Row],[Unidades]]*Table6[[#This Row],[Valor Unitario]]</f>
        <v>17550</v>
      </c>
    </row>
    <row r="482" spans="1:7" x14ac:dyDescent="0.2">
      <c r="A482" s="200" t="s">
        <v>328</v>
      </c>
      <c r="B482" s="200" t="s">
        <v>332</v>
      </c>
      <c r="C482" s="201">
        <v>40938</v>
      </c>
      <c r="D482" s="200">
        <v>10850</v>
      </c>
      <c r="E482" s="200">
        <v>7</v>
      </c>
      <c r="F482" s="214">
        <v>629</v>
      </c>
      <c r="G482" s="214">
        <f>Table6[[#This Row],[Unidades]]*Table6[[#This Row],[Valor Unitario]]</f>
        <v>4403</v>
      </c>
    </row>
    <row r="483" spans="1:7" x14ac:dyDescent="0.2">
      <c r="A483" s="202" t="s">
        <v>328</v>
      </c>
      <c r="B483" s="202" t="s">
        <v>332</v>
      </c>
      <c r="C483" s="203">
        <v>40941</v>
      </c>
      <c r="D483" s="202">
        <v>10859</v>
      </c>
      <c r="E483" s="202">
        <v>10</v>
      </c>
      <c r="F483" s="216">
        <v>1078.69</v>
      </c>
      <c r="G483" s="214">
        <f>Table6[[#This Row],[Unidades]]*Table6[[#This Row],[Valor Unitario]]</f>
        <v>10786.900000000001</v>
      </c>
    </row>
    <row r="484" spans="1:7" x14ac:dyDescent="0.2">
      <c r="A484" s="200" t="s">
        <v>328</v>
      </c>
      <c r="B484" s="200" t="s">
        <v>332</v>
      </c>
      <c r="C484" s="201">
        <v>40945</v>
      </c>
      <c r="D484" s="200">
        <v>10827</v>
      </c>
      <c r="E484" s="200">
        <v>8</v>
      </c>
      <c r="F484" s="214">
        <v>843</v>
      </c>
      <c r="G484" s="214">
        <f>Table6[[#This Row],[Unidades]]*Table6[[#This Row],[Valor Unitario]]</f>
        <v>6744</v>
      </c>
    </row>
    <row r="485" spans="1:7" x14ac:dyDescent="0.2">
      <c r="A485" s="202" t="s">
        <v>328</v>
      </c>
      <c r="B485" s="202" t="s">
        <v>332</v>
      </c>
      <c r="C485" s="203">
        <v>40958</v>
      </c>
      <c r="D485" s="202">
        <v>10877</v>
      </c>
      <c r="E485" s="202">
        <v>18</v>
      </c>
      <c r="F485" s="216">
        <v>1955.13</v>
      </c>
      <c r="G485" s="214">
        <f>Table6[[#This Row],[Unidades]]*Table6[[#This Row],[Valor Unitario]]</f>
        <v>35192.340000000004</v>
      </c>
    </row>
    <row r="486" spans="1:7" x14ac:dyDescent="0.2">
      <c r="A486" s="200" t="s">
        <v>328</v>
      </c>
      <c r="B486" s="200" t="s">
        <v>332</v>
      </c>
      <c r="C486" s="201">
        <v>40959</v>
      </c>
      <c r="D486" s="200">
        <v>10894</v>
      </c>
      <c r="E486" s="200">
        <v>18</v>
      </c>
      <c r="F486" s="214">
        <v>2753.1</v>
      </c>
      <c r="G486" s="214">
        <f>Table6[[#This Row],[Unidades]]*Table6[[#This Row],[Valor Unitario]]</f>
        <v>49555.799999999996</v>
      </c>
    </row>
    <row r="487" spans="1:7" x14ac:dyDescent="0.2">
      <c r="A487" s="202" t="s">
        <v>328</v>
      </c>
      <c r="B487" s="202" t="s">
        <v>332</v>
      </c>
      <c r="C487" s="203">
        <v>40962</v>
      </c>
      <c r="D487" s="202">
        <v>10888</v>
      </c>
      <c r="E487" s="202">
        <v>19</v>
      </c>
      <c r="F487" s="216">
        <v>605</v>
      </c>
      <c r="G487" s="214">
        <f>Table6[[#This Row],[Unidades]]*Table6[[#This Row],[Valor Unitario]]</f>
        <v>11495</v>
      </c>
    </row>
    <row r="488" spans="1:7" x14ac:dyDescent="0.2">
      <c r="A488" s="200" t="s">
        <v>328</v>
      </c>
      <c r="B488" s="200" t="s">
        <v>332</v>
      </c>
      <c r="C488" s="201">
        <v>40970</v>
      </c>
      <c r="D488" s="200">
        <v>10886</v>
      </c>
      <c r="E488" s="200">
        <v>10</v>
      </c>
      <c r="F488" s="214">
        <v>3127.5</v>
      </c>
      <c r="G488" s="214">
        <f>Table6[[#This Row],[Unidades]]*Table6[[#This Row],[Valor Unitario]]</f>
        <v>31275</v>
      </c>
    </row>
    <row r="489" spans="1:7" x14ac:dyDescent="0.2">
      <c r="A489" s="202" t="s">
        <v>328</v>
      </c>
      <c r="B489" s="202" t="s">
        <v>332</v>
      </c>
      <c r="C489" s="203">
        <v>40971</v>
      </c>
      <c r="D489" s="202">
        <v>10902</v>
      </c>
      <c r="E489" s="202">
        <v>14</v>
      </c>
      <c r="F489" s="216">
        <v>863.43</v>
      </c>
      <c r="G489" s="214">
        <f>Table6[[#This Row],[Unidades]]*Table6[[#This Row],[Valor Unitario]]</f>
        <v>12088.019999999999</v>
      </c>
    </row>
    <row r="490" spans="1:7" x14ac:dyDescent="0.2">
      <c r="A490" s="200" t="s">
        <v>328</v>
      </c>
      <c r="B490" s="200" t="s">
        <v>332</v>
      </c>
      <c r="C490" s="201">
        <v>40972</v>
      </c>
      <c r="D490" s="200">
        <v>10900</v>
      </c>
      <c r="E490" s="200">
        <v>10</v>
      </c>
      <c r="F490" s="214">
        <v>33.75</v>
      </c>
      <c r="G490" s="214">
        <f>Table6[[#This Row],[Unidades]]*Table6[[#This Row],[Valor Unitario]]</f>
        <v>337.5</v>
      </c>
    </row>
    <row r="491" spans="1:7" x14ac:dyDescent="0.2">
      <c r="A491" s="202" t="s">
        <v>328</v>
      </c>
      <c r="B491" s="202" t="s">
        <v>332</v>
      </c>
      <c r="C491" s="203">
        <v>40972</v>
      </c>
      <c r="D491" s="202">
        <v>10910</v>
      </c>
      <c r="E491" s="202">
        <v>13</v>
      </c>
      <c r="F491" s="216">
        <v>452.9</v>
      </c>
      <c r="G491" s="214">
        <f>Table6[[#This Row],[Unidades]]*Table6[[#This Row],[Valor Unitario]]</f>
        <v>5887.7</v>
      </c>
    </row>
    <row r="492" spans="1:7" x14ac:dyDescent="0.2">
      <c r="A492" s="200" t="s">
        <v>328</v>
      </c>
      <c r="B492" s="200" t="s">
        <v>332</v>
      </c>
      <c r="C492" s="201">
        <v>40977</v>
      </c>
      <c r="D492" s="200">
        <v>10916</v>
      </c>
      <c r="E492" s="200">
        <v>15</v>
      </c>
      <c r="F492" s="214">
        <v>686.7</v>
      </c>
      <c r="G492" s="214">
        <f>Table6[[#This Row],[Unidades]]*Table6[[#This Row],[Valor Unitario]]</f>
        <v>10300.5</v>
      </c>
    </row>
    <row r="493" spans="1:7" x14ac:dyDescent="0.2">
      <c r="A493" s="202" t="s">
        <v>328</v>
      </c>
      <c r="B493" s="202" t="s">
        <v>332</v>
      </c>
      <c r="C493" s="203">
        <v>40977</v>
      </c>
      <c r="D493" s="202">
        <v>10921</v>
      </c>
      <c r="E493" s="202">
        <v>19</v>
      </c>
      <c r="F493" s="216">
        <v>1936</v>
      </c>
      <c r="G493" s="214">
        <f>Table6[[#This Row],[Unidades]]*Table6[[#This Row],[Valor Unitario]]</f>
        <v>36784</v>
      </c>
    </row>
    <row r="494" spans="1:7" x14ac:dyDescent="0.2">
      <c r="A494" s="200" t="s">
        <v>328</v>
      </c>
      <c r="B494" s="200" t="s">
        <v>332</v>
      </c>
      <c r="C494" s="201">
        <v>40978</v>
      </c>
      <c r="D494" s="200">
        <v>10909</v>
      </c>
      <c r="E494" s="200">
        <v>9</v>
      </c>
      <c r="F494" s="214">
        <v>670</v>
      </c>
      <c r="G494" s="214">
        <f>Table6[[#This Row],[Unidades]]*Table6[[#This Row],[Valor Unitario]]</f>
        <v>6030</v>
      </c>
    </row>
    <row r="495" spans="1:7" x14ac:dyDescent="0.2">
      <c r="A495" s="202" t="s">
        <v>328</v>
      </c>
      <c r="B495" s="202" t="s">
        <v>332</v>
      </c>
      <c r="C495" s="203">
        <v>40986</v>
      </c>
      <c r="D495" s="202">
        <v>10928</v>
      </c>
      <c r="E495" s="202">
        <v>13</v>
      </c>
      <c r="F495" s="216">
        <v>137.5</v>
      </c>
      <c r="G495" s="214">
        <f>Table6[[#This Row],[Unidades]]*Table6[[#This Row],[Valor Unitario]]</f>
        <v>1787.5</v>
      </c>
    </row>
    <row r="496" spans="1:7" x14ac:dyDescent="0.2">
      <c r="A496" s="200" t="s">
        <v>328</v>
      </c>
      <c r="B496" s="200" t="s">
        <v>332</v>
      </c>
      <c r="C496" s="201">
        <v>40987</v>
      </c>
      <c r="D496" s="200">
        <v>10946</v>
      </c>
      <c r="E496" s="200">
        <v>8</v>
      </c>
      <c r="F496" s="214">
        <v>1407.5</v>
      </c>
      <c r="G496" s="214">
        <f>Table6[[#This Row],[Unidades]]*Table6[[#This Row],[Valor Unitario]]</f>
        <v>11260</v>
      </c>
    </row>
    <row r="497" spans="1:7" x14ac:dyDescent="0.2">
      <c r="A497" s="202" t="s">
        <v>328</v>
      </c>
      <c r="B497" s="202" t="s">
        <v>332</v>
      </c>
      <c r="C497" s="203">
        <v>40991</v>
      </c>
      <c r="D497" s="202">
        <v>10950</v>
      </c>
      <c r="E497" s="202">
        <v>19</v>
      </c>
      <c r="F497" s="216">
        <v>110</v>
      </c>
      <c r="G497" s="214">
        <f>Table6[[#This Row],[Unidades]]*Table6[[#This Row],[Valor Unitario]]</f>
        <v>2090</v>
      </c>
    </row>
    <row r="498" spans="1:7" x14ac:dyDescent="0.2">
      <c r="A498" s="200" t="s">
        <v>328</v>
      </c>
      <c r="B498" s="200" t="s">
        <v>332</v>
      </c>
      <c r="C498" s="201">
        <v>40992</v>
      </c>
      <c r="D498" s="200">
        <v>10952</v>
      </c>
      <c r="E498" s="200">
        <v>8</v>
      </c>
      <c r="F498" s="214">
        <v>471.2</v>
      </c>
      <c r="G498" s="214">
        <f>Table6[[#This Row],[Unidades]]*Table6[[#This Row],[Valor Unitario]]</f>
        <v>3769.6</v>
      </c>
    </row>
    <row r="499" spans="1:7" x14ac:dyDescent="0.2">
      <c r="A499" s="202" t="s">
        <v>328</v>
      </c>
      <c r="B499" s="202" t="s">
        <v>332</v>
      </c>
      <c r="C499" s="203">
        <v>40995</v>
      </c>
      <c r="D499" s="202">
        <v>10975</v>
      </c>
      <c r="E499" s="202">
        <v>7</v>
      </c>
      <c r="F499" s="216">
        <v>717.5</v>
      </c>
      <c r="G499" s="214">
        <f>Table6[[#This Row],[Unidades]]*Table6[[#This Row],[Valor Unitario]]</f>
        <v>5022.5</v>
      </c>
    </row>
    <row r="500" spans="1:7" x14ac:dyDescent="0.2">
      <c r="A500" s="200" t="s">
        <v>328</v>
      </c>
      <c r="B500" s="200" t="s">
        <v>332</v>
      </c>
      <c r="C500" s="201">
        <v>40998</v>
      </c>
      <c r="D500" s="200">
        <v>10969</v>
      </c>
      <c r="E500" s="200">
        <v>7</v>
      </c>
      <c r="F500" s="214">
        <v>108</v>
      </c>
      <c r="G500" s="214">
        <f>Table6[[#This Row],[Unidades]]*Table6[[#This Row],[Valor Unitario]]</f>
        <v>756</v>
      </c>
    </row>
    <row r="501" spans="1:7" x14ac:dyDescent="0.2">
      <c r="A501" s="202" t="s">
        <v>328</v>
      </c>
      <c r="B501" s="202" t="s">
        <v>332</v>
      </c>
      <c r="C501" s="203">
        <v>41000</v>
      </c>
      <c r="D501" s="202">
        <v>10968</v>
      </c>
      <c r="E501" s="202">
        <v>15</v>
      </c>
      <c r="F501" s="216">
        <v>1408</v>
      </c>
      <c r="G501" s="214">
        <f>Table6[[#This Row],[Unidades]]*Table6[[#This Row],[Valor Unitario]]</f>
        <v>21120</v>
      </c>
    </row>
    <row r="502" spans="1:7" x14ac:dyDescent="0.2">
      <c r="A502" s="200" t="s">
        <v>328</v>
      </c>
      <c r="B502" s="200" t="s">
        <v>332</v>
      </c>
      <c r="C502" s="201">
        <v>41001</v>
      </c>
      <c r="D502" s="200">
        <v>10981</v>
      </c>
      <c r="E502" s="200">
        <v>10</v>
      </c>
      <c r="F502" s="214">
        <v>15810</v>
      </c>
      <c r="G502" s="214">
        <f>Table6[[#This Row],[Unidades]]*Table6[[#This Row],[Valor Unitario]]</f>
        <v>158100</v>
      </c>
    </row>
    <row r="503" spans="1:7" x14ac:dyDescent="0.2">
      <c r="A503" s="202" t="s">
        <v>328</v>
      </c>
      <c r="B503" s="202" t="s">
        <v>332</v>
      </c>
      <c r="C503" s="203">
        <v>41002</v>
      </c>
      <c r="D503" s="202">
        <v>10976</v>
      </c>
      <c r="E503" s="202">
        <v>17</v>
      </c>
      <c r="F503" s="216">
        <v>912</v>
      </c>
      <c r="G503" s="214">
        <f>Table6[[#This Row],[Unidades]]*Table6[[#This Row],[Valor Unitario]]</f>
        <v>15504</v>
      </c>
    </row>
    <row r="504" spans="1:7" x14ac:dyDescent="0.2">
      <c r="A504" s="200" t="s">
        <v>328</v>
      </c>
      <c r="B504" s="200" t="s">
        <v>332</v>
      </c>
      <c r="C504" s="201">
        <v>41002</v>
      </c>
      <c r="D504" s="200">
        <v>10984</v>
      </c>
      <c r="E504" s="200">
        <v>17</v>
      </c>
      <c r="F504" s="214">
        <v>1809.75</v>
      </c>
      <c r="G504" s="214">
        <f>Table6[[#This Row],[Unidades]]*Table6[[#This Row],[Valor Unitario]]</f>
        <v>30765.75</v>
      </c>
    </row>
    <row r="505" spans="1:7" x14ac:dyDescent="0.2">
      <c r="A505" s="202" t="s">
        <v>328</v>
      </c>
      <c r="B505" s="202" t="s">
        <v>332</v>
      </c>
      <c r="C505" s="203">
        <v>41002</v>
      </c>
      <c r="D505" s="202">
        <v>10992</v>
      </c>
      <c r="E505" s="202">
        <v>8</v>
      </c>
      <c r="F505" s="216">
        <v>69.599999999999994</v>
      </c>
      <c r="G505" s="214">
        <f>Table6[[#This Row],[Unidades]]*Table6[[#This Row],[Valor Unitario]]</f>
        <v>556.79999999999995</v>
      </c>
    </row>
    <row r="506" spans="1:7" x14ac:dyDescent="0.2">
      <c r="A506" s="200" t="s">
        <v>328</v>
      </c>
      <c r="B506" s="200" t="s">
        <v>332</v>
      </c>
      <c r="C506" s="201">
        <v>41005</v>
      </c>
      <c r="D506" s="200">
        <v>10995</v>
      </c>
      <c r="E506" s="200">
        <v>16</v>
      </c>
      <c r="F506" s="214">
        <v>1196</v>
      </c>
      <c r="G506" s="214">
        <f>Table6[[#This Row],[Unidades]]*Table6[[#This Row],[Valor Unitario]]</f>
        <v>19136</v>
      </c>
    </row>
    <row r="507" spans="1:7" x14ac:dyDescent="0.2">
      <c r="A507" s="202" t="s">
        <v>328</v>
      </c>
      <c r="B507" s="202" t="s">
        <v>332</v>
      </c>
      <c r="C507" s="203">
        <v>41006</v>
      </c>
      <c r="D507" s="202">
        <v>10991</v>
      </c>
      <c r="E507" s="202">
        <v>9</v>
      </c>
      <c r="F507" s="216">
        <v>2296</v>
      </c>
      <c r="G507" s="214">
        <f>Table6[[#This Row],[Unidades]]*Table6[[#This Row],[Valor Unitario]]</f>
        <v>20664</v>
      </c>
    </row>
    <row r="508" spans="1:7" x14ac:dyDescent="0.2">
      <c r="A508" s="200" t="s">
        <v>328</v>
      </c>
      <c r="B508" s="200" t="s">
        <v>332</v>
      </c>
      <c r="C508" s="201">
        <v>41016</v>
      </c>
      <c r="D508" s="200">
        <v>11012</v>
      </c>
      <c r="E508" s="200">
        <v>17</v>
      </c>
      <c r="F508" s="214">
        <v>2825.3</v>
      </c>
      <c r="G508" s="214">
        <f>Table6[[#This Row],[Unidades]]*Table6[[#This Row],[Valor Unitario]]</f>
        <v>48030.100000000006</v>
      </c>
    </row>
    <row r="509" spans="1:7" x14ac:dyDescent="0.2">
      <c r="A509" s="202" t="s">
        <v>328</v>
      </c>
      <c r="B509" s="202" t="s">
        <v>332</v>
      </c>
      <c r="C509" s="203">
        <v>41019</v>
      </c>
      <c r="D509" s="202">
        <v>11027</v>
      </c>
      <c r="E509" s="202">
        <v>10</v>
      </c>
      <c r="F509" s="216">
        <v>877.72</v>
      </c>
      <c r="G509" s="214">
        <f>Table6[[#This Row],[Unidades]]*Table6[[#This Row],[Valor Unitario]]</f>
        <v>8777.2000000000007</v>
      </c>
    </row>
    <row r="510" spans="1:7" x14ac:dyDescent="0.2">
      <c r="A510" s="200" t="s">
        <v>328</v>
      </c>
      <c r="B510" s="200" t="s">
        <v>332</v>
      </c>
      <c r="C510" s="201">
        <v>41023</v>
      </c>
      <c r="D510" s="200">
        <v>11023</v>
      </c>
      <c r="E510" s="200">
        <v>7</v>
      </c>
      <c r="F510" s="214">
        <v>1500</v>
      </c>
      <c r="G510" s="214">
        <f>Table6[[#This Row],[Unidades]]*Table6[[#This Row],[Valor Unitario]]</f>
        <v>10500</v>
      </c>
    </row>
    <row r="511" spans="1:7" x14ac:dyDescent="0.2">
      <c r="A511" s="202" t="s">
        <v>328</v>
      </c>
      <c r="B511" s="202" t="s">
        <v>332</v>
      </c>
      <c r="C511" s="203">
        <v>41029</v>
      </c>
      <c r="D511" s="202">
        <v>11038</v>
      </c>
      <c r="E511" s="202">
        <v>9</v>
      </c>
      <c r="F511" s="216">
        <v>732.6</v>
      </c>
      <c r="G511" s="214">
        <f>Table6[[#This Row],[Unidades]]*Table6[[#This Row],[Valor Unitario]]</f>
        <v>6593.4000000000005</v>
      </c>
    </row>
    <row r="512" spans="1:7" x14ac:dyDescent="0.2">
      <c r="A512" s="200" t="s">
        <v>328</v>
      </c>
      <c r="B512" s="200" t="s">
        <v>332</v>
      </c>
      <c r="C512" s="201">
        <v>41478</v>
      </c>
      <c r="D512" s="200">
        <v>10258</v>
      </c>
      <c r="E512" s="200">
        <v>8</v>
      </c>
      <c r="F512" s="214">
        <v>1614.88</v>
      </c>
      <c r="G512" s="214">
        <f>Table6[[#This Row],[Unidades]]*Table6[[#This Row],[Valor Unitario]]</f>
        <v>12919.04</v>
      </c>
    </row>
    <row r="513" spans="1:7" x14ac:dyDescent="0.2">
      <c r="A513" s="202" t="s">
        <v>328</v>
      </c>
      <c r="B513" s="202" t="s">
        <v>332</v>
      </c>
      <c r="C513" s="203">
        <v>41488</v>
      </c>
      <c r="D513" s="202">
        <v>10270</v>
      </c>
      <c r="E513" s="202">
        <v>18</v>
      </c>
      <c r="F513" s="216">
        <v>1376</v>
      </c>
      <c r="G513" s="214">
        <f>Table6[[#This Row],[Unidades]]*Table6[[#This Row],[Valor Unitario]]</f>
        <v>24768</v>
      </c>
    </row>
    <row r="514" spans="1:7" x14ac:dyDescent="0.2">
      <c r="A514" s="200" t="s">
        <v>328</v>
      </c>
      <c r="B514" s="200" t="s">
        <v>332</v>
      </c>
      <c r="C514" s="201">
        <v>41495</v>
      </c>
      <c r="D514" s="200">
        <v>10275</v>
      </c>
      <c r="E514" s="200">
        <v>9</v>
      </c>
      <c r="F514" s="214">
        <v>291.83999999999997</v>
      </c>
      <c r="G514" s="214">
        <f>Table6[[#This Row],[Unidades]]*Table6[[#This Row],[Valor Unitario]]</f>
        <v>2626.56</v>
      </c>
    </row>
    <row r="515" spans="1:7" x14ac:dyDescent="0.2">
      <c r="A515" s="202" t="s">
        <v>328</v>
      </c>
      <c r="B515" s="202" t="s">
        <v>332</v>
      </c>
      <c r="C515" s="203">
        <v>41512</v>
      </c>
      <c r="D515" s="202">
        <v>10285</v>
      </c>
      <c r="E515" s="202">
        <v>8</v>
      </c>
      <c r="F515" s="216">
        <v>1743.36</v>
      </c>
      <c r="G515" s="214">
        <f>Table6[[#This Row],[Unidades]]*Table6[[#This Row],[Valor Unitario]]</f>
        <v>13946.88</v>
      </c>
    </row>
    <row r="516" spans="1:7" x14ac:dyDescent="0.2">
      <c r="A516" s="200" t="s">
        <v>328</v>
      </c>
      <c r="B516" s="200" t="s">
        <v>332</v>
      </c>
      <c r="C516" s="201">
        <v>41519</v>
      </c>
      <c r="D516" s="200">
        <v>10292</v>
      </c>
      <c r="E516" s="200">
        <v>14</v>
      </c>
      <c r="F516" s="214">
        <v>1296</v>
      </c>
      <c r="G516" s="214">
        <f>Table6[[#This Row],[Unidades]]*Table6[[#This Row],[Valor Unitario]]</f>
        <v>18144</v>
      </c>
    </row>
    <row r="517" spans="1:7" x14ac:dyDescent="0.2">
      <c r="A517" s="202" t="s">
        <v>328</v>
      </c>
      <c r="B517" s="202" t="s">
        <v>332</v>
      </c>
      <c r="C517" s="203">
        <v>41528</v>
      </c>
      <c r="D517" s="202">
        <v>10293</v>
      </c>
      <c r="E517" s="202">
        <v>14</v>
      </c>
      <c r="F517" s="216">
        <v>848.7</v>
      </c>
      <c r="G517" s="214">
        <f>Table6[[#This Row],[Unidades]]*Table6[[#This Row],[Valor Unitario]]</f>
        <v>11881.800000000001</v>
      </c>
    </row>
    <row r="518" spans="1:7" x14ac:dyDescent="0.2">
      <c r="A518" s="200" t="s">
        <v>328</v>
      </c>
      <c r="B518" s="200" t="s">
        <v>332</v>
      </c>
      <c r="C518" s="201">
        <v>41534</v>
      </c>
      <c r="D518" s="200">
        <v>10304</v>
      </c>
      <c r="E518" s="200">
        <v>16</v>
      </c>
      <c r="F518" s="214">
        <v>954.4</v>
      </c>
      <c r="G518" s="214">
        <f>Table6[[#This Row],[Unidades]]*Table6[[#This Row],[Valor Unitario]]</f>
        <v>15270.4</v>
      </c>
    </row>
    <row r="519" spans="1:7" x14ac:dyDescent="0.2">
      <c r="A519" s="202" t="s">
        <v>328</v>
      </c>
      <c r="B519" s="202" t="s">
        <v>332</v>
      </c>
      <c r="C519" s="203">
        <v>41540</v>
      </c>
      <c r="D519" s="202">
        <v>10306</v>
      </c>
      <c r="E519" s="202">
        <v>10</v>
      </c>
      <c r="F519" s="216">
        <v>498.5</v>
      </c>
      <c r="G519" s="214">
        <f>Table6[[#This Row],[Unidades]]*Table6[[#This Row],[Valor Unitario]]</f>
        <v>4985</v>
      </c>
    </row>
    <row r="520" spans="1:7" x14ac:dyDescent="0.2">
      <c r="A520" s="200" t="s">
        <v>328</v>
      </c>
      <c r="B520" s="200" t="s">
        <v>332</v>
      </c>
      <c r="C520" s="201">
        <v>41543</v>
      </c>
      <c r="D520" s="200">
        <v>10311</v>
      </c>
      <c r="E520" s="200">
        <v>16</v>
      </c>
      <c r="F520" s="214">
        <v>268.8</v>
      </c>
      <c r="G520" s="214">
        <f>Table6[[#This Row],[Unidades]]*Table6[[#This Row],[Valor Unitario]]</f>
        <v>4300.8</v>
      </c>
    </row>
    <row r="521" spans="1:7" x14ac:dyDescent="0.2">
      <c r="A521" s="202" t="s">
        <v>328</v>
      </c>
      <c r="B521" s="202" t="s">
        <v>332</v>
      </c>
      <c r="C521" s="203">
        <v>41551</v>
      </c>
      <c r="D521" s="202">
        <v>10314</v>
      </c>
      <c r="E521" s="202">
        <v>18</v>
      </c>
      <c r="F521" s="216">
        <v>2094.3000000000002</v>
      </c>
      <c r="G521" s="214">
        <f>Table6[[#This Row],[Unidades]]*Table6[[#This Row],[Valor Unitario]]</f>
        <v>37697.4</v>
      </c>
    </row>
    <row r="522" spans="1:7" x14ac:dyDescent="0.2">
      <c r="A522" s="200" t="s">
        <v>328</v>
      </c>
      <c r="B522" s="200" t="s">
        <v>332</v>
      </c>
      <c r="C522" s="201">
        <v>41555</v>
      </c>
      <c r="D522" s="200">
        <v>10316</v>
      </c>
      <c r="E522" s="200">
        <v>19</v>
      </c>
      <c r="F522" s="214">
        <v>2835</v>
      </c>
      <c r="G522" s="214">
        <f>Table6[[#This Row],[Unidades]]*Table6[[#This Row],[Valor Unitario]]</f>
        <v>53865</v>
      </c>
    </row>
    <row r="523" spans="1:7" x14ac:dyDescent="0.2">
      <c r="A523" s="202" t="s">
        <v>328</v>
      </c>
      <c r="B523" s="202" t="s">
        <v>332</v>
      </c>
      <c r="C523" s="203">
        <v>41561</v>
      </c>
      <c r="D523" s="202">
        <v>10325</v>
      </c>
      <c r="E523" s="202">
        <v>9</v>
      </c>
      <c r="F523" s="216">
        <v>1497</v>
      </c>
      <c r="G523" s="214">
        <f>Table6[[#This Row],[Unidades]]*Table6[[#This Row],[Valor Unitario]]</f>
        <v>13473</v>
      </c>
    </row>
    <row r="524" spans="1:7" x14ac:dyDescent="0.2">
      <c r="A524" s="200" t="s">
        <v>328</v>
      </c>
      <c r="B524" s="200" t="s">
        <v>332</v>
      </c>
      <c r="C524" s="201">
        <v>41586</v>
      </c>
      <c r="D524" s="200">
        <v>10340</v>
      </c>
      <c r="E524" s="200">
        <v>11</v>
      </c>
      <c r="F524" s="214">
        <v>2436.1799999999998</v>
      </c>
      <c r="G524" s="214">
        <f>Table6[[#This Row],[Unidades]]*Table6[[#This Row],[Valor Unitario]]</f>
        <v>26797.98</v>
      </c>
    </row>
    <row r="525" spans="1:7" x14ac:dyDescent="0.2">
      <c r="A525" s="202" t="s">
        <v>328</v>
      </c>
      <c r="B525" s="202" t="s">
        <v>332</v>
      </c>
      <c r="C525" s="203">
        <v>41598</v>
      </c>
      <c r="D525" s="202">
        <v>10351</v>
      </c>
      <c r="E525" s="202">
        <v>9</v>
      </c>
      <c r="F525" s="216">
        <v>5398.72</v>
      </c>
      <c r="G525" s="214">
        <f>Table6[[#This Row],[Unidades]]*Table6[[#This Row],[Valor Unitario]]</f>
        <v>48588.480000000003</v>
      </c>
    </row>
    <row r="526" spans="1:7" x14ac:dyDescent="0.2">
      <c r="A526" s="200" t="s">
        <v>328</v>
      </c>
      <c r="B526" s="200" t="s">
        <v>332</v>
      </c>
      <c r="C526" s="201">
        <v>41610</v>
      </c>
      <c r="D526" s="200">
        <v>10357</v>
      </c>
      <c r="E526" s="200">
        <v>16</v>
      </c>
      <c r="F526" s="214">
        <v>1167.68</v>
      </c>
      <c r="G526" s="214">
        <f>Table6[[#This Row],[Unidades]]*Table6[[#This Row],[Valor Unitario]]</f>
        <v>18682.88</v>
      </c>
    </row>
    <row r="527" spans="1:7" x14ac:dyDescent="0.2">
      <c r="A527" s="202" t="s">
        <v>328</v>
      </c>
      <c r="B527" s="202" t="s">
        <v>332</v>
      </c>
      <c r="C527" s="203">
        <v>41611</v>
      </c>
      <c r="D527" s="202">
        <v>10361</v>
      </c>
      <c r="E527" s="202">
        <v>13</v>
      </c>
      <c r="F527" s="216">
        <v>2046.24</v>
      </c>
      <c r="G527" s="214">
        <f>Table6[[#This Row],[Unidades]]*Table6[[#This Row],[Valor Unitario]]</f>
        <v>26601.119999999999</v>
      </c>
    </row>
    <row r="528" spans="1:7" x14ac:dyDescent="0.2">
      <c r="A528" s="200" t="s">
        <v>328</v>
      </c>
      <c r="B528" s="200" t="s">
        <v>332</v>
      </c>
      <c r="C528" s="201">
        <v>41612</v>
      </c>
      <c r="D528" s="200">
        <v>10364</v>
      </c>
      <c r="E528" s="200">
        <v>14</v>
      </c>
      <c r="F528" s="214">
        <v>950</v>
      </c>
      <c r="G528" s="214">
        <f>Table6[[#This Row],[Unidades]]*Table6[[#This Row],[Valor Unitario]]</f>
        <v>13300</v>
      </c>
    </row>
    <row r="529" spans="1:7" x14ac:dyDescent="0.2">
      <c r="A529" s="202" t="s">
        <v>328</v>
      </c>
      <c r="B529" s="202" t="s">
        <v>332</v>
      </c>
      <c r="C529" s="203">
        <v>41617</v>
      </c>
      <c r="D529" s="202">
        <v>10374</v>
      </c>
      <c r="E529" s="202">
        <v>8</v>
      </c>
      <c r="F529" s="216">
        <v>459</v>
      </c>
      <c r="G529" s="214">
        <f>Table6[[#This Row],[Unidades]]*Table6[[#This Row],[Valor Unitario]]</f>
        <v>3672</v>
      </c>
    </row>
    <row r="530" spans="1:7" x14ac:dyDescent="0.2">
      <c r="A530" s="200" t="s">
        <v>328</v>
      </c>
      <c r="B530" s="200" t="s">
        <v>332</v>
      </c>
      <c r="C530" s="201">
        <v>41621</v>
      </c>
      <c r="D530" s="200">
        <v>10376</v>
      </c>
      <c r="E530" s="200">
        <v>17</v>
      </c>
      <c r="F530" s="214">
        <v>399</v>
      </c>
      <c r="G530" s="214">
        <f>Table6[[#This Row],[Unidades]]*Table6[[#This Row],[Valor Unitario]]</f>
        <v>6783</v>
      </c>
    </row>
    <row r="531" spans="1:7" x14ac:dyDescent="0.2">
      <c r="A531" s="202" t="s">
        <v>328</v>
      </c>
      <c r="B531" s="202" t="s">
        <v>332</v>
      </c>
      <c r="C531" s="203">
        <v>41621</v>
      </c>
      <c r="D531" s="202">
        <v>10377</v>
      </c>
      <c r="E531" s="202">
        <v>16</v>
      </c>
      <c r="F531" s="216">
        <v>863.6</v>
      </c>
      <c r="G531" s="214">
        <f>Table6[[#This Row],[Unidades]]*Table6[[#This Row],[Valor Unitario]]</f>
        <v>13817.6</v>
      </c>
    </row>
    <row r="532" spans="1:7" x14ac:dyDescent="0.2">
      <c r="A532" s="200" t="s">
        <v>328</v>
      </c>
      <c r="B532" s="200" t="s">
        <v>332</v>
      </c>
      <c r="C532" s="201">
        <v>41628</v>
      </c>
      <c r="D532" s="200">
        <v>10387</v>
      </c>
      <c r="E532" s="200">
        <v>9</v>
      </c>
      <c r="F532" s="214">
        <v>1058.4000000000001</v>
      </c>
      <c r="G532" s="214">
        <f>Table6[[#This Row],[Unidades]]*Table6[[#This Row],[Valor Unitario]]</f>
        <v>9525.6</v>
      </c>
    </row>
    <row r="533" spans="1:7" x14ac:dyDescent="0.2">
      <c r="A533" s="202" t="s">
        <v>328</v>
      </c>
      <c r="B533" s="202" t="s">
        <v>332</v>
      </c>
      <c r="C533" s="203">
        <v>41631</v>
      </c>
      <c r="D533" s="202">
        <v>10385</v>
      </c>
      <c r="E533" s="202">
        <v>17</v>
      </c>
      <c r="F533" s="216">
        <v>691.2</v>
      </c>
      <c r="G533" s="214">
        <f>Table6[[#This Row],[Unidades]]*Table6[[#This Row],[Valor Unitario]]</f>
        <v>11750.400000000001</v>
      </c>
    </row>
    <row r="534" spans="1:7" x14ac:dyDescent="0.2">
      <c r="A534" s="200" t="s">
        <v>328</v>
      </c>
      <c r="B534" s="200" t="s">
        <v>332</v>
      </c>
      <c r="C534" s="201">
        <v>41632</v>
      </c>
      <c r="D534" s="200">
        <v>10371</v>
      </c>
      <c r="E534" s="200">
        <v>13</v>
      </c>
      <c r="F534" s="214">
        <v>72.959999999999994</v>
      </c>
      <c r="G534" s="214">
        <f>Table6[[#This Row],[Unidades]]*Table6[[#This Row],[Valor Unitario]]</f>
        <v>948.4799999999999</v>
      </c>
    </row>
    <row r="535" spans="1:7" x14ac:dyDescent="0.2">
      <c r="A535" s="202" t="s">
        <v>328</v>
      </c>
      <c r="B535" s="202" t="s">
        <v>333</v>
      </c>
      <c r="C535" s="203">
        <v>40544</v>
      </c>
      <c r="D535" s="202">
        <v>10392</v>
      </c>
      <c r="E535" s="202">
        <v>13</v>
      </c>
      <c r="F535" s="216">
        <v>1440</v>
      </c>
      <c r="G535" s="214">
        <f>Table6[[#This Row],[Unidades]]*Table6[[#This Row],[Valor Unitario]]</f>
        <v>18720</v>
      </c>
    </row>
    <row r="536" spans="1:7" x14ac:dyDescent="0.2">
      <c r="A536" s="200" t="s">
        <v>328</v>
      </c>
      <c r="B536" s="200" t="s">
        <v>333</v>
      </c>
      <c r="C536" s="201">
        <v>40551</v>
      </c>
      <c r="D536" s="200">
        <v>10404</v>
      </c>
      <c r="E536" s="200">
        <v>7</v>
      </c>
      <c r="F536" s="214">
        <v>1591.25</v>
      </c>
      <c r="G536" s="214">
        <f>Table6[[#This Row],[Unidades]]*Table6[[#This Row],[Valor Unitario]]</f>
        <v>11138.75</v>
      </c>
    </row>
    <row r="537" spans="1:7" x14ac:dyDescent="0.2">
      <c r="A537" s="202" t="s">
        <v>328</v>
      </c>
      <c r="B537" s="202" t="s">
        <v>333</v>
      </c>
      <c r="C537" s="203">
        <v>40552</v>
      </c>
      <c r="D537" s="202">
        <v>10398</v>
      </c>
      <c r="E537" s="202">
        <v>11</v>
      </c>
      <c r="F537" s="216">
        <v>2505.6</v>
      </c>
      <c r="G537" s="214">
        <f>Table6[[#This Row],[Unidades]]*Table6[[#This Row],[Valor Unitario]]</f>
        <v>27561.599999999999</v>
      </c>
    </row>
    <row r="538" spans="1:7" x14ac:dyDescent="0.2">
      <c r="A538" s="200" t="s">
        <v>328</v>
      </c>
      <c r="B538" s="200" t="s">
        <v>333</v>
      </c>
      <c r="C538" s="201">
        <v>40560</v>
      </c>
      <c r="D538" s="200">
        <v>10414</v>
      </c>
      <c r="E538" s="200">
        <v>13</v>
      </c>
      <c r="F538" s="214">
        <v>224.83</v>
      </c>
      <c r="G538" s="214">
        <f>Table6[[#This Row],[Unidades]]*Table6[[#This Row],[Valor Unitario]]</f>
        <v>2922.79</v>
      </c>
    </row>
    <row r="539" spans="1:7" x14ac:dyDescent="0.2">
      <c r="A539" s="202" t="s">
        <v>328</v>
      </c>
      <c r="B539" s="202" t="s">
        <v>333</v>
      </c>
      <c r="C539" s="203">
        <v>40573</v>
      </c>
      <c r="D539" s="202">
        <v>10407</v>
      </c>
      <c r="E539" s="202">
        <v>14</v>
      </c>
      <c r="F539" s="216">
        <v>1194</v>
      </c>
      <c r="G539" s="214">
        <f>Table6[[#This Row],[Unidades]]*Table6[[#This Row],[Valor Unitario]]</f>
        <v>16716</v>
      </c>
    </row>
    <row r="540" spans="1:7" x14ac:dyDescent="0.2">
      <c r="A540" s="200" t="s">
        <v>328</v>
      </c>
      <c r="B540" s="200" t="s">
        <v>333</v>
      </c>
      <c r="C540" s="201">
        <v>40574</v>
      </c>
      <c r="D540" s="200">
        <v>10422</v>
      </c>
      <c r="E540" s="200">
        <v>10</v>
      </c>
      <c r="F540" s="214">
        <v>49.8</v>
      </c>
      <c r="G540" s="214">
        <f>Table6[[#This Row],[Unidades]]*Table6[[#This Row],[Valor Unitario]]</f>
        <v>498</v>
      </c>
    </row>
    <row r="541" spans="1:7" x14ac:dyDescent="0.2">
      <c r="A541" s="202" t="s">
        <v>328</v>
      </c>
      <c r="B541" s="202" t="s">
        <v>333</v>
      </c>
      <c r="C541" s="203">
        <v>40605</v>
      </c>
      <c r="D541" s="202">
        <v>10457</v>
      </c>
      <c r="E541" s="202">
        <v>13</v>
      </c>
      <c r="F541" s="216">
        <v>1584</v>
      </c>
      <c r="G541" s="214">
        <f>Table6[[#This Row],[Unidades]]*Table6[[#This Row],[Valor Unitario]]</f>
        <v>20592</v>
      </c>
    </row>
    <row r="542" spans="1:7" x14ac:dyDescent="0.2">
      <c r="A542" s="200" t="s">
        <v>328</v>
      </c>
      <c r="B542" s="200" t="s">
        <v>333</v>
      </c>
      <c r="C542" s="201">
        <v>40620</v>
      </c>
      <c r="D542" s="200">
        <v>10462</v>
      </c>
      <c r="E542" s="200">
        <v>11</v>
      </c>
      <c r="F542" s="214">
        <v>156</v>
      </c>
      <c r="G542" s="214">
        <f>Table6[[#This Row],[Unidades]]*Table6[[#This Row],[Valor Unitario]]</f>
        <v>1716</v>
      </c>
    </row>
    <row r="543" spans="1:7" x14ac:dyDescent="0.2">
      <c r="A543" s="202" t="s">
        <v>328</v>
      </c>
      <c r="B543" s="202" t="s">
        <v>333</v>
      </c>
      <c r="C543" s="203">
        <v>40620</v>
      </c>
      <c r="D543" s="202">
        <v>10471</v>
      </c>
      <c r="E543" s="202">
        <v>13</v>
      </c>
      <c r="F543" s="216">
        <v>1328</v>
      </c>
      <c r="G543" s="214">
        <f>Table6[[#This Row],[Unidades]]*Table6[[#This Row],[Valor Unitario]]</f>
        <v>17264</v>
      </c>
    </row>
    <row r="544" spans="1:7" x14ac:dyDescent="0.2">
      <c r="A544" s="200" t="s">
        <v>328</v>
      </c>
      <c r="B544" s="200" t="s">
        <v>333</v>
      </c>
      <c r="C544" s="201">
        <v>40628</v>
      </c>
      <c r="D544" s="200">
        <v>10478</v>
      </c>
      <c r="E544" s="200">
        <v>18</v>
      </c>
      <c r="F544" s="214">
        <v>471.2</v>
      </c>
      <c r="G544" s="214">
        <f>Table6[[#This Row],[Unidades]]*Table6[[#This Row],[Valor Unitario]]</f>
        <v>8481.6</v>
      </c>
    </row>
    <row r="545" spans="1:7" x14ac:dyDescent="0.2">
      <c r="A545" s="202" t="s">
        <v>328</v>
      </c>
      <c r="B545" s="202" t="s">
        <v>333</v>
      </c>
      <c r="C545" s="203">
        <v>40630</v>
      </c>
      <c r="D545" s="202">
        <v>10487</v>
      </c>
      <c r="E545" s="202">
        <v>9</v>
      </c>
      <c r="F545" s="216">
        <v>889.7</v>
      </c>
      <c r="G545" s="214">
        <f>Table6[[#This Row],[Unidades]]*Table6[[#This Row],[Valor Unitario]]</f>
        <v>8007.3</v>
      </c>
    </row>
    <row r="546" spans="1:7" x14ac:dyDescent="0.2">
      <c r="A546" s="200" t="s">
        <v>328</v>
      </c>
      <c r="B546" s="200" t="s">
        <v>333</v>
      </c>
      <c r="C546" s="201">
        <v>40662</v>
      </c>
      <c r="D546" s="200">
        <v>10502</v>
      </c>
      <c r="E546" s="200">
        <v>17</v>
      </c>
      <c r="F546" s="214">
        <v>816.3</v>
      </c>
      <c r="G546" s="214">
        <f>Table6[[#This Row],[Unidades]]*Table6[[#This Row],[Valor Unitario]]</f>
        <v>13877.099999999999</v>
      </c>
    </row>
    <row r="547" spans="1:7" x14ac:dyDescent="0.2">
      <c r="A547" s="202" t="s">
        <v>328</v>
      </c>
      <c r="B547" s="202" t="s">
        <v>333</v>
      </c>
      <c r="C547" s="203">
        <v>40664</v>
      </c>
      <c r="D547" s="202">
        <v>10516</v>
      </c>
      <c r="E547" s="202">
        <v>14</v>
      </c>
      <c r="F547" s="216">
        <v>2381.0500000000002</v>
      </c>
      <c r="G547" s="214">
        <f>Table6[[#This Row],[Unidades]]*Table6[[#This Row],[Valor Unitario]]</f>
        <v>33334.700000000004</v>
      </c>
    </row>
    <row r="548" spans="1:7" x14ac:dyDescent="0.2">
      <c r="A548" s="200" t="s">
        <v>328</v>
      </c>
      <c r="B548" s="200" t="s">
        <v>333</v>
      </c>
      <c r="C548" s="201">
        <v>40686</v>
      </c>
      <c r="D548" s="200">
        <v>10515</v>
      </c>
      <c r="E548" s="200">
        <v>7</v>
      </c>
      <c r="F548" s="214">
        <v>9921.2999999999993</v>
      </c>
      <c r="G548" s="214">
        <f>Table6[[#This Row],[Unidades]]*Table6[[#This Row],[Valor Unitario]]</f>
        <v>69449.099999999991</v>
      </c>
    </row>
    <row r="549" spans="1:7" x14ac:dyDescent="0.2">
      <c r="A549" s="202" t="s">
        <v>328</v>
      </c>
      <c r="B549" s="202" t="s">
        <v>333</v>
      </c>
      <c r="C549" s="203">
        <v>40692</v>
      </c>
      <c r="D549" s="202">
        <v>10541</v>
      </c>
      <c r="E549" s="202">
        <v>8</v>
      </c>
      <c r="F549" s="216">
        <v>1946.52</v>
      </c>
      <c r="G549" s="214">
        <f>Table6[[#This Row],[Unidades]]*Table6[[#This Row],[Valor Unitario]]</f>
        <v>15572.16</v>
      </c>
    </row>
    <row r="550" spans="1:7" x14ac:dyDescent="0.2">
      <c r="A550" s="200" t="s">
        <v>328</v>
      </c>
      <c r="B550" s="200" t="s">
        <v>333</v>
      </c>
      <c r="C550" s="201">
        <v>40697</v>
      </c>
      <c r="D550" s="200">
        <v>10553</v>
      </c>
      <c r="E550" s="200">
        <v>16</v>
      </c>
      <c r="F550" s="214">
        <v>1546.3</v>
      </c>
      <c r="G550" s="214">
        <f>Table6[[#This Row],[Unidades]]*Table6[[#This Row],[Valor Unitario]]</f>
        <v>24740.799999999999</v>
      </c>
    </row>
    <row r="551" spans="1:7" x14ac:dyDescent="0.2">
      <c r="A551" s="202" t="s">
        <v>328</v>
      </c>
      <c r="B551" s="202" t="s">
        <v>333</v>
      </c>
      <c r="C551" s="203">
        <v>40699</v>
      </c>
      <c r="D551" s="202">
        <v>10552</v>
      </c>
      <c r="E551" s="202">
        <v>14</v>
      </c>
      <c r="F551" s="216">
        <v>880.5</v>
      </c>
      <c r="G551" s="214">
        <f>Table6[[#This Row],[Unidades]]*Table6[[#This Row],[Valor Unitario]]</f>
        <v>12327</v>
      </c>
    </row>
    <row r="552" spans="1:7" x14ac:dyDescent="0.2">
      <c r="A552" s="200" t="s">
        <v>328</v>
      </c>
      <c r="B552" s="200" t="s">
        <v>333</v>
      </c>
      <c r="C552" s="201">
        <v>40703</v>
      </c>
      <c r="D552" s="200">
        <v>10561</v>
      </c>
      <c r="E552" s="200">
        <v>15</v>
      </c>
      <c r="F552" s="214">
        <v>2844.5</v>
      </c>
      <c r="G552" s="214">
        <f>Table6[[#This Row],[Unidades]]*Table6[[#This Row],[Valor Unitario]]</f>
        <v>42667.5</v>
      </c>
    </row>
    <row r="553" spans="1:7" x14ac:dyDescent="0.2">
      <c r="A553" s="202" t="s">
        <v>328</v>
      </c>
      <c r="B553" s="202" t="s">
        <v>333</v>
      </c>
      <c r="C553" s="203">
        <v>40707</v>
      </c>
      <c r="D553" s="202">
        <v>10556</v>
      </c>
      <c r="E553" s="202">
        <v>11</v>
      </c>
      <c r="F553" s="216">
        <v>835.2</v>
      </c>
      <c r="G553" s="214">
        <f>Table6[[#This Row],[Unidades]]*Table6[[#This Row],[Valor Unitario]]</f>
        <v>9187.2000000000007</v>
      </c>
    </row>
    <row r="554" spans="1:7" x14ac:dyDescent="0.2">
      <c r="A554" s="200" t="s">
        <v>328</v>
      </c>
      <c r="B554" s="200" t="s">
        <v>333</v>
      </c>
      <c r="C554" s="201">
        <v>40718</v>
      </c>
      <c r="D554" s="200">
        <v>10563</v>
      </c>
      <c r="E554" s="200">
        <v>16</v>
      </c>
      <c r="F554" s="214">
        <v>965</v>
      </c>
      <c r="G554" s="214">
        <f>Table6[[#This Row],[Unidades]]*Table6[[#This Row],[Valor Unitario]]</f>
        <v>15440</v>
      </c>
    </row>
    <row r="555" spans="1:7" x14ac:dyDescent="0.2">
      <c r="A555" s="202" t="s">
        <v>328</v>
      </c>
      <c r="B555" s="202" t="s">
        <v>333</v>
      </c>
      <c r="C555" s="203">
        <v>40728</v>
      </c>
      <c r="D555" s="202">
        <v>10583</v>
      </c>
      <c r="E555" s="202">
        <v>18</v>
      </c>
      <c r="F555" s="216">
        <v>2237.5</v>
      </c>
      <c r="G555" s="214">
        <f>Table6[[#This Row],[Unidades]]*Table6[[#This Row],[Valor Unitario]]</f>
        <v>40275</v>
      </c>
    </row>
    <row r="556" spans="1:7" x14ac:dyDescent="0.2">
      <c r="A556" s="200" t="s">
        <v>328</v>
      </c>
      <c r="B556" s="200" t="s">
        <v>333</v>
      </c>
      <c r="C556" s="201">
        <v>40734</v>
      </c>
      <c r="D556" s="200">
        <v>10588</v>
      </c>
      <c r="E556" s="200">
        <v>16</v>
      </c>
      <c r="F556" s="214">
        <v>3120</v>
      </c>
      <c r="G556" s="214">
        <f>Table6[[#This Row],[Unidades]]*Table6[[#This Row],[Valor Unitario]]</f>
        <v>49920</v>
      </c>
    </row>
    <row r="557" spans="1:7" x14ac:dyDescent="0.2">
      <c r="A557" s="202" t="s">
        <v>328</v>
      </c>
      <c r="B557" s="202" t="s">
        <v>333</v>
      </c>
      <c r="C557" s="203">
        <v>40738</v>
      </c>
      <c r="D557" s="202">
        <v>10595</v>
      </c>
      <c r="E557" s="202">
        <v>8</v>
      </c>
      <c r="F557" s="216">
        <v>4725</v>
      </c>
      <c r="G557" s="214">
        <f>Table6[[#This Row],[Unidades]]*Table6[[#This Row],[Valor Unitario]]</f>
        <v>37800</v>
      </c>
    </row>
    <row r="558" spans="1:7" x14ac:dyDescent="0.2">
      <c r="A558" s="200" t="s">
        <v>328</v>
      </c>
      <c r="B558" s="200" t="s">
        <v>333</v>
      </c>
      <c r="C558" s="201">
        <v>40761</v>
      </c>
      <c r="D558" s="200">
        <v>10615</v>
      </c>
      <c r="E558" s="200">
        <v>19</v>
      </c>
      <c r="F558" s="214">
        <v>120</v>
      </c>
      <c r="G558" s="214">
        <f>Table6[[#This Row],[Unidades]]*Table6[[#This Row],[Valor Unitario]]</f>
        <v>2280</v>
      </c>
    </row>
    <row r="559" spans="1:7" x14ac:dyDescent="0.2">
      <c r="A559" s="202" t="s">
        <v>328</v>
      </c>
      <c r="B559" s="202" t="s">
        <v>333</v>
      </c>
      <c r="C559" s="203">
        <v>40769</v>
      </c>
      <c r="D559" s="202">
        <v>10620</v>
      </c>
      <c r="E559" s="202">
        <v>13</v>
      </c>
      <c r="F559" s="216">
        <v>57.5</v>
      </c>
      <c r="G559" s="214">
        <f>Table6[[#This Row],[Unidades]]*Table6[[#This Row],[Valor Unitario]]</f>
        <v>747.5</v>
      </c>
    </row>
    <row r="560" spans="1:7" x14ac:dyDescent="0.2">
      <c r="A560" s="200" t="s">
        <v>328</v>
      </c>
      <c r="B560" s="200" t="s">
        <v>333</v>
      </c>
      <c r="C560" s="201">
        <v>40801</v>
      </c>
      <c r="D560" s="200">
        <v>10657</v>
      </c>
      <c r="E560" s="200">
        <v>12</v>
      </c>
      <c r="F560" s="214">
        <v>4371.6000000000004</v>
      </c>
      <c r="G560" s="214">
        <f>Table6[[#This Row],[Unidades]]*Table6[[#This Row],[Valor Unitario]]</f>
        <v>52459.200000000004</v>
      </c>
    </row>
    <row r="561" spans="1:7" x14ac:dyDescent="0.2">
      <c r="A561" s="202" t="s">
        <v>328</v>
      </c>
      <c r="B561" s="202" t="s">
        <v>333</v>
      </c>
      <c r="C561" s="203">
        <v>40805</v>
      </c>
      <c r="D561" s="202">
        <v>10673</v>
      </c>
      <c r="E561" s="202">
        <v>16</v>
      </c>
      <c r="F561" s="216">
        <v>412.35</v>
      </c>
      <c r="G561" s="214">
        <f>Table6[[#This Row],[Unidades]]*Table6[[#This Row],[Valor Unitario]]</f>
        <v>6597.6</v>
      </c>
    </row>
    <row r="562" spans="1:7" x14ac:dyDescent="0.2">
      <c r="A562" s="200" t="s">
        <v>328</v>
      </c>
      <c r="B562" s="200" t="s">
        <v>333</v>
      </c>
      <c r="C562" s="201">
        <v>40808</v>
      </c>
      <c r="D562" s="200">
        <v>10669</v>
      </c>
      <c r="E562" s="200">
        <v>17</v>
      </c>
      <c r="F562" s="214">
        <v>570</v>
      </c>
      <c r="G562" s="214">
        <f>Table6[[#This Row],[Unidades]]*Table6[[#This Row],[Valor Unitario]]</f>
        <v>9690</v>
      </c>
    </row>
    <row r="563" spans="1:7" x14ac:dyDescent="0.2">
      <c r="A563" s="202" t="s">
        <v>328</v>
      </c>
      <c r="B563" s="202" t="s">
        <v>333</v>
      </c>
      <c r="C563" s="203">
        <v>40815</v>
      </c>
      <c r="D563" s="202">
        <v>10676</v>
      </c>
      <c r="E563" s="202">
        <v>17</v>
      </c>
      <c r="F563" s="216">
        <v>534.85</v>
      </c>
      <c r="G563" s="214">
        <f>Table6[[#This Row],[Unidades]]*Table6[[#This Row],[Valor Unitario]]</f>
        <v>9092.4500000000007</v>
      </c>
    </row>
    <row r="564" spans="1:7" x14ac:dyDescent="0.2">
      <c r="A564" s="200" t="s">
        <v>328</v>
      </c>
      <c r="B564" s="200" t="s">
        <v>333</v>
      </c>
      <c r="C564" s="201">
        <v>40817</v>
      </c>
      <c r="D564" s="200">
        <v>10683</v>
      </c>
      <c r="E564" s="200">
        <v>17</v>
      </c>
      <c r="F564" s="214">
        <v>63</v>
      </c>
      <c r="G564" s="214">
        <f>Table6[[#This Row],[Unidades]]*Table6[[#This Row],[Valor Unitario]]</f>
        <v>1071</v>
      </c>
    </row>
    <row r="565" spans="1:7" x14ac:dyDescent="0.2">
      <c r="A565" s="202" t="s">
        <v>328</v>
      </c>
      <c r="B565" s="202" t="s">
        <v>333</v>
      </c>
      <c r="C565" s="203">
        <v>40819</v>
      </c>
      <c r="D565" s="202">
        <v>10663</v>
      </c>
      <c r="E565" s="202">
        <v>8</v>
      </c>
      <c r="F565" s="216">
        <v>1930.4</v>
      </c>
      <c r="G565" s="214">
        <f>Table6[[#This Row],[Unidades]]*Table6[[#This Row],[Valor Unitario]]</f>
        <v>15443.2</v>
      </c>
    </row>
    <row r="566" spans="1:7" x14ac:dyDescent="0.2">
      <c r="A566" s="200" t="s">
        <v>328</v>
      </c>
      <c r="B566" s="200" t="s">
        <v>333</v>
      </c>
      <c r="C566" s="201">
        <v>40824</v>
      </c>
      <c r="D566" s="200">
        <v>10686</v>
      </c>
      <c r="E566" s="200">
        <v>12</v>
      </c>
      <c r="F566" s="214">
        <v>1404.45</v>
      </c>
      <c r="G566" s="214">
        <f>Table6[[#This Row],[Unidades]]*Table6[[#This Row],[Valor Unitario]]</f>
        <v>16853.400000000001</v>
      </c>
    </row>
    <row r="567" spans="1:7" x14ac:dyDescent="0.2">
      <c r="A567" s="202" t="s">
        <v>328</v>
      </c>
      <c r="B567" s="202" t="s">
        <v>333</v>
      </c>
      <c r="C567" s="203">
        <v>40838</v>
      </c>
      <c r="D567" s="202">
        <v>10691</v>
      </c>
      <c r="E567" s="202">
        <v>12</v>
      </c>
      <c r="F567" s="216">
        <v>10164.799999999999</v>
      </c>
      <c r="G567" s="214">
        <f>Table6[[#This Row],[Unidades]]*Table6[[#This Row],[Valor Unitario]]</f>
        <v>121977.59999999999</v>
      </c>
    </row>
    <row r="568" spans="1:7" x14ac:dyDescent="0.2">
      <c r="A568" s="200" t="s">
        <v>328</v>
      </c>
      <c r="B568" s="200" t="s">
        <v>333</v>
      </c>
      <c r="C568" s="201">
        <v>40859</v>
      </c>
      <c r="D568" s="200">
        <v>10734</v>
      </c>
      <c r="E568" s="200">
        <v>9</v>
      </c>
      <c r="F568" s="214">
        <v>1498.35</v>
      </c>
      <c r="G568" s="214">
        <f>Table6[[#This Row],[Unidades]]*Table6[[#This Row],[Valor Unitario]]</f>
        <v>13485.15</v>
      </c>
    </row>
    <row r="569" spans="1:7" x14ac:dyDescent="0.2">
      <c r="A569" s="202" t="s">
        <v>328</v>
      </c>
      <c r="B569" s="202" t="s">
        <v>333</v>
      </c>
      <c r="C569" s="203">
        <v>40865</v>
      </c>
      <c r="D569" s="202">
        <v>10737</v>
      </c>
      <c r="E569" s="202">
        <v>19</v>
      </c>
      <c r="F569" s="216">
        <v>139.80000000000001</v>
      </c>
      <c r="G569" s="214">
        <f>Table6[[#This Row],[Unidades]]*Table6[[#This Row],[Valor Unitario]]</f>
        <v>2656.2000000000003</v>
      </c>
    </row>
    <row r="570" spans="1:7" x14ac:dyDescent="0.2">
      <c r="A570" s="200" t="s">
        <v>328</v>
      </c>
      <c r="B570" s="200" t="s">
        <v>333</v>
      </c>
      <c r="C570" s="201">
        <v>40865</v>
      </c>
      <c r="D570" s="200">
        <v>10738</v>
      </c>
      <c r="E570" s="200">
        <v>9</v>
      </c>
      <c r="F570" s="214">
        <v>52.35</v>
      </c>
      <c r="G570" s="214">
        <f>Table6[[#This Row],[Unidades]]*Table6[[#This Row],[Valor Unitario]]</f>
        <v>471.15000000000003</v>
      </c>
    </row>
    <row r="571" spans="1:7" x14ac:dyDescent="0.2">
      <c r="A571" s="202" t="s">
        <v>328</v>
      </c>
      <c r="B571" s="202" t="s">
        <v>333</v>
      </c>
      <c r="C571" s="203">
        <v>40875</v>
      </c>
      <c r="D571" s="202">
        <v>10752</v>
      </c>
      <c r="E571" s="202">
        <v>17</v>
      </c>
      <c r="F571" s="216">
        <v>252</v>
      </c>
      <c r="G571" s="214">
        <f>Table6[[#This Row],[Unidades]]*Table6[[#This Row],[Valor Unitario]]</f>
        <v>4284</v>
      </c>
    </row>
    <row r="572" spans="1:7" x14ac:dyDescent="0.2">
      <c r="A572" s="200" t="s">
        <v>328</v>
      </c>
      <c r="B572" s="200" t="s">
        <v>333</v>
      </c>
      <c r="C572" s="201">
        <v>40882</v>
      </c>
      <c r="D572" s="200">
        <v>10727</v>
      </c>
      <c r="E572" s="200">
        <v>10</v>
      </c>
      <c r="F572" s="214">
        <v>1624.5</v>
      </c>
      <c r="G572" s="214">
        <f>Table6[[#This Row],[Unidades]]*Table6[[#This Row],[Valor Unitario]]</f>
        <v>16245</v>
      </c>
    </row>
    <row r="573" spans="1:7" x14ac:dyDescent="0.2">
      <c r="A573" s="202" t="s">
        <v>328</v>
      </c>
      <c r="B573" s="202" t="s">
        <v>333</v>
      </c>
      <c r="C573" s="203">
        <v>40896</v>
      </c>
      <c r="D573" s="202">
        <v>10781</v>
      </c>
      <c r="E573" s="202">
        <v>10</v>
      </c>
      <c r="F573" s="216">
        <v>975.88</v>
      </c>
      <c r="G573" s="214">
        <f>Table6[[#This Row],[Unidades]]*Table6[[#This Row],[Valor Unitario]]</f>
        <v>9758.7999999999993</v>
      </c>
    </row>
    <row r="574" spans="1:7" x14ac:dyDescent="0.2">
      <c r="A574" s="200" t="s">
        <v>328</v>
      </c>
      <c r="B574" s="200" t="s">
        <v>333</v>
      </c>
      <c r="C574" s="201">
        <v>40902</v>
      </c>
      <c r="D574" s="200">
        <v>10780</v>
      </c>
      <c r="E574" s="200">
        <v>14</v>
      </c>
      <c r="F574" s="214">
        <v>720</v>
      </c>
      <c r="G574" s="214">
        <f>Table6[[#This Row],[Unidades]]*Table6[[#This Row],[Valor Unitario]]</f>
        <v>10080</v>
      </c>
    </row>
    <row r="575" spans="1:7" x14ac:dyDescent="0.2">
      <c r="A575" s="202" t="s">
        <v>328</v>
      </c>
      <c r="B575" s="202" t="s">
        <v>333</v>
      </c>
      <c r="C575" s="203">
        <v>40903</v>
      </c>
      <c r="D575" s="202">
        <v>10787</v>
      </c>
      <c r="E575" s="202">
        <v>16</v>
      </c>
      <c r="F575" s="216">
        <v>2622.76</v>
      </c>
      <c r="G575" s="214">
        <f>Table6[[#This Row],[Unidades]]*Table6[[#This Row],[Valor Unitario]]</f>
        <v>41964.160000000003</v>
      </c>
    </row>
    <row r="576" spans="1:7" x14ac:dyDescent="0.2">
      <c r="A576" s="200" t="s">
        <v>328</v>
      </c>
      <c r="B576" s="200" t="s">
        <v>333</v>
      </c>
      <c r="C576" s="201">
        <v>40913</v>
      </c>
      <c r="D576" s="200">
        <v>10798</v>
      </c>
      <c r="E576" s="200">
        <v>14</v>
      </c>
      <c r="F576" s="214">
        <v>446.6</v>
      </c>
      <c r="G576" s="214">
        <f>Table6[[#This Row],[Unidades]]*Table6[[#This Row],[Valor Unitario]]</f>
        <v>6252.4000000000005</v>
      </c>
    </row>
    <row r="577" spans="1:7" x14ac:dyDescent="0.2">
      <c r="A577" s="202" t="s">
        <v>328</v>
      </c>
      <c r="B577" s="202" t="s">
        <v>333</v>
      </c>
      <c r="C577" s="203">
        <v>40915</v>
      </c>
      <c r="D577" s="202">
        <v>10810</v>
      </c>
      <c r="E577" s="202">
        <v>9</v>
      </c>
      <c r="F577" s="216">
        <v>187</v>
      </c>
      <c r="G577" s="214">
        <f>Table6[[#This Row],[Unidades]]*Table6[[#This Row],[Valor Unitario]]</f>
        <v>1683</v>
      </c>
    </row>
    <row r="578" spans="1:7" x14ac:dyDescent="0.2">
      <c r="A578" s="200" t="s">
        <v>328</v>
      </c>
      <c r="B578" s="200" t="s">
        <v>333</v>
      </c>
      <c r="C578" s="201">
        <v>40917</v>
      </c>
      <c r="D578" s="200">
        <v>10805</v>
      </c>
      <c r="E578" s="200">
        <v>10</v>
      </c>
      <c r="F578" s="214">
        <v>2775</v>
      </c>
      <c r="G578" s="214">
        <f>Table6[[#This Row],[Unidades]]*Table6[[#This Row],[Valor Unitario]]</f>
        <v>27750</v>
      </c>
    </row>
    <row r="579" spans="1:7" x14ac:dyDescent="0.2">
      <c r="A579" s="202" t="s">
        <v>328</v>
      </c>
      <c r="B579" s="202" t="s">
        <v>333</v>
      </c>
      <c r="C579" s="203">
        <v>40917</v>
      </c>
      <c r="D579" s="202">
        <v>10808</v>
      </c>
      <c r="E579" s="202">
        <v>16</v>
      </c>
      <c r="F579" s="216">
        <v>1411</v>
      </c>
      <c r="G579" s="214">
        <f>Table6[[#This Row],[Unidades]]*Table6[[#This Row],[Valor Unitario]]</f>
        <v>22576</v>
      </c>
    </row>
    <row r="580" spans="1:7" x14ac:dyDescent="0.2">
      <c r="A580" s="200" t="s">
        <v>328</v>
      </c>
      <c r="B580" s="200" t="s">
        <v>333</v>
      </c>
      <c r="C580" s="201">
        <v>40922</v>
      </c>
      <c r="D580" s="200">
        <v>10815</v>
      </c>
      <c r="E580" s="200">
        <v>15</v>
      </c>
      <c r="F580" s="214">
        <v>40</v>
      </c>
      <c r="G580" s="214">
        <f>Table6[[#This Row],[Unidades]]*Table6[[#This Row],[Valor Unitario]]</f>
        <v>600</v>
      </c>
    </row>
    <row r="581" spans="1:7" x14ac:dyDescent="0.2">
      <c r="A581" s="202" t="s">
        <v>328</v>
      </c>
      <c r="B581" s="202" t="s">
        <v>333</v>
      </c>
      <c r="C581" s="203">
        <v>40924</v>
      </c>
      <c r="D581" s="202">
        <v>10819</v>
      </c>
      <c r="E581" s="202">
        <v>9</v>
      </c>
      <c r="F581" s="216">
        <v>477</v>
      </c>
      <c r="G581" s="214">
        <f>Table6[[#This Row],[Unidades]]*Table6[[#This Row],[Valor Unitario]]</f>
        <v>4293</v>
      </c>
    </row>
    <row r="582" spans="1:7" x14ac:dyDescent="0.2">
      <c r="A582" s="200" t="s">
        <v>328</v>
      </c>
      <c r="B582" s="200" t="s">
        <v>333</v>
      </c>
      <c r="C582" s="201">
        <v>40927</v>
      </c>
      <c r="D582" s="200">
        <v>10832</v>
      </c>
      <c r="E582" s="200">
        <v>12</v>
      </c>
      <c r="F582" s="214">
        <v>475.11</v>
      </c>
      <c r="G582" s="214">
        <f>Table6[[#This Row],[Unidades]]*Table6[[#This Row],[Valor Unitario]]</f>
        <v>5701.32</v>
      </c>
    </row>
    <row r="583" spans="1:7" x14ac:dyDescent="0.2">
      <c r="A583" s="202" t="s">
        <v>328</v>
      </c>
      <c r="B583" s="202" t="s">
        <v>333</v>
      </c>
      <c r="C583" s="203">
        <v>40931</v>
      </c>
      <c r="D583" s="202">
        <v>10846</v>
      </c>
      <c r="E583" s="202">
        <v>17</v>
      </c>
      <c r="F583" s="216">
        <v>1112</v>
      </c>
      <c r="G583" s="214">
        <f>Table6[[#This Row],[Unidades]]*Table6[[#This Row],[Valor Unitario]]</f>
        <v>18904</v>
      </c>
    </row>
    <row r="584" spans="1:7" x14ac:dyDescent="0.2">
      <c r="A584" s="200" t="s">
        <v>328</v>
      </c>
      <c r="B584" s="200" t="s">
        <v>333</v>
      </c>
      <c r="C584" s="201">
        <v>40942</v>
      </c>
      <c r="D584" s="200">
        <v>10858</v>
      </c>
      <c r="E584" s="200">
        <v>8</v>
      </c>
      <c r="F584" s="214">
        <v>649</v>
      </c>
      <c r="G584" s="214">
        <f>Table6[[#This Row],[Unidades]]*Table6[[#This Row],[Valor Unitario]]</f>
        <v>5192</v>
      </c>
    </row>
    <row r="585" spans="1:7" x14ac:dyDescent="0.2">
      <c r="A585" s="202" t="s">
        <v>328</v>
      </c>
      <c r="B585" s="202" t="s">
        <v>333</v>
      </c>
      <c r="C585" s="203">
        <v>40951</v>
      </c>
      <c r="D585" s="202">
        <v>10865</v>
      </c>
      <c r="E585" s="202">
        <v>12</v>
      </c>
      <c r="F585" s="216">
        <v>16387.5</v>
      </c>
      <c r="G585" s="214">
        <f>Table6[[#This Row],[Unidades]]*Table6[[#This Row],[Valor Unitario]]</f>
        <v>196650</v>
      </c>
    </row>
    <row r="586" spans="1:7" x14ac:dyDescent="0.2">
      <c r="A586" s="200" t="s">
        <v>328</v>
      </c>
      <c r="B586" s="200" t="s">
        <v>333</v>
      </c>
      <c r="C586" s="201">
        <v>40970</v>
      </c>
      <c r="D586" s="200">
        <v>10915</v>
      </c>
      <c r="E586" s="200">
        <v>9</v>
      </c>
      <c r="F586" s="214">
        <v>539.5</v>
      </c>
      <c r="G586" s="214">
        <f>Table6[[#This Row],[Unidades]]*Table6[[#This Row],[Valor Unitario]]</f>
        <v>4855.5</v>
      </c>
    </row>
    <row r="587" spans="1:7" x14ac:dyDescent="0.2">
      <c r="A587" s="202" t="s">
        <v>328</v>
      </c>
      <c r="B587" s="202" t="s">
        <v>333</v>
      </c>
      <c r="C587" s="203">
        <v>40972</v>
      </c>
      <c r="D587" s="202">
        <v>10919</v>
      </c>
      <c r="E587" s="202">
        <v>14</v>
      </c>
      <c r="F587" s="216">
        <v>1122.8</v>
      </c>
      <c r="G587" s="214">
        <f>Table6[[#This Row],[Unidades]]*Table6[[#This Row],[Valor Unitario]]</f>
        <v>15719.199999999999</v>
      </c>
    </row>
    <row r="588" spans="1:7" x14ac:dyDescent="0.2">
      <c r="A588" s="200" t="s">
        <v>328</v>
      </c>
      <c r="B588" s="200" t="s">
        <v>333</v>
      </c>
      <c r="C588" s="201">
        <v>40981</v>
      </c>
      <c r="D588" s="200">
        <v>10939</v>
      </c>
      <c r="E588" s="200">
        <v>7</v>
      </c>
      <c r="F588" s="214">
        <v>637.5</v>
      </c>
      <c r="G588" s="214">
        <f>Table6[[#This Row],[Unidades]]*Table6[[#This Row],[Valor Unitario]]</f>
        <v>4462.5</v>
      </c>
    </row>
    <row r="589" spans="1:7" x14ac:dyDescent="0.2">
      <c r="A589" s="202" t="s">
        <v>328</v>
      </c>
      <c r="B589" s="202" t="s">
        <v>333</v>
      </c>
      <c r="C589" s="203">
        <v>40985</v>
      </c>
      <c r="D589" s="202">
        <v>10949</v>
      </c>
      <c r="E589" s="202">
        <v>15</v>
      </c>
      <c r="F589" s="216">
        <v>4422</v>
      </c>
      <c r="G589" s="214">
        <f>Table6[[#This Row],[Unidades]]*Table6[[#This Row],[Valor Unitario]]</f>
        <v>66330</v>
      </c>
    </row>
    <row r="590" spans="1:7" x14ac:dyDescent="0.2">
      <c r="A590" s="200" t="s">
        <v>328</v>
      </c>
      <c r="B590" s="200" t="s">
        <v>333</v>
      </c>
      <c r="C590" s="201">
        <v>40986</v>
      </c>
      <c r="D590" s="200">
        <v>10912</v>
      </c>
      <c r="E590" s="200">
        <v>11</v>
      </c>
      <c r="F590" s="214">
        <v>6200.55</v>
      </c>
      <c r="G590" s="214">
        <f>Table6[[#This Row],[Unidades]]*Table6[[#This Row],[Valor Unitario]]</f>
        <v>68206.05</v>
      </c>
    </row>
    <row r="591" spans="1:7" x14ac:dyDescent="0.2">
      <c r="A591" s="202" t="s">
        <v>328</v>
      </c>
      <c r="B591" s="202" t="s">
        <v>333</v>
      </c>
      <c r="C591" s="203">
        <v>41001</v>
      </c>
      <c r="D591" s="202">
        <v>10967</v>
      </c>
      <c r="E591" s="202">
        <v>16</v>
      </c>
      <c r="F591" s="216">
        <v>910.4</v>
      </c>
      <c r="G591" s="214">
        <f>Table6[[#This Row],[Unidades]]*Table6[[#This Row],[Valor Unitario]]</f>
        <v>14566.4</v>
      </c>
    </row>
    <row r="592" spans="1:7" x14ac:dyDescent="0.2">
      <c r="A592" s="200" t="s">
        <v>328</v>
      </c>
      <c r="B592" s="200" t="s">
        <v>333</v>
      </c>
      <c r="C592" s="201">
        <v>41001</v>
      </c>
      <c r="D592" s="200">
        <v>10971</v>
      </c>
      <c r="E592" s="200">
        <v>7</v>
      </c>
      <c r="F592" s="214">
        <v>1733.06</v>
      </c>
      <c r="G592" s="214">
        <f>Table6[[#This Row],[Unidades]]*Table6[[#This Row],[Valor Unitario]]</f>
        <v>12131.42</v>
      </c>
    </row>
    <row r="593" spans="1:7" x14ac:dyDescent="0.2">
      <c r="A593" s="202" t="s">
        <v>328</v>
      </c>
      <c r="B593" s="202" t="s">
        <v>333</v>
      </c>
      <c r="C593" s="203">
        <v>41001</v>
      </c>
      <c r="D593" s="202">
        <v>10985</v>
      </c>
      <c r="E593" s="202">
        <v>15</v>
      </c>
      <c r="F593" s="216">
        <v>2023.38</v>
      </c>
      <c r="G593" s="214">
        <f>Table6[[#This Row],[Unidades]]*Table6[[#This Row],[Valor Unitario]]</f>
        <v>30350.7</v>
      </c>
    </row>
    <row r="594" spans="1:7" x14ac:dyDescent="0.2">
      <c r="A594" s="200" t="s">
        <v>328</v>
      </c>
      <c r="B594" s="200" t="s">
        <v>333</v>
      </c>
      <c r="C594" s="201">
        <v>41001</v>
      </c>
      <c r="D594" s="200">
        <v>10989</v>
      </c>
      <c r="E594" s="200">
        <v>7</v>
      </c>
      <c r="F594" s="214">
        <v>1353.6</v>
      </c>
      <c r="G594" s="214">
        <f>Table6[[#This Row],[Unidades]]*Table6[[#This Row],[Valor Unitario]]</f>
        <v>9475.1999999999989</v>
      </c>
    </row>
    <row r="595" spans="1:7" x14ac:dyDescent="0.2">
      <c r="A595" s="202" t="s">
        <v>328</v>
      </c>
      <c r="B595" s="202" t="s">
        <v>333</v>
      </c>
      <c r="C595" s="203">
        <v>41005</v>
      </c>
      <c r="D595" s="202">
        <v>10983</v>
      </c>
      <c r="E595" s="202">
        <v>15</v>
      </c>
      <c r="F595" s="216">
        <v>720.9</v>
      </c>
      <c r="G595" s="214">
        <f>Table6[[#This Row],[Unidades]]*Table6[[#This Row],[Valor Unitario]]</f>
        <v>10813.5</v>
      </c>
    </row>
    <row r="596" spans="1:7" x14ac:dyDescent="0.2">
      <c r="A596" s="200" t="s">
        <v>328</v>
      </c>
      <c r="B596" s="200" t="s">
        <v>333</v>
      </c>
      <c r="C596" s="201">
        <v>41006</v>
      </c>
      <c r="D596" s="200">
        <v>10990</v>
      </c>
      <c r="E596" s="200">
        <v>18</v>
      </c>
      <c r="F596" s="214">
        <v>4288.8500000000004</v>
      </c>
      <c r="G596" s="214">
        <f>Table6[[#This Row],[Unidades]]*Table6[[#This Row],[Valor Unitario]]</f>
        <v>77199.3</v>
      </c>
    </row>
    <row r="597" spans="1:7" x14ac:dyDescent="0.2">
      <c r="A597" s="202" t="s">
        <v>328</v>
      </c>
      <c r="B597" s="202" t="s">
        <v>333</v>
      </c>
      <c r="C597" s="203">
        <v>41007</v>
      </c>
      <c r="D597" s="202">
        <v>10982</v>
      </c>
      <c r="E597" s="202">
        <v>9</v>
      </c>
      <c r="F597" s="216">
        <v>1014</v>
      </c>
      <c r="G597" s="214">
        <f>Table6[[#This Row],[Unidades]]*Table6[[#This Row],[Valor Unitario]]</f>
        <v>9126</v>
      </c>
    </row>
    <row r="598" spans="1:7" x14ac:dyDescent="0.2">
      <c r="A598" s="200" t="s">
        <v>328</v>
      </c>
      <c r="B598" s="200" t="s">
        <v>333</v>
      </c>
      <c r="C598" s="201">
        <v>41008</v>
      </c>
      <c r="D598" s="200">
        <v>10994</v>
      </c>
      <c r="E598" s="200">
        <v>14</v>
      </c>
      <c r="F598" s="214">
        <v>940.5</v>
      </c>
      <c r="G598" s="214">
        <f>Table6[[#This Row],[Unidades]]*Table6[[#This Row],[Valor Unitario]]</f>
        <v>13167</v>
      </c>
    </row>
    <row r="599" spans="1:7" x14ac:dyDescent="0.2">
      <c r="A599" s="202" t="s">
        <v>328</v>
      </c>
      <c r="B599" s="202" t="s">
        <v>333</v>
      </c>
      <c r="C599" s="203">
        <v>41009</v>
      </c>
      <c r="D599" s="202">
        <v>11005</v>
      </c>
      <c r="E599" s="202">
        <v>14</v>
      </c>
      <c r="F599" s="216">
        <v>586</v>
      </c>
      <c r="G599" s="214">
        <f>Table6[[#This Row],[Unidades]]*Table6[[#This Row],[Valor Unitario]]</f>
        <v>8204</v>
      </c>
    </row>
    <row r="600" spans="1:7" x14ac:dyDescent="0.2">
      <c r="A600" s="200" t="s">
        <v>328</v>
      </c>
      <c r="B600" s="200" t="s">
        <v>333</v>
      </c>
      <c r="C600" s="201">
        <v>41009</v>
      </c>
      <c r="D600" s="200">
        <v>11009</v>
      </c>
      <c r="E600" s="200">
        <v>17</v>
      </c>
      <c r="F600" s="214">
        <v>616.5</v>
      </c>
      <c r="G600" s="214">
        <f>Table6[[#This Row],[Unidades]]*Table6[[#This Row],[Valor Unitario]]</f>
        <v>10480.5</v>
      </c>
    </row>
    <row r="601" spans="1:7" x14ac:dyDescent="0.2">
      <c r="A601" s="202" t="s">
        <v>328</v>
      </c>
      <c r="B601" s="202" t="s">
        <v>333</v>
      </c>
      <c r="C601" s="203">
        <v>41009</v>
      </c>
      <c r="D601" s="202">
        <v>11013</v>
      </c>
      <c r="E601" s="202">
        <v>19</v>
      </c>
      <c r="F601" s="216">
        <v>361</v>
      </c>
      <c r="G601" s="214">
        <f>Table6[[#This Row],[Unidades]]*Table6[[#This Row],[Valor Unitario]]</f>
        <v>6859</v>
      </c>
    </row>
    <row r="602" spans="1:7" x14ac:dyDescent="0.2">
      <c r="A602" s="200" t="s">
        <v>328</v>
      </c>
      <c r="B602" s="200" t="s">
        <v>333</v>
      </c>
      <c r="C602" s="201">
        <v>41013</v>
      </c>
      <c r="D602" s="200">
        <v>11000</v>
      </c>
      <c r="E602" s="200">
        <v>13</v>
      </c>
      <c r="F602" s="214">
        <v>903.75</v>
      </c>
      <c r="G602" s="214">
        <f>Table6[[#This Row],[Unidades]]*Table6[[#This Row],[Valor Unitario]]</f>
        <v>11748.75</v>
      </c>
    </row>
    <row r="603" spans="1:7" x14ac:dyDescent="0.2">
      <c r="A603" s="202" t="s">
        <v>328</v>
      </c>
      <c r="B603" s="202" t="s">
        <v>333</v>
      </c>
      <c r="C603" s="203">
        <v>41013</v>
      </c>
      <c r="D603" s="202">
        <v>11001</v>
      </c>
      <c r="E603" s="202">
        <v>14</v>
      </c>
      <c r="F603" s="216">
        <v>2769</v>
      </c>
      <c r="G603" s="214">
        <f>Table6[[#This Row],[Unidades]]*Table6[[#This Row],[Valor Unitario]]</f>
        <v>38766</v>
      </c>
    </row>
    <row r="604" spans="1:7" x14ac:dyDescent="0.2">
      <c r="A604" s="200" t="s">
        <v>328</v>
      </c>
      <c r="B604" s="200" t="s">
        <v>333</v>
      </c>
      <c r="C604" s="201">
        <v>41014</v>
      </c>
      <c r="D604" s="200">
        <v>11014</v>
      </c>
      <c r="E604" s="200">
        <v>9</v>
      </c>
      <c r="F604" s="214">
        <v>243.18</v>
      </c>
      <c r="G604" s="214">
        <f>Table6[[#This Row],[Unidades]]*Table6[[#This Row],[Valor Unitario]]</f>
        <v>2188.62</v>
      </c>
    </row>
    <row r="605" spans="1:7" x14ac:dyDescent="0.2">
      <c r="A605" s="202" t="s">
        <v>328</v>
      </c>
      <c r="B605" s="202" t="s">
        <v>333</v>
      </c>
      <c r="C605" s="203">
        <v>41015</v>
      </c>
      <c r="D605" s="202">
        <v>11020</v>
      </c>
      <c r="E605" s="202">
        <v>16</v>
      </c>
      <c r="F605" s="216">
        <v>632.4</v>
      </c>
      <c r="G605" s="214">
        <f>Table6[[#This Row],[Unidades]]*Table6[[#This Row],[Valor Unitario]]</f>
        <v>10118.4</v>
      </c>
    </row>
    <row r="606" spans="1:7" x14ac:dyDescent="0.2">
      <c r="A606" s="200" t="s">
        <v>328</v>
      </c>
      <c r="B606" s="200" t="s">
        <v>333</v>
      </c>
      <c r="C606" s="201">
        <v>41019</v>
      </c>
      <c r="D606" s="200">
        <v>11015</v>
      </c>
      <c r="E606" s="200">
        <v>12</v>
      </c>
      <c r="F606" s="214">
        <v>622.35</v>
      </c>
      <c r="G606" s="214">
        <f>Table6[[#This Row],[Unidades]]*Table6[[#This Row],[Valor Unitario]]</f>
        <v>7468.2000000000007</v>
      </c>
    </row>
    <row r="607" spans="1:7" x14ac:dyDescent="0.2">
      <c r="A607" s="202" t="s">
        <v>328</v>
      </c>
      <c r="B607" s="202" t="s">
        <v>333</v>
      </c>
      <c r="C607" s="203">
        <v>41020</v>
      </c>
      <c r="D607" s="202">
        <v>11010</v>
      </c>
      <c r="E607" s="202">
        <v>19</v>
      </c>
      <c r="F607" s="216">
        <v>645</v>
      </c>
      <c r="G607" s="214">
        <f>Table6[[#This Row],[Unidades]]*Table6[[#This Row],[Valor Unitario]]</f>
        <v>12255</v>
      </c>
    </row>
    <row r="608" spans="1:7" x14ac:dyDescent="0.2">
      <c r="A608" s="200" t="s">
        <v>328</v>
      </c>
      <c r="B608" s="200" t="s">
        <v>333</v>
      </c>
      <c r="C608" s="201">
        <v>41021</v>
      </c>
      <c r="D608" s="200">
        <v>11028</v>
      </c>
      <c r="E608" s="200">
        <v>9</v>
      </c>
      <c r="F608" s="214">
        <v>2160</v>
      </c>
      <c r="G608" s="214">
        <f>Table6[[#This Row],[Unidades]]*Table6[[#This Row],[Valor Unitario]]</f>
        <v>19440</v>
      </c>
    </row>
    <row r="609" spans="1:7" x14ac:dyDescent="0.2">
      <c r="A609" s="202" t="s">
        <v>328</v>
      </c>
      <c r="B609" s="202" t="s">
        <v>333</v>
      </c>
      <c r="C609" s="203">
        <v>41022</v>
      </c>
      <c r="D609" s="202">
        <v>11032</v>
      </c>
      <c r="E609" s="202">
        <v>7</v>
      </c>
      <c r="F609" s="216">
        <v>8902.5</v>
      </c>
      <c r="G609" s="214">
        <f>Table6[[#This Row],[Unidades]]*Table6[[#This Row],[Valor Unitario]]</f>
        <v>62317.5</v>
      </c>
    </row>
    <row r="610" spans="1:7" x14ac:dyDescent="0.2">
      <c r="A610" s="200" t="s">
        <v>328</v>
      </c>
      <c r="B610" s="200" t="s">
        <v>333</v>
      </c>
      <c r="C610" s="201">
        <v>41023</v>
      </c>
      <c r="D610" s="200">
        <v>11035</v>
      </c>
      <c r="E610" s="200">
        <v>16</v>
      </c>
      <c r="F610" s="214">
        <v>1754.5</v>
      </c>
      <c r="G610" s="214">
        <f>Table6[[#This Row],[Unidades]]*Table6[[#This Row],[Valor Unitario]]</f>
        <v>28072</v>
      </c>
    </row>
    <row r="611" spans="1:7" x14ac:dyDescent="0.2">
      <c r="A611" s="202" t="s">
        <v>328</v>
      </c>
      <c r="B611" s="202" t="s">
        <v>333</v>
      </c>
      <c r="C611" s="203">
        <v>41028</v>
      </c>
      <c r="D611" s="202">
        <v>11053</v>
      </c>
      <c r="E611" s="202">
        <v>13</v>
      </c>
      <c r="F611" s="216">
        <v>3055</v>
      </c>
      <c r="G611" s="214">
        <f>Table6[[#This Row],[Unidades]]*Table6[[#This Row],[Valor Unitario]]</f>
        <v>39715</v>
      </c>
    </row>
    <row r="612" spans="1:7" x14ac:dyDescent="0.2">
      <c r="A612" s="200" t="s">
        <v>328</v>
      </c>
      <c r="B612" s="200" t="s">
        <v>333</v>
      </c>
      <c r="C612" s="201">
        <v>41030</v>
      </c>
      <c r="D612" s="200">
        <v>11042</v>
      </c>
      <c r="E612" s="200">
        <v>16</v>
      </c>
      <c r="F612" s="214">
        <v>405.75</v>
      </c>
      <c r="G612" s="214">
        <f>Table6[[#This Row],[Unidades]]*Table6[[#This Row],[Valor Unitario]]</f>
        <v>6492</v>
      </c>
    </row>
    <row r="613" spans="1:7" x14ac:dyDescent="0.2">
      <c r="A613" s="202" t="s">
        <v>328</v>
      </c>
      <c r="B613" s="202" t="s">
        <v>333</v>
      </c>
      <c r="C613" s="203">
        <v>41498</v>
      </c>
      <c r="D613" s="202">
        <v>10265</v>
      </c>
      <c r="E613" s="202">
        <v>16</v>
      </c>
      <c r="F613" s="216">
        <v>1176</v>
      </c>
      <c r="G613" s="214">
        <f>Table6[[#This Row],[Unidades]]*Table6[[#This Row],[Valor Unitario]]</f>
        <v>18816</v>
      </c>
    </row>
    <row r="614" spans="1:7" x14ac:dyDescent="0.2">
      <c r="A614" s="200" t="s">
        <v>328</v>
      </c>
      <c r="B614" s="200" t="s">
        <v>333</v>
      </c>
      <c r="C614" s="201">
        <v>41499</v>
      </c>
      <c r="D614" s="200">
        <v>10277</v>
      </c>
      <c r="E614" s="200">
        <v>7</v>
      </c>
      <c r="F614" s="214">
        <v>1200.8</v>
      </c>
      <c r="G614" s="214">
        <f>Table6[[#This Row],[Unidades]]*Table6[[#This Row],[Valor Unitario]]</f>
        <v>8405.6</v>
      </c>
    </row>
    <row r="615" spans="1:7" x14ac:dyDescent="0.2">
      <c r="A615" s="202" t="s">
        <v>328</v>
      </c>
      <c r="B615" s="202" t="s">
        <v>333</v>
      </c>
      <c r="C615" s="203">
        <v>41527</v>
      </c>
      <c r="D615" s="202">
        <v>10295</v>
      </c>
      <c r="E615" s="202">
        <v>17</v>
      </c>
      <c r="F615" s="216">
        <v>121.6</v>
      </c>
      <c r="G615" s="214">
        <f>Table6[[#This Row],[Unidades]]*Table6[[#This Row],[Valor Unitario]]</f>
        <v>2067.1999999999998</v>
      </c>
    </row>
    <row r="616" spans="1:7" x14ac:dyDescent="0.2">
      <c r="A616" s="200" t="s">
        <v>328</v>
      </c>
      <c r="B616" s="200" t="s">
        <v>333</v>
      </c>
      <c r="C616" s="201">
        <v>41529</v>
      </c>
      <c r="D616" s="200">
        <v>10280</v>
      </c>
      <c r="E616" s="200">
        <v>11</v>
      </c>
      <c r="F616" s="214">
        <v>613.20000000000005</v>
      </c>
      <c r="G616" s="214">
        <f>Table6[[#This Row],[Unidades]]*Table6[[#This Row],[Valor Unitario]]</f>
        <v>6745.2000000000007</v>
      </c>
    </row>
    <row r="617" spans="1:7" x14ac:dyDescent="0.2">
      <c r="A617" s="202" t="s">
        <v>328</v>
      </c>
      <c r="B617" s="202" t="s">
        <v>333</v>
      </c>
      <c r="C617" s="203">
        <v>41535</v>
      </c>
      <c r="D617" s="202">
        <v>10300</v>
      </c>
      <c r="E617" s="202">
        <v>15</v>
      </c>
      <c r="F617" s="216">
        <v>608</v>
      </c>
      <c r="G617" s="214">
        <f>Table6[[#This Row],[Unidades]]*Table6[[#This Row],[Valor Unitario]]</f>
        <v>9120</v>
      </c>
    </row>
    <row r="618" spans="1:7" x14ac:dyDescent="0.2">
      <c r="A618" s="200" t="s">
        <v>328</v>
      </c>
      <c r="B618" s="200" t="s">
        <v>333</v>
      </c>
      <c r="C618" s="201">
        <v>41542</v>
      </c>
      <c r="D618" s="200">
        <v>10307</v>
      </c>
      <c r="E618" s="200">
        <v>11</v>
      </c>
      <c r="F618" s="214">
        <v>424</v>
      </c>
      <c r="G618" s="214">
        <f>Table6[[#This Row],[Unidades]]*Table6[[#This Row],[Valor Unitario]]</f>
        <v>4664</v>
      </c>
    </row>
    <row r="619" spans="1:7" x14ac:dyDescent="0.2">
      <c r="A619" s="202" t="s">
        <v>328</v>
      </c>
      <c r="B619" s="202" t="s">
        <v>333</v>
      </c>
      <c r="C619" s="203">
        <v>41550</v>
      </c>
      <c r="D619" s="202">
        <v>10312</v>
      </c>
      <c r="E619" s="202">
        <v>7</v>
      </c>
      <c r="F619" s="216">
        <v>1614.8</v>
      </c>
      <c r="G619" s="214">
        <f>Table6[[#This Row],[Unidades]]*Table6[[#This Row],[Valor Unitario]]</f>
        <v>11303.6</v>
      </c>
    </row>
    <row r="620" spans="1:7" x14ac:dyDescent="0.2">
      <c r="A620" s="200" t="s">
        <v>328</v>
      </c>
      <c r="B620" s="200" t="s">
        <v>333</v>
      </c>
      <c r="C620" s="201">
        <v>41551</v>
      </c>
      <c r="D620" s="200">
        <v>10313</v>
      </c>
      <c r="E620" s="200">
        <v>11</v>
      </c>
      <c r="F620" s="214">
        <v>182.4</v>
      </c>
      <c r="G620" s="214">
        <f>Table6[[#This Row],[Unidades]]*Table6[[#This Row],[Valor Unitario]]</f>
        <v>2006.4</v>
      </c>
    </row>
    <row r="621" spans="1:7" x14ac:dyDescent="0.2">
      <c r="A621" s="202" t="s">
        <v>328</v>
      </c>
      <c r="B621" s="202" t="s">
        <v>333</v>
      </c>
      <c r="C621" s="203">
        <v>41561</v>
      </c>
      <c r="D621" s="202">
        <v>10327</v>
      </c>
      <c r="E621" s="202">
        <v>7</v>
      </c>
      <c r="F621" s="216">
        <v>1810</v>
      </c>
      <c r="G621" s="214">
        <f>Table6[[#This Row],[Unidades]]*Table6[[#This Row],[Valor Unitario]]</f>
        <v>12670</v>
      </c>
    </row>
    <row r="622" spans="1:7" x14ac:dyDescent="0.2">
      <c r="A622" s="200" t="s">
        <v>328</v>
      </c>
      <c r="B622" s="200" t="s">
        <v>333</v>
      </c>
      <c r="C622" s="201">
        <v>41582</v>
      </c>
      <c r="D622" s="200">
        <v>10339</v>
      </c>
      <c r="E622" s="200">
        <v>7</v>
      </c>
      <c r="F622" s="214">
        <v>3354</v>
      </c>
      <c r="G622" s="214">
        <f>Table6[[#This Row],[Unidades]]*Table6[[#This Row],[Valor Unitario]]</f>
        <v>23478</v>
      </c>
    </row>
    <row r="623" spans="1:7" x14ac:dyDescent="0.2">
      <c r="A623" s="202" t="s">
        <v>328</v>
      </c>
      <c r="B623" s="202" t="s">
        <v>333</v>
      </c>
      <c r="C623" s="203">
        <v>41589</v>
      </c>
      <c r="D623" s="202">
        <v>10345</v>
      </c>
      <c r="E623" s="202">
        <v>18</v>
      </c>
      <c r="F623" s="216">
        <v>2924.8</v>
      </c>
      <c r="G623" s="214">
        <f>Table6[[#This Row],[Unidades]]*Table6[[#This Row],[Valor Unitario]]</f>
        <v>52646.400000000001</v>
      </c>
    </row>
    <row r="624" spans="1:7" x14ac:dyDescent="0.2">
      <c r="A624" s="200" t="s">
        <v>328</v>
      </c>
      <c r="B624" s="200" t="s">
        <v>333</v>
      </c>
      <c r="C624" s="201">
        <v>41610</v>
      </c>
      <c r="D624" s="200">
        <v>10368</v>
      </c>
      <c r="E624" s="200">
        <v>17</v>
      </c>
      <c r="F624" s="214">
        <v>1689.78</v>
      </c>
      <c r="G624" s="214">
        <f>Table6[[#This Row],[Unidades]]*Table6[[#This Row],[Valor Unitario]]</f>
        <v>28726.26</v>
      </c>
    </row>
    <row r="625" spans="1:7" x14ac:dyDescent="0.2">
      <c r="A625" s="202" t="s">
        <v>328</v>
      </c>
      <c r="B625" s="202" t="s">
        <v>333</v>
      </c>
      <c r="C625" s="203">
        <v>41621</v>
      </c>
      <c r="D625" s="202">
        <v>10379</v>
      </c>
      <c r="E625" s="202">
        <v>7</v>
      </c>
      <c r="F625" s="216">
        <v>863.28</v>
      </c>
      <c r="G625" s="214">
        <f>Table6[[#This Row],[Unidades]]*Table6[[#This Row],[Valor Unitario]]</f>
        <v>6042.96</v>
      </c>
    </row>
    <row r="626" spans="1:7" x14ac:dyDescent="0.2">
      <c r="A626" s="200" t="s">
        <v>328</v>
      </c>
      <c r="B626" s="200" t="s">
        <v>333</v>
      </c>
      <c r="C626" s="201">
        <v>41628</v>
      </c>
      <c r="D626" s="200">
        <v>10388</v>
      </c>
      <c r="E626" s="200">
        <v>19</v>
      </c>
      <c r="F626" s="214">
        <v>1228.8</v>
      </c>
      <c r="G626" s="214">
        <f>Table6[[#This Row],[Unidades]]*Table6[[#This Row],[Valor Unitario]]</f>
        <v>23347.200000000001</v>
      </c>
    </row>
    <row r="627" spans="1:7" x14ac:dyDescent="0.2">
      <c r="A627" s="202" t="s">
        <v>326</v>
      </c>
      <c r="B627" s="202" t="s">
        <v>334</v>
      </c>
      <c r="C627" s="203">
        <v>40546</v>
      </c>
      <c r="D627" s="202">
        <v>10395</v>
      </c>
      <c r="E627" s="202">
        <v>9</v>
      </c>
      <c r="F627" s="216">
        <v>2122.92</v>
      </c>
      <c r="G627" s="214">
        <f>Table6[[#This Row],[Unidades]]*Table6[[#This Row],[Valor Unitario]]</f>
        <v>19106.28</v>
      </c>
    </row>
    <row r="628" spans="1:7" x14ac:dyDescent="0.2">
      <c r="A628" s="200" t="s">
        <v>326</v>
      </c>
      <c r="B628" s="200" t="s">
        <v>334</v>
      </c>
      <c r="C628" s="201">
        <v>40584</v>
      </c>
      <c r="D628" s="200">
        <v>10439</v>
      </c>
      <c r="E628" s="200">
        <v>12</v>
      </c>
      <c r="F628" s="214">
        <v>1078</v>
      </c>
      <c r="G628" s="214">
        <f>Table6[[#This Row],[Unidades]]*Table6[[#This Row],[Valor Unitario]]</f>
        <v>12936</v>
      </c>
    </row>
    <row r="629" spans="1:7" x14ac:dyDescent="0.2">
      <c r="A629" s="202" t="s">
        <v>326</v>
      </c>
      <c r="B629" s="202" t="s">
        <v>334</v>
      </c>
      <c r="C629" s="203">
        <v>40588</v>
      </c>
      <c r="D629" s="202">
        <v>10425</v>
      </c>
      <c r="E629" s="202">
        <v>10</v>
      </c>
      <c r="F629" s="216">
        <v>360</v>
      </c>
      <c r="G629" s="214">
        <f>Table6[[#This Row],[Unidades]]*Table6[[#This Row],[Valor Unitario]]</f>
        <v>3600</v>
      </c>
    </row>
    <row r="630" spans="1:7" x14ac:dyDescent="0.2">
      <c r="A630" s="200" t="s">
        <v>326</v>
      </c>
      <c r="B630" s="200" t="s">
        <v>334</v>
      </c>
      <c r="C630" s="201">
        <v>40593</v>
      </c>
      <c r="D630" s="200">
        <v>10446</v>
      </c>
      <c r="E630" s="200">
        <v>18</v>
      </c>
      <c r="F630" s="214">
        <v>246.24</v>
      </c>
      <c r="G630" s="214">
        <f>Table6[[#This Row],[Unidades]]*Table6[[#This Row],[Valor Unitario]]</f>
        <v>4432.32</v>
      </c>
    </row>
    <row r="631" spans="1:7" x14ac:dyDescent="0.2">
      <c r="A631" s="202" t="s">
        <v>326</v>
      </c>
      <c r="B631" s="202" t="s">
        <v>334</v>
      </c>
      <c r="C631" s="203">
        <v>40598</v>
      </c>
      <c r="D631" s="202">
        <v>10423</v>
      </c>
      <c r="E631" s="202">
        <v>7</v>
      </c>
      <c r="F631" s="216">
        <v>1020</v>
      </c>
      <c r="G631" s="214">
        <f>Table6[[#This Row],[Unidades]]*Table6[[#This Row],[Valor Unitario]]</f>
        <v>7140</v>
      </c>
    </row>
    <row r="632" spans="1:7" x14ac:dyDescent="0.2">
      <c r="A632" s="200" t="s">
        <v>326</v>
      </c>
      <c r="B632" s="200" t="s">
        <v>334</v>
      </c>
      <c r="C632" s="201">
        <v>40626</v>
      </c>
      <c r="D632" s="200">
        <v>10480</v>
      </c>
      <c r="E632" s="200">
        <v>14</v>
      </c>
      <c r="F632" s="214">
        <v>756</v>
      </c>
      <c r="G632" s="214">
        <f>Table6[[#This Row],[Unidades]]*Table6[[#This Row],[Valor Unitario]]</f>
        <v>10584</v>
      </c>
    </row>
    <row r="633" spans="1:7" x14ac:dyDescent="0.2">
      <c r="A633" s="202" t="s">
        <v>326</v>
      </c>
      <c r="B633" s="202" t="s">
        <v>334</v>
      </c>
      <c r="C633" s="203">
        <v>40642</v>
      </c>
      <c r="D633" s="202">
        <v>10489</v>
      </c>
      <c r="E633" s="202">
        <v>17</v>
      </c>
      <c r="F633" s="216">
        <v>439.2</v>
      </c>
      <c r="G633" s="214">
        <f>Table6[[#This Row],[Unidades]]*Table6[[#This Row],[Valor Unitario]]</f>
        <v>7466.4</v>
      </c>
    </row>
    <row r="634" spans="1:7" x14ac:dyDescent="0.2">
      <c r="A634" s="200" t="s">
        <v>326</v>
      </c>
      <c r="B634" s="200" t="s">
        <v>334</v>
      </c>
      <c r="C634" s="201">
        <v>40649</v>
      </c>
      <c r="D634" s="200">
        <v>10503</v>
      </c>
      <c r="E634" s="200">
        <v>9</v>
      </c>
      <c r="F634" s="214">
        <v>2048.5</v>
      </c>
      <c r="G634" s="214">
        <f>Table6[[#This Row],[Unidades]]*Table6[[#This Row],[Valor Unitario]]</f>
        <v>18436.5</v>
      </c>
    </row>
    <row r="635" spans="1:7" x14ac:dyDescent="0.2">
      <c r="A635" s="202" t="s">
        <v>326</v>
      </c>
      <c r="B635" s="202" t="s">
        <v>334</v>
      </c>
      <c r="C635" s="203">
        <v>40650</v>
      </c>
      <c r="D635" s="202">
        <v>10500</v>
      </c>
      <c r="E635" s="202">
        <v>14</v>
      </c>
      <c r="F635" s="216">
        <v>523.26</v>
      </c>
      <c r="G635" s="214">
        <f>Table6[[#This Row],[Unidades]]*Table6[[#This Row],[Valor Unitario]]</f>
        <v>7325.6399999999994</v>
      </c>
    </row>
    <row r="636" spans="1:7" x14ac:dyDescent="0.2">
      <c r="A636" s="200" t="s">
        <v>326</v>
      </c>
      <c r="B636" s="200" t="s">
        <v>334</v>
      </c>
      <c r="C636" s="201">
        <v>40661</v>
      </c>
      <c r="D636" s="200">
        <v>10510</v>
      </c>
      <c r="E636" s="200">
        <v>7</v>
      </c>
      <c r="F636" s="214">
        <v>4707.54</v>
      </c>
      <c r="G636" s="214">
        <f>Table6[[#This Row],[Unidades]]*Table6[[#This Row],[Valor Unitario]]</f>
        <v>32952.78</v>
      </c>
    </row>
    <row r="637" spans="1:7" x14ac:dyDescent="0.2">
      <c r="A637" s="202" t="s">
        <v>326</v>
      </c>
      <c r="B637" s="202" t="s">
        <v>334</v>
      </c>
      <c r="C637" s="203">
        <v>40664</v>
      </c>
      <c r="D637" s="202">
        <v>10519</v>
      </c>
      <c r="E637" s="202">
        <v>13</v>
      </c>
      <c r="F637" s="216">
        <v>2314.1999999999998</v>
      </c>
      <c r="G637" s="214">
        <f>Table6[[#This Row],[Unidades]]*Table6[[#This Row],[Valor Unitario]]</f>
        <v>30084.6</v>
      </c>
    </row>
    <row r="638" spans="1:7" x14ac:dyDescent="0.2">
      <c r="A638" s="200" t="s">
        <v>326</v>
      </c>
      <c r="B638" s="200" t="s">
        <v>334</v>
      </c>
      <c r="C638" s="201">
        <v>40672</v>
      </c>
      <c r="D638" s="200">
        <v>10528</v>
      </c>
      <c r="E638" s="200">
        <v>16</v>
      </c>
      <c r="F638" s="214">
        <v>392.2</v>
      </c>
      <c r="G638" s="214">
        <f>Table6[[#This Row],[Unidades]]*Table6[[#This Row],[Valor Unitario]]</f>
        <v>6275.2</v>
      </c>
    </row>
    <row r="639" spans="1:7" x14ac:dyDescent="0.2">
      <c r="A639" s="202" t="s">
        <v>326</v>
      </c>
      <c r="B639" s="202" t="s">
        <v>334</v>
      </c>
      <c r="C639" s="203">
        <v>40686</v>
      </c>
      <c r="D639" s="202">
        <v>10539</v>
      </c>
      <c r="E639" s="202">
        <v>12</v>
      </c>
      <c r="F639" s="216">
        <v>355.5</v>
      </c>
      <c r="G639" s="214">
        <f>Table6[[#This Row],[Unidades]]*Table6[[#This Row],[Valor Unitario]]</f>
        <v>4266</v>
      </c>
    </row>
    <row r="640" spans="1:7" x14ac:dyDescent="0.2">
      <c r="A640" s="200" t="s">
        <v>326</v>
      </c>
      <c r="B640" s="200" t="s">
        <v>334</v>
      </c>
      <c r="C640" s="201">
        <v>40698</v>
      </c>
      <c r="D640" s="200">
        <v>10555</v>
      </c>
      <c r="E640" s="200">
        <v>18</v>
      </c>
      <c r="F640" s="214">
        <v>2944.4</v>
      </c>
      <c r="G640" s="214">
        <f>Table6[[#This Row],[Unidades]]*Table6[[#This Row],[Valor Unitario]]</f>
        <v>52999.200000000004</v>
      </c>
    </row>
    <row r="641" spans="1:7" x14ac:dyDescent="0.2">
      <c r="A641" s="202" t="s">
        <v>326</v>
      </c>
      <c r="B641" s="202" t="s">
        <v>334</v>
      </c>
      <c r="C641" s="203">
        <v>40707</v>
      </c>
      <c r="D641" s="202">
        <v>10559</v>
      </c>
      <c r="E641" s="202">
        <v>12</v>
      </c>
      <c r="F641" s="216">
        <v>520.41</v>
      </c>
      <c r="G641" s="214">
        <f>Table6[[#This Row],[Unidades]]*Table6[[#This Row],[Valor Unitario]]</f>
        <v>6244.92</v>
      </c>
    </row>
    <row r="642" spans="1:7" x14ac:dyDescent="0.2">
      <c r="A642" s="200" t="s">
        <v>326</v>
      </c>
      <c r="B642" s="200" t="s">
        <v>334</v>
      </c>
      <c r="C642" s="201">
        <v>40745</v>
      </c>
      <c r="D642" s="200">
        <v>10599</v>
      </c>
      <c r="E642" s="200">
        <v>15</v>
      </c>
      <c r="F642" s="214">
        <v>493</v>
      </c>
      <c r="G642" s="214">
        <f>Table6[[#This Row],[Unidades]]*Table6[[#This Row],[Valor Unitario]]</f>
        <v>7395</v>
      </c>
    </row>
    <row r="643" spans="1:7" x14ac:dyDescent="0.2">
      <c r="A643" s="202" t="s">
        <v>326</v>
      </c>
      <c r="B643" s="202" t="s">
        <v>334</v>
      </c>
      <c r="C643" s="203">
        <v>40756</v>
      </c>
      <c r="D643" s="202">
        <v>10611</v>
      </c>
      <c r="E643" s="202">
        <v>14</v>
      </c>
      <c r="F643" s="216">
        <v>808</v>
      </c>
      <c r="G643" s="214">
        <f>Table6[[#This Row],[Unidades]]*Table6[[#This Row],[Valor Unitario]]</f>
        <v>11312</v>
      </c>
    </row>
    <row r="644" spans="1:7" x14ac:dyDescent="0.2">
      <c r="A644" s="200" t="s">
        <v>326</v>
      </c>
      <c r="B644" s="200" t="s">
        <v>334</v>
      </c>
      <c r="C644" s="201">
        <v>40781</v>
      </c>
      <c r="D644" s="200">
        <v>10637</v>
      </c>
      <c r="E644" s="200">
        <v>16</v>
      </c>
      <c r="F644" s="214">
        <v>2761.94</v>
      </c>
      <c r="G644" s="214">
        <f>Table6[[#This Row],[Unidades]]*Table6[[#This Row],[Valor Unitario]]</f>
        <v>44191.040000000001</v>
      </c>
    </row>
    <row r="645" spans="1:7" x14ac:dyDescent="0.2">
      <c r="A645" s="202" t="s">
        <v>326</v>
      </c>
      <c r="B645" s="202" t="s">
        <v>334</v>
      </c>
      <c r="C645" s="203">
        <v>40788</v>
      </c>
      <c r="D645" s="202">
        <v>10643</v>
      </c>
      <c r="E645" s="202">
        <v>12</v>
      </c>
      <c r="F645" s="216">
        <v>814.5</v>
      </c>
      <c r="G645" s="214">
        <f>Table6[[#This Row],[Unidades]]*Table6[[#This Row],[Valor Unitario]]</f>
        <v>9774</v>
      </c>
    </row>
    <row r="646" spans="1:7" x14ac:dyDescent="0.2">
      <c r="A646" s="200" t="s">
        <v>326</v>
      </c>
      <c r="B646" s="200" t="s">
        <v>334</v>
      </c>
      <c r="C646" s="201">
        <v>40796</v>
      </c>
      <c r="D646" s="200">
        <v>10656</v>
      </c>
      <c r="E646" s="200">
        <v>19</v>
      </c>
      <c r="F646" s="214">
        <v>604.21</v>
      </c>
      <c r="G646" s="214">
        <f>Table6[[#This Row],[Unidades]]*Table6[[#This Row],[Valor Unitario]]</f>
        <v>11479.990000000002</v>
      </c>
    </row>
    <row r="647" spans="1:7" x14ac:dyDescent="0.2">
      <c r="A647" s="202" t="s">
        <v>326</v>
      </c>
      <c r="B647" s="202" t="s">
        <v>334</v>
      </c>
      <c r="C647" s="203">
        <v>40831</v>
      </c>
      <c r="D647" s="202">
        <v>10701</v>
      </c>
      <c r="E647" s="202">
        <v>18</v>
      </c>
      <c r="F647" s="216">
        <v>2864.5</v>
      </c>
      <c r="G647" s="214">
        <f>Table6[[#This Row],[Unidades]]*Table6[[#This Row],[Valor Unitario]]</f>
        <v>51561</v>
      </c>
    </row>
    <row r="648" spans="1:7" x14ac:dyDescent="0.2">
      <c r="A648" s="200" t="s">
        <v>326</v>
      </c>
      <c r="B648" s="200" t="s">
        <v>334</v>
      </c>
      <c r="C648" s="201">
        <v>40836</v>
      </c>
      <c r="D648" s="200">
        <v>10703</v>
      </c>
      <c r="E648" s="200">
        <v>10</v>
      </c>
      <c r="F648" s="214">
        <v>2545</v>
      </c>
      <c r="G648" s="214">
        <f>Table6[[#This Row],[Unidades]]*Table6[[#This Row],[Valor Unitario]]</f>
        <v>25450</v>
      </c>
    </row>
    <row r="649" spans="1:7" x14ac:dyDescent="0.2">
      <c r="A649" s="202" t="s">
        <v>326</v>
      </c>
      <c r="B649" s="202" t="s">
        <v>334</v>
      </c>
      <c r="C649" s="203">
        <v>40852</v>
      </c>
      <c r="D649" s="202">
        <v>10708</v>
      </c>
      <c r="E649" s="202">
        <v>13</v>
      </c>
      <c r="F649" s="216">
        <v>180.4</v>
      </c>
      <c r="G649" s="214">
        <f>Table6[[#This Row],[Unidades]]*Table6[[#This Row],[Valor Unitario]]</f>
        <v>2345.2000000000003</v>
      </c>
    </row>
    <row r="650" spans="1:7" x14ac:dyDescent="0.2">
      <c r="A650" s="200" t="s">
        <v>326</v>
      </c>
      <c r="B650" s="200" t="s">
        <v>334</v>
      </c>
      <c r="C650" s="201">
        <v>40854</v>
      </c>
      <c r="D650" s="200">
        <v>10704</v>
      </c>
      <c r="E650" s="200">
        <v>8</v>
      </c>
      <c r="F650" s="214">
        <v>595.5</v>
      </c>
      <c r="G650" s="214">
        <f>Table6[[#This Row],[Unidades]]*Table6[[#This Row],[Valor Unitario]]</f>
        <v>4764</v>
      </c>
    </row>
    <row r="651" spans="1:7" x14ac:dyDescent="0.2">
      <c r="A651" s="202" t="s">
        <v>326</v>
      </c>
      <c r="B651" s="202" t="s">
        <v>334</v>
      </c>
      <c r="C651" s="203">
        <v>40868</v>
      </c>
      <c r="D651" s="202">
        <v>10735</v>
      </c>
      <c r="E651" s="202">
        <v>10</v>
      </c>
      <c r="F651" s="216">
        <v>536.4</v>
      </c>
      <c r="G651" s="214">
        <f>Table6[[#This Row],[Unidades]]*Table6[[#This Row],[Valor Unitario]]</f>
        <v>5364</v>
      </c>
    </row>
    <row r="652" spans="1:7" x14ac:dyDescent="0.2">
      <c r="A652" s="200" t="s">
        <v>326</v>
      </c>
      <c r="B652" s="200" t="s">
        <v>334</v>
      </c>
      <c r="C652" s="201">
        <v>40871</v>
      </c>
      <c r="D652" s="200">
        <v>10744</v>
      </c>
      <c r="E652" s="200">
        <v>10</v>
      </c>
      <c r="F652" s="214">
        <v>736</v>
      </c>
      <c r="G652" s="214">
        <f>Table6[[#This Row],[Unidades]]*Table6[[#This Row],[Valor Unitario]]</f>
        <v>7360</v>
      </c>
    </row>
    <row r="653" spans="1:7" x14ac:dyDescent="0.2">
      <c r="A653" s="202" t="s">
        <v>326</v>
      </c>
      <c r="B653" s="202" t="s">
        <v>334</v>
      </c>
      <c r="C653" s="203">
        <v>40873</v>
      </c>
      <c r="D653" s="202">
        <v>10747</v>
      </c>
      <c r="E653" s="202">
        <v>16</v>
      </c>
      <c r="F653" s="216">
        <v>1912.85</v>
      </c>
      <c r="G653" s="214">
        <f>Table6[[#This Row],[Unidades]]*Table6[[#This Row],[Valor Unitario]]</f>
        <v>30605.599999999999</v>
      </c>
    </row>
    <row r="654" spans="1:7" x14ac:dyDescent="0.2">
      <c r="A654" s="200" t="s">
        <v>326</v>
      </c>
      <c r="B654" s="200" t="s">
        <v>334</v>
      </c>
      <c r="C654" s="201">
        <v>40874</v>
      </c>
      <c r="D654" s="200">
        <v>10754</v>
      </c>
      <c r="E654" s="200">
        <v>15</v>
      </c>
      <c r="F654" s="214">
        <v>55.2</v>
      </c>
      <c r="G654" s="214">
        <f>Table6[[#This Row],[Unidades]]*Table6[[#This Row],[Valor Unitario]]</f>
        <v>828</v>
      </c>
    </row>
    <row r="655" spans="1:7" x14ac:dyDescent="0.2">
      <c r="A655" s="202" t="s">
        <v>326</v>
      </c>
      <c r="B655" s="202" t="s">
        <v>334</v>
      </c>
      <c r="C655" s="203">
        <v>40885</v>
      </c>
      <c r="D655" s="202">
        <v>10764</v>
      </c>
      <c r="E655" s="202">
        <v>7</v>
      </c>
      <c r="F655" s="216">
        <v>2286</v>
      </c>
      <c r="G655" s="214">
        <f>Table6[[#This Row],[Unidades]]*Table6[[#This Row],[Valor Unitario]]</f>
        <v>16002</v>
      </c>
    </row>
    <row r="656" spans="1:7" x14ac:dyDescent="0.2">
      <c r="A656" s="200" t="s">
        <v>326</v>
      </c>
      <c r="B656" s="200" t="s">
        <v>334</v>
      </c>
      <c r="C656" s="201">
        <v>40892</v>
      </c>
      <c r="D656" s="200">
        <v>10757</v>
      </c>
      <c r="E656" s="200">
        <v>11</v>
      </c>
      <c r="F656" s="214">
        <v>3082</v>
      </c>
      <c r="G656" s="214">
        <f>Table6[[#This Row],[Unidades]]*Table6[[#This Row],[Valor Unitario]]</f>
        <v>33902</v>
      </c>
    </row>
    <row r="657" spans="1:7" x14ac:dyDescent="0.2">
      <c r="A657" s="202" t="s">
        <v>326</v>
      </c>
      <c r="B657" s="202" t="s">
        <v>334</v>
      </c>
      <c r="C657" s="203">
        <v>40903</v>
      </c>
      <c r="D657" s="202">
        <v>10790</v>
      </c>
      <c r="E657" s="202">
        <v>15</v>
      </c>
      <c r="F657" s="216">
        <v>722.5</v>
      </c>
      <c r="G657" s="214">
        <f>Table6[[#This Row],[Unidades]]*Table6[[#This Row],[Valor Unitario]]</f>
        <v>10837.5</v>
      </c>
    </row>
    <row r="658" spans="1:7" x14ac:dyDescent="0.2">
      <c r="A658" s="200" t="s">
        <v>326</v>
      </c>
      <c r="B658" s="200" t="s">
        <v>334</v>
      </c>
      <c r="C658" s="201">
        <v>40909</v>
      </c>
      <c r="D658" s="200">
        <v>10791</v>
      </c>
      <c r="E658" s="200">
        <v>15</v>
      </c>
      <c r="F658" s="214">
        <v>1829.76</v>
      </c>
      <c r="G658" s="214">
        <f>Table6[[#This Row],[Unidades]]*Table6[[#This Row],[Valor Unitario]]</f>
        <v>27446.400000000001</v>
      </c>
    </row>
    <row r="659" spans="1:7" x14ac:dyDescent="0.2">
      <c r="A659" s="202" t="s">
        <v>326</v>
      </c>
      <c r="B659" s="202" t="s">
        <v>334</v>
      </c>
      <c r="C659" s="203">
        <v>40910</v>
      </c>
      <c r="D659" s="202">
        <v>10794</v>
      </c>
      <c r="E659" s="202">
        <v>19</v>
      </c>
      <c r="F659" s="216">
        <v>314.76</v>
      </c>
      <c r="G659" s="214">
        <f>Table6[[#This Row],[Unidades]]*Table6[[#This Row],[Valor Unitario]]</f>
        <v>5980.44</v>
      </c>
    </row>
    <row r="660" spans="1:7" x14ac:dyDescent="0.2">
      <c r="A660" s="200" t="s">
        <v>326</v>
      </c>
      <c r="B660" s="200" t="s">
        <v>334</v>
      </c>
      <c r="C660" s="201">
        <v>40915</v>
      </c>
      <c r="D660" s="200">
        <v>10804</v>
      </c>
      <c r="E660" s="200">
        <v>17</v>
      </c>
      <c r="F660" s="214">
        <v>2278.4</v>
      </c>
      <c r="G660" s="214">
        <f>Table6[[#This Row],[Unidades]]*Table6[[#This Row],[Valor Unitario]]</f>
        <v>38732.800000000003</v>
      </c>
    </row>
    <row r="661" spans="1:7" x14ac:dyDescent="0.2">
      <c r="A661" s="202" t="s">
        <v>326</v>
      </c>
      <c r="B661" s="202" t="s">
        <v>334</v>
      </c>
      <c r="C661" s="203">
        <v>40924</v>
      </c>
      <c r="D661" s="202">
        <v>10822</v>
      </c>
      <c r="E661" s="202">
        <v>10</v>
      </c>
      <c r="F661" s="216">
        <v>237.9</v>
      </c>
      <c r="G661" s="214">
        <f>Table6[[#This Row],[Unidades]]*Table6[[#This Row],[Valor Unitario]]</f>
        <v>2379</v>
      </c>
    </row>
    <row r="662" spans="1:7" x14ac:dyDescent="0.2">
      <c r="A662" s="200" t="s">
        <v>326</v>
      </c>
      <c r="B662" s="200" t="s">
        <v>334</v>
      </c>
      <c r="C662" s="201">
        <v>40931</v>
      </c>
      <c r="D662" s="200">
        <v>10833</v>
      </c>
      <c r="E662" s="200">
        <v>14</v>
      </c>
      <c r="F662" s="214">
        <v>906.93</v>
      </c>
      <c r="G662" s="214">
        <f>Table6[[#This Row],[Unidades]]*Table6[[#This Row],[Valor Unitario]]</f>
        <v>12697.019999999999</v>
      </c>
    </row>
    <row r="663" spans="1:7" x14ac:dyDescent="0.2">
      <c r="A663" s="202" t="s">
        <v>326</v>
      </c>
      <c r="B663" s="202" t="s">
        <v>334</v>
      </c>
      <c r="C663" s="203">
        <v>40945</v>
      </c>
      <c r="D663" s="202">
        <v>10826</v>
      </c>
      <c r="E663" s="202">
        <v>12</v>
      </c>
      <c r="F663" s="216">
        <v>730</v>
      </c>
      <c r="G663" s="214">
        <f>Table6[[#This Row],[Unidades]]*Table6[[#This Row],[Valor Unitario]]</f>
        <v>8760</v>
      </c>
    </row>
    <row r="664" spans="1:7" x14ac:dyDescent="0.2">
      <c r="A664" s="200" t="s">
        <v>326</v>
      </c>
      <c r="B664" s="200" t="s">
        <v>334</v>
      </c>
      <c r="C664" s="201">
        <v>40950</v>
      </c>
      <c r="D664" s="200">
        <v>10867</v>
      </c>
      <c r="E664" s="200">
        <v>17</v>
      </c>
      <c r="F664" s="214">
        <v>98.4</v>
      </c>
      <c r="G664" s="214">
        <f>Table6[[#This Row],[Unidades]]*Table6[[#This Row],[Valor Unitario]]</f>
        <v>1672.8000000000002</v>
      </c>
    </row>
    <row r="665" spans="1:7" x14ac:dyDescent="0.2">
      <c r="A665" s="202" t="s">
        <v>326</v>
      </c>
      <c r="B665" s="202" t="s">
        <v>334</v>
      </c>
      <c r="C665" s="203">
        <v>40957</v>
      </c>
      <c r="D665" s="202">
        <v>10885</v>
      </c>
      <c r="E665" s="202">
        <v>9</v>
      </c>
      <c r="F665" s="216">
        <v>1209</v>
      </c>
      <c r="G665" s="214">
        <f>Table6[[#This Row],[Unidades]]*Table6[[#This Row],[Valor Unitario]]</f>
        <v>10881</v>
      </c>
    </row>
    <row r="666" spans="1:7" x14ac:dyDescent="0.2">
      <c r="A666" s="200" t="s">
        <v>326</v>
      </c>
      <c r="B666" s="200" t="s">
        <v>334</v>
      </c>
      <c r="C666" s="201">
        <v>40966</v>
      </c>
      <c r="D666" s="200">
        <v>10907</v>
      </c>
      <c r="E666" s="200">
        <v>18</v>
      </c>
      <c r="F666" s="214">
        <v>108.5</v>
      </c>
      <c r="G666" s="214">
        <f>Table6[[#This Row],[Unidades]]*Table6[[#This Row],[Valor Unitario]]</f>
        <v>1953</v>
      </c>
    </row>
    <row r="667" spans="1:7" x14ac:dyDescent="0.2">
      <c r="A667" s="202" t="s">
        <v>326</v>
      </c>
      <c r="B667" s="202" t="s">
        <v>334</v>
      </c>
      <c r="C667" s="203">
        <v>40970</v>
      </c>
      <c r="D667" s="202">
        <v>10914</v>
      </c>
      <c r="E667" s="202">
        <v>18</v>
      </c>
      <c r="F667" s="216">
        <v>537.5</v>
      </c>
      <c r="G667" s="214">
        <f>Table6[[#This Row],[Unidades]]*Table6[[#This Row],[Valor Unitario]]</f>
        <v>9675</v>
      </c>
    </row>
    <row r="668" spans="1:7" x14ac:dyDescent="0.2">
      <c r="A668" s="200" t="s">
        <v>326</v>
      </c>
      <c r="B668" s="200" t="s">
        <v>334</v>
      </c>
      <c r="C668" s="201">
        <v>40980</v>
      </c>
      <c r="D668" s="200">
        <v>10929</v>
      </c>
      <c r="E668" s="200">
        <v>7</v>
      </c>
      <c r="F668" s="214">
        <v>1174.75</v>
      </c>
      <c r="G668" s="214">
        <f>Table6[[#This Row],[Unidades]]*Table6[[#This Row],[Valor Unitario]]</f>
        <v>8223.25</v>
      </c>
    </row>
    <row r="669" spans="1:7" x14ac:dyDescent="0.2">
      <c r="A669" s="202" t="s">
        <v>326</v>
      </c>
      <c r="B669" s="202" t="s">
        <v>334</v>
      </c>
      <c r="C669" s="203">
        <v>40981</v>
      </c>
      <c r="D669" s="202">
        <v>10944</v>
      </c>
      <c r="E669" s="202">
        <v>15</v>
      </c>
      <c r="F669" s="216">
        <v>1025.33</v>
      </c>
      <c r="G669" s="214">
        <f>Table6[[#This Row],[Unidades]]*Table6[[#This Row],[Valor Unitario]]</f>
        <v>15379.949999999999</v>
      </c>
    </row>
    <row r="670" spans="1:7" x14ac:dyDescent="0.2">
      <c r="A670" s="200" t="s">
        <v>326</v>
      </c>
      <c r="B670" s="200" t="s">
        <v>334</v>
      </c>
      <c r="C670" s="201">
        <v>40984</v>
      </c>
      <c r="D670" s="200">
        <v>10933</v>
      </c>
      <c r="E670" s="200">
        <v>15</v>
      </c>
      <c r="F670" s="214">
        <v>920.6</v>
      </c>
      <c r="G670" s="214">
        <f>Table6[[#This Row],[Unidades]]*Table6[[#This Row],[Valor Unitario]]</f>
        <v>13809</v>
      </c>
    </row>
    <row r="671" spans="1:7" x14ac:dyDescent="0.2">
      <c r="A671" s="202" t="s">
        <v>326</v>
      </c>
      <c r="B671" s="202" t="s">
        <v>334</v>
      </c>
      <c r="C671" s="203">
        <v>40988</v>
      </c>
      <c r="D671" s="202">
        <v>10956</v>
      </c>
      <c r="E671" s="202">
        <v>15</v>
      </c>
      <c r="F671" s="216">
        <v>677</v>
      </c>
      <c r="G671" s="214">
        <f>Table6[[#This Row],[Unidades]]*Table6[[#This Row],[Valor Unitario]]</f>
        <v>10155</v>
      </c>
    </row>
    <row r="672" spans="1:7" x14ac:dyDescent="0.2">
      <c r="A672" s="200" t="s">
        <v>326</v>
      </c>
      <c r="B672" s="200" t="s">
        <v>334</v>
      </c>
      <c r="C672" s="201">
        <v>40991</v>
      </c>
      <c r="D672" s="200">
        <v>10959</v>
      </c>
      <c r="E672" s="200">
        <v>15</v>
      </c>
      <c r="F672" s="214">
        <v>131.75</v>
      </c>
      <c r="G672" s="214">
        <f>Table6[[#This Row],[Unidades]]*Table6[[#This Row],[Valor Unitario]]</f>
        <v>1976.25</v>
      </c>
    </row>
    <row r="673" spans="1:7" x14ac:dyDescent="0.2">
      <c r="A673" s="202" t="s">
        <v>326</v>
      </c>
      <c r="B673" s="202" t="s">
        <v>334</v>
      </c>
      <c r="C673" s="203">
        <v>40995</v>
      </c>
      <c r="D673" s="202">
        <v>10973</v>
      </c>
      <c r="E673" s="202">
        <v>19</v>
      </c>
      <c r="F673" s="216">
        <v>291.55</v>
      </c>
      <c r="G673" s="214">
        <f>Table6[[#This Row],[Unidades]]*Table6[[#This Row],[Valor Unitario]]</f>
        <v>5539.45</v>
      </c>
    </row>
    <row r="674" spans="1:7" x14ac:dyDescent="0.2">
      <c r="A674" s="200" t="s">
        <v>326</v>
      </c>
      <c r="B674" s="200" t="s">
        <v>334</v>
      </c>
      <c r="C674" s="201">
        <v>40998</v>
      </c>
      <c r="D674" s="200">
        <v>10965</v>
      </c>
      <c r="E674" s="200">
        <v>10</v>
      </c>
      <c r="F674" s="214">
        <v>848</v>
      </c>
      <c r="G674" s="214">
        <f>Table6[[#This Row],[Unidades]]*Table6[[#This Row],[Valor Unitario]]</f>
        <v>8480</v>
      </c>
    </row>
    <row r="675" spans="1:7" x14ac:dyDescent="0.2">
      <c r="A675" s="202" t="s">
        <v>326</v>
      </c>
      <c r="B675" s="202" t="s">
        <v>334</v>
      </c>
      <c r="C675" s="203">
        <v>41009</v>
      </c>
      <c r="D675" s="202">
        <v>10999</v>
      </c>
      <c r="E675" s="202">
        <v>11</v>
      </c>
      <c r="F675" s="216">
        <v>1197.95</v>
      </c>
      <c r="G675" s="214">
        <f>Table6[[#This Row],[Unidades]]*Table6[[#This Row],[Valor Unitario]]</f>
        <v>13177.45</v>
      </c>
    </row>
    <row r="676" spans="1:7" x14ac:dyDescent="0.2">
      <c r="A676" s="200" t="s">
        <v>326</v>
      </c>
      <c r="B676" s="200" t="s">
        <v>334</v>
      </c>
      <c r="C676" s="201">
        <v>41023</v>
      </c>
      <c r="D676" s="200">
        <v>11025</v>
      </c>
      <c r="E676" s="200">
        <v>7</v>
      </c>
      <c r="F676" s="214">
        <v>270</v>
      </c>
      <c r="G676" s="214">
        <f>Table6[[#This Row],[Unidades]]*Table6[[#This Row],[Valor Unitario]]</f>
        <v>1890</v>
      </c>
    </row>
    <row r="677" spans="1:7" x14ac:dyDescent="0.2">
      <c r="A677" s="202" t="s">
        <v>326</v>
      </c>
      <c r="B677" s="202" t="s">
        <v>334</v>
      </c>
      <c r="C677" s="203">
        <v>41023</v>
      </c>
      <c r="D677" s="202">
        <v>11031</v>
      </c>
      <c r="E677" s="202">
        <v>13</v>
      </c>
      <c r="F677" s="216">
        <v>2393.5</v>
      </c>
      <c r="G677" s="214">
        <f>Table6[[#This Row],[Unidades]]*Table6[[#This Row],[Valor Unitario]]</f>
        <v>31115.5</v>
      </c>
    </row>
    <row r="678" spans="1:7" x14ac:dyDescent="0.2">
      <c r="A678" s="200" t="s">
        <v>326</v>
      </c>
      <c r="B678" s="200" t="s">
        <v>334</v>
      </c>
      <c r="C678" s="201">
        <v>41465</v>
      </c>
      <c r="D678" s="200">
        <v>10249</v>
      </c>
      <c r="E678" s="200">
        <v>7</v>
      </c>
      <c r="F678" s="214">
        <v>1863.4</v>
      </c>
      <c r="G678" s="214">
        <f>Table6[[#This Row],[Unidades]]*Table6[[#This Row],[Valor Unitario]]</f>
        <v>13043.800000000001</v>
      </c>
    </row>
    <row r="679" spans="1:7" x14ac:dyDescent="0.2">
      <c r="A679" s="202" t="s">
        <v>326</v>
      </c>
      <c r="B679" s="202" t="s">
        <v>334</v>
      </c>
      <c r="C679" s="203">
        <v>41492</v>
      </c>
      <c r="D679" s="202">
        <v>10272</v>
      </c>
      <c r="E679" s="202">
        <v>16</v>
      </c>
      <c r="F679" s="216">
        <v>1456</v>
      </c>
      <c r="G679" s="214">
        <f>Table6[[#This Row],[Unidades]]*Table6[[#This Row],[Valor Unitario]]</f>
        <v>23296</v>
      </c>
    </row>
    <row r="680" spans="1:7" x14ac:dyDescent="0.2">
      <c r="A680" s="200" t="s">
        <v>326</v>
      </c>
      <c r="B680" s="200" t="s">
        <v>334</v>
      </c>
      <c r="C680" s="201">
        <v>41502</v>
      </c>
      <c r="D680" s="200">
        <v>10274</v>
      </c>
      <c r="E680" s="200">
        <v>18</v>
      </c>
      <c r="F680" s="214">
        <v>538.6</v>
      </c>
      <c r="G680" s="214">
        <f>Table6[[#This Row],[Unidades]]*Table6[[#This Row],[Valor Unitario]]</f>
        <v>9694.8000000000011</v>
      </c>
    </row>
    <row r="681" spans="1:7" x14ac:dyDescent="0.2">
      <c r="A681" s="202" t="s">
        <v>326</v>
      </c>
      <c r="B681" s="202" t="s">
        <v>334</v>
      </c>
      <c r="C681" s="203">
        <v>41509</v>
      </c>
      <c r="D681" s="202">
        <v>10264</v>
      </c>
      <c r="E681" s="202">
        <v>15</v>
      </c>
      <c r="F681" s="216">
        <v>695.62</v>
      </c>
      <c r="G681" s="214">
        <f>Table6[[#This Row],[Unidades]]*Table6[[#This Row],[Valor Unitario]]</f>
        <v>10434.299999999999</v>
      </c>
    </row>
    <row r="682" spans="1:7" x14ac:dyDescent="0.2">
      <c r="A682" s="200" t="s">
        <v>326</v>
      </c>
      <c r="B682" s="200" t="s">
        <v>334</v>
      </c>
      <c r="C682" s="201">
        <v>41516</v>
      </c>
      <c r="D682" s="200">
        <v>10271</v>
      </c>
      <c r="E682" s="200">
        <v>17</v>
      </c>
      <c r="F682" s="214">
        <v>48</v>
      </c>
      <c r="G682" s="214">
        <f>Table6[[#This Row],[Unidades]]*Table6[[#This Row],[Valor Unitario]]</f>
        <v>816</v>
      </c>
    </row>
    <row r="683" spans="1:7" x14ac:dyDescent="0.2">
      <c r="A683" s="202" t="s">
        <v>326</v>
      </c>
      <c r="B683" s="202" t="s">
        <v>334</v>
      </c>
      <c r="C683" s="203">
        <v>41521</v>
      </c>
      <c r="D683" s="202">
        <v>10291</v>
      </c>
      <c r="E683" s="202">
        <v>17</v>
      </c>
      <c r="F683" s="216">
        <v>497.52</v>
      </c>
      <c r="G683" s="214">
        <f>Table6[[#This Row],[Unidades]]*Table6[[#This Row],[Valor Unitario]]</f>
        <v>8457.84</v>
      </c>
    </row>
    <row r="684" spans="1:7" x14ac:dyDescent="0.2">
      <c r="A684" s="200" t="s">
        <v>326</v>
      </c>
      <c r="B684" s="200" t="s">
        <v>334</v>
      </c>
      <c r="C684" s="201">
        <v>41528</v>
      </c>
      <c r="D684" s="200">
        <v>10296</v>
      </c>
      <c r="E684" s="200">
        <v>12</v>
      </c>
      <c r="F684" s="214">
        <v>1050.5999999999999</v>
      </c>
      <c r="G684" s="214">
        <f>Table6[[#This Row],[Unidades]]*Table6[[#This Row],[Valor Unitario]]</f>
        <v>12607.199999999999</v>
      </c>
    </row>
    <row r="685" spans="1:7" x14ac:dyDescent="0.2">
      <c r="A685" s="202" t="s">
        <v>326</v>
      </c>
      <c r="B685" s="202" t="s">
        <v>334</v>
      </c>
      <c r="C685" s="203">
        <v>41528</v>
      </c>
      <c r="D685" s="202">
        <v>10298</v>
      </c>
      <c r="E685" s="202">
        <v>17</v>
      </c>
      <c r="F685" s="216">
        <v>2645</v>
      </c>
      <c r="G685" s="214">
        <f>Table6[[#This Row],[Unidades]]*Table6[[#This Row],[Valor Unitario]]</f>
        <v>44965</v>
      </c>
    </row>
    <row r="686" spans="1:7" x14ac:dyDescent="0.2">
      <c r="A686" s="200" t="s">
        <v>326</v>
      </c>
      <c r="B686" s="200" t="s">
        <v>334</v>
      </c>
      <c r="C686" s="201">
        <v>41557</v>
      </c>
      <c r="D686" s="200">
        <v>10317</v>
      </c>
      <c r="E686" s="200">
        <v>8</v>
      </c>
      <c r="F686" s="214">
        <v>288</v>
      </c>
      <c r="G686" s="214">
        <f>Table6[[#This Row],[Unidades]]*Table6[[#This Row],[Valor Unitario]]</f>
        <v>2304</v>
      </c>
    </row>
    <row r="687" spans="1:7" x14ac:dyDescent="0.2">
      <c r="A687" s="202" t="s">
        <v>326</v>
      </c>
      <c r="B687" s="202" t="s">
        <v>334</v>
      </c>
      <c r="C687" s="203">
        <v>41598</v>
      </c>
      <c r="D687" s="202">
        <v>10355</v>
      </c>
      <c r="E687" s="202">
        <v>18</v>
      </c>
      <c r="F687" s="216">
        <v>480</v>
      </c>
      <c r="G687" s="214">
        <f>Table6[[#This Row],[Unidades]]*Table6[[#This Row],[Valor Unitario]]</f>
        <v>8640</v>
      </c>
    </row>
    <row r="688" spans="1:7" x14ac:dyDescent="0.2">
      <c r="A688" s="200" t="s">
        <v>326</v>
      </c>
      <c r="B688" s="200" t="s">
        <v>334</v>
      </c>
      <c r="C688" s="201">
        <v>41605</v>
      </c>
      <c r="D688" s="200">
        <v>10356</v>
      </c>
      <c r="E688" s="200">
        <v>16</v>
      </c>
      <c r="F688" s="214">
        <v>1106.4000000000001</v>
      </c>
      <c r="G688" s="214">
        <f>Table6[[#This Row],[Unidades]]*Table6[[#This Row],[Valor Unitario]]</f>
        <v>17702.400000000001</v>
      </c>
    </row>
    <row r="689" spans="1:7" x14ac:dyDescent="0.2">
      <c r="A689" s="202" t="s">
        <v>326</v>
      </c>
      <c r="B689" s="202" t="s">
        <v>334</v>
      </c>
      <c r="C689" s="203">
        <v>41611</v>
      </c>
      <c r="D689" s="202">
        <v>10350</v>
      </c>
      <c r="E689" s="202">
        <v>19</v>
      </c>
      <c r="F689" s="216">
        <v>642.05999999999995</v>
      </c>
      <c r="G689" s="214">
        <f>Table6[[#This Row],[Unidades]]*Table6[[#This Row],[Valor Unitario]]</f>
        <v>12199.14</v>
      </c>
    </row>
    <row r="690" spans="1:7" x14ac:dyDescent="0.2">
      <c r="A690" s="200" t="s">
        <v>326</v>
      </c>
      <c r="B690" s="200" t="s">
        <v>334</v>
      </c>
      <c r="C690" s="201">
        <v>41634</v>
      </c>
      <c r="D690" s="200">
        <v>10390</v>
      </c>
      <c r="E690" s="200">
        <v>12</v>
      </c>
      <c r="F690" s="214">
        <v>2090.88</v>
      </c>
      <c r="G690" s="214">
        <f>Table6[[#This Row],[Unidades]]*Table6[[#This Row],[Valor Unitario]]</f>
        <v>25090.560000000001</v>
      </c>
    </row>
    <row r="691" spans="1:7" x14ac:dyDescent="0.2">
      <c r="A691" s="202" t="s">
        <v>326</v>
      </c>
      <c r="B691" s="202" t="s">
        <v>334</v>
      </c>
      <c r="C691" s="203">
        <v>41635</v>
      </c>
      <c r="D691" s="202">
        <v>10370</v>
      </c>
      <c r="E691" s="202">
        <v>10</v>
      </c>
      <c r="F691" s="216">
        <v>1117.5999999999999</v>
      </c>
      <c r="G691" s="214">
        <f>Table6[[#This Row],[Unidades]]*Table6[[#This Row],[Valor Unitario]]</f>
        <v>11176</v>
      </c>
    </row>
    <row r="692" spans="1:7" x14ac:dyDescent="0.2">
      <c r="A692" s="200" t="s">
        <v>326</v>
      </c>
      <c r="B692" s="200" t="s">
        <v>335</v>
      </c>
      <c r="C692" s="201">
        <v>40545</v>
      </c>
      <c r="D692" s="200">
        <v>10397</v>
      </c>
      <c r="E692" s="200">
        <v>17</v>
      </c>
      <c r="F692" s="214">
        <v>716.72</v>
      </c>
      <c r="G692" s="214">
        <f>Table6[[#This Row],[Unidades]]*Table6[[#This Row],[Valor Unitario]]</f>
        <v>12184.24</v>
      </c>
    </row>
    <row r="693" spans="1:7" x14ac:dyDescent="0.2">
      <c r="A693" s="202" t="s">
        <v>326</v>
      </c>
      <c r="B693" s="202" t="s">
        <v>335</v>
      </c>
      <c r="C693" s="203">
        <v>40608</v>
      </c>
      <c r="D693" s="202">
        <v>10463</v>
      </c>
      <c r="E693" s="202">
        <v>9</v>
      </c>
      <c r="F693" s="216">
        <v>713.3</v>
      </c>
      <c r="G693" s="214">
        <f>Table6[[#This Row],[Unidades]]*Table6[[#This Row],[Valor Unitario]]</f>
        <v>6419.7</v>
      </c>
    </row>
    <row r="694" spans="1:7" x14ac:dyDescent="0.2">
      <c r="A694" s="200" t="s">
        <v>326</v>
      </c>
      <c r="B694" s="200" t="s">
        <v>335</v>
      </c>
      <c r="C694" s="201">
        <v>40623</v>
      </c>
      <c r="D694" s="200">
        <v>10474</v>
      </c>
      <c r="E694" s="200">
        <v>7</v>
      </c>
      <c r="F694" s="214">
        <v>1249.0999999999999</v>
      </c>
      <c r="G694" s="214">
        <f>Table6[[#This Row],[Unidades]]*Table6[[#This Row],[Valor Unitario]]</f>
        <v>8743.6999999999989</v>
      </c>
    </row>
    <row r="695" spans="1:7" x14ac:dyDescent="0.2">
      <c r="A695" s="202" t="s">
        <v>326</v>
      </c>
      <c r="B695" s="202" t="s">
        <v>335</v>
      </c>
      <c r="C695" s="203">
        <v>40627</v>
      </c>
      <c r="D695" s="202">
        <v>10477</v>
      </c>
      <c r="E695" s="202">
        <v>7</v>
      </c>
      <c r="F695" s="216">
        <v>558</v>
      </c>
      <c r="G695" s="214">
        <f>Table6[[#This Row],[Unidades]]*Table6[[#This Row],[Valor Unitario]]</f>
        <v>3906</v>
      </c>
    </row>
    <row r="696" spans="1:7" x14ac:dyDescent="0.2">
      <c r="A696" s="200" t="s">
        <v>326</v>
      </c>
      <c r="B696" s="200" t="s">
        <v>335</v>
      </c>
      <c r="C696" s="201">
        <v>40672</v>
      </c>
      <c r="D696" s="200">
        <v>10529</v>
      </c>
      <c r="E696" s="200">
        <v>15</v>
      </c>
      <c r="F696" s="214">
        <v>946</v>
      </c>
      <c r="G696" s="214">
        <f>Table6[[#This Row],[Unidades]]*Table6[[#This Row],[Valor Unitario]]</f>
        <v>14190</v>
      </c>
    </row>
    <row r="697" spans="1:7" x14ac:dyDescent="0.2">
      <c r="A697" s="202" t="s">
        <v>326</v>
      </c>
      <c r="B697" s="202" t="s">
        <v>335</v>
      </c>
      <c r="C697" s="203">
        <v>40693</v>
      </c>
      <c r="D697" s="202">
        <v>10549</v>
      </c>
      <c r="E697" s="202">
        <v>17</v>
      </c>
      <c r="F697" s="216">
        <v>3554.27</v>
      </c>
      <c r="G697" s="214">
        <f>Table6[[#This Row],[Unidades]]*Table6[[#This Row],[Valor Unitario]]</f>
        <v>60422.59</v>
      </c>
    </row>
    <row r="698" spans="1:7" x14ac:dyDescent="0.2">
      <c r="A698" s="200" t="s">
        <v>326</v>
      </c>
      <c r="B698" s="200" t="s">
        <v>335</v>
      </c>
      <c r="C698" s="201">
        <v>40724</v>
      </c>
      <c r="D698" s="200">
        <v>10575</v>
      </c>
      <c r="E698" s="200">
        <v>8</v>
      </c>
      <c r="F698" s="214">
        <v>2147.4</v>
      </c>
      <c r="G698" s="214">
        <f>Table6[[#This Row],[Unidades]]*Table6[[#This Row],[Valor Unitario]]</f>
        <v>17179.2</v>
      </c>
    </row>
    <row r="699" spans="1:7" x14ac:dyDescent="0.2">
      <c r="A699" s="202" t="s">
        <v>326</v>
      </c>
      <c r="B699" s="202" t="s">
        <v>335</v>
      </c>
      <c r="C699" s="203">
        <v>40735</v>
      </c>
      <c r="D699" s="202">
        <v>10569</v>
      </c>
      <c r="E699" s="202">
        <v>7</v>
      </c>
      <c r="F699" s="216">
        <v>890</v>
      </c>
      <c r="G699" s="214">
        <f>Table6[[#This Row],[Unidades]]*Table6[[#This Row],[Valor Unitario]]</f>
        <v>6230</v>
      </c>
    </row>
    <row r="700" spans="1:7" x14ac:dyDescent="0.2">
      <c r="A700" s="200" t="s">
        <v>326</v>
      </c>
      <c r="B700" s="200" t="s">
        <v>335</v>
      </c>
      <c r="C700" s="201">
        <v>40749</v>
      </c>
      <c r="D700" s="200">
        <v>10607</v>
      </c>
      <c r="E700" s="200">
        <v>10</v>
      </c>
      <c r="F700" s="214">
        <v>6475.4</v>
      </c>
      <c r="G700" s="214">
        <f>Table6[[#This Row],[Unidades]]*Table6[[#This Row],[Valor Unitario]]</f>
        <v>64754</v>
      </c>
    </row>
    <row r="701" spans="1:7" x14ac:dyDescent="0.2">
      <c r="A701" s="202" t="s">
        <v>326</v>
      </c>
      <c r="B701" s="202" t="s">
        <v>335</v>
      </c>
      <c r="C701" s="203">
        <v>40784</v>
      </c>
      <c r="D701" s="202">
        <v>10649</v>
      </c>
      <c r="E701" s="202">
        <v>7</v>
      </c>
      <c r="F701" s="216">
        <v>1434</v>
      </c>
      <c r="G701" s="214">
        <f>Table6[[#This Row],[Unidades]]*Table6[[#This Row],[Valor Unitario]]</f>
        <v>10038</v>
      </c>
    </row>
    <row r="702" spans="1:7" x14ac:dyDescent="0.2">
      <c r="A702" s="200" t="s">
        <v>326</v>
      </c>
      <c r="B702" s="200" t="s">
        <v>335</v>
      </c>
      <c r="C702" s="201">
        <v>40789</v>
      </c>
      <c r="D702" s="200">
        <v>10650</v>
      </c>
      <c r="E702" s="200">
        <v>12</v>
      </c>
      <c r="F702" s="214">
        <v>1779.2</v>
      </c>
      <c r="G702" s="214">
        <f>Table6[[#This Row],[Unidades]]*Table6[[#This Row],[Valor Unitario]]</f>
        <v>21350.400000000001</v>
      </c>
    </row>
    <row r="703" spans="1:7" x14ac:dyDescent="0.2">
      <c r="A703" s="202" t="s">
        <v>326</v>
      </c>
      <c r="B703" s="202" t="s">
        <v>335</v>
      </c>
      <c r="C703" s="203">
        <v>40795</v>
      </c>
      <c r="D703" s="202">
        <v>10648</v>
      </c>
      <c r="E703" s="202">
        <v>13</v>
      </c>
      <c r="F703" s="216">
        <v>372.37</v>
      </c>
      <c r="G703" s="214">
        <f>Table6[[#This Row],[Unidades]]*Table6[[#This Row],[Valor Unitario]]</f>
        <v>4840.8100000000004</v>
      </c>
    </row>
    <row r="704" spans="1:7" x14ac:dyDescent="0.2">
      <c r="A704" s="200" t="s">
        <v>326</v>
      </c>
      <c r="B704" s="200" t="s">
        <v>335</v>
      </c>
      <c r="C704" s="201">
        <v>40797</v>
      </c>
      <c r="D704" s="200">
        <v>10654</v>
      </c>
      <c r="E704" s="200">
        <v>7</v>
      </c>
      <c r="F704" s="214">
        <v>601.83000000000004</v>
      </c>
      <c r="G704" s="214">
        <f>Table6[[#This Row],[Unidades]]*Table6[[#This Row],[Valor Unitario]]</f>
        <v>4212.8100000000004</v>
      </c>
    </row>
    <row r="705" spans="1:7" x14ac:dyDescent="0.2">
      <c r="A705" s="202" t="s">
        <v>326</v>
      </c>
      <c r="B705" s="202" t="s">
        <v>335</v>
      </c>
      <c r="C705" s="203">
        <v>40809</v>
      </c>
      <c r="D705" s="202">
        <v>10675</v>
      </c>
      <c r="E705" s="202">
        <v>15</v>
      </c>
      <c r="F705" s="216">
        <v>1423</v>
      </c>
      <c r="G705" s="214">
        <f>Table6[[#This Row],[Unidades]]*Table6[[#This Row],[Valor Unitario]]</f>
        <v>21345</v>
      </c>
    </row>
    <row r="706" spans="1:7" x14ac:dyDescent="0.2">
      <c r="A706" s="200" t="s">
        <v>326</v>
      </c>
      <c r="B706" s="200" t="s">
        <v>335</v>
      </c>
      <c r="C706" s="201">
        <v>40843</v>
      </c>
      <c r="D706" s="200">
        <v>10714</v>
      </c>
      <c r="E706" s="200">
        <v>8</v>
      </c>
      <c r="F706" s="214">
        <v>2205.75</v>
      </c>
      <c r="G706" s="214">
        <f>Table6[[#This Row],[Unidades]]*Table6[[#This Row],[Valor Unitario]]</f>
        <v>17646</v>
      </c>
    </row>
    <row r="707" spans="1:7" x14ac:dyDescent="0.2">
      <c r="A707" s="202" t="s">
        <v>326</v>
      </c>
      <c r="B707" s="202" t="s">
        <v>335</v>
      </c>
      <c r="C707" s="203">
        <v>40845</v>
      </c>
      <c r="D707" s="202">
        <v>10711</v>
      </c>
      <c r="E707" s="202">
        <v>11</v>
      </c>
      <c r="F707" s="216">
        <v>4451.7</v>
      </c>
      <c r="G707" s="214">
        <f>Table6[[#This Row],[Unidades]]*Table6[[#This Row],[Valor Unitario]]</f>
        <v>48968.7</v>
      </c>
    </row>
    <row r="708" spans="1:7" x14ac:dyDescent="0.2">
      <c r="A708" s="200" t="s">
        <v>326</v>
      </c>
      <c r="B708" s="200" t="s">
        <v>335</v>
      </c>
      <c r="C708" s="201">
        <v>40847</v>
      </c>
      <c r="D708" s="200">
        <v>10721</v>
      </c>
      <c r="E708" s="200">
        <v>12</v>
      </c>
      <c r="F708" s="214">
        <v>923.87</v>
      </c>
      <c r="G708" s="214">
        <f>Table6[[#This Row],[Unidades]]*Table6[[#This Row],[Valor Unitario]]</f>
        <v>11086.44</v>
      </c>
    </row>
    <row r="709" spans="1:7" x14ac:dyDescent="0.2">
      <c r="A709" s="202" t="s">
        <v>326</v>
      </c>
      <c r="B709" s="202" t="s">
        <v>335</v>
      </c>
      <c r="C709" s="203">
        <v>40861</v>
      </c>
      <c r="D709" s="202">
        <v>10730</v>
      </c>
      <c r="E709" s="202">
        <v>11</v>
      </c>
      <c r="F709" s="216">
        <v>484.25</v>
      </c>
      <c r="G709" s="214">
        <f>Table6[[#This Row],[Unidades]]*Table6[[#This Row],[Valor Unitario]]</f>
        <v>5326.75</v>
      </c>
    </row>
    <row r="710" spans="1:7" x14ac:dyDescent="0.2">
      <c r="A710" s="200" t="s">
        <v>326</v>
      </c>
      <c r="B710" s="200" t="s">
        <v>335</v>
      </c>
      <c r="C710" s="201">
        <v>40885</v>
      </c>
      <c r="D710" s="200">
        <v>10761</v>
      </c>
      <c r="E710" s="200">
        <v>16</v>
      </c>
      <c r="F710" s="214">
        <v>507</v>
      </c>
      <c r="G710" s="214">
        <f>Table6[[#This Row],[Unidades]]*Table6[[#This Row],[Valor Unitario]]</f>
        <v>8112</v>
      </c>
    </row>
    <row r="711" spans="1:7" x14ac:dyDescent="0.2">
      <c r="A711" s="202" t="s">
        <v>326</v>
      </c>
      <c r="B711" s="202" t="s">
        <v>335</v>
      </c>
      <c r="C711" s="203">
        <v>40920</v>
      </c>
      <c r="D711" s="202">
        <v>10812</v>
      </c>
      <c r="E711" s="202">
        <v>16</v>
      </c>
      <c r="F711" s="216">
        <v>1692.8</v>
      </c>
      <c r="G711" s="214">
        <f>Table6[[#This Row],[Unidades]]*Table6[[#This Row],[Valor Unitario]]</f>
        <v>27084.799999999999</v>
      </c>
    </row>
    <row r="712" spans="1:7" x14ac:dyDescent="0.2">
      <c r="A712" s="200" t="s">
        <v>326</v>
      </c>
      <c r="B712" s="200" t="s">
        <v>335</v>
      </c>
      <c r="C712" s="201">
        <v>40921</v>
      </c>
      <c r="D712" s="200">
        <v>10823</v>
      </c>
      <c r="E712" s="200">
        <v>7</v>
      </c>
      <c r="F712" s="214">
        <v>2826</v>
      </c>
      <c r="G712" s="214">
        <f>Table6[[#This Row],[Unidades]]*Table6[[#This Row],[Valor Unitario]]</f>
        <v>19782</v>
      </c>
    </row>
    <row r="713" spans="1:7" x14ac:dyDescent="0.2">
      <c r="A713" s="202" t="s">
        <v>326</v>
      </c>
      <c r="B713" s="202" t="s">
        <v>335</v>
      </c>
      <c r="C713" s="203">
        <v>40937</v>
      </c>
      <c r="D713" s="202">
        <v>10841</v>
      </c>
      <c r="E713" s="202">
        <v>15</v>
      </c>
      <c r="F713" s="216">
        <v>4581</v>
      </c>
      <c r="G713" s="214">
        <f>Table6[[#This Row],[Unidades]]*Table6[[#This Row],[Valor Unitario]]</f>
        <v>68715</v>
      </c>
    </row>
    <row r="714" spans="1:7" x14ac:dyDescent="0.2">
      <c r="A714" s="200" t="s">
        <v>326</v>
      </c>
      <c r="B714" s="200" t="s">
        <v>335</v>
      </c>
      <c r="C714" s="201">
        <v>40941</v>
      </c>
      <c r="D714" s="200">
        <v>10851</v>
      </c>
      <c r="E714" s="200">
        <v>9</v>
      </c>
      <c r="F714" s="214">
        <v>2603</v>
      </c>
      <c r="G714" s="214">
        <f>Table6[[#This Row],[Unidades]]*Table6[[#This Row],[Valor Unitario]]</f>
        <v>23427</v>
      </c>
    </row>
    <row r="715" spans="1:7" x14ac:dyDescent="0.2">
      <c r="A715" s="202" t="s">
        <v>326</v>
      </c>
      <c r="B715" s="202" t="s">
        <v>335</v>
      </c>
      <c r="C715" s="203">
        <v>40948</v>
      </c>
      <c r="D715" s="202">
        <v>10869</v>
      </c>
      <c r="E715" s="202">
        <v>8</v>
      </c>
      <c r="F715" s="216">
        <v>1630</v>
      </c>
      <c r="G715" s="214">
        <f>Table6[[#This Row],[Unidades]]*Table6[[#This Row],[Valor Unitario]]</f>
        <v>13040</v>
      </c>
    </row>
    <row r="716" spans="1:7" x14ac:dyDescent="0.2">
      <c r="A716" s="200" t="s">
        <v>326</v>
      </c>
      <c r="B716" s="200" t="s">
        <v>335</v>
      </c>
      <c r="C716" s="201">
        <v>40948</v>
      </c>
      <c r="D716" s="200">
        <v>10872</v>
      </c>
      <c r="E716" s="200">
        <v>7</v>
      </c>
      <c r="F716" s="214">
        <v>2058.46</v>
      </c>
      <c r="G716" s="214">
        <f>Table6[[#This Row],[Unidades]]*Table6[[#This Row],[Valor Unitario]]</f>
        <v>14409.220000000001</v>
      </c>
    </row>
    <row r="717" spans="1:7" x14ac:dyDescent="0.2">
      <c r="A717" s="202" t="s">
        <v>326</v>
      </c>
      <c r="B717" s="202" t="s">
        <v>335</v>
      </c>
      <c r="C717" s="203">
        <v>40950</v>
      </c>
      <c r="D717" s="202">
        <v>10874</v>
      </c>
      <c r="E717" s="202">
        <v>8</v>
      </c>
      <c r="F717" s="216">
        <v>310</v>
      </c>
      <c r="G717" s="214">
        <f>Table6[[#This Row],[Unidades]]*Table6[[#This Row],[Valor Unitario]]</f>
        <v>2480</v>
      </c>
    </row>
    <row r="718" spans="1:7" x14ac:dyDescent="0.2">
      <c r="A718" s="200" t="s">
        <v>326</v>
      </c>
      <c r="B718" s="200" t="s">
        <v>335</v>
      </c>
      <c r="C718" s="201">
        <v>40951</v>
      </c>
      <c r="D718" s="200">
        <v>10866</v>
      </c>
      <c r="E718" s="200">
        <v>8</v>
      </c>
      <c r="F718" s="214">
        <v>1096.2</v>
      </c>
      <c r="G718" s="214">
        <f>Table6[[#This Row],[Unidades]]*Table6[[#This Row],[Valor Unitario]]</f>
        <v>8769.6</v>
      </c>
    </row>
    <row r="719" spans="1:7" x14ac:dyDescent="0.2">
      <c r="A719" s="202" t="s">
        <v>326</v>
      </c>
      <c r="B719" s="202" t="s">
        <v>335</v>
      </c>
      <c r="C719" s="203">
        <v>40952</v>
      </c>
      <c r="D719" s="202">
        <v>10870</v>
      </c>
      <c r="E719" s="202">
        <v>8</v>
      </c>
      <c r="F719" s="216">
        <v>160</v>
      </c>
      <c r="G719" s="214">
        <f>Table6[[#This Row],[Unidades]]*Table6[[#This Row],[Valor Unitario]]</f>
        <v>1280</v>
      </c>
    </row>
    <row r="720" spans="1:7" x14ac:dyDescent="0.2">
      <c r="A720" s="200" t="s">
        <v>326</v>
      </c>
      <c r="B720" s="200" t="s">
        <v>335</v>
      </c>
      <c r="C720" s="201">
        <v>40965</v>
      </c>
      <c r="D720" s="200">
        <v>10899</v>
      </c>
      <c r="E720" s="200">
        <v>16</v>
      </c>
      <c r="F720" s="214">
        <v>122.4</v>
      </c>
      <c r="G720" s="214">
        <f>Table6[[#This Row],[Unidades]]*Table6[[#This Row],[Valor Unitario]]</f>
        <v>1958.4</v>
      </c>
    </row>
    <row r="721" spans="1:7" x14ac:dyDescent="0.2">
      <c r="A721" s="202" t="s">
        <v>326</v>
      </c>
      <c r="B721" s="202" t="s">
        <v>335</v>
      </c>
      <c r="C721" s="203">
        <v>40973</v>
      </c>
      <c r="D721" s="202">
        <v>10922</v>
      </c>
      <c r="E721" s="202">
        <v>18</v>
      </c>
      <c r="F721" s="216">
        <v>742.5</v>
      </c>
      <c r="G721" s="214">
        <f>Table6[[#This Row],[Unidades]]*Table6[[#This Row],[Valor Unitario]]</f>
        <v>13365</v>
      </c>
    </row>
    <row r="722" spans="1:7" x14ac:dyDescent="0.2">
      <c r="A722" s="200" t="s">
        <v>326</v>
      </c>
      <c r="B722" s="200" t="s">
        <v>335</v>
      </c>
      <c r="C722" s="201">
        <v>40988</v>
      </c>
      <c r="D722" s="200">
        <v>10954</v>
      </c>
      <c r="E722" s="200">
        <v>16</v>
      </c>
      <c r="F722" s="214">
        <v>1659.53</v>
      </c>
      <c r="G722" s="214">
        <f>Table6[[#This Row],[Unidades]]*Table6[[#This Row],[Valor Unitario]]</f>
        <v>26552.48</v>
      </c>
    </row>
    <row r="723" spans="1:7" x14ac:dyDescent="0.2">
      <c r="A723" s="202" t="s">
        <v>326</v>
      </c>
      <c r="B723" s="202" t="s">
        <v>335</v>
      </c>
      <c r="C723" s="203">
        <v>41028</v>
      </c>
      <c r="D723" s="202">
        <v>11043</v>
      </c>
      <c r="E723" s="202">
        <v>7</v>
      </c>
      <c r="F723" s="216">
        <v>210</v>
      </c>
      <c r="G723" s="214">
        <f>Table6[[#This Row],[Unidades]]*Table6[[#This Row],[Valor Unitario]]</f>
        <v>1470</v>
      </c>
    </row>
    <row r="724" spans="1:7" x14ac:dyDescent="0.2">
      <c r="A724" s="200" t="s">
        <v>326</v>
      </c>
      <c r="B724" s="200" t="s">
        <v>335</v>
      </c>
      <c r="C724" s="201">
        <v>41471</v>
      </c>
      <c r="D724" s="200">
        <v>10248</v>
      </c>
      <c r="E724" s="200">
        <v>13</v>
      </c>
      <c r="F724" s="214">
        <v>440</v>
      </c>
      <c r="G724" s="214">
        <f>Table6[[#This Row],[Unidades]]*Table6[[#This Row],[Valor Unitario]]</f>
        <v>5720</v>
      </c>
    </row>
    <row r="725" spans="1:7" x14ac:dyDescent="0.2">
      <c r="A725" s="202" t="s">
        <v>326</v>
      </c>
      <c r="B725" s="202" t="s">
        <v>335</v>
      </c>
      <c r="C725" s="203">
        <v>41478</v>
      </c>
      <c r="D725" s="202">
        <v>10254</v>
      </c>
      <c r="E725" s="202">
        <v>14</v>
      </c>
      <c r="F725" s="216">
        <v>556.62</v>
      </c>
      <c r="G725" s="214">
        <f>Table6[[#This Row],[Unidades]]*Table6[[#This Row],[Valor Unitario]]</f>
        <v>7792.68</v>
      </c>
    </row>
    <row r="726" spans="1:7" x14ac:dyDescent="0.2">
      <c r="A726" s="200" t="s">
        <v>326</v>
      </c>
      <c r="B726" s="200" t="s">
        <v>335</v>
      </c>
      <c r="C726" s="201">
        <v>41495</v>
      </c>
      <c r="D726" s="200">
        <v>10269</v>
      </c>
      <c r="E726" s="200">
        <v>16</v>
      </c>
      <c r="F726" s="214">
        <v>642.20000000000005</v>
      </c>
      <c r="G726" s="214">
        <f>Table6[[#This Row],[Unidades]]*Table6[[#This Row],[Valor Unitario]]</f>
        <v>10275.200000000001</v>
      </c>
    </row>
    <row r="727" spans="1:7" x14ac:dyDescent="0.2">
      <c r="A727" s="202" t="s">
        <v>326</v>
      </c>
      <c r="B727" s="202" t="s">
        <v>335</v>
      </c>
      <c r="C727" s="203">
        <v>41527</v>
      </c>
      <c r="D727" s="202">
        <v>10297</v>
      </c>
      <c r="E727" s="202">
        <v>14</v>
      </c>
      <c r="F727" s="216">
        <v>1420</v>
      </c>
      <c r="G727" s="214">
        <f>Table6[[#This Row],[Unidades]]*Table6[[#This Row],[Valor Unitario]]</f>
        <v>19880</v>
      </c>
    </row>
    <row r="728" spans="1:7" x14ac:dyDescent="0.2">
      <c r="A728" s="200" t="s">
        <v>326</v>
      </c>
      <c r="B728" s="200" t="s">
        <v>335</v>
      </c>
      <c r="C728" s="201">
        <v>41565</v>
      </c>
      <c r="D728" s="200">
        <v>10320</v>
      </c>
      <c r="E728" s="200">
        <v>17</v>
      </c>
      <c r="F728" s="214">
        <v>516</v>
      </c>
      <c r="G728" s="214">
        <f>Table6[[#This Row],[Unidades]]*Table6[[#This Row],[Valor Unitario]]</f>
        <v>8772</v>
      </c>
    </row>
    <row r="729" spans="1:7" x14ac:dyDescent="0.2">
      <c r="A729" s="202" t="s">
        <v>326</v>
      </c>
      <c r="B729" s="202" t="s">
        <v>335</v>
      </c>
      <c r="C729" s="203">
        <v>41572</v>
      </c>
      <c r="D729" s="202">
        <v>10333</v>
      </c>
      <c r="E729" s="202">
        <v>11</v>
      </c>
      <c r="F729" s="216">
        <v>877.2</v>
      </c>
      <c r="G729" s="214">
        <f>Table6[[#This Row],[Unidades]]*Table6[[#This Row],[Valor Unitario]]</f>
        <v>9649.2000000000007</v>
      </c>
    </row>
    <row r="730" spans="1:7" x14ac:dyDescent="0.2">
      <c r="A730" s="200" t="s">
        <v>326</v>
      </c>
      <c r="B730" s="200" t="s">
        <v>335</v>
      </c>
      <c r="C730" s="201">
        <v>41604</v>
      </c>
      <c r="D730" s="200">
        <v>10359</v>
      </c>
      <c r="E730" s="200">
        <v>11</v>
      </c>
      <c r="F730" s="214">
        <v>3471.68</v>
      </c>
      <c r="G730" s="214">
        <f>Table6[[#This Row],[Unidades]]*Table6[[#This Row],[Valor Unitario]]</f>
        <v>38188.479999999996</v>
      </c>
    </row>
    <row r="731" spans="1:7" x14ac:dyDescent="0.2">
      <c r="A731" s="202" t="s">
        <v>326</v>
      </c>
      <c r="B731" s="202" t="s">
        <v>335</v>
      </c>
      <c r="C731" s="203">
        <v>41605</v>
      </c>
      <c r="D731" s="202">
        <v>10358</v>
      </c>
      <c r="E731" s="202">
        <v>15</v>
      </c>
      <c r="F731" s="216">
        <v>429.4</v>
      </c>
      <c r="G731" s="214">
        <f>Table6[[#This Row],[Unidades]]*Table6[[#This Row],[Valor Unitario]]</f>
        <v>6441</v>
      </c>
    </row>
    <row r="732" spans="1:7" x14ac:dyDescent="0.2">
      <c r="A732" s="200" t="s">
        <v>326</v>
      </c>
      <c r="B732" s="200" t="s">
        <v>335</v>
      </c>
      <c r="C732" s="201">
        <v>41617</v>
      </c>
      <c r="D732" s="200">
        <v>10372</v>
      </c>
      <c r="E732" s="200">
        <v>7</v>
      </c>
      <c r="F732" s="214">
        <v>9210.9</v>
      </c>
      <c r="G732" s="214">
        <f>Table6[[#This Row],[Unidades]]*Table6[[#This Row],[Valor Unitario]]</f>
        <v>64476.299999999996</v>
      </c>
    </row>
    <row r="733" spans="1:7" x14ac:dyDescent="0.2">
      <c r="A733" s="202" t="s">
        <v>326</v>
      </c>
      <c r="B733" s="202" t="s">
        <v>335</v>
      </c>
      <c r="C733" s="203">
        <v>41627</v>
      </c>
      <c r="D733" s="202">
        <v>10378</v>
      </c>
      <c r="E733" s="202">
        <v>17</v>
      </c>
      <c r="F733" s="216">
        <v>103.2</v>
      </c>
      <c r="G733" s="214">
        <f>Table6[[#This Row],[Unidades]]*Table6[[#This Row],[Valor Unitario]]</f>
        <v>1754.4</v>
      </c>
    </row>
    <row r="734" spans="1:7" x14ac:dyDescent="0.2">
      <c r="A734" s="200" t="s">
        <v>326</v>
      </c>
      <c r="B734" s="200" t="s">
        <v>336</v>
      </c>
      <c r="C734" s="201">
        <v>40556</v>
      </c>
      <c r="D734" s="200">
        <v>10406</v>
      </c>
      <c r="E734" s="200">
        <v>15</v>
      </c>
      <c r="F734" s="214">
        <v>1830.78</v>
      </c>
      <c r="G734" s="214">
        <f>Table6[[#This Row],[Unidades]]*Table6[[#This Row],[Valor Unitario]]</f>
        <v>27461.7</v>
      </c>
    </row>
    <row r="735" spans="1:7" x14ac:dyDescent="0.2">
      <c r="A735" s="202" t="s">
        <v>326</v>
      </c>
      <c r="B735" s="202" t="s">
        <v>336</v>
      </c>
      <c r="C735" s="203">
        <v>40570</v>
      </c>
      <c r="D735" s="202">
        <v>10424</v>
      </c>
      <c r="E735" s="202">
        <v>8</v>
      </c>
      <c r="F735" s="216">
        <v>9194.56</v>
      </c>
      <c r="G735" s="214">
        <f>Table6[[#This Row],[Unidades]]*Table6[[#This Row],[Valor Unitario]]</f>
        <v>73556.479999999996</v>
      </c>
    </row>
    <row r="736" spans="1:7" x14ac:dyDescent="0.2">
      <c r="A736" s="200" t="s">
        <v>326</v>
      </c>
      <c r="B736" s="200" t="s">
        <v>336</v>
      </c>
      <c r="C736" s="201">
        <v>40578</v>
      </c>
      <c r="D736" s="200">
        <v>10428</v>
      </c>
      <c r="E736" s="200">
        <v>11</v>
      </c>
      <c r="F736" s="214">
        <v>192</v>
      </c>
      <c r="G736" s="214">
        <f>Table6[[#This Row],[Unidades]]*Table6[[#This Row],[Valor Unitario]]</f>
        <v>2112</v>
      </c>
    </row>
    <row r="737" spans="1:7" x14ac:dyDescent="0.2">
      <c r="A737" s="202" t="s">
        <v>326</v>
      </c>
      <c r="B737" s="202" t="s">
        <v>336</v>
      </c>
      <c r="C737" s="203">
        <v>40606</v>
      </c>
      <c r="D737" s="202">
        <v>10458</v>
      </c>
      <c r="E737" s="202">
        <v>12</v>
      </c>
      <c r="F737" s="216">
        <v>3891</v>
      </c>
      <c r="G737" s="214">
        <f>Table6[[#This Row],[Unidades]]*Table6[[#This Row],[Valor Unitario]]</f>
        <v>46692</v>
      </c>
    </row>
    <row r="738" spans="1:7" x14ac:dyDescent="0.2">
      <c r="A738" s="200" t="s">
        <v>326</v>
      </c>
      <c r="B738" s="200" t="s">
        <v>336</v>
      </c>
      <c r="C738" s="201">
        <v>40636</v>
      </c>
      <c r="D738" s="200">
        <v>10490</v>
      </c>
      <c r="E738" s="200">
        <v>11</v>
      </c>
      <c r="F738" s="214">
        <v>3163.2</v>
      </c>
      <c r="G738" s="214">
        <f>Table6[[#This Row],[Unidades]]*Table6[[#This Row],[Valor Unitario]]</f>
        <v>34795.199999999997</v>
      </c>
    </row>
    <row r="739" spans="1:7" x14ac:dyDescent="0.2">
      <c r="A739" s="202" t="s">
        <v>326</v>
      </c>
      <c r="B739" s="202" t="s">
        <v>336</v>
      </c>
      <c r="C739" s="203">
        <v>40640</v>
      </c>
      <c r="D739" s="202">
        <v>10496</v>
      </c>
      <c r="E739" s="202">
        <v>14</v>
      </c>
      <c r="F739" s="216">
        <v>190</v>
      </c>
      <c r="G739" s="214">
        <f>Table6[[#This Row],[Unidades]]*Table6[[#This Row],[Valor Unitario]]</f>
        <v>2660</v>
      </c>
    </row>
    <row r="740" spans="1:7" x14ac:dyDescent="0.2">
      <c r="A740" s="200" t="s">
        <v>326</v>
      </c>
      <c r="B740" s="200" t="s">
        <v>336</v>
      </c>
      <c r="C740" s="201">
        <v>40640</v>
      </c>
      <c r="D740" s="200">
        <v>10497</v>
      </c>
      <c r="E740" s="200">
        <v>15</v>
      </c>
      <c r="F740" s="214">
        <v>1380.6</v>
      </c>
      <c r="G740" s="214">
        <f>Table6[[#This Row],[Unidades]]*Table6[[#This Row],[Valor Unitario]]</f>
        <v>20709</v>
      </c>
    </row>
    <row r="741" spans="1:7" x14ac:dyDescent="0.2">
      <c r="A741" s="202" t="s">
        <v>326</v>
      </c>
      <c r="B741" s="202" t="s">
        <v>336</v>
      </c>
      <c r="C741" s="203">
        <v>40655</v>
      </c>
      <c r="D741" s="202">
        <v>10507</v>
      </c>
      <c r="E741" s="202">
        <v>13</v>
      </c>
      <c r="F741" s="216">
        <v>749.06</v>
      </c>
      <c r="G741" s="214">
        <f>Table6[[#This Row],[Unidades]]*Table6[[#This Row],[Valor Unitario]]</f>
        <v>9737.7799999999988</v>
      </c>
    </row>
    <row r="742" spans="1:7" x14ac:dyDescent="0.2">
      <c r="A742" s="200" t="s">
        <v>326</v>
      </c>
      <c r="B742" s="200" t="s">
        <v>336</v>
      </c>
      <c r="C742" s="201">
        <v>40657</v>
      </c>
      <c r="D742" s="200">
        <v>10512</v>
      </c>
      <c r="E742" s="200">
        <v>10</v>
      </c>
      <c r="F742" s="214">
        <v>525.29999999999995</v>
      </c>
      <c r="G742" s="214">
        <f>Table6[[#This Row],[Unidades]]*Table6[[#This Row],[Valor Unitario]]</f>
        <v>5253</v>
      </c>
    </row>
    <row r="743" spans="1:7" x14ac:dyDescent="0.2">
      <c r="A743" s="202" t="s">
        <v>326</v>
      </c>
      <c r="B743" s="202" t="s">
        <v>336</v>
      </c>
      <c r="C743" s="203">
        <v>40658</v>
      </c>
      <c r="D743" s="202">
        <v>10483</v>
      </c>
      <c r="E743" s="202">
        <v>7</v>
      </c>
      <c r="F743" s="216">
        <v>668.8</v>
      </c>
      <c r="G743" s="214">
        <f>Table6[[#This Row],[Unidades]]*Table6[[#This Row],[Valor Unitario]]</f>
        <v>4681.5999999999995</v>
      </c>
    </row>
    <row r="744" spans="1:7" x14ac:dyDescent="0.2">
      <c r="A744" s="200" t="s">
        <v>326</v>
      </c>
      <c r="B744" s="200" t="s">
        <v>336</v>
      </c>
      <c r="C744" s="201">
        <v>40661</v>
      </c>
      <c r="D744" s="200">
        <v>10513</v>
      </c>
      <c r="E744" s="200">
        <v>7</v>
      </c>
      <c r="F744" s="214">
        <v>1942</v>
      </c>
      <c r="G744" s="214">
        <f>Table6[[#This Row],[Unidades]]*Table6[[#This Row],[Valor Unitario]]</f>
        <v>13594</v>
      </c>
    </row>
    <row r="745" spans="1:7" x14ac:dyDescent="0.2">
      <c r="A745" s="202" t="s">
        <v>326</v>
      </c>
      <c r="B745" s="202" t="s">
        <v>336</v>
      </c>
      <c r="C745" s="203">
        <v>40664</v>
      </c>
      <c r="D745" s="202">
        <v>10520</v>
      </c>
      <c r="E745" s="202">
        <v>13</v>
      </c>
      <c r="F745" s="216">
        <v>200</v>
      </c>
      <c r="G745" s="214">
        <f>Table6[[#This Row],[Unidades]]*Table6[[#This Row],[Valor Unitario]]</f>
        <v>2600</v>
      </c>
    </row>
    <row r="746" spans="1:7" x14ac:dyDescent="0.2">
      <c r="A746" s="200" t="s">
        <v>326</v>
      </c>
      <c r="B746" s="200" t="s">
        <v>336</v>
      </c>
      <c r="C746" s="201">
        <v>40670</v>
      </c>
      <c r="D746" s="200">
        <v>10527</v>
      </c>
      <c r="E746" s="200">
        <v>14</v>
      </c>
      <c r="F746" s="214">
        <v>1503</v>
      </c>
      <c r="G746" s="214">
        <f>Table6[[#This Row],[Unidades]]*Table6[[#This Row],[Valor Unitario]]</f>
        <v>21042</v>
      </c>
    </row>
    <row r="747" spans="1:7" x14ac:dyDescent="0.2">
      <c r="A747" s="202" t="s">
        <v>326</v>
      </c>
      <c r="B747" s="202" t="s">
        <v>336</v>
      </c>
      <c r="C747" s="203">
        <v>40675</v>
      </c>
      <c r="D747" s="202">
        <v>10532</v>
      </c>
      <c r="E747" s="202">
        <v>16</v>
      </c>
      <c r="F747" s="216">
        <v>796.35</v>
      </c>
      <c r="G747" s="214">
        <f>Table6[[#This Row],[Unidades]]*Table6[[#This Row],[Valor Unitario]]</f>
        <v>12741.6</v>
      </c>
    </row>
    <row r="748" spans="1:7" x14ac:dyDescent="0.2">
      <c r="A748" s="200" t="s">
        <v>326</v>
      </c>
      <c r="B748" s="200" t="s">
        <v>336</v>
      </c>
      <c r="C748" s="201">
        <v>40682</v>
      </c>
      <c r="D748" s="200">
        <v>10531</v>
      </c>
      <c r="E748" s="200">
        <v>10</v>
      </c>
      <c r="F748" s="214">
        <v>110</v>
      </c>
      <c r="G748" s="214">
        <f>Table6[[#This Row],[Unidades]]*Table6[[#This Row],[Valor Unitario]]</f>
        <v>1100</v>
      </c>
    </row>
    <row r="749" spans="1:7" x14ac:dyDescent="0.2">
      <c r="A749" s="202" t="s">
        <v>326</v>
      </c>
      <c r="B749" s="202" t="s">
        <v>336</v>
      </c>
      <c r="C749" s="203">
        <v>40693</v>
      </c>
      <c r="D749" s="202">
        <v>10523</v>
      </c>
      <c r="E749" s="202">
        <v>16</v>
      </c>
      <c r="F749" s="216">
        <v>2444.31</v>
      </c>
      <c r="G749" s="214">
        <f>Table6[[#This Row],[Unidades]]*Table6[[#This Row],[Valor Unitario]]</f>
        <v>39108.959999999999</v>
      </c>
    </row>
    <row r="750" spans="1:7" x14ac:dyDescent="0.2">
      <c r="A750" s="200" t="s">
        <v>326</v>
      </c>
      <c r="B750" s="200" t="s">
        <v>336</v>
      </c>
      <c r="C750" s="201">
        <v>40700</v>
      </c>
      <c r="D750" s="200">
        <v>10550</v>
      </c>
      <c r="E750" s="200">
        <v>13</v>
      </c>
      <c r="F750" s="214">
        <v>683.3</v>
      </c>
      <c r="G750" s="214">
        <f>Table6[[#This Row],[Unidades]]*Table6[[#This Row],[Valor Unitario]]</f>
        <v>8882.9</v>
      </c>
    </row>
    <row r="751" spans="1:7" x14ac:dyDescent="0.2">
      <c r="A751" s="202" t="s">
        <v>326</v>
      </c>
      <c r="B751" s="202" t="s">
        <v>336</v>
      </c>
      <c r="C751" s="203">
        <v>40714</v>
      </c>
      <c r="D751" s="202">
        <v>10573</v>
      </c>
      <c r="E751" s="202">
        <v>18</v>
      </c>
      <c r="F751" s="216">
        <v>2082</v>
      </c>
      <c r="G751" s="214">
        <f>Table6[[#This Row],[Unidades]]*Table6[[#This Row],[Valor Unitario]]</f>
        <v>37476</v>
      </c>
    </row>
    <row r="752" spans="1:7" x14ac:dyDescent="0.2">
      <c r="A752" s="200" t="s">
        <v>326</v>
      </c>
      <c r="B752" s="200" t="s">
        <v>336</v>
      </c>
      <c r="C752" s="201">
        <v>40734</v>
      </c>
      <c r="D752" s="200">
        <v>10585</v>
      </c>
      <c r="E752" s="200">
        <v>18</v>
      </c>
      <c r="F752" s="214">
        <v>142.5</v>
      </c>
      <c r="G752" s="214">
        <f>Table6[[#This Row],[Unidades]]*Table6[[#This Row],[Valor Unitario]]</f>
        <v>2565</v>
      </c>
    </row>
    <row r="753" spans="1:7" x14ac:dyDescent="0.2">
      <c r="A753" s="202" t="s">
        <v>326</v>
      </c>
      <c r="B753" s="202" t="s">
        <v>336</v>
      </c>
      <c r="C753" s="203">
        <v>40742</v>
      </c>
      <c r="D753" s="202">
        <v>10597</v>
      </c>
      <c r="E753" s="202">
        <v>10</v>
      </c>
      <c r="F753" s="216">
        <v>718.08</v>
      </c>
      <c r="G753" s="214">
        <f>Table6[[#This Row],[Unidades]]*Table6[[#This Row],[Valor Unitario]]</f>
        <v>7180.8</v>
      </c>
    </row>
    <row r="754" spans="1:7" x14ac:dyDescent="0.2">
      <c r="A754" s="200" t="s">
        <v>326</v>
      </c>
      <c r="B754" s="200" t="s">
        <v>336</v>
      </c>
      <c r="C754" s="201">
        <v>40746</v>
      </c>
      <c r="D754" s="200">
        <v>10601</v>
      </c>
      <c r="E754" s="200">
        <v>8</v>
      </c>
      <c r="F754" s="214">
        <v>2285</v>
      </c>
      <c r="G754" s="214">
        <f>Table6[[#This Row],[Unidades]]*Table6[[#This Row],[Valor Unitario]]</f>
        <v>18280</v>
      </c>
    </row>
    <row r="755" spans="1:7" x14ac:dyDescent="0.2">
      <c r="A755" s="202" t="s">
        <v>326</v>
      </c>
      <c r="B755" s="202" t="s">
        <v>336</v>
      </c>
      <c r="C755" s="203">
        <v>40754</v>
      </c>
      <c r="D755" s="202">
        <v>10609</v>
      </c>
      <c r="E755" s="202">
        <v>17</v>
      </c>
      <c r="F755" s="216">
        <v>424</v>
      </c>
      <c r="G755" s="214">
        <f>Table6[[#This Row],[Unidades]]*Table6[[#This Row],[Valor Unitario]]</f>
        <v>7208</v>
      </c>
    </row>
    <row r="756" spans="1:7" x14ac:dyDescent="0.2">
      <c r="A756" s="200" t="s">
        <v>326</v>
      </c>
      <c r="B756" s="200" t="s">
        <v>336</v>
      </c>
      <c r="C756" s="201">
        <v>40768</v>
      </c>
      <c r="D756" s="200">
        <v>10593</v>
      </c>
      <c r="E756" s="200">
        <v>14</v>
      </c>
      <c r="F756" s="214">
        <v>1994.4</v>
      </c>
      <c r="G756" s="214">
        <f>Table6[[#This Row],[Unidades]]*Table6[[#This Row],[Valor Unitario]]</f>
        <v>27921.600000000002</v>
      </c>
    </row>
    <row r="757" spans="1:7" x14ac:dyDescent="0.2">
      <c r="A757" s="202" t="s">
        <v>326</v>
      </c>
      <c r="B757" s="202" t="s">
        <v>336</v>
      </c>
      <c r="C757" s="203">
        <v>40773</v>
      </c>
      <c r="D757" s="202">
        <v>10633</v>
      </c>
      <c r="E757" s="202">
        <v>17</v>
      </c>
      <c r="F757" s="216">
        <v>5510.59</v>
      </c>
      <c r="G757" s="214">
        <f>Table6[[#This Row],[Unidades]]*Table6[[#This Row],[Valor Unitario]]</f>
        <v>93680.03</v>
      </c>
    </row>
    <row r="758" spans="1:7" x14ac:dyDescent="0.2">
      <c r="A758" s="200" t="s">
        <v>326</v>
      </c>
      <c r="B758" s="200" t="s">
        <v>336</v>
      </c>
      <c r="C758" s="201">
        <v>40782</v>
      </c>
      <c r="D758" s="200">
        <v>10639</v>
      </c>
      <c r="E758" s="200">
        <v>11</v>
      </c>
      <c r="F758" s="214">
        <v>500</v>
      </c>
      <c r="G758" s="214">
        <f>Table6[[#This Row],[Unidades]]*Table6[[#This Row],[Valor Unitario]]</f>
        <v>5500</v>
      </c>
    </row>
    <row r="759" spans="1:7" x14ac:dyDescent="0.2">
      <c r="A759" s="202" t="s">
        <v>326</v>
      </c>
      <c r="B759" s="202" t="s">
        <v>336</v>
      </c>
      <c r="C759" s="203">
        <v>40791</v>
      </c>
      <c r="D759" s="202">
        <v>10642</v>
      </c>
      <c r="E759" s="202">
        <v>12</v>
      </c>
      <c r="F759" s="216">
        <v>696</v>
      </c>
      <c r="G759" s="214">
        <f>Table6[[#This Row],[Unidades]]*Table6[[#This Row],[Valor Unitario]]</f>
        <v>8352</v>
      </c>
    </row>
    <row r="760" spans="1:7" x14ac:dyDescent="0.2">
      <c r="A760" s="200" t="s">
        <v>326</v>
      </c>
      <c r="B760" s="200" t="s">
        <v>336</v>
      </c>
      <c r="C760" s="201">
        <v>40796</v>
      </c>
      <c r="D760" s="200">
        <v>10659</v>
      </c>
      <c r="E760" s="200">
        <v>12</v>
      </c>
      <c r="F760" s="214">
        <v>1227.02</v>
      </c>
      <c r="G760" s="214">
        <f>Table6[[#This Row],[Unidades]]*Table6[[#This Row],[Valor Unitario]]</f>
        <v>14724.24</v>
      </c>
    </row>
    <row r="761" spans="1:7" x14ac:dyDescent="0.2">
      <c r="A761" s="202" t="s">
        <v>326</v>
      </c>
      <c r="B761" s="202" t="s">
        <v>336</v>
      </c>
      <c r="C761" s="203">
        <v>40801</v>
      </c>
      <c r="D761" s="202">
        <v>10661</v>
      </c>
      <c r="E761" s="202">
        <v>9</v>
      </c>
      <c r="F761" s="216">
        <v>562.6</v>
      </c>
      <c r="G761" s="214">
        <f>Table6[[#This Row],[Unidades]]*Table6[[#This Row],[Valor Unitario]]</f>
        <v>5063.4000000000005</v>
      </c>
    </row>
    <row r="762" spans="1:7" x14ac:dyDescent="0.2">
      <c r="A762" s="200" t="s">
        <v>326</v>
      </c>
      <c r="B762" s="200" t="s">
        <v>336</v>
      </c>
      <c r="C762" s="201">
        <v>40805</v>
      </c>
      <c r="D762" s="200">
        <v>10667</v>
      </c>
      <c r="E762" s="200">
        <v>19</v>
      </c>
      <c r="F762" s="214">
        <v>1536.8</v>
      </c>
      <c r="G762" s="214">
        <f>Table6[[#This Row],[Unidades]]*Table6[[#This Row],[Valor Unitario]]</f>
        <v>29199.200000000001</v>
      </c>
    </row>
    <row r="763" spans="1:7" x14ac:dyDescent="0.2">
      <c r="A763" s="202" t="s">
        <v>326</v>
      </c>
      <c r="B763" s="202" t="s">
        <v>336</v>
      </c>
      <c r="C763" s="203">
        <v>40808</v>
      </c>
      <c r="D763" s="202">
        <v>10666</v>
      </c>
      <c r="E763" s="202">
        <v>17</v>
      </c>
      <c r="F763" s="216">
        <v>4666.9399999999996</v>
      </c>
      <c r="G763" s="214">
        <f>Table6[[#This Row],[Unidades]]*Table6[[#This Row],[Valor Unitario]]</f>
        <v>79337.98</v>
      </c>
    </row>
    <row r="764" spans="1:7" x14ac:dyDescent="0.2">
      <c r="A764" s="200" t="s">
        <v>326</v>
      </c>
      <c r="B764" s="200" t="s">
        <v>336</v>
      </c>
      <c r="C764" s="201">
        <v>40830</v>
      </c>
      <c r="D764" s="200">
        <v>10695</v>
      </c>
      <c r="E764" s="200">
        <v>8</v>
      </c>
      <c r="F764" s="214">
        <v>642</v>
      </c>
      <c r="G764" s="214">
        <f>Table6[[#This Row],[Unidades]]*Table6[[#This Row],[Valor Unitario]]</f>
        <v>5136</v>
      </c>
    </row>
    <row r="765" spans="1:7" x14ac:dyDescent="0.2">
      <c r="A765" s="202" t="s">
        <v>326</v>
      </c>
      <c r="B765" s="202" t="s">
        <v>336</v>
      </c>
      <c r="C765" s="203">
        <v>40832</v>
      </c>
      <c r="D765" s="202">
        <v>10678</v>
      </c>
      <c r="E765" s="202">
        <v>9</v>
      </c>
      <c r="F765" s="216">
        <v>5256.5</v>
      </c>
      <c r="G765" s="214">
        <f>Table6[[#This Row],[Unidades]]*Table6[[#This Row],[Valor Unitario]]</f>
        <v>47308.5</v>
      </c>
    </row>
    <row r="766" spans="1:7" x14ac:dyDescent="0.2">
      <c r="A766" s="200" t="s">
        <v>326</v>
      </c>
      <c r="B766" s="200" t="s">
        <v>336</v>
      </c>
      <c r="C766" s="201">
        <v>40861</v>
      </c>
      <c r="D766" s="200">
        <v>10731</v>
      </c>
      <c r="E766" s="200">
        <v>8</v>
      </c>
      <c r="F766" s="214">
        <v>1890.5</v>
      </c>
      <c r="G766" s="214">
        <f>Table6[[#This Row],[Unidades]]*Table6[[#This Row],[Valor Unitario]]</f>
        <v>15124</v>
      </c>
    </row>
    <row r="767" spans="1:7" x14ac:dyDescent="0.2">
      <c r="A767" s="202" t="s">
        <v>326</v>
      </c>
      <c r="B767" s="202" t="s">
        <v>336</v>
      </c>
      <c r="C767" s="203">
        <v>40903</v>
      </c>
      <c r="D767" s="202">
        <v>10775</v>
      </c>
      <c r="E767" s="202">
        <v>10</v>
      </c>
      <c r="F767" s="216">
        <v>228</v>
      </c>
      <c r="G767" s="214">
        <f>Table6[[#This Row],[Unidades]]*Table6[[#This Row],[Valor Unitario]]</f>
        <v>2280</v>
      </c>
    </row>
    <row r="768" spans="1:7" x14ac:dyDescent="0.2">
      <c r="A768" s="200" t="s">
        <v>326</v>
      </c>
      <c r="B768" s="200" t="s">
        <v>336</v>
      </c>
      <c r="C768" s="201">
        <v>40913</v>
      </c>
      <c r="D768" s="200">
        <v>10797</v>
      </c>
      <c r="E768" s="200">
        <v>7</v>
      </c>
      <c r="F768" s="214">
        <v>420</v>
      </c>
      <c r="G768" s="214">
        <f>Table6[[#This Row],[Unidades]]*Table6[[#This Row],[Valor Unitario]]</f>
        <v>2940</v>
      </c>
    </row>
    <row r="769" spans="1:7" x14ac:dyDescent="0.2">
      <c r="A769" s="202" t="s">
        <v>326</v>
      </c>
      <c r="B769" s="202" t="s">
        <v>336</v>
      </c>
      <c r="C769" s="203">
        <v>40915</v>
      </c>
      <c r="D769" s="202">
        <v>10809</v>
      </c>
      <c r="E769" s="202">
        <v>12</v>
      </c>
      <c r="F769" s="216">
        <v>140</v>
      </c>
      <c r="G769" s="214">
        <f>Table6[[#This Row],[Unidades]]*Table6[[#This Row],[Valor Unitario]]</f>
        <v>1680</v>
      </c>
    </row>
    <row r="770" spans="1:7" x14ac:dyDescent="0.2">
      <c r="A770" s="200" t="s">
        <v>326</v>
      </c>
      <c r="B770" s="200" t="s">
        <v>336</v>
      </c>
      <c r="C770" s="201">
        <v>40920</v>
      </c>
      <c r="D770" s="200">
        <v>10818</v>
      </c>
      <c r="E770" s="200">
        <v>12</v>
      </c>
      <c r="F770" s="214">
        <v>833</v>
      </c>
      <c r="G770" s="214">
        <f>Table6[[#This Row],[Unidades]]*Table6[[#This Row],[Valor Unitario]]</f>
        <v>9996</v>
      </c>
    </row>
    <row r="771" spans="1:7" x14ac:dyDescent="0.2">
      <c r="A771" s="202" t="s">
        <v>326</v>
      </c>
      <c r="B771" s="202" t="s">
        <v>336</v>
      </c>
      <c r="C771" s="203">
        <v>40929</v>
      </c>
      <c r="D771" s="202">
        <v>10777</v>
      </c>
      <c r="E771" s="202">
        <v>9</v>
      </c>
      <c r="F771" s="216">
        <v>224</v>
      </c>
      <c r="G771" s="214">
        <f>Table6[[#This Row],[Unidades]]*Table6[[#This Row],[Valor Unitario]]</f>
        <v>2016</v>
      </c>
    </row>
    <row r="772" spans="1:7" x14ac:dyDescent="0.2">
      <c r="A772" s="200" t="s">
        <v>326</v>
      </c>
      <c r="B772" s="200" t="s">
        <v>336</v>
      </c>
      <c r="C772" s="201">
        <v>40929</v>
      </c>
      <c r="D772" s="200">
        <v>10836</v>
      </c>
      <c r="E772" s="200">
        <v>17</v>
      </c>
      <c r="F772" s="214">
        <v>4705.5</v>
      </c>
      <c r="G772" s="214">
        <f>Table6[[#This Row],[Unidades]]*Table6[[#This Row],[Valor Unitario]]</f>
        <v>79993.5</v>
      </c>
    </row>
    <row r="773" spans="1:7" x14ac:dyDescent="0.2">
      <c r="A773" s="202" t="s">
        <v>326</v>
      </c>
      <c r="B773" s="202" t="s">
        <v>336</v>
      </c>
      <c r="C773" s="203">
        <v>40937</v>
      </c>
      <c r="D773" s="202">
        <v>10848</v>
      </c>
      <c r="E773" s="202">
        <v>19</v>
      </c>
      <c r="F773" s="216">
        <v>931.5</v>
      </c>
      <c r="G773" s="214">
        <f>Table6[[#This Row],[Unidades]]*Table6[[#This Row],[Valor Unitario]]</f>
        <v>17698.5</v>
      </c>
    </row>
    <row r="774" spans="1:7" x14ac:dyDescent="0.2">
      <c r="A774" s="200" t="s">
        <v>326</v>
      </c>
      <c r="B774" s="200" t="s">
        <v>336</v>
      </c>
      <c r="C774" s="201">
        <v>40951</v>
      </c>
      <c r="D774" s="200">
        <v>10876</v>
      </c>
      <c r="E774" s="200">
        <v>8</v>
      </c>
      <c r="F774" s="214">
        <v>917</v>
      </c>
      <c r="G774" s="214">
        <f>Table6[[#This Row],[Unidades]]*Table6[[#This Row],[Valor Unitario]]</f>
        <v>7336</v>
      </c>
    </row>
    <row r="775" spans="1:7" x14ac:dyDescent="0.2">
      <c r="A775" s="202" t="s">
        <v>326</v>
      </c>
      <c r="B775" s="202" t="s">
        <v>336</v>
      </c>
      <c r="C775" s="203">
        <v>40957</v>
      </c>
      <c r="D775" s="202">
        <v>10880</v>
      </c>
      <c r="E775" s="202">
        <v>9</v>
      </c>
      <c r="F775" s="216">
        <v>1500</v>
      </c>
      <c r="G775" s="214">
        <f>Table6[[#This Row],[Unidades]]*Table6[[#This Row],[Valor Unitario]]</f>
        <v>13500</v>
      </c>
    </row>
    <row r="776" spans="1:7" x14ac:dyDescent="0.2">
      <c r="A776" s="200" t="s">
        <v>326</v>
      </c>
      <c r="B776" s="200" t="s">
        <v>336</v>
      </c>
      <c r="C776" s="201">
        <v>40957</v>
      </c>
      <c r="D776" s="200">
        <v>10890</v>
      </c>
      <c r="E776" s="200">
        <v>14</v>
      </c>
      <c r="F776" s="214">
        <v>860.1</v>
      </c>
      <c r="G776" s="214">
        <f>Table6[[#This Row],[Unidades]]*Table6[[#This Row],[Valor Unitario]]</f>
        <v>12041.4</v>
      </c>
    </row>
    <row r="777" spans="1:7" x14ac:dyDescent="0.2">
      <c r="A777" s="202" t="s">
        <v>326</v>
      </c>
      <c r="B777" s="202" t="s">
        <v>336</v>
      </c>
      <c r="C777" s="203">
        <v>40958</v>
      </c>
      <c r="D777" s="202">
        <v>10891</v>
      </c>
      <c r="E777" s="202">
        <v>8</v>
      </c>
      <c r="F777" s="216">
        <v>368.93</v>
      </c>
      <c r="G777" s="214">
        <f>Table6[[#This Row],[Unidades]]*Table6[[#This Row],[Valor Unitario]]</f>
        <v>2951.44</v>
      </c>
    </row>
    <row r="778" spans="1:7" x14ac:dyDescent="0.2">
      <c r="A778" s="200" t="s">
        <v>326</v>
      </c>
      <c r="B778" s="200" t="s">
        <v>336</v>
      </c>
      <c r="C778" s="201">
        <v>40962</v>
      </c>
      <c r="D778" s="200">
        <v>10868</v>
      </c>
      <c r="E778" s="200">
        <v>11</v>
      </c>
      <c r="F778" s="214">
        <v>1920.6</v>
      </c>
      <c r="G778" s="214">
        <f>Table6[[#This Row],[Unidades]]*Table6[[#This Row],[Valor Unitario]]</f>
        <v>21126.6</v>
      </c>
    </row>
    <row r="779" spans="1:7" x14ac:dyDescent="0.2">
      <c r="A779" s="202" t="s">
        <v>326</v>
      </c>
      <c r="B779" s="202" t="s">
        <v>336</v>
      </c>
      <c r="C779" s="203">
        <v>40966</v>
      </c>
      <c r="D779" s="202">
        <v>10896</v>
      </c>
      <c r="E779" s="202">
        <v>10</v>
      </c>
      <c r="F779" s="216">
        <v>750.5</v>
      </c>
      <c r="G779" s="214">
        <f>Table6[[#This Row],[Unidades]]*Table6[[#This Row],[Valor Unitario]]</f>
        <v>7505</v>
      </c>
    </row>
    <row r="780" spans="1:7" x14ac:dyDescent="0.2">
      <c r="A780" s="200" t="s">
        <v>326</v>
      </c>
      <c r="B780" s="200" t="s">
        <v>336</v>
      </c>
      <c r="C780" s="201">
        <v>40981</v>
      </c>
      <c r="D780" s="200">
        <v>10923</v>
      </c>
      <c r="E780" s="200">
        <v>11</v>
      </c>
      <c r="F780" s="214">
        <v>748.8</v>
      </c>
      <c r="G780" s="214">
        <f>Table6[[#This Row],[Unidades]]*Table6[[#This Row],[Valor Unitario]]</f>
        <v>8236.7999999999993</v>
      </c>
    </row>
    <row r="781" spans="1:7" x14ac:dyDescent="0.2">
      <c r="A781" s="202" t="s">
        <v>326</v>
      </c>
      <c r="B781" s="202" t="s">
        <v>336</v>
      </c>
      <c r="C781" s="203">
        <v>40981</v>
      </c>
      <c r="D781" s="202">
        <v>10937</v>
      </c>
      <c r="E781" s="202">
        <v>15</v>
      </c>
      <c r="F781" s="216">
        <v>644.79999999999995</v>
      </c>
      <c r="G781" s="214">
        <f>Table6[[#This Row],[Unidades]]*Table6[[#This Row],[Valor Unitario]]</f>
        <v>9672</v>
      </c>
    </row>
    <row r="782" spans="1:7" x14ac:dyDescent="0.2">
      <c r="A782" s="200" t="s">
        <v>326</v>
      </c>
      <c r="B782" s="200" t="s">
        <v>336</v>
      </c>
      <c r="C782" s="201">
        <v>40988</v>
      </c>
      <c r="D782" s="200">
        <v>10941</v>
      </c>
      <c r="E782" s="200">
        <v>12</v>
      </c>
      <c r="F782" s="214">
        <v>4011.75</v>
      </c>
      <c r="G782" s="214">
        <f>Table6[[#This Row],[Unidades]]*Table6[[#This Row],[Valor Unitario]]</f>
        <v>48141</v>
      </c>
    </row>
    <row r="783" spans="1:7" x14ac:dyDescent="0.2">
      <c r="A783" s="202" t="s">
        <v>326</v>
      </c>
      <c r="B783" s="202" t="s">
        <v>336</v>
      </c>
      <c r="C783" s="203">
        <v>40995</v>
      </c>
      <c r="D783" s="202">
        <v>10958</v>
      </c>
      <c r="E783" s="202">
        <v>15</v>
      </c>
      <c r="F783" s="216">
        <v>781</v>
      </c>
      <c r="G783" s="214">
        <f>Table6[[#This Row],[Unidades]]*Table6[[#This Row],[Valor Unitario]]</f>
        <v>11715</v>
      </c>
    </row>
    <row r="784" spans="1:7" x14ac:dyDescent="0.2">
      <c r="A784" s="200" t="s">
        <v>326</v>
      </c>
      <c r="B784" s="200" t="s">
        <v>336</v>
      </c>
      <c r="C784" s="201">
        <v>41009</v>
      </c>
      <c r="D784" s="200">
        <v>10993</v>
      </c>
      <c r="E784" s="200">
        <v>15</v>
      </c>
      <c r="F784" s="214">
        <v>4895.4399999999996</v>
      </c>
      <c r="G784" s="214">
        <f>Table6[[#This Row],[Unidades]]*Table6[[#This Row],[Valor Unitario]]</f>
        <v>73431.599999999991</v>
      </c>
    </row>
    <row r="785" spans="1:7" x14ac:dyDescent="0.2">
      <c r="A785" s="202" t="s">
        <v>326</v>
      </c>
      <c r="B785" s="202" t="s">
        <v>336</v>
      </c>
      <c r="C785" s="203">
        <v>41022</v>
      </c>
      <c r="D785" s="202">
        <v>11033</v>
      </c>
      <c r="E785" s="202">
        <v>18</v>
      </c>
      <c r="F785" s="216">
        <v>3232.8</v>
      </c>
      <c r="G785" s="214">
        <f>Table6[[#This Row],[Unidades]]*Table6[[#This Row],[Valor Unitario]]</f>
        <v>58190.400000000001</v>
      </c>
    </row>
    <row r="786" spans="1:7" x14ac:dyDescent="0.2">
      <c r="A786" s="200" t="s">
        <v>326</v>
      </c>
      <c r="B786" s="200" t="s">
        <v>336</v>
      </c>
      <c r="C786" s="201">
        <v>41026</v>
      </c>
      <c r="D786" s="200">
        <v>11030</v>
      </c>
      <c r="E786" s="200">
        <v>13</v>
      </c>
      <c r="F786" s="214">
        <v>12615.05</v>
      </c>
      <c r="G786" s="214">
        <f>Table6[[#This Row],[Unidades]]*Table6[[#This Row],[Valor Unitario]]</f>
        <v>163995.65</v>
      </c>
    </row>
    <row r="787" spans="1:7" x14ac:dyDescent="0.2">
      <c r="A787" s="202" t="s">
        <v>326</v>
      </c>
      <c r="B787" s="202" t="s">
        <v>336</v>
      </c>
      <c r="C787" s="203">
        <v>41026</v>
      </c>
      <c r="D787" s="202">
        <v>11037</v>
      </c>
      <c r="E787" s="202">
        <v>12</v>
      </c>
      <c r="F787" s="216">
        <v>60</v>
      </c>
      <c r="G787" s="214">
        <f>Table6[[#This Row],[Unidades]]*Table6[[#This Row],[Valor Unitario]]</f>
        <v>720</v>
      </c>
    </row>
    <row r="788" spans="1:7" x14ac:dyDescent="0.2">
      <c r="A788" s="200" t="s">
        <v>326</v>
      </c>
      <c r="B788" s="200" t="s">
        <v>336</v>
      </c>
      <c r="C788" s="201">
        <v>41029</v>
      </c>
      <c r="D788" s="200">
        <v>11048</v>
      </c>
      <c r="E788" s="200">
        <v>12</v>
      </c>
      <c r="F788" s="214">
        <v>525</v>
      </c>
      <c r="G788" s="214">
        <f>Table6[[#This Row],[Unidades]]*Table6[[#This Row],[Valor Unitario]]</f>
        <v>6300</v>
      </c>
    </row>
    <row r="789" spans="1:7" x14ac:dyDescent="0.2">
      <c r="A789" s="202" t="s">
        <v>326</v>
      </c>
      <c r="B789" s="202" t="s">
        <v>336</v>
      </c>
      <c r="C789" s="203">
        <v>41030</v>
      </c>
      <c r="D789" s="202">
        <v>11047</v>
      </c>
      <c r="E789" s="202">
        <v>9</v>
      </c>
      <c r="F789" s="216">
        <v>817.87</v>
      </c>
      <c r="G789" s="214">
        <f>Table6[[#This Row],[Unidades]]*Table6[[#This Row],[Valor Unitario]]</f>
        <v>7360.83</v>
      </c>
    </row>
    <row r="790" spans="1:7" x14ac:dyDescent="0.2">
      <c r="A790" s="200" t="s">
        <v>326</v>
      </c>
      <c r="B790" s="200" t="s">
        <v>336</v>
      </c>
      <c r="C790" s="201">
        <v>41514</v>
      </c>
      <c r="D790" s="200">
        <v>10289</v>
      </c>
      <c r="E790" s="200">
        <v>13</v>
      </c>
      <c r="F790" s="214">
        <v>479.4</v>
      </c>
      <c r="G790" s="214">
        <f>Table6[[#This Row],[Unidades]]*Table6[[#This Row],[Valor Unitario]]</f>
        <v>6232.2</v>
      </c>
    </row>
    <row r="791" spans="1:7" x14ac:dyDescent="0.2">
      <c r="A791" s="202" t="s">
        <v>326</v>
      </c>
      <c r="B791" s="202" t="s">
        <v>336</v>
      </c>
      <c r="C791" s="203">
        <v>41535</v>
      </c>
      <c r="D791" s="202">
        <v>10303</v>
      </c>
      <c r="E791" s="202">
        <v>11</v>
      </c>
      <c r="F791" s="216">
        <v>1117.8</v>
      </c>
      <c r="G791" s="214">
        <f>Table6[[#This Row],[Unidades]]*Table6[[#This Row],[Valor Unitario]]</f>
        <v>12295.8</v>
      </c>
    </row>
    <row r="792" spans="1:7" x14ac:dyDescent="0.2">
      <c r="A792" s="200" t="s">
        <v>326</v>
      </c>
      <c r="B792" s="200" t="s">
        <v>336</v>
      </c>
      <c r="C792" s="201">
        <v>41541</v>
      </c>
      <c r="D792" s="200">
        <v>10308</v>
      </c>
      <c r="E792" s="200">
        <v>14</v>
      </c>
      <c r="F792" s="214">
        <v>88.8</v>
      </c>
      <c r="G792" s="214">
        <f>Table6[[#This Row],[Unidades]]*Table6[[#This Row],[Valor Unitario]]</f>
        <v>1243.2</v>
      </c>
    </row>
    <row r="793" spans="1:7" x14ac:dyDescent="0.2">
      <c r="A793" s="202" t="s">
        <v>326</v>
      </c>
      <c r="B793" s="202" t="s">
        <v>336</v>
      </c>
      <c r="C793" s="203">
        <v>41558</v>
      </c>
      <c r="D793" s="202">
        <v>10319</v>
      </c>
      <c r="E793" s="202">
        <v>11</v>
      </c>
      <c r="F793" s="216">
        <v>1191.2</v>
      </c>
      <c r="G793" s="214">
        <f>Table6[[#This Row],[Unidades]]*Table6[[#This Row],[Valor Unitario]]</f>
        <v>13103.2</v>
      </c>
    </row>
    <row r="794" spans="1:7" x14ac:dyDescent="0.2">
      <c r="A794" s="200" t="s">
        <v>326</v>
      </c>
      <c r="B794" s="200" t="s">
        <v>336</v>
      </c>
      <c r="C794" s="201">
        <v>41570</v>
      </c>
      <c r="D794" s="200">
        <v>10322</v>
      </c>
      <c r="E794" s="200">
        <v>8</v>
      </c>
      <c r="F794" s="214">
        <v>112</v>
      </c>
      <c r="G794" s="214">
        <f>Table6[[#This Row],[Unidades]]*Table6[[#This Row],[Valor Unitario]]</f>
        <v>896</v>
      </c>
    </row>
    <row r="795" spans="1:7" x14ac:dyDescent="0.2">
      <c r="A795" s="202" t="s">
        <v>326</v>
      </c>
      <c r="B795" s="202" t="s">
        <v>336</v>
      </c>
      <c r="C795" s="203">
        <v>41571</v>
      </c>
      <c r="D795" s="202">
        <v>10335</v>
      </c>
      <c r="E795" s="202">
        <v>8</v>
      </c>
      <c r="F795" s="216">
        <v>2036.16</v>
      </c>
      <c r="G795" s="214">
        <f>Table6[[#This Row],[Unidades]]*Table6[[#This Row],[Valor Unitario]]</f>
        <v>16289.28</v>
      </c>
    </row>
    <row r="796" spans="1:7" x14ac:dyDescent="0.2">
      <c r="A796" s="200" t="s">
        <v>326</v>
      </c>
      <c r="B796" s="200" t="s">
        <v>336</v>
      </c>
      <c r="C796" s="201">
        <v>41572</v>
      </c>
      <c r="D796" s="200">
        <v>10336</v>
      </c>
      <c r="E796" s="200">
        <v>16</v>
      </c>
      <c r="F796" s="214">
        <v>285.12</v>
      </c>
      <c r="G796" s="214">
        <f>Table6[[#This Row],[Unidades]]*Table6[[#This Row],[Valor Unitario]]</f>
        <v>4561.92</v>
      </c>
    </row>
    <row r="797" spans="1:7" x14ac:dyDescent="0.2">
      <c r="A797" s="202" t="s">
        <v>326</v>
      </c>
      <c r="B797" s="202" t="s">
        <v>336</v>
      </c>
      <c r="C797" s="203">
        <v>41583</v>
      </c>
      <c r="D797" s="202">
        <v>10341</v>
      </c>
      <c r="E797" s="202">
        <v>11</v>
      </c>
      <c r="F797" s="216">
        <v>352.6</v>
      </c>
      <c r="G797" s="214">
        <f>Table6[[#This Row],[Unidades]]*Table6[[#This Row],[Valor Unitario]]</f>
        <v>3878.6000000000004</v>
      </c>
    </row>
    <row r="798" spans="1:7" x14ac:dyDescent="0.2">
      <c r="A798" s="200" t="s">
        <v>326</v>
      </c>
      <c r="B798" s="200" t="s">
        <v>336</v>
      </c>
      <c r="C798" s="201">
        <v>41593</v>
      </c>
      <c r="D798" s="200">
        <v>10349</v>
      </c>
      <c r="E798" s="200">
        <v>19</v>
      </c>
      <c r="F798" s="214">
        <v>141.6</v>
      </c>
      <c r="G798" s="214">
        <f>Table6[[#This Row],[Unidades]]*Table6[[#This Row],[Valor Unitario]]</f>
        <v>2690.4</v>
      </c>
    </row>
    <row r="799" spans="1:7" x14ac:dyDescent="0.2">
      <c r="A799" s="202" t="s">
        <v>326</v>
      </c>
      <c r="B799" s="202" t="s">
        <v>336</v>
      </c>
      <c r="C799" s="203">
        <v>41603</v>
      </c>
      <c r="D799" s="202">
        <v>10353</v>
      </c>
      <c r="E799" s="202">
        <v>8</v>
      </c>
      <c r="F799" s="216">
        <v>8593.2800000000007</v>
      </c>
      <c r="G799" s="214">
        <f>Table6[[#This Row],[Unidades]]*Table6[[#This Row],[Valor Unitario]]</f>
        <v>68746.240000000005</v>
      </c>
    </row>
    <row r="800" spans="1:7" x14ac:dyDescent="0.2">
      <c r="A800" s="212" t="s">
        <v>326</v>
      </c>
      <c r="B800" s="212" t="s">
        <v>336</v>
      </c>
      <c r="C800" s="213">
        <v>41610</v>
      </c>
      <c r="D800" s="212">
        <v>10367</v>
      </c>
      <c r="E800" s="212">
        <v>12</v>
      </c>
      <c r="F800" s="217">
        <v>834.2</v>
      </c>
      <c r="G800" s="217">
        <f>Table6[[#This Row],[Unidades]]*Table6[[#This Row],[Valor Unitario]]</f>
        <v>10010.400000000001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9C71-F714-4406-B2AA-7615F3CDF785}">
  <sheetPr>
    <tabColor rgb="FF92D050"/>
  </sheetPr>
  <dimension ref="A1:O800"/>
  <sheetViews>
    <sheetView workbookViewId="0">
      <selection activeCell="I22" sqref="I22"/>
    </sheetView>
  </sheetViews>
  <sheetFormatPr defaultRowHeight="12.75" x14ac:dyDescent="0.2"/>
  <cols>
    <col min="2" max="2" width="12" customWidth="1"/>
    <col min="3" max="3" width="10.140625" bestFit="1" customWidth="1"/>
    <col min="4" max="4" width="12.42578125" customWidth="1"/>
    <col min="5" max="5" width="11.5703125" customWidth="1"/>
    <col min="6" max="6" width="15.5703125" customWidth="1"/>
    <col min="7" max="7" width="9.5703125" bestFit="1" customWidth="1"/>
    <col min="10" max="10" width="10.140625" bestFit="1" customWidth="1"/>
  </cols>
  <sheetData>
    <row r="1" spans="1:15" ht="15" x14ac:dyDescent="0.25">
      <c r="A1" s="210" t="s">
        <v>68</v>
      </c>
      <c r="B1" s="210" t="s">
        <v>321</v>
      </c>
      <c r="C1" s="211" t="s">
        <v>322</v>
      </c>
      <c r="D1" s="210" t="s">
        <v>323</v>
      </c>
      <c r="E1" s="210" t="s">
        <v>324</v>
      </c>
      <c r="F1" s="210" t="s">
        <v>325</v>
      </c>
      <c r="G1" s="210" t="s">
        <v>355</v>
      </c>
      <c r="I1" s="184" t="s">
        <v>68</v>
      </c>
      <c r="J1" s="185" t="s">
        <v>321</v>
      </c>
      <c r="K1" s="186" t="s">
        <v>322</v>
      </c>
      <c r="L1" s="185" t="s">
        <v>323</v>
      </c>
      <c r="M1" s="185" t="s">
        <v>324</v>
      </c>
      <c r="N1" s="185" t="s">
        <v>325</v>
      </c>
      <c r="O1" s="187" t="s">
        <v>355</v>
      </c>
    </row>
    <row r="2" spans="1:15" x14ac:dyDescent="0.2">
      <c r="A2" s="200" t="s">
        <v>326</v>
      </c>
      <c r="B2" s="200" t="s">
        <v>327</v>
      </c>
      <c r="C2" s="201">
        <v>40545</v>
      </c>
      <c r="D2" s="200">
        <v>10771</v>
      </c>
      <c r="E2" s="200">
        <v>18</v>
      </c>
      <c r="F2" s="214">
        <v>344</v>
      </c>
      <c r="G2" s="215">
        <f>Table7[[#This Row],[Unidades]]*Table7[[#This Row],[Valor Unitario]]</f>
        <v>6192</v>
      </c>
      <c r="J2" t="s">
        <v>332</v>
      </c>
      <c r="K2" t="s">
        <v>358</v>
      </c>
      <c r="M2" t="s">
        <v>357</v>
      </c>
    </row>
    <row r="3" spans="1:15" x14ac:dyDescent="0.2">
      <c r="A3" s="202" t="s">
        <v>328</v>
      </c>
      <c r="B3" s="202" t="s">
        <v>327</v>
      </c>
      <c r="C3" s="203">
        <v>40553</v>
      </c>
      <c r="D3" s="202">
        <v>10402</v>
      </c>
      <c r="E3" s="202">
        <v>11</v>
      </c>
      <c r="F3" s="216">
        <v>2713.5</v>
      </c>
      <c r="G3" s="214">
        <f>Table7[[#This Row],[Unidades]]*Table7[[#This Row],[Valor Unitario]]</f>
        <v>29848.5</v>
      </c>
    </row>
    <row r="4" spans="1:15" ht="15" x14ac:dyDescent="0.25">
      <c r="A4" s="200" t="s">
        <v>326</v>
      </c>
      <c r="B4" s="200" t="s">
        <v>327</v>
      </c>
      <c r="C4" s="201">
        <v>40564</v>
      </c>
      <c r="D4" s="200">
        <v>10411</v>
      </c>
      <c r="E4" s="200">
        <v>14</v>
      </c>
      <c r="F4" s="214">
        <v>966.8</v>
      </c>
      <c r="G4" s="214">
        <f>Table7[[#This Row],[Unidades]]*Table7[[#This Row],[Valor Unitario]]</f>
        <v>13535.199999999999</v>
      </c>
      <c r="I4" s="185" t="s">
        <v>321</v>
      </c>
      <c r="J4" s="186" t="s">
        <v>322</v>
      </c>
      <c r="K4" s="187" t="s">
        <v>355</v>
      </c>
    </row>
    <row r="5" spans="1:15" x14ac:dyDescent="0.2">
      <c r="A5" s="202" t="s">
        <v>328</v>
      </c>
      <c r="B5" s="202" t="s">
        <v>327</v>
      </c>
      <c r="C5" s="203">
        <v>40600</v>
      </c>
      <c r="D5" s="202">
        <v>10452</v>
      </c>
      <c r="E5" s="202">
        <v>16</v>
      </c>
      <c r="F5" s="216">
        <v>2018.5</v>
      </c>
      <c r="G5" s="214">
        <f>Table7[[#This Row],[Unidades]]*Table7[[#This Row],[Valor Unitario]]</f>
        <v>32296</v>
      </c>
      <c r="I5" s="200" t="s">
        <v>332</v>
      </c>
      <c r="J5" s="201">
        <v>41519</v>
      </c>
      <c r="K5" s="214">
        <v>18144</v>
      </c>
    </row>
    <row r="6" spans="1:15" x14ac:dyDescent="0.2">
      <c r="A6" s="200" t="s">
        <v>328</v>
      </c>
      <c r="B6" s="200" t="s">
        <v>327</v>
      </c>
      <c r="C6" s="201">
        <v>40635</v>
      </c>
      <c r="D6" s="200">
        <v>10488</v>
      </c>
      <c r="E6" s="200">
        <v>13</v>
      </c>
      <c r="F6" s="214">
        <v>1512</v>
      </c>
      <c r="G6" s="214">
        <f>Table7[[#This Row],[Unidades]]*Table7[[#This Row],[Valor Unitario]]</f>
        <v>19656</v>
      </c>
      <c r="I6" s="202" t="s">
        <v>332</v>
      </c>
      <c r="J6" s="203">
        <v>41528</v>
      </c>
      <c r="K6" s="214">
        <v>11881.800000000001</v>
      </c>
    </row>
    <row r="7" spans="1:15" x14ac:dyDescent="0.2">
      <c r="A7" s="202" t="s">
        <v>326</v>
      </c>
      <c r="B7" s="202" t="s">
        <v>327</v>
      </c>
      <c r="C7" s="203">
        <v>40637</v>
      </c>
      <c r="D7" s="202">
        <v>10475</v>
      </c>
      <c r="E7" s="202">
        <v>13</v>
      </c>
      <c r="F7" s="216">
        <v>1505.18</v>
      </c>
      <c r="G7" s="214">
        <f>Table7[[#This Row],[Unidades]]*Table7[[#This Row],[Valor Unitario]]</f>
        <v>19567.34</v>
      </c>
      <c r="I7" s="200" t="s">
        <v>332</v>
      </c>
      <c r="J7" s="201">
        <v>41534</v>
      </c>
      <c r="K7" s="214">
        <v>15270.4</v>
      </c>
    </row>
    <row r="8" spans="1:15" x14ac:dyDescent="0.2">
      <c r="A8" s="200" t="s">
        <v>326</v>
      </c>
      <c r="B8" s="200" t="s">
        <v>327</v>
      </c>
      <c r="C8" s="201">
        <v>40649</v>
      </c>
      <c r="D8" s="200">
        <v>10501</v>
      </c>
      <c r="E8" s="200">
        <v>19</v>
      </c>
      <c r="F8" s="214">
        <v>149</v>
      </c>
      <c r="G8" s="214">
        <f>Table7[[#This Row],[Unidades]]*Table7[[#This Row],[Valor Unitario]]</f>
        <v>2831</v>
      </c>
      <c r="I8" s="200" t="s">
        <v>332</v>
      </c>
      <c r="J8" s="201">
        <v>41543</v>
      </c>
      <c r="K8" s="214">
        <v>4300.8</v>
      </c>
    </row>
    <row r="9" spans="1:15" x14ac:dyDescent="0.2">
      <c r="A9" s="202" t="s">
        <v>326</v>
      </c>
      <c r="B9" s="202" t="s">
        <v>327</v>
      </c>
      <c r="C9" s="203">
        <v>40665</v>
      </c>
      <c r="D9" s="202">
        <v>10506</v>
      </c>
      <c r="E9" s="202">
        <v>15</v>
      </c>
      <c r="F9" s="216">
        <v>415.8</v>
      </c>
      <c r="G9" s="214">
        <f>Table7[[#This Row],[Unidades]]*Table7[[#This Row],[Valor Unitario]]</f>
        <v>6237</v>
      </c>
      <c r="I9" s="202" t="s">
        <v>332</v>
      </c>
      <c r="J9" s="203">
        <v>41551</v>
      </c>
      <c r="K9" s="214">
        <v>37697.4</v>
      </c>
    </row>
    <row r="10" spans="1:15" x14ac:dyDescent="0.2">
      <c r="A10" s="200" t="s">
        <v>328</v>
      </c>
      <c r="B10" s="200" t="s">
        <v>327</v>
      </c>
      <c r="C10" s="201">
        <v>40677</v>
      </c>
      <c r="D10" s="200">
        <v>10534</v>
      </c>
      <c r="E10" s="200">
        <v>11</v>
      </c>
      <c r="F10" s="214">
        <v>465.7</v>
      </c>
      <c r="G10" s="214">
        <f>Table7[[#This Row],[Unidades]]*Table7[[#This Row],[Valor Unitario]]</f>
        <v>5122.7</v>
      </c>
      <c r="I10" s="200" t="s">
        <v>332</v>
      </c>
      <c r="J10" s="201">
        <v>41555</v>
      </c>
      <c r="K10" s="214">
        <v>53865</v>
      </c>
    </row>
    <row r="11" spans="1:15" x14ac:dyDescent="0.2">
      <c r="A11" s="202" t="s">
        <v>326</v>
      </c>
      <c r="B11" s="202" t="s">
        <v>327</v>
      </c>
      <c r="C11" s="203">
        <v>40679</v>
      </c>
      <c r="D11" s="202">
        <v>10538</v>
      </c>
      <c r="E11" s="202">
        <v>17</v>
      </c>
      <c r="F11" s="216">
        <v>139.80000000000001</v>
      </c>
      <c r="G11" s="214">
        <f>Table7[[#This Row],[Unidades]]*Table7[[#This Row],[Valor Unitario]]</f>
        <v>2376.6000000000004</v>
      </c>
      <c r="I11" s="200" t="s">
        <v>332</v>
      </c>
      <c r="J11" s="201">
        <v>41586</v>
      </c>
      <c r="K11" s="214">
        <v>26797.98</v>
      </c>
    </row>
    <row r="12" spans="1:15" x14ac:dyDescent="0.2">
      <c r="A12" s="200" t="s">
        <v>326</v>
      </c>
      <c r="B12" s="200" t="s">
        <v>327</v>
      </c>
      <c r="C12" s="201">
        <v>40700</v>
      </c>
      <c r="D12" s="200">
        <v>10557</v>
      </c>
      <c r="E12" s="200">
        <v>10</v>
      </c>
      <c r="F12" s="214">
        <v>1152.5</v>
      </c>
      <c r="G12" s="214">
        <f>Table7[[#This Row],[Unidades]]*Table7[[#This Row],[Valor Unitario]]</f>
        <v>11525</v>
      </c>
      <c r="I12" s="200" t="s">
        <v>332</v>
      </c>
      <c r="J12" s="201">
        <v>41610</v>
      </c>
      <c r="K12" s="214">
        <v>18682.88</v>
      </c>
    </row>
    <row r="13" spans="1:15" x14ac:dyDescent="0.2">
      <c r="A13" s="202" t="s">
        <v>326</v>
      </c>
      <c r="B13" s="202" t="s">
        <v>327</v>
      </c>
      <c r="C13" s="203">
        <v>40712</v>
      </c>
      <c r="D13" s="202">
        <v>10566</v>
      </c>
      <c r="E13" s="202">
        <v>8</v>
      </c>
      <c r="F13" s="216">
        <v>1761</v>
      </c>
      <c r="G13" s="214">
        <f>Table7[[#This Row],[Unidades]]*Table7[[#This Row],[Valor Unitario]]</f>
        <v>14088</v>
      </c>
      <c r="I13" s="202" t="s">
        <v>332</v>
      </c>
      <c r="J13" s="203">
        <v>41611</v>
      </c>
      <c r="K13" s="214">
        <v>26601.119999999999</v>
      </c>
    </row>
    <row r="14" spans="1:15" x14ac:dyDescent="0.2">
      <c r="A14" s="200" t="s">
        <v>326</v>
      </c>
      <c r="B14" s="200" t="s">
        <v>327</v>
      </c>
      <c r="C14" s="201">
        <v>40724</v>
      </c>
      <c r="D14" s="200">
        <v>10577</v>
      </c>
      <c r="E14" s="200">
        <v>17</v>
      </c>
      <c r="F14" s="214">
        <v>569</v>
      </c>
      <c r="G14" s="214">
        <f>Table7[[#This Row],[Unidades]]*Table7[[#This Row],[Valor Unitario]]</f>
        <v>9673</v>
      </c>
      <c r="I14" s="200" t="s">
        <v>332</v>
      </c>
      <c r="J14" s="201">
        <v>41612</v>
      </c>
      <c r="K14" s="214">
        <v>13300</v>
      </c>
    </row>
    <row r="15" spans="1:15" x14ac:dyDescent="0.2">
      <c r="A15" s="202" t="s">
        <v>326</v>
      </c>
      <c r="B15" s="202" t="s">
        <v>327</v>
      </c>
      <c r="C15" s="203">
        <v>40733</v>
      </c>
      <c r="D15" s="202">
        <v>10586</v>
      </c>
      <c r="E15" s="202">
        <v>11</v>
      </c>
      <c r="F15" s="216">
        <v>23.8</v>
      </c>
      <c r="G15" s="214">
        <f>Table7[[#This Row],[Unidades]]*Table7[[#This Row],[Valor Unitario]]</f>
        <v>261.8</v>
      </c>
      <c r="I15" s="200" t="s">
        <v>332</v>
      </c>
      <c r="J15" s="201">
        <v>41621</v>
      </c>
      <c r="K15" s="214">
        <v>6783</v>
      </c>
    </row>
    <row r="16" spans="1:15" x14ac:dyDescent="0.2">
      <c r="A16" s="200" t="s">
        <v>326</v>
      </c>
      <c r="B16" s="200" t="s">
        <v>327</v>
      </c>
      <c r="C16" s="201">
        <v>40789</v>
      </c>
      <c r="D16" s="200">
        <v>10646</v>
      </c>
      <c r="E16" s="200">
        <v>8</v>
      </c>
      <c r="F16" s="214">
        <v>1446</v>
      </c>
      <c r="G16" s="214">
        <f>Table7[[#This Row],[Unidades]]*Table7[[#This Row],[Valor Unitario]]</f>
        <v>11568</v>
      </c>
      <c r="I16" s="202" t="s">
        <v>332</v>
      </c>
      <c r="J16" s="203">
        <v>41621</v>
      </c>
      <c r="K16" s="214">
        <v>13817.6</v>
      </c>
    </row>
    <row r="17" spans="1:12" x14ac:dyDescent="0.2">
      <c r="A17" s="202" t="s">
        <v>326</v>
      </c>
      <c r="B17" s="202" t="s">
        <v>327</v>
      </c>
      <c r="C17" s="203">
        <v>40812</v>
      </c>
      <c r="D17" s="202">
        <v>10672</v>
      </c>
      <c r="E17" s="202">
        <v>8</v>
      </c>
      <c r="F17" s="216">
        <v>3815.25</v>
      </c>
      <c r="G17" s="214">
        <f>Table7[[#This Row],[Unidades]]*Table7[[#This Row],[Valor Unitario]]</f>
        <v>30522</v>
      </c>
      <c r="I17" s="202" t="s">
        <v>332</v>
      </c>
      <c r="J17" s="203">
        <v>41631</v>
      </c>
      <c r="K17" s="214">
        <v>11750.400000000001</v>
      </c>
    </row>
    <row r="18" spans="1:12" x14ac:dyDescent="0.2">
      <c r="A18" s="200" t="s">
        <v>326</v>
      </c>
      <c r="B18" s="200" t="s">
        <v>327</v>
      </c>
      <c r="C18" s="201">
        <v>40846</v>
      </c>
      <c r="D18" s="200">
        <v>10687</v>
      </c>
      <c r="E18" s="200">
        <v>14</v>
      </c>
      <c r="F18" s="214">
        <v>4960.8999999999996</v>
      </c>
      <c r="G18" s="214">
        <f>Table7[[#This Row],[Unidades]]*Table7[[#This Row],[Valor Unitario]]</f>
        <v>69452.599999999991</v>
      </c>
      <c r="H18" s="10"/>
      <c r="I18" s="218" t="s">
        <v>332</v>
      </c>
      <c r="J18" s="219">
        <v>41632</v>
      </c>
      <c r="K18" s="220">
        <v>948.4799999999999</v>
      </c>
      <c r="L18" s="10"/>
    </row>
    <row r="19" spans="1:12" x14ac:dyDescent="0.2">
      <c r="A19" s="202" t="s">
        <v>328</v>
      </c>
      <c r="B19" s="202" t="s">
        <v>327</v>
      </c>
      <c r="C19" s="203">
        <v>40852</v>
      </c>
      <c r="D19" s="202">
        <v>10719</v>
      </c>
      <c r="E19" s="202">
        <v>7</v>
      </c>
      <c r="F19" s="216">
        <v>844.25</v>
      </c>
      <c r="G19" s="214">
        <f>Table7[[#This Row],[Unidades]]*Table7[[#This Row],[Valor Unitario]]</f>
        <v>5909.75</v>
      </c>
    </row>
    <row r="20" spans="1:12" x14ac:dyDescent="0.2">
      <c r="A20" s="200" t="s">
        <v>326</v>
      </c>
      <c r="B20" s="200" t="s">
        <v>327</v>
      </c>
      <c r="C20" s="201">
        <v>40865</v>
      </c>
      <c r="D20" s="200">
        <v>10705</v>
      </c>
      <c r="E20" s="200">
        <v>9</v>
      </c>
      <c r="F20" s="214">
        <v>378</v>
      </c>
      <c r="G20" s="214">
        <f>Table7[[#This Row],[Unidades]]*Table7[[#This Row],[Valor Unitario]]</f>
        <v>3402</v>
      </c>
    </row>
    <row r="21" spans="1:12" x14ac:dyDescent="0.2">
      <c r="A21" s="202" t="s">
        <v>326</v>
      </c>
      <c r="B21" s="202" t="s">
        <v>327</v>
      </c>
      <c r="C21" s="203">
        <v>40868</v>
      </c>
      <c r="D21" s="202">
        <v>10736</v>
      </c>
      <c r="E21" s="202">
        <v>13</v>
      </c>
      <c r="F21" s="216">
        <v>997</v>
      </c>
      <c r="G21" s="214">
        <f>Table7[[#This Row],[Unidades]]*Table7[[#This Row],[Valor Unitario]]</f>
        <v>12961</v>
      </c>
    </row>
    <row r="22" spans="1:12" x14ac:dyDescent="0.2">
      <c r="A22" s="200" t="s">
        <v>326</v>
      </c>
      <c r="B22" s="200" t="s">
        <v>327</v>
      </c>
      <c r="C22" s="201">
        <v>40871</v>
      </c>
      <c r="D22" s="200">
        <v>10750</v>
      </c>
      <c r="E22" s="200">
        <v>12</v>
      </c>
      <c r="F22" s="214">
        <v>1590.56</v>
      </c>
      <c r="G22" s="214">
        <f>Table7[[#This Row],[Unidades]]*Table7[[#This Row],[Valor Unitario]]</f>
        <v>19086.72</v>
      </c>
    </row>
    <row r="23" spans="1:12" x14ac:dyDescent="0.2">
      <c r="A23" s="202" t="s">
        <v>326</v>
      </c>
      <c r="B23" s="202" t="s">
        <v>327</v>
      </c>
      <c r="C23" s="203">
        <v>40874</v>
      </c>
      <c r="D23" s="202">
        <v>10745</v>
      </c>
      <c r="E23" s="202">
        <v>19</v>
      </c>
      <c r="F23" s="216">
        <v>4529.8</v>
      </c>
      <c r="G23" s="214">
        <f>Table7[[#This Row],[Unidades]]*Table7[[#This Row],[Valor Unitario]]</f>
        <v>86066.2</v>
      </c>
    </row>
    <row r="24" spans="1:12" x14ac:dyDescent="0.2">
      <c r="A24" s="200" t="s">
        <v>326</v>
      </c>
      <c r="B24" s="200" t="s">
        <v>327</v>
      </c>
      <c r="C24" s="201">
        <v>40899</v>
      </c>
      <c r="D24" s="200">
        <v>10782</v>
      </c>
      <c r="E24" s="200">
        <v>7</v>
      </c>
      <c r="F24" s="214">
        <v>12.5</v>
      </c>
      <c r="G24" s="214">
        <f>Table7[[#This Row],[Unidades]]*Table7[[#This Row],[Valor Unitario]]</f>
        <v>87.5</v>
      </c>
    </row>
    <row r="25" spans="1:12" x14ac:dyDescent="0.2">
      <c r="A25" s="202" t="s">
        <v>326</v>
      </c>
      <c r="B25" s="202" t="s">
        <v>327</v>
      </c>
      <c r="C25" s="203">
        <v>40913</v>
      </c>
      <c r="D25" s="202">
        <v>10799</v>
      </c>
      <c r="E25" s="202">
        <v>10</v>
      </c>
      <c r="F25" s="216">
        <v>1553.5</v>
      </c>
      <c r="G25" s="214">
        <f>Table7[[#This Row],[Unidades]]*Table7[[#This Row],[Valor Unitario]]</f>
        <v>15535</v>
      </c>
    </row>
    <row r="26" spans="1:12" x14ac:dyDescent="0.2">
      <c r="A26" s="200" t="s">
        <v>326</v>
      </c>
      <c r="B26" s="200" t="s">
        <v>327</v>
      </c>
      <c r="C26" s="201">
        <v>40931</v>
      </c>
      <c r="D26" s="200">
        <v>10829</v>
      </c>
      <c r="E26" s="200">
        <v>15</v>
      </c>
      <c r="F26" s="214">
        <v>1764</v>
      </c>
      <c r="G26" s="214">
        <f>Table7[[#This Row],[Unidades]]*Table7[[#This Row],[Valor Unitario]]</f>
        <v>26460</v>
      </c>
    </row>
    <row r="27" spans="1:12" x14ac:dyDescent="0.2">
      <c r="A27" s="202" t="s">
        <v>326</v>
      </c>
      <c r="B27" s="202" t="s">
        <v>327</v>
      </c>
      <c r="C27" s="203">
        <v>40931</v>
      </c>
      <c r="D27" s="202">
        <v>10837</v>
      </c>
      <c r="E27" s="202">
        <v>9</v>
      </c>
      <c r="F27" s="216">
        <v>1064.5</v>
      </c>
      <c r="G27" s="214">
        <f>Table7[[#This Row],[Unidades]]*Table7[[#This Row],[Valor Unitario]]</f>
        <v>9580.5</v>
      </c>
    </row>
    <row r="28" spans="1:12" x14ac:dyDescent="0.2">
      <c r="A28" s="200" t="s">
        <v>326</v>
      </c>
      <c r="B28" s="200" t="s">
        <v>327</v>
      </c>
      <c r="C28" s="201">
        <v>40938</v>
      </c>
      <c r="D28" s="200">
        <v>10849</v>
      </c>
      <c r="E28" s="200">
        <v>9</v>
      </c>
      <c r="F28" s="214">
        <v>967.82</v>
      </c>
      <c r="G28" s="214">
        <f>Table7[[#This Row],[Unidades]]*Table7[[#This Row],[Valor Unitario]]</f>
        <v>8710.380000000001</v>
      </c>
    </row>
    <row r="29" spans="1:12" x14ac:dyDescent="0.2">
      <c r="A29" s="202" t="s">
        <v>326</v>
      </c>
      <c r="B29" s="202" t="s">
        <v>327</v>
      </c>
      <c r="C29" s="203">
        <v>40942</v>
      </c>
      <c r="D29" s="202">
        <v>10853</v>
      </c>
      <c r="E29" s="202">
        <v>7</v>
      </c>
      <c r="F29" s="216">
        <v>625</v>
      </c>
      <c r="G29" s="214">
        <f>Table7[[#This Row],[Unidades]]*Table7[[#This Row],[Valor Unitario]]</f>
        <v>4375</v>
      </c>
    </row>
    <row r="30" spans="1:12" x14ac:dyDescent="0.2">
      <c r="A30" s="200" t="s">
        <v>326</v>
      </c>
      <c r="B30" s="200" t="s">
        <v>327</v>
      </c>
      <c r="C30" s="201">
        <v>40943</v>
      </c>
      <c r="D30" s="200">
        <v>10828</v>
      </c>
      <c r="E30" s="200">
        <v>12</v>
      </c>
      <c r="F30" s="214">
        <v>932</v>
      </c>
      <c r="G30" s="214">
        <f>Table7[[#This Row],[Unidades]]*Table7[[#This Row],[Valor Unitario]]</f>
        <v>11184</v>
      </c>
    </row>
    <row r="31" spans="1:12" x14ac:dyDescent="0.2">
      <c r="A31" s="202" t="s">
        <v>326</v>
      </c>
      <c r="B31" s="202" t="s">
        <v>327</v>
      </c>
      <c r="C31" s="203">
        <v>40949</v>
      </c>
      <c r="D31" s="202">
        <v>10871</v>
      </c>
      <c r="E31" s="202">
        <v>18</v>
      </c>
      <c r="F31" s="216">
        <v>1979.23</v>
      </c>
      <c r="G31" s="214">
        <f>Table7[[#This Row],[Unidades]]*Table7[[#This Row],[Valor Unitario]]</f>
        <v>35626.14</v>
      </c>
    </row>
    <row r="32" spans="1:12" x14ac:dyDescent="0.2">
      <c r="A32" s="200" t="s">
        <v>328</v>
      </c>
      <c r="B32" s="200" t="s">
        <v>327</v>
      </c>
      <c r="C32" s="201">
        <v>40955</v>
      </c>
      <c r="D32" s="200">
        <v>10887</v>
      </c>
      <c r="E32" s="200">
        <v>15</v>
      </c>
      <c r="F32" s="214">
        <v>70</v>
      </c>
      <c r="G32" s="214">
        <f>Table7[[#This Row],[Unidades]]*Table7[[#This Row],[Valor Unitario]]</f>
        <v>1050</v>
      </c>
    </row>
    <row r="33" spans="1:7" x14ac:dyDescent="0.2">
      <c r="A33" s="202" t="s">
        <v>326</v>
      </c>
      <c r="B33" s="202" t="s">
        <v>327</v>
      </c>
      <c r="C33" s="203">
        <v>40959</v>
      </c>
      <c r="D33" s="202">
        <v>10893</v>
      </c>
      <c r="E33" s="202">
        <v>13</v>
      </c>
      <c r="F33" s="216">
        <v>5502.11</v>
      </c>
      <c r="G33" s="214">
        <f>Table7[[#This Row],[Unidades]]*Table7[[#This Row],[Valor Unitario]]</f>
        <v>71527.429999999993</v>
      </c>
    </row>
    <row r="34" spans="1:7" x14ac:dyDescent="0.2">
      <c r="A34" s="200" t="s">
        <v>326</v>
      </c>
      <c r="B34" s="200" t="s">
        <v>327</v>
      </c>
      <c r="C34" s="201">
        <v>40962</v>
      </c>
      <c r="D34" s="200">
        <v>10889</v>
      </c>
      <c r="E34" s="200">
        <v>19</v>
      </c>
      <c r="F34" s="214">
        <v>11380</v>
      </c>
      <c r="G34" s="214">
        <f>Table7[[#This Row],[Unidades]]*Table7[[#This Row],[Valor Unitario]]</f>
        <v>216220</v>
      </c>
    </row>
    <row r="35" spans="1:7" x14ac:dyDescent="0.2">
      <c r="A35" s="202" t="s">
        <v>326</v>
      </c>
      <c r="B35" s="202" t="s">
        <v>327</v>
      </c>
      <c r="C35" s="203">
        <v>40974</v>
      </c>
      <c r="D35" s="202">
        <v>10905</v>
      </c>
      <c r="E35" s="202">
        <v>19</v>
      </c>
      <c r="F35" s="216">
        <v>342</v>
      </c>
      <c r="G35" s="214">
        <f>Table7[[#This Row],[Unidades]]*Table7[[#This Row],[Valor Unitario]]</f>
        <v>6498</v>
      </c>
    </row>
    <row r="36" spans="1:7" x14ac:dyDescent="0.2">
      <c r="A36" s="200" t="s">
        <v>326</v>
      </c>
      <c r="B36" s="200" t="s">
        <v>327</v>
      </c>
      <c r="C36" s="201">
        <v>40986</v>
      </c>
      <c r="D36" s="200">
        <v>10942</v>
      </c>
      <c r="E36" s="200">
        <v>11</v>
      </c>
      <c r="F36" s="214">
        <v>560</v>
      </c>
      <c r="G36" s="214">
        <f>Table7[[#This Row],[Unidades]]*Table7[[#This Row],[Valor Unitario]]</f>
        <v>6160</v>
      </c>
    </row>
    <row r="37" spans="1:7" x14ac:dyDescent="0.2">
      <c r="A37" s="202" t="s">
        <v>328</v>
      </c>
      <c r="B37" s="202" t="s">
        <v>327</v>
      </c>
      <c r="C37" s="203">
        <v>40991</v>
      </c>
      <c r="D37" s="202">
        <v>10962</v>
      </c>
      <c r="E37" s="202">
        <v>12</v>
      </c>
      <c r="F37" s="216">
        <v>3584</v>
      </c>
      <c r="G37" s="214">
        <f>Table7[[#This Row],[Unidades]]*Table7[[#This Row],[Valor Unitario]]</f>
        <v>43008</v>
      </c>
    </row>
    <row r="38" spans="1:7" x14ac:dyDescent="0.2">
      <c r="A38" s="200" t="s">
        <v>326</v>
      </c>
      <c r="B38" s="200" t="s">
        <v>327</v>
      </c>
      <c r="C38" s="201">
        <v>40993</v>
      </c>
      <c r="D38" s="200">
        <v>10953</v>
      </c>
      <c r="E38" s="200">
        <v>9</v>
      </c>
      <c r="F38" s="214">
        <v>4441.25</v>
      </c>
      <c r="G38" s="214">
        <f>Table7[[#This Row],[Unidades]]*Table7[[#This Row],[Valor Unitario]]</f>
        <v>39971.25</v>
      </c>
    </row>
    <row r="39" spans="1:7" x14ac:dyDescent="0.2">
      <c r="A39" s="202" t="s">
        <v>326</v>
      </c>
      <c r="B39" s="202" t="s">
        <v>327</v>
      </c>
      <c r="C39" s="203">
        <v>40994</v>
      </c>
      <c r="D39" s="202">
        <v>10963</v>
      </c>
      <c r="E39" s="202">
        <v>15</v>
      </c>
      <c r="F39" s="216">
        <v>57.8</v>
      </c>
      <c r="G39" s="214">
        <f>Table7[[#This Row],[Unidades]]*Table7[[#This Row],[Valor Unitario]]</f>
        <v>867</v>
      </c>
    </row>
    <row r="40" spans="1:7" x14ac:dyDescent="0.2">
      <c r="A40" s="200" t="s">
        <v>326</v>
      </c>
      <c r="B40" s="200" t="s">
        <v>327</v>
      </c>
      <c r="C40" s="201">
        <v>41006</v>
      </c>
      <c r="D40" s="200">
        <v>10951</v>
      </c>
      <c r="E40" s="200">
        <v>9</v>
      </c>
      <c r="F40" s="214">
        <v>458.74</v>
      </c>
      <c r="G40" s="214">
        <f>Table7[[#This Row],[Unidades]]*Table7[[#This Row],[Valor Unitario]]</f>
        <v>4128.66</v>
      </c>
    </row>
    <row r="41" spans="1:7" x14ac:dyDescent="0.2">
      <c r="A41" s="202" t="s">
        <v>326</v>
      </c>
      <c r="B41" s="202" t="s">
        <v>327</v>
      </c>
      <c r="C41" s="203">
        <v>41012</v>
      </c>
      <c r="D41" s="202">
        <v>11016</v>
      </c>
      <c r="E41" s="202">
        <v>19</v>
      </c>
      <c r="F41" s="216">
        <v>491.5</v>
      </c>
      <c r="G41" s="214">
        <f>Table7[[#This Row],[Unidades]]*Table7[[#This Row],[Valor Unitario]]</f>
        <v>9338.5</v>
      </c>
    </row>
    <row r="42" spans="1:7" x14ac:dyDescent="0.2">
      <c r="A42" s="200" t="s">
        <v>326</v>
      </c>
      <c r="B42" s="200" t="s">
        <v>327</v>
      </c>
      <c r="C42" s="201">
        <v>41019</v>
      </c>
      <c r="D42" s="200">
        <v>11017</v>
      </c>
      <c r="E42" s="200">
        <v>7</v>
      </c>
      <c r="F42" s="214">
        <v>6750</v>
      </c>
      <c r="G42" s="214">
        <f>Table7[[#This Row],[Unidades]]*Table7[[#This Row],[Valor Unitario]]</f>
        <v>47250</v>
      </c>
    </row>
    <row r="43" spans="1:7" x14ac:dyDescent="0.2">
      <c r="A43" s="202" t="s">
        <v>326</v>
      </c>
      <c r="B43" s="202" t="s">
        <v>327</v>
      </c>
      <c r="C43" s="203">
        <v>41022</v>
      </c>
      <c r="D43" s="202">
        <v>10978</v>
      </c>
      <c r="E43" s="202">
        <v>18</v>
      </c>
      <c r="F43" s="216">
        <v>1303.19</v>
      </c>
      <c r="G43" s="214">
        <f>Table7[[#This Row],[Unidades]]*Table7[[#This Row],[Valor Unitario]]</f>
        <v>23457.420000000002</v>
      </c>
    </row>
    <row r="44" spans="1:7" x14ac:dyDescent="0.2">
      <c r="A44" s="200" t="s">
        <v>326</v>
      </c>
      <c r="B44" s="200" t="s">
        <v>327</v>
      </c>
      <c r="C44" s="201">
        <v>41023</v>
      </c>
      <c r="D44" s="200">
        <v>10970</v>
      </c>
      <c r="E44" s="200">
        <v>9</v>
      </c>
      <c r="F44" s="214">
        <v>224</v>
      </c>
      <c r="G44" s="214">
        <f>Table7[[#This Row],[Unidades]]*Table7[[#This Row],[Valor Unitario]]</f>
        <v>2016</v>
      </c>
    </row>
    <row r="45" spans="1:7" x14ac:dyDescent="0.2">
      <c r="A45" s="202" t="s">
        <v>326</v>
      </c>
      <c r="B45" s="202" t="s">
        <v>327</v>
      </c>
      <c r="C45" s="203">
        <v>41470</v>
      </c>
      <c r="D45" s="202">
        <v>10255</v>
      </c>
      <c r="E45" s="202">
        <v>14</v>
      </c>
      <c r="F45" s="216">
        <v>2490.5</v>
      </c>
      <c r="G45" s="214">
        <f>Table7[[#This Row],[Unidades]]*Table7[[#This Row],[Valor Unitario]]</f>
        <v>34867</v>
      </c>
    </row>
    <row r="46" spans="1:7" x14ac:dyDescent="0.2">
      <c r="A46" s="200" t="s">
        <v>326</v>
      </c>
      <c r="B46" s="200" t="s">
        <v>327</v>
      </c>
      <c r="C46" s="201">
        <v>41486</v>
      </c>
      <c r="D46" s="200">
        <v>10263</v>
      </c>
      <c r="E46" s="200">
        <v>14</v>
      </c>
      <c r="F46" s="214">
        <v>1873.8</v>
      </c>
      <c r="G46" s="214">
        <f>Table7[[#This Row],[Unidades]]*Table7[[#This Row],[Valor Unitario]]</f>
        <v>26233.200000000001</v>
      </c>
    </row>
    <row r="47" spans="1:7" x14ac:dyDescent="0.2">
      <c r="A47" s="202" t="s">
        <v>328</v>
      </c>
      <c r="B47" s="202" t="s">
        <v>327</v>
      </c>
      <c r="C47" s="203">
        <v>41488</v>
      </c>
      <c r="D47" s="202">
        <v>10268</v>
      </c>
      <c r="E47" s="202">
        <v>7</v>
      </c>
      <c r="F47" s="216">
        <v>1101.2</v>
      </c>
      <c r="G47" s="214">
        <f>Table7[[#This Row],[Unidades]]*Table7[[#This Row],[Valor Unitario]]</f>
        <v>7708.4000000000005</v>
      </c>
    </row>
    <row r="48" spans="1:7" x14ac:dyDescent="0.2">
      <c r="A48" s="200" t="s">
        <v>326</v>
      </c>
      <c r="B48" s="200" t="s">
        <v>327</v>
      </c>
      <c r="C48" s="201">
        <v>41557</v>
      </c>
      <c r="D48" s="200">
        <v>10324</v>
      </c>
      <c r="E48" s="200">
        <v>19</v>
      </c>
      <c r="F48" s="214">
        <v>5275.71</v>
      </c>
      <c r="G48" s="214">
        <f>Table7[[#This Row],[Unidades]]*Table7[[#This Row],[Valor Unitario]]</f>
        <v>100238.49</v>
      </c>
    </row>
    <row r="49" spans="1:7" x14ac:dyDescent="0.2">
      <c r="A49" s="202" t="s">
        <v>326</v>
      </c>
      <c r="B49" s="202" t="s">
        <v>327</v>
      </c>
      <c r="C49" s="203">
        <v>41568</v>
      </c>
      <c r="D49" s="202">
        <v>10331</v>
      </c>
      <c r="E49" s="202">
        <v>16</v>
      </c>
      <c r="F49" s="216">
        <v>88.5</v>
      </c>
      <c r="G49" s="214">
        <f>Table7[[#This Row],[Unidades]]*Table7[[#This Row],[Valor Unitario]]</f>
        <v>1416</v>
      </c>
    </row>
    <row r="50" spans="1:7" x14ac:dyDescent="0.2">
      <c r="A50" s="200" t="s">
        <v>326</v>
      </c>
      <c r="B50" s="200" t="s">
        <v>327</v>
      </c>
      <c r="C50" s="201">
        <v>41633</v>
      </c>
      <c r="D50" s="200">
        <v>10386</v>
      </c>
      <c r="E50" s="200">
        <v>10</v>
      </c>
      <c r="F50" s="214">
        <v>166</v>
      </c>
      <c r="G50" s="214">
        <f>Table7[[#This Row],[Unidades]]*Table7[[#This Row],[Valor Unitario]]</f>
        <v>1660</v>
      </c>
    </row>
    <row r="51" spans="1:7" x14ac:dyDescent="0.2">
      <c r="A51" s="202" t="s">
        <v>328</v>
      </c>
      <c r="B51" s="202" t="s">
        <v>329</v>
      </c>
      <c r="C51" s="203">
        <v>40551</v>
      </c>
      <c r="D51" s="202">
        <v>10399</v>
      </c>
      <c r="E51" s="202">
        <v>17</v>
      </c>
      <c r="F51" s="216">
        <v>1765.6</v>
      </c>
      <c r="G51" s="214">
        <f>Table7[[#This Row],[Unidades]]*Table7[[#This Row],[Valor Unitario]]</f>
        <v>30015.199999999997</v>
      </c>
    </row>
    <row r="52" spans="1:7" x14ac:dyDescent="0.2">
      <c r="A52" s="200" t="s">
        <v>328</v>
      </c>
      <c r="B52" s="200" t="s">
        <v>329</v>
      </c>
      <c r="C52" s="201">
        <v>40557</v>
      </c>
      <c r="D52" s="200">
        <v>10408</v>
      </c>
      <c r="E52" s="200">
        <v>10</v>
      </c>
      <c r="F52" s="214">
        <v>1622.4</v>
      </c>
      <c r="G52" s="214">
        <f>Table7[[#This Row],[Unidades]]*Table7[[#This Row],[Valor Unitario]]</f>
        <v>16224</v>
      </c>
    </row>
    <row r="53" spans="1:7" x14ac:dyDescent="0.2">
      <c r="A53" s="202" t="s">
        <v>328</v>
      </c>
      <c r="B53" s="202" t="s">
        <v>329</v>
      </c>
      <c r="C53" s="203">
        <v>40558</v>
      </c>
      <c r="D53" s="202">
        <v>10412</v>
      </c>
      <c r="E53" s="202">
        <v>8</v>
      </c>
      <c r="F53" s="216">
        <v>334.8</v>
      </c>
      <c r="G53" s="214">
        <f>Table7[[#This Row],[Unidades]]*Table7[[#This Row],[Valor Unitario]]</f>
        <v>2678.4</v>
      </c>
    </row>
    <row r="54" spans="1:7" x14ac:dyDescent="0.2">
      <c r="A54" s="200" t="s">
        <v>328</v>
      </c>
      <c r="B54" s="200" t="s">
        <v>329</v>
      </c>
      <c r="C54" s="201">
        <v>40559</v>
      </c>
      <c r="D54" s="200">
        <v>10380</v>
      </c>
      <c r="E54" s="200">
        <v>8</v>
      </c>
      <c r="F54" s="214">
        <v>1313.82</v>
      </c>
      <c r="G54" s="214">
        <f>Table7[[#This Row],[Unidades]]*Table7[[#This Row],[Valor Unitario]]</f>
        <v>10510.56</v>
      </c>
    </row>
    <row r="55" spans="1:7" x14ac:dyDescent="0.2">
      <c r="A55" s="202" t="s">
        <v>328</v>
      </c>
      <c r="B55" s="202" t="s">
        <v>329</v>
      </c>
      <c r="C55" s="203">
        <v>40570</v>
      </c>
      <c r="D55" s="202">
        <v>10416</v>
      </c>
      <c r="E55" s="202">
        <v>9</v>
      </c>
      <c r="F55" s="216">
        <v>720</v>
      </c>
      <c r="G55" s="214">
        <f>Table7[[#This Row],[Unidades]]*Table7[[#This Row],[Valor Unitario]]</f>
        <v>6480</v>
      </c>
    </row>
    <row r="56" spans="1:7" x14ac:dyDescent="0.2">
      <c r="A56" s="200" t="s">
        <v>328</v>
      </c>
      <c r="B56" s="200" t="s">
        <v>329</v>
      </c>
      <c r="C56" s="201">
        <v>40570</v>
      </c>
      <c r="D56" s="200">
        <v>10421</v>
      </c>
      <c r="E56" s="200">
        <v>17</v>
      </c>
      <c r="F56" s="214">
        <v>1194.27</v>
      </c>
      <c r="G56" s="214">
        <f>Table7[[#This Row],[Unidades]]*Table7[[#This Row],[Valor Unitario]]</f>
        <v>20302.59</v>
      </c>
    </row>
    <row r="57" spans="1:7" x14ac:dyDescent="0.2">
      <c r="A57" s="202" t="s">
        <v>328</v>
      </c>
      <c r="B57" s="202" t="s">
        <v>329</v>
      </c>
      <c r="C57" s="203">
        <v>40581</v>
      </c>
      <c r="D57" s="202">
        <v>10435</v>
      </c>
      <c r="E57" s="202">
        <v>9</v>
      </c>
      <c r="F57" s="216">
        <v>631.6</v>
      </c>
      <c r="G57" s="214">
        <f>Table7[[#This Row],[Unidades]]*Table7[[#This Row],[Valor Unitario]]</f>
        <v>5684.4000000000005</v>
      </c>
    </row>
    <row r="58" spans="1:7" x14ac:dyDescent="0.2">
      <c r="A58" s="200" t="s">
        <v>328</v>
      </c>
      <c r="B58" s="200" t="s">
        <v>329</v>
      </c>
      <c r="C58" s="201">
        <v>40586</v>
      </c>
      <c r="D58" s="200">
        <v>10437</v>
      </c>
      <c r="E58" s="200">
        <v>8</v>
      </c>
      <c r="F58" s="214">
        <v>393</v>
      </c>
      <c r="G58" s="214">
        <f>Table7[[#This Row],[Unidades]]*Table7[[#This Row],[Valor Unitario]]</f>
        <v>3144</v>
      </c>
    </row>
    <row r="59" spans="1:7" x14ac:dyDescent="0.2">
      <c r="A59" s="202" t="s">
        <v>328</v>
      </c>
      <c r="B59" s="202" t="s">
        <v>329</v>
      </c>
      <c r="C59" s="203">
        <v>40588</v>
      </c>
      <c r="D59" s="202">
        <v>10443</v>
      </c>
      <c r="E59" s="202">
        <v>7</v>
      </c>
      <c r="F59" s="216">
        <v>517.44000000000005</v>
      </c>
      <c r="G59" s="214">
        <f>Table7[[#This Row],[Unidades]]*Table7[[#This Row],[Valor Unitario]]</f>
        <v>3622.0800000000004</v>
      </c>
    </row>
    <row r="60" spans="1:7" x14ac:dyDescent="0.2">
      <c r="A60" s="200" t="s">
        <v>328</v>
      </c>
      <c r="B60" s="200" t="s">
        <v>329</v>
      </c>
      <c r="C60" s="201">
        <v>40602</v>
      </c>
      <c r="D60" s="200">
        <v>10456</v>
      </c>
      <c r="E60" s="200">
        <v>14</v>
      </c>
      <c r="F60" s="214">
        <v>557.6</v>
      </c>
      <c r="G60" s="214">
        <f>Table7[[#This Row],[Unidades]]*Table7[[#This Row],[Valor Unitario]]</f>
        <v>7806.4000000000005</v>
      </c>
    </row>
    <row r="61" spans="1:7" x14ac:dyDescent="0.2">
      <c r="A61" s="202" t="s">
        <v>328</v>
      </c>
      <c r="B61" s="202" t="s">
        <v>329</v>
      </c>
      <c r="C61" s="203">
        <v>40605</v>
      </c>
      <c r="D61" s="202">
        <v>10455</v>
      </c>
      <c r="E61" s="202">
        <v>16</v>
      </c>
      <c r="F61" s="216">
        <v>2684</v>
      </c>
      <c r="G61" s="214">
        <f>Table7[[#This Row],[Unidades]]*Table7[[#This Row],[Valor Unitario]]</f>
        <v>42944</v>
      </c>
    </row>
    <row r="62" spans="1:7" x14ac:dyDescent="0.2">
      <c r="A62" s="200" t="s">
        <v>328</v>
      </c>
      <c r="B62" s="200" t="s">
        <v>329</v>
      </c>
      <c r="C62" s="201">
        <v>40605</v>
      </c>
      <c r="D62" s="200">
        <v>10460</v>
      </c>
      <c r="E62" s="200">
        <v>13</v>
      </c>
      <c r="F62" s="214">
        <v>176.1</v>
      </c>
      <c r="G62" s="214">
        <f>Table7[[#This Row],[Unidades]]*Table7[[#This Row],[Valor Unitario]]</f>
        <v>2289.2999999999997</v>
      </c>
    </row>
    <row r="63" spans="1:7" x14ac:dyDescent="0.2">
      <c r="A63" s="202" t="s">
        <v>328</v>
      </c>
      <c r="B63" s="202" t="s">
        <v>329</v>
      </c>
      <c r="C63" s="203">
        <v>40613</v>
      </c>
      <c r="D63" s="202">
        <v>10450</v>
      </c>
      <c r="E63" s="202">
        <v>12</v>
      </c>
      <c r="F63" s="216">
        <v>425.12</v>
      </c>
      <c r="G63" s="214">
        <f>Table7[[#This Row],[Unidades]]*Table7[[#This Row],[Valor Unitario]]</f>
        <v>5101.4400000000005</v>
      </c>
    </row>
    <row r="64" spans="1:7" x14ac:dyDescent="0.2">
      <c r="A64" s="200" t="s">
        <v>328</v>
      </c>
      <c r="B64" s="200" t="s">
        <v>329</v>
      </c>
      <c r="C64" s="201">
        <v>40613</v>
      </c>
      <c r="D64" s="200">
        <v>10467</v>
      </c>
      <c r="E64" s="200">
        <v>14</v>
      </c>
      <c r="F64" s="214">
        <v>235.2</v>
      </c>
      <c r="G64" s="214">
        <f>Table7[[#This Row],[Unidades]]*Table7[[#This Row],[Valor Unitario]]</f>
        <v>3292.7999999999997</v>
      </c>
    </row>
    <row r="65" spans="1:7" x14ac:dyDescent="0.2">
      <c r="A65" s="202" t="s">
        <v>328</v>
      </c>
      <c r="B65" s="202" t="s">
        <v>329</v>
      </c>
      <c r="C65" s="203">
        <v>40621</v>
      </c>
      <c r="D65" s="202">
        <v>10472</v>
      </c>
      <c r="E65" s="202">
        <v>7</v>
      </c>
      <c r="F65" s="216">
        <v>1036.8</v>
      </c>
      <c r="G65" s="214">
        <f>Table7[[#This Row],[Unidades]]*Table7[[#This Row],[Valor Unitario]]</f>
        <v>7257.5999999999995</v>
      </c>
    </row>
    <row r="66" spans="1:7" x14ac:dyDescent="0.2">
      <c r="A66" s="200" t="s">
        <v>328</v>
      </c>
      <c r="B66" s="200" t="s">
        <v>329</v>
      </c>
      <c r="C66" s="201">
        <v>40626</v>
      </c>
      <c r="D66" s="200">
        <v>10476</v>
      </c>
      <c r="E66" s="200">
        <v>11</v>
      </c>
      <c r="F66" s="214">
        <v>180.48</v>
      </c>
      <c r="G66" s="214">
        <f>Table7[[#This Row],[Unidades]]*Table7[[#This Row],[Valor Unitario]]</f>
        <v>1985.28</v>
      </c>
    </row>
    <row r="67" spans="1:7" x14ac:dyDescent="0.2">
      <c r="A67" s="202" t="s">
        <v>328</v>
      </c>
      <c r="B67" s="202" t="s">
        <v>329</v>
      </c>
      <c r="C67" s="203">
        <v>40627</v>
      </c>
      <c r="D67" s="202">
        <v>10481</v>
      </c>
      <c r="E67" s="202">
        <v>16</v>
      </c>
      <c r="F67" s="216">
        <v>1472</v>
      </c>
      <c r="G67" s="214">
        <f>Table7[[#This Row],[Unidades]]*Table7[[#This Row],[Valor Unitario]]</f>
        <v>23552</v>
      </c>
    </row>
    <row r="68" spans="1:7" x14ac:dyDescent="0.2">
      <c r="A68" s="200" t="s">
        <v>328</v>
      </c>
      <c r="B68" s="200" t="s">
        <v>329</v>
      </c>
      <c r="C68" s="201">
        <v>40641</v>
      </c>
      <c r="D68" s="200">
        <v>10491</v>
      </c>
      <c r="E68" s="200">
        <v>19</v>
      </c>
      <c r="F68" s="214">
        <v>259.5</v>
      </c>
      <c r="G68" s="214">
        <f>Table7[[#This Row],[Unidades]]*Table7[[#This Row],[Valor Unitario]]</f>
        <v>4930.5</v>
      </c>
    </row>
    <row r="69" spans="1:7" x14ac:dyDescent="0.2">
      <c r="A69" s="202" t="s">
        <v>328</v>
      </c>
      <c r="B69" s="202" t="s">
        <v>329</v>
      </c>
      <c r="C69" s="203">
        <v>40644</v>
      </c>
      <c r="D69" s="202">
        <v>10498</v>
      </c>
      <c r="E69" s="202">
        <v>12</v>
      </c>
      <c r="F69" s="216">
        <v>575</v>
      </c>
      <c r="G69" s="214">
        <f>Table7[[#This Row],[Unidades]]*Table7[[#This Row],[Valor Unitario]]</f>
        <v>6900</v>
      </c>
    </row>
    <row r="70" spans="1:7" x14ac:dyDescent="0.2">
      <c r="A70" s="200" t="s">
        <v>328</v>
      </c>
      <c r="B70" s="200" t="s">
        <v>329</v>
      </c>
      <c r="C70" s="201">
        <v>40665</v>
      </c>
      <c r="D70" s="200">
        <v>10521</v>
      </c>
      <c r="E70" s="200">
        <v>10</v>
      </c>
      <c r="F70" s="214">
        <v>225.5</v>
      </c>
      <c r="G70" s="214">
        <f>Table7[[#This Row],[Unidades]]*Table7[[#This Row],[Valor Unitario]]</f>
        <v>2255</v>
      </c>
    </row>
    <row r="71" spans="1:7" x14ac:dyDescent="0.2">
      <c r="A71" s="202" t="s">
        <v>328</v>
      </c>
      <c r="B71" s="202" t="s">
        <v>329</v>
      </c>
      <c r="C71" s="203">
        <v>40685</v>
      </c>
      <c r="D71" s="202">
        <v>10533</v>
      </c>
      <c r="E71" s="202">
        <v>19</v>
      </c>
      <c r="F71" s="216">
        <v>2222.1999999999998</v>
      </c>
      <c r="G71" s="214">
        <f>Table7[[#This Row],[Unidades]]*Table7[[#This Row],[Valor Unitario]]</f>
        <v>42221.799999999996</v>
      </c>
    </row>
    <row r="72" spans="1:7" x14ac:dyDescent="0.2">
      <c r="A72" s="200" t="s">
        <v>328</v>
      </c>
      <c r="B72" s="200" t="s">
        <v>329</v>
      </c>
      <c r="C72" s="201">
        <v>40686</v>
      </c>
      <c r="D72" s="200">
        <v>10543</v>
      </c>
      <c r="E72" s="200">
        <v>13</v>
      </c>
      <c r="F72" s="214">
        <v>1504.5</v>
      </c>
      <c r="G72" s="214">
        <f>Table7[[#This Row],[Unidades]]*Table7[[#This Row],[Valor Unitario]]</f>
        <v>19558.5</v>
      </c>
    </row>
    <row r="73" spans="1:7" x14ac:dyDescent="0.2">
      <c r="A73" s="202" t="s">
        <v>328</v>
      </c>
      <c r="B73" s="202" t="s">
        <v>329</v>
      </c>
      <c r="C73" s="203">
        <v>40703</v>
      </c>
      <c r="D73" s="202">
        <v>10560</v>
      </c>
      <c r="E73" s="202">
        <v>8</v>
      </c>
      <c r="F73" s="216">
        <v>1072.42</v>
      </c>
      <c r="G73" s="214">
        <f>Table7[[#This Row],[Unidades]]*Table7[[#This Row],[Valor Unitario]]</f>
        <v>8579.36</v>
      </c>
    </row>
    <row r="74" spans="1:7" x14ac:dyDescent="0.2">
      <c r="A74" s="200" t="s">
        <v>328</v>
      </c>
      <c r="B74" s="200" t="s">
        <v>329</v>
      </c>
      <c r="C74" s="201">
        <v>40712</v>
      </c>
      <c r="D74" s="200">
        <v>10565</v>
      </c>
      <c r="E74" s="200">
        <v>14</v>
      </c>
      <c r="F74" s="214">
        <v>639.9</v>
      </c>
      <c r="G74" s="214">
        <f>Table7[[#This Row],[Unidades]]*Table7[[#This Row],[Valor Unitario]]</f>
        <v>8958.6</v>
      </c>
    </row>
    <row r="75" spans="1:7" x14ac:dyDescent="0.2">
      <c r="A75" s="202" t="s">
        <v>328</v>
      </c>
      <c r="B75" s="202" t="s">
        <v>329</v>
      </c>
      <c r="C75" s="203">
        <v>40720</v>
      </c>
      <c r="D75" s="202">
        <v>10545</v>
      </c>
      <c r="E75" s="202">
        <v>7</v>
      </c>
      <c r="F75" s="216">
        <v>210</v>
      </c>
      <c r="G75" s="214">
        <f>Table7[[#This Row],[Unidades]]*Table7[[#This Row],[Valor Unitario]]</f>
        <v>1470</v>
      </c>
    </row>
    <row r="76" spans="1:7" x14ac:dyDescent="0.2">
      <c r="A76" s="200" t="s">
        <v>328</v>
      </c>
      <c r="B76" s="200" t="s">
        <v>329</v>
      </c>
      <c r="C76" s="201">
        <v>40728</v>
      </c>
      <c r="D76" s="200">
        <v>10571</v>
      </c>
      <c r="E76" s="200">
        <v>18</v>
      </c>
      <c r="F76" s="214">
        <v>550.59</v>
      </c>
      <c r="G76" s="214">
        <f>Table7[[#This Row],[Unidades]]*Table7[[#This Row],[Valor Unitario]]</f>
        <v>9910.6200000000008</v>
      </c>
    </row>
    <row r="77" spans="1:7" x14ac:dyDescent="0.2">
      <c r="A77" s="202" t="s">
        <v>328</v>
      </c>
      <c r="B77" s="202" t="s">
        <v>329</v>
      </c>
      <c r="C77" s="203">
        <v>40738</v>
      </c>
      <c r="D77" s="202">
        <v>10589</v>
      </c>
      <c r="E77" s="202">
        <v>14</v>
      </c>
      <c r="F77" s="216">
        <v>72</v>
      </c>
      <c r="G77" s="214">
        <f>Table7[[#This Row],[Unidades]]*Table7[[#This Row],[Valor Unitario]]</f>
        <v>1008</v>
      </c>
    </row>
    <row r="78" spans="1:7" x14ac:dyDescent="0.2">
      <c r="A78" s="200" t="s">
        <v>328</v>
      </c>
      <c r="B78" s="200" t="s">
        <v>329</v>
      </c>
      <c r="C78" s="201">
        <v>40746</v>
      </c>
      <c r="D78" s="200">
        <v>10602</v>
      </c>
      <c r="E78" s="200">
        <v>13</v>
      </c>
      <c r="F78" s="214">
        <v>48.75</v>
      </c>
      <c r="G78" s="214">
        <f>Table7[[#This Row],[Unidades]]*Table7[[#This Row],[Valor Unitario]]</f>
        <v>633.75</v>
      </c>
    </row>
    <row r="79" spans="1:7" x14ac:dyDescent="0.2">
      <c r="A79" s="202" t="s">
        <v>328</v>
      </c>
      <c r="B79" s="202" t="s">
        <v>329</v>
      </c>
      <c r="C79" s="203">
        <v>40756</v>
      </c>
      <c r="D79" s="202">
        <v>10614</v>
      </c>
      <c r="E79" s="202">
        <v>12</v>
      </c>
      <c r="F79" s="216">
        <v>464</v>
      </c>
      <c r="G79" s="214">
        <f>Table7[[#This Row],[Unidades]]*Table7[[#This Row],[Valor Unitario]]</f>
        <v>5568</v>
      </c>
    </row>
    <row r="80" spans="1:7" x14ac:dyDescent="0.2">
      <c r="A80" s="200" t="s">
        <v>328</v>
      </c>
      <c r="B80" s="200" t="s">
        <v>329</v>
      </c>
      <c r="C80" s="201">
        <v>40761</v>
      </c>
      <c r="D80" s="200">
        <v>10610</v>
      </c>
      <c r="E80" s="200">
        <v>9</v>
      </c>
      <c r="F80" s="214">
        <v>299.25</v>
      </c>
      <c r="G80" s="214">
        <f>Table7[[#This Row],[Unidades]]*Table7[[#This Row],[Valor Unitario]]</f>
        <v>2693.25</v>
      </c>
    </row>
    <row r="81" spans="1:7" x14ac:dyDescent="0.2">
      <c r="A81" s="202" t="s">
        <v>328</v>
      </c>
      <c r="B81" s="202" t="s">
        <v>329</v>
      </c>
      <c r="C81" s="203">
        <v>40763</v>
      </c>
      <c r="D81" s="202">
        <v>10603</v>
      </c>
      <c r="E81" s="202">
        <v>8</v>
      </c>
      <c r="F81" s="216">
        <v>1483</v>
      </c>
      <c r="G81" s="214">
        <f>Table7[[#This Row],[Unidades]]*Table7[[#This Row],[Valor Unitario]]</f>
        <v>11864</v>
      </c>
    </row>
    <row r="82" spans="1:7" x14ac:dyDescent="0.2">
      <c r="A82" s="200" t="s">
        <v>328</v>
      </c>
      <c r="B82" s="200" t="s">
        <v>329</v>
      </c>
      <c r="C82" s="201">
        <v>40767</v>
      </c>
      <c r="D82" s="200">
        <v>10596</v>
      </c>
      <c r="E82" s="200">
        <v>10</v>
      </c>
      <c r="F82" s="214">
        <v>1180.8800000000001</v>
      </c>
      <c r="G82" s="214">
        <f>Table7[[#This Row],[Unidades]]*Table7[[#This Row],[Valor Unitario]]</f>
        <v>11808.800000000001</v>
      </c>
    </row>
    <row r="83" spans="1:7" x14ac:dyDescent="0.2">
      <c r="A83" s="202" t="s">
        <v>328</v>
      </c>
      <c r="B83" s="202" t="s">
        <v>329</v>
      </c>
      <c r="C83" s="203">
        <v>40767</v>
      </c>
      <c r="D83" s="202">
        <v>10623</v>
      </c>
      <c r="E83" s="202">
        <v>11</v>
      </c>
      <c r="F83" s="216">
        <v>1336.95</v>
      </c>
      <c r="G83" s="214">
        <f>Table7[[#This Row],[Unidades]]*Table7[[#This Row],[Valor Unitario]]</f>
        <v>14706.45</v>
      </c>
    </row>
    <row r="84" spans="1:7" x14ac:dyDescent="0.2">
      <c r="A84" s="200" t="s">
        <v>328</v>
      </c>
      <c r="B84" s="200" t="s">
        <v>329</v>
      </c>
      <c r="C84" s="201">
        <v>40770</v>
      </c>
      <c r="D84" s="200">
        <v>10631</v>
      </c>
      <c r="E84" s="200">
        <v>15</v>
      </c>
      <c r="F84" s="214">
        <v>55.8</v>
      </c>
      <c r="G84" s="214">
        <f>Table7[[#This Row],[Unidades]]*Table7[[#This Row],[Valor Unitario]]</f>
        <v>837</v>
      </c>
    </row>
    <row r="85" spans="1:7" x14ac:dyDescent="0.2">
      <c r="A85" s="202" t="s">
        <v>328</v>
      </c>
      <c r="B85" s="202" t="s">
        <v>329</v>
      </c>
      <c r="C85" s="203">
        <v>40774</v>
      </c>
      <c r="D85" s="202">
        <v>10632</v>
      </c>
      <c r="E85" s="202">
        <v>15</v>
      </c>
      <c r="F85" s="216">
        <v>589</v>
      </c>
      <c r="G85" s="214">
        <f>Table7[[#This Row],[Unidades]]*Table7[[#This Row],[Valor Unitario]]</f>
        <v>8835</v>
      </c>
    </row>
    <row r="86" spans="1:7" x14ac:dyDescent="0.2">
      <c r="A86" s="200" t="s">
        <v>328</v>
      </c>
      <c r="B86" s="200" t="s">
        <v>329</v>
      </c>
      <c r="C86" s="201">
        <v>40776</v>
      </c>
      <c r="D86" s="200">
        <v>10627</v>
      </c>
      <c r="E86" s="200">
        <v>15</v>
      </c>
      <c r="F86" s="214">
        <v>1185.75</v>
      </c>
      <c r="G86" s="214">
        <f>Table7[[#This Row],[Unidades]]*Table7[[#This Row],[Valor Unitario]]</f>
        <v>17786.25</v>
      </c>
    </row>
    <row r="87" spans="1:7" x14ac:dyDescent="0.2">
      <c r="A87" s="202" t="s">
        <v>328</v>
      </c>
      <c r="B87" s="202" t="s">
        <v>329</v>
      </c>
      <c r="C87" s="203">
        <v>40776</v>
      </c>
      <c r="D87" s="202">
        <v>10635</v>
      </c>
      <c r="E87" s="202">
        <v>10</v>
      </c>
      <c r="F87" s="216">
        <v>1326.22</v>
      </c>
      <c r="G87" s="214">
        <f>Table7[[#This Row],[Unidades]]*Table7[[#This Row],[Valor Unitario]]</f>
        <v>13262.2</v>
      </c>
    </row>
    <row r="88" spans="1:7" x14ac:dyDescent="0.2">
      <c r="A88" s="200" t="s">
        <v>328</v>
      </c>
      <c r="B88" s="200" t="s">
        <v>329</v>
      </c>
      <c r="C88" s="201">
        <v>40797</v>
      </c>
      <c r="D88" s="200">
        <v>10651</v>
      </c>
      <c r="E88" s="200">
        <v>7</v>
      </c>
      <c r="F88" s="214">
        <v>397.8</v>
      </c>
      <c r="G88" s="214">
        <f>Table7[[#This Row],[Unidades]]*Table7[[#This Row],[Valor Unitario]]</f>
        <v>2784.6</v>
      </c>
    </row>
    <row r="89" spans="1:7" x14ac:dyDescent="0.2">
      <c r="A89" s="202" t="s">
        <v>328</v>
      </c>
      <c r="B89" s="202" t="s">
        <v>329</v>
      </c>
      <c r="C89" s="203">
        <v>40816</v>
      </c>
      <c r="D89" s="202">
        <v>10679</v>
      </c>
      <c r="E89" s="202">
        <v>18</v>
      </c>
      <c r="F89" s="216">
        <v>660</v>
      </c>
      <c r="G89" s="214">
        <f>Table7[[#This Row],[Unidades]]*Table7[[#This Row],[Valor Unitario]]</f>
        <v>11880</v>
      </c>
    </row>
    <row r="90" spans="1:7" x14ac:dyDescent="0.2">
      <c r="A90" s="200" t="s">
        <v>328</v>
      </c>
      <c r="B90" s="200" t="s">
        <v>329</v>
      </c>
      <c r="C90" s="201">
        <v>40825</v>
      </c>
      <c r="D90" s="200">
        <v>10694</v>
      </c>
      <c r="E90" s="200">
        <v>9</v>
      </c>
      <c r="F90" s="214">
        <v>4825</v>
      </c>
      <c r="G90" s="214">
        <f>Table7[[#This Row],[Unidades]]*Table7[[#This Row],[Valor Unitario]]</f>
        <v>43425</v>
      </c>
    </row>
    <row r="91" spans="1:7" x14ac:dyDescent="0.2">
      <c r="A91" s="202" t="s">
        <v>328</v>
      </c>
      <c r="B91" s="202" t="s">
        <v>329</v>
      </c>
      <c r="C91" s="203">
        <v>40830</v>
      </c>
      <c r="D91" s="202">
        <v>10696</v>
      </c>
      <c r="E91" s="202">
        <v>13</v>
      </c>
      <c r="F91" s="216">
        <v>996</v>
      </c>
      <c r="G91" s="214">
        <f>Table7[[#This Row],[Unidades]]*Table7[[#This Row],[Valor Unitario]]</f>
        <v>12948</v>
      </c>
    </row>
    <row r="92" spans="1:7" x14ac:dyDescent="0.2">
      <c r="A92" s="200" t="s">
        <v>328</v>
      </c>
      <c r="B92" s="200" t="s">
        <v>329</v>
      </c>
      <c r="C92" s="201">
        <v>40831</v>
      </c>
      <c r="D92" s="200">
        <v>10660</v>
      </c>
      <c r="E92" s="200">
        <v>13</v>
      </c>
      <c r="F92" s="214">
        <v>1701</v>
      </c>
      <c r="G92" s="214">
        <f>Table7[[#This Row],[Unidades]]*Table7[[#This Row],[Valor Unitario]]</f>
        <v>22113</v>
      </c>
    </row>
    <row r="93" spans="1:7" x14ac:dyDescent="0.2">
      <c r="A93" s="202" t="s">
        <v>328</v>
      </c>
      <c r="B93" s="202" t="s">
        <v>329</v>
      </c>
      <c r="C93" s="203">
        <v>40837</v>
      </c>
      <c r="D93" s="202">
        <v>10706</v>
      </c>
      <c r="E93" s="202">
        <v>17</v>
      </c>
      <c r="F93" s="216">
        <v>1893</v>
      </c>
      <c r="G93" s="214">
        <f>Table7[[#This Row],[Unidades]]*Table7[[#This Row],[Valor Unitario]]</f>
        <v>32181</v>
      </c>
    </row>
    <row r="94" spans="1:7" x14ac:dyDescent="0.2">
      <c r="A94" s="200" t="s">
        <v>328</v>
      </c>
      <c r="B94" s="200" t="s">
        <v>329</v>
      </c>
      <c r="C94" s="201">
        <v>40851</v>
      </c>
      <c r="D94" s="200">
        <v>10722</v>
      </c>
      <c r="E94" s="200">
        <v>15</v>
      </c>
      <c r="F94" s="214">
        <v>1570</v>
      </c>
      <c r="G94" s="214">
        <f>Table7[[#This Row],[Unidades]]*Table7[[#This Row],[Valor Unitario]]</f>
        <v>23550</v>
      </c>
    </row>
    <row r="95" spans="1:7" x14ac:dyDescent="0.2">
      <c r="A95" s="202" t="s">
        <v>328</v>
      </c>
      <c r="B95" s="202" t="s">
        <v>329</v>
      </c>
      <c r="C95" s="203">
        <v>40852</v>
      </c>
      <c r="D95" s="202">
        <v>10720</v>
      </c>
      <c r="E95" s="202">
        <v>10</v>
      </c>
      <c r="F95" s="216">
        <v>550</v>
      </c>
      <c r="G95" s="214">
        <f>Table7[[#This Row],[Unidades]]*Table7[[#This Row],[Valor Unitario]]</f>
        <v>5500</v>
      </c>
    </row>
    <row r="96" spans="1:7" x14ac:dyDescent="0.2">
      <c r="A96" s="200" t="s">
        <v>328</v>
      </c>
      <c r="B96" s="200" t="s">
        <v>329</v>
      </c>
      <c r="C96" s="201">
        <v>40852</v>
      </c>
      <c r="D96" s="200">
        <v>10724</v>
      </c>
      <c r="E96" s="200">
        <v>15</v>
      </c>
      <c r="F96" s="214">
        <v>638.5</v>
      </c>
      <c r="G96" s="214">
        <f>Table7[[#This Row],[Unidades]]*Table7[[#This Row],[Valor Unitario]]</f>
        <v>9577.5</v>
      </c>
    </row>
    <row r="97" spans="1:7" x14ac:dyDescent="0.2">
      <c r="A97" s="202" t="s">
        <v>328</v>
      </c>
      <c r="B97" s="202" t="s">
        <v>329</v>
      </c>
      <c r="C97" s="203">
        <v>40861</v>
      </c>
      <c r="D97" s="202">
        <v>10729</v>
      </c>
      <c r="E97" s="202">
        <v>18</v>
      </c>
      <c r="F97" s="216">
        <v>1850</v>
      </c>
      <c r="G97" s="214">
        <f>Table7[[#This Row],[Unidades]]*Table7[[#This Row],[Valor Unitario]]</f>
        <v>33300</v>
      </c>
    </row>
    <row r="98" spans="1:7" x14ac:dyDescent="0.2">
      <c r="A98" s="200" t="s">
        <v>328</v>
      </c>
      <c r="B98" s="200" t="s">
        <v>329</v>
      </c>
      <c r="C98" s="201">
        <v>40879</v>
      </c>
      <c r="D98" s="200">
        <v>10756</v>
      </c>
      <c r="E98" s="200">
        <v>9</v>
      </c>
      <c r="F98" s="214">
        <v>1990</v>
      </c>
      <c r="G98" s="214">
        <f>Table7[[#This Row],[Unidades]]*Table7[[#This Row],[Valor Unitario]]</f>
        <v>17910</v>
      </c>
    </row>
    <row r="99" spans="1:7" x14ac:dyDescent="0.2">
      <c r="A99" s="202" t="s">
        <v>328</v>
      </c>
      <c r="B99" s="202" t="s">
        <v>329</v>
      </c>
      <c r="C99" s="203">
        <v>40894</v>
      </c>
      <c r="D99" s="202">
        <v>10770</v>
      </c>
      <c r="E99" s="202">
        <v>13</v>
      </c>
      <c r="F99" s="216">
        <v>236.25</v>
      </c>
      <c r="G99" s="214">
        <f>Table7[[#This Row],[Unidades]]*Table7[[#This Row],[Valor Unitario]]</f>
        <v>3071.25</v>
      </c>
    </row>
    <row r="100" spans="1:7" x14ac:dyDescent="0.2">
      <c r="A100" s="200" t="s">
        <v>328</v>
      </c>
      <c r="B100" s="200" t="s">
        <v>329</v>
      </c>
      <c r="C100" s="201">
        <v>40900</v>
      </c>
      <c r="D100" s="200">
        <v>10786</v>
      </c>
      <c r="E100" s="200">
        <v>18</v>
      </c>
      <c r="F100" s="214">
        <v>1531.08</v>
      </c>
      <c r="G100" s="214">
        <f>Table7[[#This Row],[Unidades]]*Table7[[#This Row],[Valor Unitario]]</f>
        <v>27559.439999999999</v>
      </c>
    </row>
    <row r="101" spans="1:7" x14ac:dyDescent="0.2">
      <c r="A101" s="202" t="s">
        <v>328</v>
      </c>
      <c r="B101" s="202" t="s">
        <v>329</v>
      </c>
      <c r="C101" s="203">
        <v>40916</v>
      </c>
      <c r="D101" s="202">
        <v>10811</v>
      </c>
      <c r="E101" s="202">
        <v>10</v>
      </c>
      <c r="F101" s="216">
        <v>852</v>
      </c>
      <c r="G101" s="214">
        <f>Table7[[#This Row],[Unidades]]*Table7[[#This Row],[Valor Unitario]]</f>
        <v>8520</v>
      </c>
    </row>
    <row r="102" spans="1:7" x14ac:dyDescent="0.2">
      <c r="A102" s="200" t="s">
        <v>328</v>
      </c>
      <c r="B102" s="200" t="s">
        <v>329</v>
      </c>
      <c r="C102" s="201">
        <v>40928</v>
      </c>
      <c r="D102" s="200">
        <v>10795</v>
      </c>
      <c r="E102" s="200">
        <v>18</v>
      </c>
      <c r="F102" s="214">
        <v>2158</v>
      </c>
      <c r="G102" s="214">
        <f>Table7[[#This Row],[Unidades]]*Table7[[#This Row],[Valor Unitario]]</f>
        <v>38844</v>
      </c>
    </row>
    <row r="103" spans="1:7" x14ac:dyDescent="0.2">
      <c r="A103" s="202" t="s">
        <v>328</v>
      </c>
      <c r="B103" s="202" t="s">
        <v>329</v>
      </c>
      <c r="C103" s="203">
        <v>40934</v>
      </c>
      <c r="D103" s="202">
        <v>10844</v>
      </c>
      <c r="E103" s="202">
        <v>12</v>
      </c>
      <c r="F103" s="216">
        <v>735</v>
      </c>
      <c r="G103" s="214">
        <f>Table7[[#This Row],[Unidades]]*Table7[[#This Row],[Valor Unitario]]</f>
        <v>8820</v>
      </c>
    </row>
    <row r="104" spans="1:7" x14ac:dyDescent="0.2">
      <c r="A104" s="200" t="s">
        <v>328</v>
      </c>
      <c r="B104" s="200" t="s">
        <v>329</v>
      </c>
      <c r="C104" s="201">
        <v>40938</v>
      </c>
      <c r="D104" s="200">
        <v>10824</v>
      </c>
      <c r="E104" s="200">
        <v>15</v>
      </c>
      <c r="F104" s="214">
        <v>250.8</v>
      </c>
      <c r="G104" s="214">
        <f>Table7[[#This Row],[Unidades]]*Table7[[#This Row],[Valor Unitario]]</f>
        <v>3762</v>
      </c>
    </row>
    <row r="105" spans="1:7" x14ac:dyDescent="0.2">
      <c r="A105" s="202" t="s">
        <v>328</v>
      </c>
      <c r="B105" s="202" t="s">
        <v>329</v>
      </c>
      <c r="C105" s="203">
        <v>40938</v>
      </c>
      <c r="D105" s="202">
        <v>10845</v>
      </c>
      <c r="E105" s="202">
        <v>8</v>
      </c>
      <c r="F105" s="216">
        <v>3812.7</v>
      </c>
      <c r="G105" s="214">
        <f>Table7[[#This Row],[Unidades]]*Table7[[#This Row],[Valor Unitario]]</f>
        <v>30501.599999999999</v>
      </c>
    </row>
    <row r="106" spans="1:7" x14ac:dyDescent="0.2">
      <c r="A106" s="200" t="s">
        <v>328</v>
      </c>
      <c r="B106" s="200" t="s">
        <v>329</v>
      </c>
      <c r="C106" s="201">
        <v>40938</v>
      </c>
      <c r="D106" s="200">
        <v>10852</v>
      </c>
      <c r="E106" s="200">
        <v>11</v>
      </c>
      <c r="F106" s="214">
        <v>2984</v>
      </c>
      <c r="G106" s="214">
        <f>Table7[[#This Row],[Unidades]]*Table7[[#This Row],[Valor Unitario]]</f>
        <v>32824</v>
      </c>
    </row>
    <row r="107" spans="1:7" x14ac:dyDescent="0.2">
      <c r="A107" s="202" t="s">
        <v>328</v>
      </c>
      <c r="B107" s="202" t="s">
        <v>329</v>
      </c>
      <c r="C107" s="203">
        <v>40941</v>
      </c>
      <c r="D107" s="202">
        <v>10862</v>
      </c>
      <c r="E107" s="202">
        <v>18</v>
      </c>
      <c r="F107" s="216">
        <v>581</v>
      </c>
      <c r="G107" s="214">
        <f>Table7[[#This Row],[Unidades]]*Table7[[#This Row],[Valor Unitario]]</f>
        <v>10458</v>
      </c>
    </row>
    <row r="108" spans="1:7" x14ac:dyDescent="0.2">
      <c r="A108" s="200" t="s">
        <v>328</v>
      </c>
      <c r="B108" s="200" t="s">
        <v>329</v>
      </c>
      <c r="C108" s="201">
        <v>40945</v>
      </c>
      <c r="D108" s="200">
        <v>10857</v>
      </c>
      <c r="E108" s="200">
        <v>8</v>
      </c>
      <c r="F108" s="214">
        <v>2048.2199999999998</v>
      </c>
      <c r="G108" s="214">
        <f>Table7[[#This Row],[Unidades]]*Table7[[#This Row],[Valor Unitario]]</f>
        <v>16385.759999999998</v>
      </c>
    </row>
    <row r="109" spans="1:7" x14ac:dyDescent="0.2">
      <c r="A109" s="202" t="s">
        <v>328</v>
      </c>
      <c r="B109" s="202" t="s">
        <v>329</v>
      </c>
      <c r="C109" s="203">
        <v>40959</v>
      </c>
      <c r="D109" s="202">
        <v>10883</v>
      </c>
      <c r="E109" s="202">
        <v>19</v>
      </c>
      <c r="F109" s="216">
        <v>36</v>
      </c>
      <c r="G109" s="214">
        <f>Table7[[#This Row],[Unidades]]*Table7[[#This Row],[Valor Unitario]]</f>
        <v>684</v>
      </c>
    </row>
    <row r="110" spans="1:7" x14ac:dyDescent="0.2">
      <c r="A110" s="200" t="s">
        <v>328</v>
      </c>
      <c r="B110" s="200" t="s">
        <v>329</v>
      </c>
      <c r="C110" s="201">
        <v>40988</v>
      </c>
      <c r="D110" s="200">
        <v>10955</v>
      </c>
      <c r="E110" s="200">
        <v>15</v>
      </c>
      <c r="F110" s="214">
        <v>74.400000000000006</v>
      </c>
      <c r="G110" s="214">
        <f>Table7[[#This Row],[Unidades]]*Table7[[#This Row],[Valor Unitario]]</f>
        <v>1116</v>
      </c>
    </row>
    <row r="111" spans="1:7" x14ac:dyDescent="0.2">
      <c r="A111" s="202" t="s">
        <v>328</v>
      </c>
      <c r="B111" s="202" t="s">
        <v>329</v>
      </c>
      <c r="C111" s="203">
        <v>40991</v>
      </c>
      <c r="D111" s="202">
        <v>10940</v>
      </c>
      <c r="E111" s="202">
        <v>16</v>
      </c>
      <c r="F111" s="216">
        <v>360</v>
      </c>
      <c r="G111" s="214">
        <f>Table7[[#This Row],[Unidades]]*Table7[[#This Row],[Valor Unitario]]</f>
        <v>5760</v>
      </c>
    </row>
    <row r="112" spans="1:7" x14ac:dyDescent="0.2">
      <c r="A112" s="200" t="s">
        <v>328</v>
      </c>
      <c r="B112" s="200" t="s">
        <v>329</v>
      </c>
      <c r="C112" s="201">
        <v>40992</v>
      </c>
      <c r="D112" s="200">
        <v>10932</v>
      </c>
      <c r="E112" s="200">
        <v>7</v>
      </c>
      <c r="F112" s="214">
        <v>1788.63</v>
      </c>
      <c r="G112" s="214">
        <f>Table7[[#This Row],[Unidades]]*Table7[[#This Row],[Valor Unitario]]</f>
        <v>12520.41</v>
      </c>
    </row>
    <row r="113" spans="1:7" x14ac:dyDescent="0.2">
      <c r="A113" s="202" t="s">
        <v>328</v>
      </c>
      <c r="B113" s="202" t="s">
        <v>329</v>
      </c>
      <c r="C113" s="203">
        <v>40995</v>
      </c>
      <c r="D113" s="202">
        <v>10957</v>
      </c>
      <c r="E113" s="202">
        <v>16</v>
      </c>
      <c r="F113" s="216">
        <v>1762.7</v>
      </c>
      <c r="G113" s="214">
        <f>Table7[[#This Row],[Unidades]]*Table7[[#This Row],[Valor Unitario]]</f>
        <v>28203.200000000001</v>
      </c>
    </row>
    <row r="114" spans="1:7" x14ac:dyDescent="0.2">
      <c r="A114" s="200" t="s">
        <v>328</v>
      </c>
      <c r="B114" s="200" t="s">
        <v>329</v>
      </c>
      <c r="C114" s="201">
        <v>40998</v>
      </c>
      <c r="D114" s="200">
        <v>10961</v>
      </c>
      <c r="E114" s="200">
        <v>16</v>
      </c>
      <c r="F114" s="214">
        <v>1119.9000000000001</v>
      </c>
      <c r="G114" s="214">
        <f>Table7[[#This Row],[Unidades]]*Table7[[#This Row],[Valor Unitario]]</f>
        <v>17918.400000000001</v>
      </c>
    </row>
    <row r="115" spans="1:7" x14ac:dyDescent="0.2">
      <c r="A115" s="202" t="s">
        <v>328</v>
      </c>
      <c r="B115" s="202" t="s">
        <v>329</v>
      </c>
      <c r="C115" s="203">
        <v>40999</v>
      </c>
      <c r="D115" s="202">
        <v>10979</v>
      </c>
      <c r="E115" s="202">
        <v>14</v>
      </c>
      <c r="F115" s="216">
        <v>4813.5</v>
      </c>
      <c r="G115" s="214">
        <f>Table7[[#This Row],[Unidades]]*Table7[[#This Row],[Valor Unitario]]</f>
        <v>67389</v>
      </c>
    </row>
    <row r="116" spans="1:7" x14ac:dyDescent="0.2">
      <c r="A116" s="200" t="s">
        <v>328</v>
      </c>
      <c r="B116" s="200" t="s">
        <v>329</v>
      </c>
      <c r="C116" s="201">
        <v>41005</v>
      </c>
      <c r="D116" s="200">
        <v>10987</v>
      </c>
      <c r="E116" s="200">
        <v>8</v>
      </c>
      <c r="F116" s="214">
        <v>2772</v>
      </c>
      <c r="G116" s="214">
        <f>Table7[[#This Row],[Unidades]]*Table7[[#This Row],[Valor Unitario]]</f>
        <v>22176</v>
      </c>
    </row>
    <row r="117" spans="1:7" x14ac:dyDescent="0.2">
      <c r="A117" s="202" t="s">
        <v>328</v>
      </c>
      <c r="B117" s="202" t="s">
        <v>329</v>
      </c>
      <c r="C117" s="203">
        <v>41009</v>
      </c>
      <c r="D117" s="202">
        <v>10977</v>
      </c>
      <c r="E117" s="202">
        <v>12</v>
      </c>
      <c r="F117" s="216">
        <v>2233</v>
      </c>
      <c r="G117" s="214">
        <f>Table7[[#This Row],[Unidades]]*Table7[[#This Row],[Valor Unitario]]</f>
        <v>26796</v>
      </c>
    </row>
    <row r="118" spans="1:7" x14ac:dyDescent="0.2">
      <c r="A118" s="200" t="s">
        <v>328</v>
      </c>
      <c r="B118" s="200" t="s">
        <v>329</v>
      </c>
      <c r="C118" s="201">
        <v>41012</v>
      </c>
      <c r="D118" s="200">
        <v>10997</v>
      </c>
      <c r="E118" s="200">
        <v>15</v>
      </c>
      <c r="F118" s="214">
        <v>1885</v>
      </c>
      <c r="G118" s="214">
        <f>Table7[[#This Row],[Unidades]]*Table7[[#This Row],[Valor Unitario]]</f>
        <v>28275</v>
      </c>
    </row>
    <row r="119" spans="1:7" x14ac:dyDescent="0.2">
      <c r="A119" s="202" t="s">
        <v>328</v>
      </c>
      <c r="B119" s="202" t="s">
        <v>329</v>
      </c>
      <c r="C119" s="203">
        <v>41012</v>
      </c>
      <c r="D119" s="202">
        <v>11007</v>
      </c>
      <c r="E119" s="202">
        <v>11</v>
      </c>
      <c r="F119" s="216">
        <v>2633.9</v>
      </c>
      <c r="G119" s="214">
        <f>Table7[[#This Row],[Unidades]]*Table7[[#This Row],[Valor Unitario]]</f>
        <v>28972.9</v>
      </c>
    </row>
    <row r="120" spans="1:7" x14ac:dyDescent="0.2">
      <c r="A120" s="200" t="s">
        <v>328</v>
      </c>
      <c r="B120" s="200" t="s">
        <v>329</v>
      </c>
      <c r="C120" s="201">
        <v>41016</v>
      </c>
      <c r="D120" s="200">
        <v>10998</v>
      </c>
      <c r="E120" s="200">
        <v>14</v>
      </c>
      <c r="F120" s="214">
        <v>686</v>
      </c>
      <c r="G120" s="214">
        <f>Table7[[#This Row],[Unidades]]*Table7[[#This Row],[Valor Unitario]]</f>
        <v>9604</v>
      </c>
    </row>
    <row r="121" spans="1:7" x14ac:dyDescent="0.2">
      <c r="A121" s="202" t="s">
        <v>328</v>
      </c>
      <c r="B121" s="202" t="s">
        <v>329</v>
      </c>
      <c r="C121" s="203">
        <v>41020</v>
      </c>
      <c r="D121" s="202">
        <v>10986</v>
      </c>
      <c r="E121" s="202">
        <v>17</v>
      </c>
      <c r="F121" s="216">
        <v>2220</v>
      </c>
      <c r="G121" s="214">
        <f>Table7[[#This Row],[Unidades]]*Table7[[#This Row],[Valor Unitario]]</f>
        <v>37740</v>
      </c>
    </row>
    <row r="122" spans="1:7" x14ac:dyDescent="0.2">
      <c r="A122" s="200" t="s">
        <v>328</v>
      </c>
      <c r="B122" s="200" t="s">
        <v>329</v>
      </c>
      <c r="C122" s="201">
        <v>41021</v>
      </c>
      <c r="D122" s="200">
        <v>11036</v>
      </c>
      <c r="E122" s="200">
        <v>13</v>
      </c>
      <c r="F122" s="214">
        <v>1692</v>
      </c>
      <c r="G122" s="214">
        <f>Table7[[#This Row],[Unidades]]*Table7[[#This Row],[Valor Unitario]]</f>
        <v>21996</v>
      </c>
    </row>
    <row r="123" spans="1:7" x14ac:dyDescent="0.2">
      <c r="A123" s="202" t="s">
        <v>328</v>
      </c>
      <c r="B123" s="202" t="s">
        <v>329</v>
      </c>
      <c r="C123" s="203">
        <v>41023</v>
      </c>
      <c r="D123" s="202">
        <v>11046</v>
      </c>
      <c r="E123" s="202">
        <v>14</v>
      </c>
      <c r="F123" s="216">
        <v>1485.8</v>
      </c>
      <c r="G123" s="214">
        <f>Table7[[#This Row],[Unidades]]*Table7[[#This Row],[Valor Unitario]]</f>
        <v>20801.2</v>
      </c>
    </row>
    <row r="124" spans="1:7" x14ac:dyDescent="0.2">
      <c r="A124" s="200" t="s">
        <v>328</v>
      </c>
      <c r="B124" s="200" t="s">
        <v>329</v>
      </c>
      <c r="C124" s="201">
        <v>41026</v>
      </c>
      <c r="D124" s="200">
        <v>11034</v>
      </c>
      <c r="E124" s="200">
        <v>12</v>
      </c>
      <c r="F124" s="214">
        <v>539.4</v>
      </c>
      <c r="G124" s="214">
        <f>Table7[[#This Row],[Unidades]]*Table7[[#This Row],[Valor Unitario]]</f>
        <v>6472.7999999999993</v>
      </c>
    </row>
    <row r="125" spans="1:7" x14ac:dyDescent="0.2">
      <c r="A125" s="202" t="s">
        <v>328</v>
      </c>
      <c r="B125" s="202" t="s">
        <v>329</v>
      </c>
      <c r="C125" s="203">
        <v>41030</v>
      </c>
      <c r="D125" s="202">
        <v>11056</v>
      </c>
      <c r="E125" s="202">
        <v>18</v>
      </c>
      <c r="F125" s="216">
        <v>3740</v>
      </c>
      <c r="G125" s="214">
        <f>Table7[[#This Row],[Unidades]]*Table7[[#This Row],[Valor Unitario]]</f>
        <v>67320</v>
      </c>
    </row>
    <row r="126" spans="1:7" x14ac:dyDescent="0.2">
      <c r="A126" s="200" t="s">
        <v>328</v>
      </c>
      <c r="B126" s="200" t="s">
        <v>329</v>
      </c>
      <c r="C126" s="201">
        <v>41480</v>
      </c>
      <c r="D126" s="200">
        <v>10262</v>
      </c>
      <c r="E126" s="200">
        <v>14</v>
      </c>
      <c r="F126" s="214">
        <v>584</v>
      </c>
      <c r="G126" s="214">
        <f>Table7[[#This Row],[Unidades]]*Table7[[#This Row],[Valor Unitario]]</f>
        <v>8176</v>
      </c>
    </row>
    <row r="127" spans="1:7" x14ac:dyDescent="0.2">
      <c r="A127" s="202" t="s">
        <v>328</v>
      </c>
      <c r="B127" s="202" t="s">
        <v>329</v>
      </c>
      <c r="C127" s="203">
        <v>41500</v>
      </c>
      <c r="D127" s="202">
        <v>10276</v>
      </c>
      <c r="E127" s="202">
        <v>13</v>
      </c>
      <c r="F127" s="216">
        <v>420</v>
      </c>
      <c r="G127" s="214">
        <f>Table7[[#This Row],[Unidades]]*Table7[[#This Row],[Valor Unitario]]</f>
        <v>5460</v>
      </c>
    </row>
    <row r="128" spans="1:7" x14ac:dyDescent="0.2">
      <c r="A128" s="200" t="s">
        <v>328</v>
      </c>
      <c r="B128" s="200" t="s">
        <v>329</v>
      </c>
      <c r="C128" s="201">
        <v>41502</v>
      </c>
      <c r="D128" s="200">
        <v>10278</v>
      </c>
      <c r="E128" s="200">
        <v>8</v>
      </c>
      <c r="F128" s="214">
        <v>1488.8</v>
      </c>
      <c r="G128" s="214">
        <f>Table7[[#This Row],[Unidades]]*Table7[[#This Row],[Valor Unitario]]</f>
        <v>11910.4</v>
      </c>
    </row>
    <row r="129" spans="1:7" x14ac:dyDescent="0.2">
      <c r="A129" s="202" t="s">
        <v>328</v>
      </c>
      <c r="B129" s="202" t="s">
        <v>329</v>
      </c>
      <c r="C129" s="203">
        <v>41502</v>
      </c>
      <c r="D129" s="202">
        <v>10279</v>
      </c>
      <c r="E129" s="202">
        <v>14</v>
      </c>
      <c r="F129" s="216">
        <v>351</v>
      </c>
      <c r="G129" s="214">
        <f>Table7[[#This Row],[Unidades]]*Table7[[#This Row],[Valor Unitario]]</f>
        <v>4914</v>
      </c>
    </row>
    <row r="130" spans="1:7" x14ac:dyDescent="0.2">
      <c r="A130" s="200" t="s">
        <v>328</v>
      </c>
      <c r="B130" s="200" t="s">
        <v>329</v>
      </c>
      <c r="C130" s="201">
        <v>41514</v>
      </c>
      <c r="D130" s="200">
        <v>10287</v>
      </c>
      <c r="E130" s="200">
        <v>7</v>
      </c>
      <c r="F130" s="214">
        <v>819</v>
      </c>
      <c r="G130" s="214">
        <f>Table7[[#This Row],[Unidades]]*Table7[[#This Row],[Valor Unitario]]</f>
        <v>5733</v>
      </c>
    </row>
    <row r="131" spans="1:7" x14ac:dyDescent="0.2">
      <c r="A131" s="202" t="s">
        <v>328</v>
      </c>
      <c r="B131" s="202" t="s">
        <v>329</v>
      </c>
      <c r="C131" s="203">
        <v>41516</v>
      </c>
      <c r="D131" s="202">
        <v>10286</v>
      </c>
      <c r="E131" s="202">
        <v>12</v>
      </c>
      <c r="F131" s="216">
        <v>3016</v>
      </c>
      <c r="G131" s="214">
        <f>Table7[[#This Row],[Unidades]]*Table7[[#This Row],[Valor Unitario]]</f>
        <v>36192</v>
      </c>
    </row>
    <row r="132" spans="1:7" x14ac:dyDescent="0.2">
      <c r="A132" s="200" t="s">
        <v>328</v>
      </c>
      <c r="B132" s="200" t="s">
        <v>329</v>
      </c>
      <c r="C132" s="201">
        <v>41520</v>
      </c>
      <c r="D132" s="200">
        <v>10290</v>
      </c>
      <c r="E132" s="200">
        <v>13</v>
      </c>
      <c r="F132" s="214">
        <v>2169</v>
      </c>
      <c r="G132" s="214">
        <f>Table7[[#This Row],[Unidades]]*Table7[[#This Row],[Valor Unitario]]</f>
        <v>28197</v>
      </c>
    </row>
    <row r="133" spans="1:7" x14ac:dyDescent="0.2">
      <c r="A133" s="202" t="s">
        <v>328</v>
      </c>
      <c r="B133" s="202" t="s">
        <v>329</v>
      </c>
      <c r="C133" s="203">
        <v>41534</v>
      </c>
      <c r="D133" s="202">
        <v>10301</v>
      </c>
      <c r="E133" s="202">
        <v>11</v>
      </c>
      <c r="F133" s="216">
        <v>755</v>
      </c>
      <c r="G133" s="214">
        <f>Table7[[#This Row],[Unidades]]*Table7[[#This Row],[Valor Unitario]]</f>
        <v>8305</v>
      </c>
    </row>
    <row r="134" spans="1:7" x14ac:dyDescent="0.2">
      <c r="A134" s="200" t="s">
        <v>328</v>
      </c>
      <c r="B134" s="200" t="s">
        <v>329</v>
      </c>
      <c r="C134" s="201">
        <v>41544</v>
      </c>
      <c r="D134" s="200">
        <v>10310</v>
      </c>
      <c r="E134" s="200">
        <v>17</v>
      </c>
      <c r="F134" s="214">
        <v>336</v>
      </c>
      <c r="G134" s="214">
        <f>Table7[[#This Row],[Unidades]]*Table7[[#This Row],[Valor Unitario]]</f>
        <v>5712</v>
      </c>
    </row>
    <row r="135" spans="1:7" x14ac:dyDescent="0.2">
      <c r="A135" s="202" t="s">
        <v>328</v>
      </c>
      <c r="B135" s="202" t="s">
        <v>329</v>
      </c>
      <c r="C135" s="203">
        <v>41551</v>
      </c>
      <c r="D135" s="202">
        <v>10318</v>
      </c>
      <c r="E135" s="202">
        <v>13</v>
      </c>
      <c r="F135" s="216">
        <v>240.4</v>
      </c>
      <c r="G135" s="214">
        <f>Table7[[#This Row],[Unidades]]*Table7[[#This Row],[Valor Unitario]]</f>
        <v>3125.2000000000003</v>
      </c>
    </row>
    <row r="136" spans="1:7" x14ac:dyDescent="0.2">
      <c r="A136" s="200" t="s">
        <v>328</v>
      </c>
      <c r="B136" s="200" t="s">
        <v>329</v>
      </c>
      <c r="C136" s="201">
        <v>41556</v>
      </c>
      <c r="D136" s="200">
        <v>10305</v>
      </c>
      <c r="E136" s="200">
        <v>15</v>
      </c>
      <c r="F136" s="214">
        <v>3741.3</v>
      </c>
      <c r="G136" s="214">
        <f>Table7[[#This Row],[Unidades]]*Table7[[#This Row],[Valor Unitario]]</f>
        <v>56119.5</v>
      </c>
    </row>
    <row r="137" spans="1:7" x14ac:dyDescent="0.2">
      <c r="A137" s="202" t="s">
        <v>328</v>
      </c>
      <c r="B137" s="202" t="s">
        <v>329</v>
      </c>
      <c r="C137" s="203">
        <v>41575</v>
      </c>
      <c r="D137" s="202">
        <v>10334</v>
      </c>
      <c r="E137" s="202">
        <v>15</v>
      </c>
      <c r="F137" s="216">
        <v>144.80000000000001</v>
      </c>
      <c r="G137" s="214">
        <f>Table7[[#This Row],[Unidades]]*Table7[[#This Row],[Valor Unitario]]</f>
        <v>2172</v>
      </c>
    </row>
    <row r="138" spans="1:7" x14ac:dyDescent="0.2">
      <c r="A138" s="200" t="s">
        <v>328</v>
      </c>
      <c r="B138" s="200" t="s">
        <v>329</v>
      </c>
      <c r="C138" s="201">
        <v>41598</v>
      </c>
      <c r="D138" s="200">
        <v>10354</v>
      </c>
      <c r="E138" s="200">
        <v>9</v>
      </c>
      <c r="F138" s="214">
        <v>568.79999999999995</v>
      </c>
      <c r="G138" s="214">
        <f>Table7[[#This Row],[Unidades]]*Table7[[#This Row],[Valor Unitario]]</f>
        <v>5119.2</v>
      </c>
    </row>
    <row r="139" spans="1:7" x14ac:dyDescent="0.2">
      <c r="A139" s="202" t="s">
        <v>328</v>
      </c>
      <c r="B139" s="202" t="s">
        <v>329</v>
      </c>
      <c r="C139" s="203">
        <v>41617</v>
      </c>
      <c r="D139" s="202">
        <v>10369</v>
      </c>
      <c r="E139" s="202">
        <v>14</v>
      </c>
      <c r="F139" s="216">
        <v>2390.4</v>
      </c>
      <c r="G139" s="214">
        <f>Table7[[#This Row],[Unidades]]*Table7[[#This Row],[Valor Unitario]]</f>
        <v>33465.599999999999</v>
      </c>
    </row>
    <row r="140" spans="1:7" x14ac:dyDescent="0.2">
      <c r="A140" s="200" t="s">
        <v>328</v>
      </c>
      <c r="B140" s="200" t="s">
        <v>329</v>
      </c>
      <c r="C140" s="201">
        <v>41626</v>
      </c>
      <c r="D140" s="200">
        <v>10383</v>
      </c>
      <c r="E140" s="200">
        <v>12</v>
      </c>
      <c r="F140" s="214">
        <v>899</v>
      </c>
      <c r="G140" s="214">
        <f>Table7[[#This Row],[Unidades]]*Table7[[#This Row],[Valor Unitario]]</f>
        <v>10788</v>
      </c>
    </row>
    <row r="141" spans="1:7" x14ac:dyDescent="0.2">
      <c r="A141" s="202" t="s">
        <v>328</v>
      </c>
      <c r="B141" s="202" t="s">
        <v>329</v>
      </c>
      <c r="C141" s="203">
        <v>41638</v>
      </c>
      <c r="D141" s="202">
        <v>10366</v>
      </c>
      <c r="E141" s="202">
        <v>13</v>
      </c>
      <c r="F141" s="216">
        <v>136</v>
      </c>
      <c r="G141" s="214">
        <f>Table7[[#This Row],[Unidades]]*Table7[[#This Row],[Valor Unitario]]</f>
        <v>1768</v>
      </c>
    </row>
    <row r="142" spans="1:7" x14ac:dyDescent="0.2">
      <c r="A142" s="200" t="s">
        <v>326</v>
      </c>
      <c r="B142" s="200" t="s">
        <v>330</v>
      </c>
      <c r="C142" s="201">
        <v>40552</v>
      </c>
      <c r="D142" s="200">
        <v>10403</v>
      </c>
      <c r="E142" s="200">
        <v>18</v>
      </c>
      <c r="F142" s="214">
        <v>855.01</v>
      </c>
      <c r="G142" s="214">
        <f>Table7[[#This Row],[Unidades]]*Table7[[#This Row],[Valor Unitario]]</f>
        <v>15390.18</v>
      </c>
    </row>
    <row r="143" spans="1:7" x14ac:dyDescent="0.2">
      <c r="A143" s="202" t="s">
        <v>328</v>
      </c>
      <c r="B143" s="202" t="s">
        <v>330</v>
      </c>
      <c r="C143" s="203">
        <v>40567</v>
      </c>
      <c r="D143" s="202">
        <v>10418</v>
      </c>
      <c r="E143" s="202">
        <v>14</v>
      </c>
      <c r="F143" s="216">
        <v>1814.8</v>
      </c>
      <c r="G143" s="214">
        <f>Table7[[#This Row],[Unidades]]*Table7[[#This Row],[Valor Unitario]]</f>
        <v>25407.200000000001</v>
      </c>
    </row>
    <row r="144" spans="1:7" x14ac:dyDescent="0.2">
      <c r="A144" s="200" t="s">
        <v>328</v>
      </c>
      <c r="B144" s="200" t="s">
        <v>330</v>
      </c>
      <c r="C144" s="201">
        <v>40571</v>
      </c>
      <c r="D144" s="200">
        <v>10417</v>
      </c>
      <c r="E144" s="200">
        <v>11</v>
      </c>
      <c r="F144" s="214">
        <v>11188.4</v>
      </c>
      <c r="G144" s="214">
        <f>Table7[[#This Row],[Unidades]]*Table7[[#This Row],[Valor Unitario]]</f>
        <v>123072.4</v>
      </c>
    </row>
    <row r="145" spans="1:7" x14ac:dyDescent="0.2">
      <c r="A145" s="202" t="s">
        <v>328</v>
      </c>
      <c r="B145" s="202" t="s">
        <v>330</v>
      </c>
      <c r="C145" s="203">
        <v>40573</v>
      </c>
      <c r="D145" s="202">
        <v>10419</v>
      </c>
      <c r="E145" s="202">
        <v>13</v>
      </c>
      <c r="F145" s="216">
        <v>2097.6</v>
      </c>
      <c r="G145" s="214">
        <f>Table7[[#This Row],[Unidades]]*Table7[[#This Row],[Valor Unitario]]</f>
        <v>27268.799999999999</v>
      </c>
    </row>
    <row r="146" spans="1:7" x14ac:dyDescent="0.2">
      <c r="A146" s="200" t="s">
        <v>328</v>
      </c>
      <c r="B146" s="200" t="s">
        <v>330</v>
      </c>
      <c r="C146" s="201">
        <v>40577</v>
      </c>
      <c r="D146" s="200">
        <v>10430</v>
      </c>
      <c r="E146" s="200">
        <v>13</v>
      </c>
      <c r="F146" s="214">
        <v>4899.2</v>
      </c>
      <c r="G146" s="214">
        <f>Table7[[#This Row],[Unidades]]*Table7[[#This Row],[Valor Unitario]]</f>
        <v>63689.599999999999</v>
      </c>
    </row>
    <row r="147" spans="1:7" x14ac:dyDescent="0.2">
      <c r="A147" s="202" t="s">
        <v>328</v>
      </c>
      <c r="B147" s="202" t="s">
        <v>330</v>
      </c>
      <c r="C147" s="203">
        <v>40580</v>
      </c>
      <c r="D147" s="202">
        <v>10426</v>
      </c>
      <c r="E147" s="202">
        <v>11</v>
      </c>
      <c r="F147" s="216">
        <v>338.2</v>
      </c>
      <c r="G147" s="214">
        <f>Table7[[#This Row],[Unidades]]*Table7[[#This Row],[Valor Unitario]]</f>
        <v>3720.2</v>
      </c>
    </row>
    <row r="148" spans="1:7" x14ac:dyDescent="0.2">
      <c r="A148" s="200" t="s">
        <v>328</v>
      </c>
      <c r="B148" s="200" t="s">
        <v>330</v>
      </c>
      <c r="C148" s="201">
        <v>40581</v>
      </c>
      <c r="D148" s="200">
        <v>10431</v>
      </c>
      <c r="E148" s="200">
        <v>13</v>
      </c>
      <c r="F148" s="214">
        <v>1892.25</v>
      </c>
      <c r="G148" s="214">
        <f>Table7[[#This Row],[Unidades]]*Table7[[#This Row],[Valor Unitario]]</f>
        <v>24599.25</v>
      </c>
    </row>
    <row r="149" spans="1:7" x14ac:dyDescent="0.2">
      <c r="A149" s="202" t="s">
        <v>328</v>
      </c>
      <c r="B149" s="202" t="s">
        <v>330</v>
      </c>
      <c r="C149" s="203">
        <v>40598</v>
      </c>
      <c r="D149" s="202">
        <v>10448</v>
      </c>
      <c r="E149" s="202">
        <v>17</v>
      </c>
      <c r="F149" s="216">
        <v>443.4</v>
      </c>
      <c r="G149" s="214">
        <f>Table7[[#This Row],[Unidades]]*Table7[[#This Row],[Valor Unitario]]</f>
        <v>7537.7999999999993</v>
      </c>
    </row>
    <row r="150" spans="1:7" x14ac:dyDescent="0.2">
      <c r="A150" s="200" t="s">
        <v>326</v>
      </c>
      <c r="B150" s="200" t="s">
        <v>330</v>
      </c>
      <c r="C150" s="201">
        <v>40599</v>
      </c>
      <c r="D150" s="200">
        <v>10454</v>
      </c>
      <c r="E150" s="200">
        <v>19</v>
      </c>
      <c r="F150" s="214">
        <v>331.2</v>
      </c>
      <c r="G150" s="214">
        <f>Table7[[#This Row],[Unidades]]*Table7[[#This Row],[Valor Unitario]]</f>
        <v>6292.8</v>
      </c>
    </row>
    <row r="151" spans="1:7" x14ac:dyDescent="0.2">
      <c r="A151" s="202" t="s">
        <v>328</v>
      </c>
      <c r="B151" s="202" t="s">
        <v>330</v>
      </c>
      <c r="C151" s="203">
        <v>40602</v>
      </c>
      <c r="D151" s="202">
        <v>10440</v>
      </c>
      <c r="E151" s="202">
        <v>7</v>
      </c>
      <c r="F151" s="216">
        <v>4924.13</v>
      </c>
      <c r="G151" s="214">
        <f>Table7[[#This Row],[Unidades]]*Table7[[#This Row],[Valor Unitario]]</f>
        <v>34468.910000000003</v>
      </c>
    </row>
    <row r="152" spans="1:7" x14ac:dyDescent="0.2">
      <c r="A152" s="200" t="s">
        <v>328</v>
      </c>
      <c r="B152" s="200" t="s">
        <v>330</v>
      </c>
      <c r="C152" s="201">
        <v>40602</v>
      </c>
      <c r="D152" s="200">
        <v>10459</v>
      </c>
      <c r="E152" s="200">
        <v>11</v>
      </c>
      <c r="F152" s="214">
        <v>1659.2</v>
      </c>
      <c r="G152" s="214">
        <f>Table7[[#This Row],[Unidades]]*Table7[[#This Row],[Valor Unitario]]</f>
        <v>18251.2</v>
      </c>
    </row>
    <row r="153" spans="1:7" x14ac:dyDescent="0.2">
      <c r="A153" s="202" t="s">
        <v>328</v>
      </c>
      <c r="B153" s="202" t="s">
        <v>330</v>
      </c>
      <c r="C153" s="203">
        <v>40605</v>
      </c>
      <c r="D153" s="202">
        <v>10427</v>
      </c>
      <c r="E153" s="202">
        <v>12</v>
      </c>
      <c r="F153" s="216">
        <v>651</v>
      </c>
      <c r="G153" s="214">
        <f>Table7[[#This Row],[Unidades]]*Table7[[#This Row],[Valor Unitario]]</f>
        <v>7812</v>
      </c>
    </row>
    <row r="154" spans="1:7" x14ac:dyDescent="0.2">
      <c r="A154" s="200" t="s">
        <v>328</v>
      </c>
      <c r="B154" s="200" t="s">
        <v>330</v>
      </c>
      <c r="C154" s="201">
        <v>40609</v>
      </c>
      <c r="D154" s="200">
        <v>10447</v>
      </c>
      <c r="E154" s="200">
        <v>9</v>
      </c>
      <c r="F154" s="214">
        <v>914.4</v>
      </c>
      <c r="G154" s="214">
        <f>Table7[[#This Row],[Unidades]]*Table7[[#This Row],[Valor Unitario]]</f>
        <v>8229.6</v>
      </c>
    </row>
    <row r="155" spans="1:7" x14ac:dyDescent="0.2">
      <c r="A155" s="202" t="s">
        <v>328</v>
      </c>
      <c r="B155" s="202" t="s">
        <v>330</v>
      </c>
      <c r="C155" s="203">
        <v>40614</v>
      </c>
      <c r="D155" s="202">
        <v>10451</v>
      </c>
      <c r="E155" s="202">
        <v>8</v>
      </c>
      <c r="F155" s="216">
        <v>3849.66</v>
      </c>
      <c r="G155" s="214">
        <f>Table7[[#This Row],[Unidades]]*Table7[[#This Row],[Valor Unitario]]</f>
        <v>30797.279999999999</v>
      </c>
    </row>
    <row r="156" spans="1:7" x14ac:dyDescent="0.2">
      <c r="A156" s="200" t="s">
        <v>328</v>
      </c>
      <c r="B156" s="200" t="s">
        <v>330</v>
      </c>
      <c r="C156" s="201">
        <v>40615</v>
      </c>
      <c r="D156" s="200">
        <v>10466</v>
      </c>
      <c r="E156" s="200">
        <v>12</v>
      </c>
      <c r="F156" s="214">
        <v>216</v>
      </c>
      <c r="G156" s="214">
        <f>Table7[[#This Row],[Unidades]]*Table7[[#This Row],[Valor Unitario]]</f>
        <v>2592</v>
      </c>
    </row>
    <row r="157" spans="1:7" x14ac:dyDescent="0.2">
      <c r="A157" s="202" t="s">
        <v>328</v>
      </c>
      <c r="B157" s="202" t="s">
        <v>330</v>
      </c>
      <c r="C157" s="203">
        <v>40616</v>
      </c>
      <c r="D157" s="202">
        <v>10464</v>
      </c>
      <c r="E157" s="202">
        <v>11</v>
      </c>
      <c r="F157" s="216">
        <v>1609.28</v>
      </c>
      <c r="G157" s="214">
        <f>Table7[[#This Row],[Unidades]]*Table7[[#This Row],[Valor Unitario]]</f>
        <v>17702.079999999998</v>
      </c>
    </row>
    <row r="158" spans="1:7" x14ac:dyDescent="0.2">
      <c r="A158" s="200" t="s">
        <v>328</v>
      </c>
      <c r="B158" s="200" t="s">
        <v>330</v>
      </c>
      <c r="C158" s="201">
        <v>40616</v>
      </c>
      <c r="D158" s="200">
        <v>10470</v>
      </c>
      <c r="E158" s="200">
        <v>19</v>
      </c>
      <c r="F158" s="214">
        <v>1820.8</v>
      </c>
      <c r="G158" s="214">
        <f>Table7[[#This Row],[Unidades]]*Table7[[#This Row],[Valor Unitario]]</f>
        <v>34595.199999999997</v>
      </c>
    </row>
    <row r="159" spans="1:7" x14ac:dyDescent="0.2">
      <c r="A159" s="202" t="s">
        <v>328</v>
      </c>
      <c r="B159" s="202" t="s">
        <v>330</v>
      </c>
      <c r="C159" s="203">
        <v>40633</v>
      </c>
      <c r="D159" s="202">
        <v>10485</v>
      </c>
      <c r="E159" s="202">
        <v>10</v>
      </c>
      <c r="F159" s="216">
        <v>1584</v>
      </c>
      <c r="G159" s="214">
        <f>Table7[[#This Row],[Unidades]]*Table7[[#This Row],[Valor Unitario]]</f>
        <v>15840</v>
      </c>
    </row>
    <row r="160" spans="1:7" x14ac:dyDescent="0.2">
      <c r="A160" s="200" t="s">
        <v>328</v>
      </c>
      <c r="B160" s="200" t="s">
        <v>330</v>
      </c>
      <c r="C160" s="201">
        <v>40642</v>
      </c>
      <c r="D160" s="200">
        <v>10494</v>
      </c>
      <c r="E160" s="200">
        <v>16</v>
      </c>
      <c r="F160" s="214">
        <v>912</v>
      </c>
      <c r="G160" s="214">
        <f>Table7[[#This Row],[Unidades]]*Table7[[#This Row],[Valor Unitario]]</f>
        <v>14592</v>
      </c>
    </row>
    <row r="161" spans="1:7" x14ac:dyDescent="0.2">
      <c r="A161" s="202" t="s">
        <v>328</v>
      </c>
      <c r="B161" s="202" t="s">
        <v>330</v>
      </c>
      <c r="C161" s="203">
        <v>40643</v>
      </c>
      <c r="D161" s="202">
        <v>10493</v>
      </c>
      <c r="E161" s="202">
        <v>18</v>
      </c>
      <c r="F161" s="216">
        <v>608.4</v>
      </c>
      <c r="G161" s="214">
        <f>Table7[[#This Row],[Unidades]]*Table7[[#This Row],[Valor Unitario]]</f>
        <v>10951.199999999999</v>
      </c>
    </row>
    <row r="162" spans="1:7" x14ac:dyDescent="0.2">
      <c r="A162" s="200" t="s">
        <v>328</v>
      </c>
      <c r="B162" s="200" t="s">
        <v>330</v>
      </c>
      <c r="C162" s="201">
        <v>40649</v>
      </c>
      <c r="D162" s="200">
        <v>10499</v>
      </c>
      <c r="E162" s="200">
        <v>7</v>
      </c>
      <c r="F162" s="214">
        <v>1412</v>
      </c>
      <c r="G162" s="214">
        <f>Table7[[#This Row],[Unidades]]*Table7[[#This Row],[Valor Unitario]]</f>
        <v>9884</v>
      </c>
    </row>
    <row r="163" spans="1:7" x14ac:dyDescent="0.2">
      <c r="A163" s="202" t="s">
        <v>328</v>
      </c>
      <c r="B163" s="202" t="s">
        <v>330</v>
      </c>
      <c r="C163" s="203">
        <v>40651</v>
      </c>
      <c r="D163" s="202">
        <v>10504</v>
      </c>
      <c r="E163" s="202">
        <v>15</v>
      </c>
      <c r="F163" s="216">
        <v>1388.5</v>
      </c>
      <c r="G163" s="214">
        <f>Table7[[#This Row],[Unidades]]*Table7[[#This Row],[Valor Unitario]]</f>
        <v>20827.5</v>
      </c>
    </row>
    <row r="164" spans="1:7" x14ac:dyDescent="0.2">
      <c r="A164" s="200" t="s">
        <v>328</v>
      </c>
      <c r="B164" s="200" t="s">
        <v>330</v>
      </c>
      <c r="C164" s="201">
        <v>40654</v>
      </c>
      <c r="D164" s="200">
        <v>10511</v>
      </c>
      <c r="E164" s="200">
        <v>15</v>
      </c>
      <c r="F164" s="214">
        <v>2550</v>
      </c>
      <c r="G164" s="214">
        <f>Table7[[#This Row],[Unidades]]*Table7[[#This Row],[Valor Unitario]]</f>
        <v>38250</v>
      </c>
    </row>
    <row r="165" spans="1:7" x14ac:dyDescent="0.2">
      <c r="A165" s="202" t="s">
        <v>328</v>
      </c>
      <c r="B165" s="202" t="s">
        <v>330</v>
      </c>
      <c r="C165" s="203">
        <v>40662</v>
      </c>
      <c r="D165" s="202">
        <v>10509</v>
      </c>
      <c r="E165" s="202">
        <v>19</v>
      </c>
      <c r="F165" s="216">
        <v>136.80000000000001</v>
      </c>
      <c r="G165" s="214">
        <f>Table7[[#This Row],[Unidades]]*Table7[[#This Row],[Valor Unitario]]</f>
        <v>2599.2000000000003</v>
      </c>
    </row>
    <row r="166" spans="1:7" x14ac:dyDescent="0.2">
      <c r="A166" s="200" t="s">
        <v>328</v>
      </c>
      <c r="B166" s="200" t="s">
        <v>330</v>
      </c>
      <c r="C166" s="201">
        <v>40668</v>
      </c>
      <c r="D166" s="200">
        <v>10518</v>
      </c>
      <c r="E166" s="200">
        <v>10</v>
      </c>
      <c r="F166" s="214">
        <v>4150.05</v>
      </c>
      <c r="G166" s="214">
        <f>Table7[[#This Row],[Unidades]]*Table7[[#This Row],[Valor Unitario]]</f>
        <v>41500.5</v>
      </c>
    </row>
    <row r="167" spans="1:7" x14ac:dyDescent="0.2">
      <c r="A167" s="202" t="s">
        <v>326</v>
      </c>
      <c r="B167" s="202" t="s">
        <v>330</v>
      </c>
      <c r="C167" s="203">
        <v>40669</v>
      </c>
      <c r="D167" s="202">
        <v>10522</v>
      </c>
      <c r="E167" s="202">
        <v>8</v>
      </c>
      <c r="F167" s="216">
        <v>2318.2399999999998</v>
      </c>
      <c r="G167" s="214">
        <f>Table7[[#This Row],[Unidades]]*Table7[[#This Row],[Valor Unitario]]</f>
        <v>18545.919999999998</v>
      </c>
    </row>
    <row r="168" spans="1:7" x14ac:dyDescent="0.2">
      <c r="A168" s="200" t="s">
        <v>328</v>
      </c>
      <c r="B168" s="200" t="s">
        <v>330</v>
      </c>
      <c r="C168" s="201">
        <v>40678</v>
      </c>
      <c r="D168" s="200">
        <v>10526</v>
      </c>
      <c r="E168" s="200">
        <v>8</v>
      </c>
      <c r="F168" s="214">
        <v>1151.4000000000001</v>
      </c>
      <c r="G168" s="214">
        <f>Table7[[#This Row],[Unidades]]*Table7[[#This Row],[Valor Unitario]]</f>
        <v>9211.2000000000007</v>
      </c>
    </row>
    <row r="169" spans="1:7" x14ac:dyDescent="0.2">
      <c r="A169" s="202" t="s">
        <v>328</v>
      </c>
      <c r="B169" s="202" t="s">
        <v>330</v>
      </c>
      <c r="C169" s="203">
        <v>40684</v>
      </c>
      <c r="D169" s="202">
        <v>10535</v>
      </c>
      <c r="E169" s="202">
        <v>12</v>
      </c>
      <c r="F169" s="216">
        <v>1940.85</v>
      </c>
      <c r="G169" s="214">
        <f>Table7[[#This Row],[Unidades]]*Table7[[#This Row],[Valor Unitario]]</f>
        <v>23290.199999999997</v>
      </c>
    </row>
    <row r="170" spans="1:7" x14ac:dyDescent="0.2">
      <c r="A170" s="200" t="s">
        <v>328</v>
      </c>
      <c r="B170" s="200" t="s">
        <v>330</v>
      </c>
      <c r="C170" s="201">
        <v>40693</v>
      </c>
      <c r="D170" s="200">
        <v>10544</v>
      </c>
      <c r="E170" s="200">
        <v>11</v>
      </c>
      <c r="F170" s="214">
        <v>417.2</v>
      </c>
      <c r="G170" s="214">
        <f>Table7[[#This Row],[Unidades]]*Table7[[#This Row],[Valor Unitario]]</f>
        <v>4589.2</v>
      </c>
    </row>
    <row r="171" spans="1:7" x14ac:dyDescent="0.2">
      <c r="A171" s="202" t="s">
        <v>328</v>
      </c>
      <c r="B171" s="202" t="s">
        <v>330</v>
      </c>
      <c r="C171" s="203">
        <v>40699</v>
      </c>
      <c r="D171" s="202">
        <v>10554</v>
      </c>
      <c r="E171" s="202">
        <v>8</v>
      </c>
      <c r="F171" s="216">
        <v>1728.52</v>
      </c>
      <c r="G171" s="214">
        <f>Table7[[#This Row],[Unidades]]*Table7[[#This Row],[Valor Unitario]]</f>
        <v>13828.16</v>
      </c>
    </row>
    <row r="172" spans="1:7" x14ac:dyDescent="0.2">
      <c r="A172" s="200" t="s">
        <v>328</v>
      </c>
      <c r="B172" s="200" t="s">
        <v>330</v>
      </c>
      <c r="C172" s="201">
        <v>40700</v>
      </c>
      <c r="D172" s="200">
        <v>10551</v>
      </c>
      <c r="E172" s="200">
        <v>10</v>
      </c>
      <c r="F172" s="214">
        <v>1677.3</v>
      </c>
      <c r="G172" s="214">
        <f>Table7[[#This Row],[Unidades]]*Table7[[#This Row],[Valor Unitario]]</f>
        <v>16773</v>
      </c>
    </row>
    <row r="173" spans="1:7" x14ac:dyDescent="0.2">
      <c r="A173" s="202" t="s">
        <v>328</v>
      </c>
      <c r="B173" s="202" t="s">
        <v>330</v>
      </c>
      <c r="C173" s="203">
        <v>40710</v>
      </c>
      <c r="D173" s="202">
        <v>10564</v>
      </c>
      <c r="E173" s="202">
        <v>13</v>
      </c>
      <c r="F173" s="216">
        <v>1234.05</v>
      </c>
      <c r="G173" s="214">
        <f>Table7[[#This Row],[Unidades]]*Table7[[#This Row],[Valor Unitario]]</f>
        <v>16042.65</v>
      </c>
    </row>
    <row r="174" spans="1:7" x14ac:dyDescent="0.2">
      <c r="A174" s="200" t="s">
        <v>328</v>
      </c>
      <c r="B174" s="200" t="s">
        <v>330</v>
      </c>
      <c r="C174" s="201">
        <v>40724</v>
      </c>
      <c r="D174" s="200">
        <v>10574</v>
      </c>
      <c r="E174" s="200">
        <v>18</v>
      </c>
      <c r="F174" s="214">
        <v>764.3</v>
      </c>
      <c r="G174" s="214">
        <f>Table7[[#This Row],[Unidades]]*Table7[[#This Row],[Valor Unitario]]</f>
        <v>13757.4</v>
      </c>
    </row>
    <row r="175" spans="1:7" x14ac:dyDescent="0.2">
      <c r="A175" s="202" t="s">
        <v>328</v>
      </c>
      <c r="B175" s="202" t="s">
        <v>330</v>
      </c>
      <c r="C175" s="203">
        <v>40725</v>
      </c>
      <c r="D175" s="202">
        <v>10580</v>
      </c>
      <c r="E175" s="202">
        <v>7</v>
      </c>
      <c r="F175" s="216">
        <v>1013.74</v>
      </c>
      <c r="G175" s="214">
        <f>Table7[[#This Row],[Unidades]]*Table7[[#This Row],[Valor Unitario]]</f>
        <v>7096.18</v>
      </c>
    </row>
    <row r="176" spans="1:7" x14ac:dyDescent="0.2">
      <c r="A176" s="200" t="s">
        <v>328</v>
      </c>
      <c r="B176" s="200" t="s">
        <v>330</v>
      </c>
      <c r="C176" s="201">
        <v>40728</v>
      </c>
      <c r="D176" s="200">
        <v>10584</v>
      </c>
      <c r="E176" s="200">
        <v>9</v>
      </c>
      <c r="F176" s="214">
        <v>593.75</v>
      </c>
      <c r="G176" s="214">
        <f>Table7[[#This Row],[Unidades]]*Table7[[#This Row],[Valor Unitario]]</f>
        <v>5343.75</v>
      </c>
    </row>
    <row r="177" spans="1:7" x14ac:dyDescent="0.2">
      <c r="A177" s="202" t="s">
        <v>328</v>
      </c>
      <c r="B177" s="202" t="s">
        <v>330</v>
      </c>
      <c r="C177" s="203">
        <v>40738</v>
      </c>
      <c r="D177" s="202">
        <v>10590</v>
      </c>
      <c r="E177" s="202">
        <v>7</v>
      </c>
      <c r="F177" s="216">
        <v>1101</v>
      </c>
      <c r="G177" s="214">
        <f>Table7[[#This Row],[Unidades]]*Table7[[#This Row],[Valor Unitario]]</f>
        <v>7707</v>
      </c>
    </row>
    <row r="178" spans="1:7" x14ac:dyDescent="0.2">
      <c r="A178" s="200" t="s">
        <v>326</v>
      </c>
      <c r="B178" s="200" t="s">
        <v>330</v>
      </c>
      <c r="C178" s="201">
        <v>40745</v>
      </c>
      <c r="D178" s="200">
        <v>10600</v>
      </c>
      <c r="E178" s="200">
        <v>17</v>
      </c>
      <c r="F178" s="214">
        <v>479.8</v>
      </c>
      <c r="G178" s="214">
        <f>Table7[[#This Row],[Unidades]]*Table7[[#This Row],[Valor Unitario]]</f>
        <v>8156.6</v>
      </c>
    </row>
    <row r="179" spans="1:7" x14ac:dyDescent="0.2">
      <c r="A179" s="202" t="s">
        <v>328</v>
      </c>
      <c r="B179" s="202" t="s">
        <v>330</v>
      </c>
      <c r="C179" s="203">
        <v>40749</v>
      </c>
      <c r="D179" s="202">
        <v>10578</v>
      </c>
      <c r="E179" s="202">
        <v>11</v>
      </c>
      <c r="F179" s="216">
        <v>477</v>
      </c>
      <c r="G179" s="214">
        <f>Table7[[#This Row],[Unidades]]*Table7[[#This Row],[Valor Unitario]]</f>
        <v>5247</v>
      </c>
    </row>
    <row r="180" spans="1:7" x14ac:dyDescent="0.2">
      <c r="A180" s="200" t="s">
        <v>328</v>
      </c>
      <c r="B180" s="200" t="s">
        <v>330</v>
      </c>
      <c r="C180" s="201">
        <v>40755</v>
      </c>
      <c r="D180" s="200">
        <v>10606</v>
      </c>
      <c r="E180" s="200">
        <v>7</v>
      </c>
      <c r="F180" s="214">
        <v>1130.4000000000001</v>
      </c>
      <c r="G180" s="214">
        <f>Table7[[#This Row],[Unidades]]*Table7[[#This Row],[Valor Unitario]]</f>
        <v>7912.8000000000011</v>
      </c>
    </row>
    <row r="181" spans="1:7" x14ac:dyDescent="0.2">
      <c r="A181" s="202" t="s">
        <v>328</v>
      </c>
      <c r="B181" s="202" t="s">
        <v>330</v>
      </c>
      <c r="C181" s="203">
        <v>40756</v>
      </c>
      <c r="D181" s="202">
        <v>10608</v>
      </c>
      <c r="E181" s="202">
        <v>15</v>
      </c>
      <c r="F181" s="216">
        <v>1064</v>
      </c>
      <c r="G181" s="214">
        <f>Table7[[#This Row],[Unidades]]*Table7[[#This Row],[Valor Unitario]]</f>
        <v>15960</v>
      </c>
    </row>
    <row r="182" spans="1:7" x14ac:dyDescent="0.2">
      <c r="A182" s="200" t="s">
        <v>328</v>
      </c>
      <c r="B182" s="200" t="s">
        <v>330</v>
      </c>
      <c r="C182" s="201">
        <v>40756</v>
      </c>
      <c r="D182" s="200">
        <v>10613</v>
      </c>
      <c r="E182" s="200">
        <v>10</v>
      </c>
      <c r="F182" s="214">
        <v>353.2</v>
      </c>
      <c r="G182" s="214">
        <f>Table7[[#This Row],[Unidades]]*Table7[[#This Row],[Valor Unitario]]</f>
        <v>3532</v>
      </c>
    </row>
    <row r="183" spans="1:7" x14ac:dyDescent="0.2">
      <c r="A183" s="202" t="s">
        <v>328</v>
      </c>
      <c r="B183" s="202" t="s">
        <v>330</v>
      </c>
      <c r="C183" s="203">
        <v>40759</v>
      </c>
      <c r="D183" s="202">
        <v>10617</v>
      </c>
      <c r="E183" s="202">
        <v>15</v>
      </c>
      <c r="F183" s="216">
        <v>1402.5</v>
      </c>
      <c r="G183" s="214">
        <f>Table7[[#This Row],[Unidades]]*Table7[[#This Row],[Valor Unitario]]</f>
        <v>21037.5</v>
      </c>
    </row>
    <row r="184" spans="1:7" x14ac:dyDescent="0.2">
      <c r="A184" s="200" t="s">
        <v>328</v>
      </c>
      <c r="B184" s="200" t="s">
        <v>330</v>
      </c>
      <c r="C184" s="201">
        <v>40766</v>
      </c>
      <c r="D184" s="200">
        <v>10621</v>
      </c>
      <c r="E184" s="200">
        <v>9</v>
      </c>
      <c r="F184" s="214">
        <v>758.5</v>
      </c>
      <c r="G184" s="214">
        <f>Table7[[#This Row],[Unidades]]*Table7[[#This Row],[Valor Unitario]]</f>
        <v>6826.5</v>
      </c>
    </row>
    <row r="185" spans="1:7" x14ac:dyDescent="0.2">
      <c r="A185" s="202" t="s">
        <v>328</v>
      </c>
      <c r="B185" s="202" t="s">
        <v>330</v>
      </c>
      <c r="C185" s="203">
        <v>40766</v>
      </c>
      <c r="D185" s="202">
        <v>10622</v>
      </c>
      <c r="E185" s="202">
        <v>12</v>
      </c>
      <c r="F185" s="216">
        <v>560</v>
      </c>
      <c r="G185" s="214">
        <f>Table7[[#This Row],[Unidades]]*Table7[[#This Row],[Valor Unitario]]</f>
        <v>6720</v>
      </c>
    </row>
    <row r="186" spans="1:7" x14ac:dyDescent="0.2">
      <c r="A186" s="200" t="s">
        <v>328</v>
      </c>
      <c r="B186" s="200" t="s">
        <v>330</v>
      </c>
      <c r="C186" s="201">
        <v>40774</v>
      </c>
      <c r="D186" s="200">
        <v>10624</v>
      </c>
      <c r="E186" s="200">
        <v>10</v>
      </c>
      <c r="F186" s="214">
        <v>1393.24</v>
      </c>
      <c r="G186" s="214">
        <f>Table7[[#This Row],[Unidades]]*Table7[[#This Row],[Valor Unitario]]</f>
        <v>13932.4</v>
      </c>
    </row>
    <row r="187" spans="1:7" x14ac:dyDescent="0.2">
      <c r="A187" s="202" t="s">
        <v>328</v>
      </c>
      <c r="B187" s="202" t="s">
        <v>330</v>
      </c>
      <c r="C187" s="203">
        <v>40775</v>
      </c>
      <c r="D187" s="202">
        <v>10628</v>
      </c>
      <c r="E187" s="202">
        <v>7</v>
      </c>
      <c r="F187" s="216">
        <v>450</v>
      </c>
      <c r="G187" s="214">
        <f>Table7[[#This Row],[Unidades]]*Table7[[#This Row],[Valor Unitario]]</f>
        <v>3150</v>
      </c>
    </row>
    <row r="188" spans="1:7" x14ac:dyDescent="0.2">
      <c r="A188" s="200" t="s">
        <v>328</v>
      </c>
      <c r="B188" s="200" t="s">
        <v>330</v>
      </c>
      <c r="C188" s="201">
        <v>40775</v>
      </c>
      <c r="D188" s="200">
        <v>10629</v>
      </c>
      <c r="E188" s="200">
        <v>7</v>
      </c>
      <c r="F188" s="214">
        <v>2775.05</v>
      </c>
      <c r="G188" s="214">
        <f>Table7[[#This Row],[Unidades]]*Table7[[#This Row],[Valor Unitario]]</f>
        <v>19425.350000000002</v>
      </c>
    </row>
    <row r="189" spans="1:7" x14ac:dyDescent="0.2">
      <c r="A189" s="202" t="s">
        <v>328</v>
      </c>
      <c r="B189" s="202" t="s">
        <v>330</v>
      </c>
      <c r="C189" s="203">
        <v>40776</v>
      </c>
      <c r="D189" s="202">
        <v>10634</v>
      </c>
      <c r="E189" s="202">
        <v>7</v>
      </c>
      <c r="F189" s="216">
        <v>4985.5</v>
      </c>
      <c r="G189" s="214">
        <f>Table7[[#This Row],[Unidades]]*Table7[[#This Row],[Valor Unitario]]</f>
        <v>34898.5</v>
      </c>
    </row>
    <row r="190" spans="1:7" x14ac:dyDescent="0.2">
      <c r="A190" s="200" t="s">
        <v>328</v>
      </c>
      <c r="B190" s="200" t="s">
        <v>330</v>
      </c>
      <c r="C190" s="201">
        <v>40781</v>
      </c>
      <c r="D190" s="200">
        <v>10636</v>
      </c>
      <c r="E190" s="200">
        <v>8</v>
      </c>
      <c r="F190" s="214">
        <v>629.5</v>
      </c>
      <c r="G190" s="214">
        <f>Table7[[#This Row],[Unidades]]*Table7[[#This Row],[Valor Unitario]]</f>
        <v>5036</v>
      </c>
    </row>
    <row r="191" spans="1:7" x14ac:dyDescent="0.2">
      <c r="A191" s="202" t="s">
        <v>328</v>
      </c>
      <c r="B191" s="202" t="s">
        <v>330</v>
      </c>
      <c r="C191" s="203">
        <v>40781</v>
      </c>
      <c r="D191" s="202">
        <v>10641</v>
      </c>
      <c r="E191" s="202">
        <v>7</v>
      </c>
      <c r="F191" s="216">
        <v>2054</v>
      </c>
      <c r="G191" s="214">
        <f>Table7[[#This Row],[Unidades]]*Table7[[#This Row],[Valor Unitario]]</f>
        <v>14378</v>
      </c>
    </row>
    <row r="192" spans="1:7" x14ac:dyDescent="0.2">
      <c r="A192" s="200" t="s">
        <v>328</v>
      </c>
      <c r="B192" s="200" t="s">
        <v>330</v>
      </c>
      <c r="C192" s="201">
        <v>40783</v>
      </c>
      <c r="D192" s="200">
        <v>10640</v>
      </c>
      <c r="E192" s="200">
        <v>12</v>
      </c>
      <c r="F192" s="214">
        <v>708.75</v>
      </c>
      <c r="G192" s="214">
        <f>Table7[[#This Row],[Unidades]]*Table7[[#This Row],[Valor Unitario]]</f>
        <v>8505</v>
      </c>
    </row>
    <row r="193" spans="1:7" x14ac:dyDescent="0.2">
      <c r="A193" s="202" t="s">
        <v>328</v>
      </c>
      <c r="B193" s="202" t="s">
        <v>330</v>
      </c>
      <c r="C193" s="203">
        <v>40788</v>
      </c>
      <c r="D193" s="202">
        <v>10645</v>
      </c>
      <c r="E193" s="202">
        <v>17</v>
      </c>
      <c r="F193" s="216">
        <v>1535</v>
      </c>
      <c r="G193" s="214">
        <f>Table7[[#This Row],[Unidades]]*Table7[[#This Row],[Valor Unitario]]</f>
        <v>26095</v>
      </c>
    </row>
    <row r="194" spans="1:7" x14ac:dyDescent="0.2">
      <c r="A194" s="200" t="s">
        <v>328</v>
      </c>
      <c r="B194" s="200" t="s">
        <v>330</v>
      </c>
      <c r="C194" s="201">
        <v>40789</v>
      </c>
      <c r="D194" s="200">
        <v>10647</v>
      </c>
      <c r="E194" s="200">
        <v>13</v>
      </c>
      <c r="F194" s="214">
        <v>636</v>
      </c>
      <c r="G194" s="214">
        <f>Table7[[#This Row],[Unidades]]*Table7[[#This Row],[Valor Unitario]]</f>
        <v>8268</v>
      </c>
    </row>
    <row r="195" spans="1:7" x14ac:dyDescent="0.2">
      <c r="A195" s="202" t="s">
        <v>328</v>
      </c>
      <c r="B195" s="202" t="s">
        <v>330</v>
      </c>
      <c r="C195" s="203">
        <v>40794</v>
      </c>
      <c r="D195" s="202">
        <v>10652</v>
      </c>
      <c r="E195" s="202">
        <v>15</v>
      </c>
      <c r="F195" s="216">
        <v>318.83999999999997</v>
      </c>
      <c r="G195" s="214">
        <f>Table7[[#This Row],[Unidades]]*Table7[[#This Row],[Valor Unitario]]</f>
        <v>4782.5999999999995</v>
      </c>
    </row>
    <row r="196" spans="1:7" x14ac:dyDescent="0.2">
      <c r="A196" s="200" t="s">
        <v>328</v>
      </c>
      <c r="B196" s="200" t="s">
        <v>330</v>
      </c>
      <c r="C196" s="201">
        <v>40794</v>
      </c>
      <c r="D196" s="200">
        <v>10658</v>
      </c>
      <c r="E196" s="200">
        <v>7</v>
      </c>
      <c r="F196" s="214">
        <v>4464.6000000000004</v>
      </c>
      <c r="G196" s="214">
        <f>Table7[[#This Row],[Unidades]]*Table7[[#This Row],[Valor Unitario]]</f>
        <v>31252.200000000004</v>
      </c>
    </row>
    <row r="197" spans="1:7" x14ac:dyDescent="0.2">
      <c r="A197" s="202" t="s">
        <v>328</v>
      </c>
      <c r="B197" s="202" t="s">
        <v>330</v>
      </c>
      <c r="C197" s="203">
        <v>40804</v>
      </c>
      <c r="D197" s="202">
        <v>10670</v>
      </c>
      <c r="E197" s="202">
        <v>17</v>
      </c>
      <c r="F197" s="216">
        <v>2301.75</v>
      </c>
      <c r="G197" s="214">
        <f>Table7[[#This Row],[Unidades]]*Table7[[#This Row],[Valor Unitario]]</f>
        <v>39129.75</v>
      </c>
    </row>
    <row r="198" spans="1:7" x14ac:dyDescent="0.2">
      <c r="A198" s="200" t="s">
        <v>326</v>
      </c>
      <c r="B198" s="200" t="s">
        <v>330</v>
      </c>
      <c r="C198" s="201">
        <v>40816</v>
      </c>
      <c r="D198" s="200">
        <v>10674</v>
      </c>
      <c r="E198" s="200">
        <v>19</v>
      </c>
      <c r="F198" s="214">
        <v>45</v>
      </c>
      <c r="G198" s="214">
        <f>Table7[[#This Row],[Unidades]]*Table7[[#This Row],[Valor Unitario]]</f>
        <v>855</v>
      </c>
    </row>
    <row r="199" spans="1:7" x14ac:dyDescent="0.2">
      <c r="A199" s="202" t="s">
        <v>328</v>
      </c>
      <c r="B199" s="202" t="s">
        <v>330</v>
      </c>
      <c r="C199" s="203">
        <v>40819</v>
      </c>
      <c r="D199" s="202">
        <v>10685</v>
      </c>
      <c r="E199" s="202">
        <v>17</v>
      </c>
      <c r="F199" s="216">
        <v>801.1</v>
      </c>
      <c r="G199" s="214">
        <f>Table7[[#This Row],[Unidades]]*Table7[[#This Row],[Valor Unitario]]</f>
        <v>13618.7</v>
      </c>
    </row>
    <row r="200" spans="1:7" x14ac:dyDescent="0.2">
      <c r="A200" s="200" t="s">
        <v>328</v>
      </c>
      <c r="B200" s="200" t="s">
        <v>330</v>
      </c>
      <c r="C200" s="201">
        <v>40823</v>
      </c>
      <c r="D200" s="200">
        <v>10688</v>
      </c>
      <c r="E200" s="200">
        <v>14</v>
      </c>
      <c r="F200" s="214">
        <v>3160.6</v>
      </c>
      <c r="G200" s="214">
        <f>Table7[[#This Row],[Unidades]]*Table7[[#This Row],[Valor Unitario]]</f>
        <v>44248.4</v>
      </c>
    </row>
    <row r="201" spans="1:7" x14ac:dyDescent="0.2">
      <c r="A201" s="202" t="s">
        <v>328</v>
      </c>
      <c r="B201" s="202" t="s">
        <v>330</v>
      </c>
      <c r="C201" s="203">
        <v>40829</v>
      </c>
      <c r="D201" s="202">
        <v>10692</v>
      </c>
      <c r="E201" s="202">
        <v>11</v>
      </c>
      <c r="F201" s="216">
        <v>878</v>
      </c>
      <c r="G201" s="214">
        <f>Table7[[#This Row],[Unidades]]*Table7[[#This Row],[Valor Unitario]]</f>
        <v>9658</v>
      </c>
    </row>
    <row r="202" spans="1:7" x14ac:dyDescent="0.2">
      <c r="A202" s="200" t="s">
        <v>328</v>
      </c>
      <c r="B202" s="200" t="s">
        <v>330</v>
      </c>
      <c r="C202" s="201">
        <v>40833</v>
      </c>
      <c r="D202" s="200">
        <v>10698</v>
      </c>
      <c r="E202" s="200">
        <v>18</v>
      </c>
      <c r="F202" s="214">
        <v>3436.45</v>
      </c>
      <c r="G202" s="214">
        <f>Table7[[#This Row],[Unidades]]*Table7[[#This Row],[Valor Unitario]]</f>
        <v>61856.1</v>
      </c>
    </row>
    <row r="203" spans="1:7" x14ac:dyDescent="0.2">
      <c r="A203" s="202" t="s">
        <v>328</v>
      </c>
      <c r="B203" s="202" t="s">
        <v>330</v>
      </c>
      <c r="C203" s="203">
        <v>40837</v>
      </c>
      <c r="D203" s="202">
        <v>10702</v>
      </c>
      <c r="E203" s="202">
        <v>17</v>
      </c>
      <c r="F203" s="216">
        <v>330</v>
      </c>
      <c r="G203" s="214">
        <f>Table7[[#This Row],[Unidades]]*Table7[[#This Row],[Valor Unitario]]</f>
        <v>5610</v>
      </c>
    </row>
    <row r="204" spans="1:7" x14ac:dyDescent="0.2">
      <c r="A204" s="200" t="s">
        <v>328</v>
      </c>
      <c r="B204" s="200" t="s">
        <v>330</v>
      </c>
      <c r="C204" s="201">
        <v>40839</v>
      </c>
      <c r="D204" s="200">
        <v>10707</v>
      </c>
      <c r="E204" s="200">
        <v>11</v>
      </c>
      <c r="F204" s="214">
        <v>1641</v>
      </c>
      <c r="G204" s="214">
        <f>Table7[[#This Row],[Unidades]]*Table7[[#This Row],[Valor Unitario]]</f>
        <v>18051</v>
      </c>
    </row>
    <row r="205" spans="1:7" x14ac:dyDescent="0.2">
      <c r="A205" s="202" t="s">
        <v>328</v>
      </c>
      <c r="B205" s="202" t="s">
        <v>330</v>
      </c>
      <c r="C205" s="203">
        <v>40843</v>
      </c>
      <c r="D205" s="202">
        <v>10716</v>
      </c>
      <c r="E205" s="202">
        <v>17</v>
      </c>
      <c r="F205" s="216">
        <v>706</v>
      </c>
      <c r="G205" s="214">
        <f>Table7[[#This Row],[Unidades]]*Table7[[#This Row],[Valor Unitario]]</f>
        <v>12002</v>
      </c>
    </row>
    <row r="206" spans="1:7" x14ac:dyDescent="0.2">
      <c r="A206" s="200" t="s">
        <v>328</v>
      </c>
      <c r="B206" s="200" t="s">
        <v>330</v>
      </c>
      <c r="C206" s="201">
        <v>40852</v>
      </c>
      <c r="D206" s="200">
        <v>10725</v>
      </c>
      <c r="E206" s="200">
        <v>11</v>
      </c>
      <c r="F206" s="214">
        <v>287.8</v>
      </c>
      <c r="G206" s="214">
        <f>Table7[[#This Row],[Unidades]]*Table7[[#This Row],[Valor Unitario]]</f>
        <v>3165.8</v>
      </c>
    </row>
    <row r="207" spans="1:7" x14ac:dyDescent="0.2">
      <c r="A207" s="202" t="s">
        <v>328</v>
      </c>
      <c r="B207" s="202" t="s">
        <v>330</v>
      </c>
      <c r="C207" s="203">
        <v>40858</v>
      </c>
      <c r="D207" s="202">
        <v>10728</v>
      </c>
      <c r="E207" s="202">
        <v>14</v>
      </c>
      <c r="F207" s="216">
        <v>1296.75</v>
      </c>
      <c r="G207" s="214">
        <f>Table7[[#This Row],[Unidades]]*Table7[[#This Row],[Valor Unitario]]</f>
        <v>18154.5</v>
      </c>
    </row>
    <row r="208" spans="1:7" x14ac:dyDescent="0.2">
      <c r="A208" s="200" t="s">
        <v>328</v>
      </c>
      <c r="B208" s="200" t="s">
        <v>330</v>
      </c>
      <c r="C208" s="201">
        <v>40865</v>
      </c>
      <c r="D208" s="200">
        <v>10741</v>
      </c>
      <c r="E208" s="200">
        <v>14</v>
      </c>
      <c r="F208" s="214">
        <v>228</v>
      </c>
      <c r="G208" s="214">
        <f>Table7[[#This Row],[Unidades]]*Table7[[#This Row],[Valor Unitario]]</f>
        <v>3192</v>
      </c>
    </row>
    <row r="209" spans="1:7" x14ac:dyDescent="0.2">
      <c r="A209" s="202" t="s">
        <v>328</v>
      </c>
      <c r="B209" s="202" t="s">
        <v>330</v>
      </c>
      <c r="C209" s="203">
        <v>40872</v>
      </c>
      <c r="D209" s="202">
        <v>10740</v>
      </c>
      <c r="E209" s="202">
        <v>11</v>
      </c>
      <c r="F209" s="216">
        <v>1416</v>
      </c>
      <c r="G209" s="214">
        <f>Table7[[#This Row],[Unidades]]*Table7[[#This Row],[Valor Unitario]]</f>
        <v>15576</v>
      </c>
    </row>
    <row r="210" spans="1:7" x14ac:dyDescent="0.2">
      <c r="A210" s="200" t="s">
        <v>328</v>
      </c>
      <c r="B210" s="200" t="s">
        <v>330</v>
      </c>
      <c r="C210" s="201">
        <v>40875</v>
      </c>
      <c r="D210" s="200">
        <v>10755</v>
      </c>
      <c r="E210" s="200">
        <v>12</v>
      </c>
      <c r="F210" s="214">
        <v>1948.5</v>
      </c>
      <c r="G210" s="214">
        <f>Table7[[#This Row],[Unidades]]*Table7[[#This Row],[Valor Unitario]]</f>
        <v>23382</v>
      </c>
    </row>
    <row r="211" spans="1:7" x14ac:dyDescent="0.2">
      <c r="A211" s="202" t="s">
        <v>328</v>
      </c>
      <c r="B211" s="202" t="s">
        <v>330</v>
      </c>
      <c r="C211" s="203">
        <v>40882</v>
      </c>
      <c r="D211" s="202">
        <v>10726</v>
      </c>
      <c r="E211" s="202">
        <v>15</v>
      </c>
      <c r="F211" s="216">
        <v>655</v>
      </c>
      <c r="G211" s="214">
        <f>Table7[[#This Row],[Unidades]]*Table7[[#This Row],[Valor Unitario]]</f>
        <v>9825</v>
      </c>
    </row>
    <row r="212" spans="1:7" x14ac:dyDescent="0.2">
      <c r="A212" s="200" t="s">
        <v>328</v>
      </c>
      <c r="B212" s="200" t="s">
        <v>330</v>
      </c>
      <c r="C212" s="201">
        <v>40886</v>
      </c>
      <c r="D212" s="200">
        <v>10766</v>
      </c>
      <c r="E212" s="200">
        <v>8</v>
      </c>
      <c r="F212" s="214">
        <v>2310</v>
      </c>
      <c r="G212" s="214">
        <f>Table7[[#This Row],[Unidades]]*Table7[[#This Row],[Valor Unitario]]</f>
        <v>18480</v>
      </c>
    </row>
    <row r="213" spans="1:7" x14ac:dyDescent="0.2">
      <c r="A213" s="202" t="s">
        <v>328</v>
      </c>
      <c r="B213" s="202" t="s">
        <v>330</v>
      </c>
      <c r="C213" s="203">
        <v>40887</v>
      </c>
      <c r="D213" s="202">
        <v>10760</v>
      </c>
      <c r="E213" s="202">
        <v>15</v>
      </c>
      <c r="F213" s="216">
        <v>2917</v>
      </c>
      <c r="G213" s="214">
        <f>Table7[[#This Row],[Unidades]]*Table7[[#This Row],[Valor Unitario]]</f>
        <v>43755</v>
      </c>
    </row>
    <row r="214" spans="1:7" x14ac:dyDescent="0.2">
      <c r="A214" s="200" t="s">
        <v>328</v>
      </c>
      <c r="B214" s="200" t="s">
        <v>330</v>
      </c>
      <c r="C214" s="201">
        <v>40889</v>
      </c>
      <c r="D214" s="200">
        <v>10774</v>
      </c>
      <c r="E214" s="200">
        <v>12</v>
      </c>
      <c r="F214" s="214">
        <v>868.75</v>
      </c>
      <c r="G214" s="214">
        <f>Table7[[#This Row],[Unidades]]*Table7[[#This Row],[Valor Unitario]]</f>
        <v>10425</v>
      </c>
    </row>
    <row r="215" spans="1:7" x14ac:dyDescent="0.2">
      <c r="A215" s="202" t="s">
        <v>328</v>
      </c>
      <c r="B215" s="202" t="s">
        <v>330</v>
      </c>
      <c r="C215" s="203">
        <v>40892</v>
      </c>
      <c r="D215" s="202">
        <v>10767</v>
      </c>
      <c r="E215" s="202">
        <v>8</v>
      </c>
      <c r="F215" s="216">
        <v>28</v>
      </c>
      <c r="G215" s="214">
        <f>Table7[[#This Row],[Unidades]]*Table7[[#This Row],[Valor Unitario]]</f>
        <v>224</v>
      </c>
    </row>
    <row r="216" spans="1:7" x14ac:dyDescent="0.2">
      <c r="A216" s="200" t="s">
        <v>328</v>
      </c>
      <c r="B216" s="200" t="s">
        <v>330</v>
      </c>
      <c r="C216" s="201">
        <v>40896</v>
      </c>
      <c r="D216" s="200">
        <v>10749</v>
      </c>
      <c r="E216" s="200">
        <v>19</v>
      </c>
      <c r="F216" s="214">
        <v>1080</v>
      </c>
      <c r="G216" s="214">
        <f>Table7[[#This Row],[Unidades]]*Table7[[#This Row],[Valor Unitario]]</f>
        <v>20520</v>
      </c>
    </row>
    <row r="217" spans="1:7" x14ac:dyDescent="0.2">
      <c r="A217" s="202" t="s">
        <v>328</v>
      </c>
      <c r="B217" s="202" t="s">
        <v>330</v>
      </c>
      <c r="C217" s="203">
        <v>40896</v>
      </c>
      <c r="D217" s="202">
        <v>10783</v>
      </c>
      <c r="E217" s="202">
        <v>14</v>
      </c>
      <c r="F217" s="216">
        <v>1442.5</v>
      </c>
      <c r="G217" s="214">
        <f>Table7[[#This Row],[Unidades]]*Table7[[#This Row],[Valor Unitario]]</f>
        <v>20195</v>
      </c>
    </row>
    <row r="218" spans="1:7" x14ac:dyDescent="0.2">
      <c r="A218" s="200" t="s">
        <v>328</v>
      </c>
      <c r="B218" s="200" t="s">
        <v>330</v>
      </c>
      <c r="C218" s="201">
        <v>40899</v>
      </c>
      <c r="D218" s="200">
        <v>10784</v>
      </c>
      <c r="E218" s="200">
        <v>13</v>
      </c>
      <c r="F218" s="214">
        <v>1488</v>
      </c>
      <c r="G218" s="214">
        <f>Table7[[#This Row],[Unidades]]*Table7[[#This Row],[Valor Unitario]]</f>
        <v>19344</v>
      </c>
    </row>
    <row r="219" spans="1:7" x14ac:dyDescent="0.2">
      <c r="A219" s="202" t="s">
        <v>328</v>
      </c>
      <c r="B219" s="202" t="s">
        <v>330</v>
      </c>
      <c r="C219" s="203">
        <v>40908</v>
      </c>
      <c r="D219" s="202">
        <v>10801</v>
      </c>
      <c r="E219" s="202">
        <v>14</v>
      </c>
      <c r="F219" s="216">
        <v>3026.85</v>
      </c>
      <c r="G219" s="214">
        <f>Table7[[#This Row],[Unidades]]*Table7[[#This Row],[Valor Unitario]]</f>
        <v>42375.9</v>
      </c>
    </row>
    <row r="220" spans="1:7" x14ac:dyDescent="0.2">
      <c r="A220" s="200" t="s">
        <v>326</v>
      </c>
      <c r="B220" s="200" t="s">
        <v>330</v>
      </c>
      <c r="C220" s="201">
        <v>40910</v>
      </c>
      <c r="D220" s="200">
        <v>10802</v>
      </c>
      <c r="E220" s="200">
        <v>11</v>
      </c>
      <c r="F220" s="214">
        <v>2942.81</v>
      </c>
      <c r="G220" s="214">
        <f>Table7[[#This Row],[Unidades]]*Table7[[#This Row],[Valor Unitario]]</f>
        <v>32370.91</v>
      </c>
    </row>
    <row r="221" spans="1:7" x14ac:dyDescent="0.2">
      <c r="A221" s="202" t="s">
        <v>328</v>
      </c>
      <c r="B221" s="202" t="s">
        <v>330</v>
      </c>
      <c r="C221" s="203">
        <v>40914</v>
      </c>
      <c r="D221" s="202">
        <v>10803</v>
      </c>
      <c r="E221" s="202">
        <v>8</v>
      </c>
      <c r="F221" s="216">
        <v>1193.01</v>
      </c>
      <c r="G221" s="214">
        <f>Table7[[#This Row],[Unidades]]*Table7[[#This Row],[Valor Unitario]]</f>
        <v>9544.08</v>
      </c>
    </row>
    <row r="222" spans="1:7" x14ac:dyDescent="0.2">
      <c r="A222" s="200" t="s">
        <v>328</v>
      </c>
      <c r="B222" s="200" t="s">
        <v>330</v>
      </c>
      <c r="C222" s="201">
        <v>40929</v>
      </c>
      <c r="D222" s="200">
        <v>10830</v>
      </c>
      <c r="E222" s="200">
        <v>15</v>
      </c>
      <c r="F222" s="214">
        <v>1974</v>
      </c>
      <c r="G222" s="214">
        <f>Table7[[#This Row],[Unidades]]*Table7[[#This Row],[Valor Unitario]]</f>
        <v>29610</v>
      </c>
    </row>
    <row r="223" spans="1:7" x14ac:dyDescent="0.2">
      <c r="A223" s="202" t="s">
        <v>328</v>
      </c>
      <c r="B223" s="202" t="s">
        <v>330</v>
      </c>
      <c r="C223" s="203">
        <v>40934</v>
      </c>
      <c r="D223" s="202">
        <v>10843</v>
      </c>
      <c r="E223" s="202">
        <v>16</v>
      </c>
      <c r="F223" s="216">
        <v>159</v>
      </c>
      <c r="G223" s="214">
        <f>Table7[[#This Row],[Unidades]]*Table7[[#This Row],[Valor Unitario]]</f>
        <v>2544</v>
      </c>
    </row>
    <row r="224" spans="1:7" x14ac:dyDescent="0.2">
      <c r="A224" s="200" t="s">
        <v>328</v>
      </c>
      <c r="B224" s="200" t="s">
        <v>330</v>
      </c>
      <c r="C224" s="201">
        <v>40938</v>
      </c>
      <c r="D224" s="200">
        <v>10807</v>
      </c>
      <c r="E224" s="200">
        <v>16</v>
      </c>
      <c r="F224" s="214">
        <v>18.399999999999999</v>
      </c>
      <c r="G224" s="214">
        <f>Table7[[#This Row],[Unidades]]*Table7[[#This Row],[Valor Unitario]]</f>
        <v>294.39999999999998</v>
      </c>
    </row>
    <row r="225" spans="1:7" x14ac:dyDescent="0.2">
      <c r="A225" s="202" t="s">
        <v>328</v>
      </c>
      <c r="B225" s="202" t="s">
        <v>330</v>
      </c>
      <c r="C225" s="203">
        <v>40943</v>
      </c>
      <c r="D225" s="202">
        <v>10816</v>
      </c>
      <c r="E225" s="202">
        <v>15</v>
      </c>
      <c r="F225" s="216">
        <v>8446.4500000000007</v>
      </c>
      <c r="G225" s="214">
        <f>Table7[[#This Row],[Unidades]]*Table7[[#This Row],[Valor Unitario]]</f>
        <v>126696.75000000001</v>
      </c>
    </row>
    <row r="226" spans="1:7" x14ac:dyDescent="0.2">
      <c r="A226" s="200" t="s">
        <v>328</v>
      </c>
      <c r="B226" s="200" t="s">
        <v>330</v>
      </c>
      <c r="C226" s="201">
        <v>40948</v>
      </c>
      <c r="D226" s="200">
        <v>10864</v>
      </c>
      <c r="E226" s="200">
        <v>17</v>
      </c>
      <c r="F226" s="214">
        <v>282</v>
      </c>
      <c r="G226" s="214">
        <f>Table7[[#This Row],[Unidades]]*Table7[[#This Row],[Valor Unitario]]</f>
        <v>4794</v>
      </c>
    </row>
    <row r="227" spans="1:7" x14ac:dyDescent="0.2">
      <c r="A227" s="202" t="s">
        <v>328</v>
      </c>
      <c r="B227" s="202" t="s">
        <v>330</v>
      </c>
      <c r="C227" s="203">
        <v>40948</v>
      </c>
      <c r="D227" s="202">
        <v>10873</v>
      </c>
      <c r="E227" s="202">
        <v>10</v>
      </c>
      <c r="F227" s="216">
        <v>336.8</v>
      </c>
      <c r="G227" s="214">
        <f>Table7[[#This Row],[Unidades]]*Table7[[#This Row],[Valor Unitario]]</f>
        <v>3368</v>
      </c>
    </row>
    <row r="228" spans="1:7" x14ac:dyDescent="0.2">
      <c r="A228" s="200" t="s">
        <v>328</v>
      </c>
      <c r="B228" s="200" t="s">
        <v>330</v>
      </c>
      <c r="C228" s="201">
        <v>40949</v>
      </c>
      <c r="D228" s="200">
        <v>10847</v>
      </c>
      <c r="E228" s="200">
        <v>10</v>
      </c>
      <c r="F228" s="214">
        <v>4931.92</v>
      </c>
      <c r="G228" s="214">
        <f>Table7[[#This Row],[Unidades]]*Table7[[#This Row],[Valor Unitario]]</f>
        <v>49319.199999999997</v>
      </c>
    </row>
    <row r="229" spans="1:7" x14ac:dyDescent="0.2">
      <c r="A229" s="202" t="s">
        <v>328</v>
      </c>
      <c r="B229" s="202" t="s">
        <v>330</v>
      </c>
      <c r="C229" s="203">
        <v>40951</v>
      </c>
      <c r="D229" s="202">
        <v>10878</v>
      </c>
      <c r="E229" s="202">
        <v>14</v>
      </c>
      <c r="F229" s="216">
        <v>1539</v>
      </c>
      <c r="G229" s="214">
        <f>Table7[[#This Row],[Unidades]]*Table7[[#This Row],[Valor Unitario]]</f>
        <v>21546</v>
      </c>
    </row>
    <row r="230" spans="1:7" x14ac:dyDescent="0.2">
      <c r="A230" s="200" t="s">
        <v>328</v>
      </c>
      <c r="B230" s="200" t="s">
        <v>330</v>
      </c>
      <c r="C230" s="201">
        <v>40952</v>
      </c>
      <c r="D230" s="200">
        <v>10884</v>
      </c>
      <c r="E230" s="200">
        <v>17</v>
      </c>
      <c r="F230" s="214">
        <v>1378.07</v>
      </c>
      <c r="G230" s="214">
        <f>Table7[[#This Row],[Unidades]]*Table7[[#This Row],[Valor Unitario]]</f>
        <v>23427.19</v>
      </c>
    </row>
    <row r="231" spans="1:7" x14ac:dyDescent="0.2">
      <c r="A231" s="202" t="s">
        <v>328</v>
      </c>
      <c r="B231" s="202" t="s">
        <v>330</v>
      </c>
      <c r="C231" s="203">
        <v>40955</v>
      </c>
      <c r="D231" s="202">
        <v>10840</v>
      </c>
      <c r="E231" s="202">
        <v>18</v>
      </c>
      <c r="F231" s="216">
        <v>211.2</v>
      </c>
      <c r="G231" s="214">
        <f>Table7[[#This Row],[Unidades]]*Table7[[#This Row],[Valor Unitario]]</f>
        <v>3801.6</v>
      </c>
    </row>
    <row r="232" spans="1:7" x14ac:dyDescent="0.2">
      <c r="A232" s="200" t="s">
        <v>328</v>
      </c>
      <c r="B232" s="200" t="s">
        <v>330</v>
      </c>
      <c r="C232" s="201">
        <v>40956</v>
      </c>
      <c r="D232" s="200">
        <v>10861</v>
      </c>
      <c r="E232" s="200">
        <v>18</v>
      </c>
      <c r="F232" s="214">
        <v>3523.4</v>
      </c>
      <c r="G232" s="214">
        <f>Table7[[#This Row],[Unidades]]*Table7[[#This Row],[Valor Unitario]]</f>
        <v>63421.200000000004</v>
      </c>
    </row>
    <row r="233" spans="1:7" x14ac:dyDescent="0.2">
      <c r="A233" s="202" t="s">
        <v>328</v>
      </c>
      <c r="B233" s="202" t="s">
        <v>330</v>
      </c>
      <c r="C233" s="203">
        <v>40956</v>
      </c>
      <c r="D233" s="202">
        <v>10863</v>
      </c>
      <c r="E233" s="202">
        <v>10</v>
      </c>
      <c r="F233" s="216">
        <v>441.15</v>
      </c>
      <c r="G233" s="214">
        <f>Table7[[#This Row],[Unidades]]*Table7[[#This Row],[Valor Unitario]]</f>
        <v>4411.5</v>
      </c>
    </row>
    <row r="234" spans="1:7" x14ac:dyDescent="0.2">
      <c r="A234" s="200" t="s">
        <v>328</v>
      </c>
      <c r="B234" s="200" t="s">
        <v>330</v>
      </c>
      <c r="C234" s="201">
        <v>40957</v>
      </c>
      <c r="D234" s="200">
        <v>10881</v>
      </c>
      <c r="E234" s="200">
        <v>17</v>
      </c>
      <c r="F234" s="214">
        <v>150</v>
      </c>
      <c r="G234" s="214">
        <f>Table7[[#This Row],[Unidades]]*Table7[[#This Row],[Valor Unitario]]</f>
        <v>2550</v>
      </c>
    </row>
    <row r="235" spans="1:7" x14ac:dyDescent="0.2">
      <c r="A235" s="202" t="s">
        <v>328</v>
      </c>
      <c r="B235" s="202" t="s">
        <v>330</v>
      </c>
      <c r="C235" s="203">
        <v>40958</v>
      </c>
      <c r="D235" s="202">
        <v>10892</v>
      </c>
      <c r="E235" s="202">
        <v>10</v>
      </c>
      <c r="F235" s="216">
        <v>2090</v>
      </c>
      <c r="G235" s="214">
        <f>Table7[[#This Row],[Unidades]]*Table7[[#This Row],[Valor Unitario]]</f>
        <v>20900</v>
      </c>
    </row>
    <row r="236" spans="1:7" x14ac:dyDescent="0.2">
      <c r="A236" s="200" t="s">
        <v>328</v>
      </c>
      <c r="B236" s="200" t="s">
        <v>330</v>
      </c>
      <c r="C236" s="201">
        <v>40959</v>
      </c>
      <c r="D236" s="200">
        <v>10882</v>
      </c>
      <c r="E236" s="200">
        <v>7</v>
      </c>
      <c r="F236" s="214">
        <v>892.64</v>
      </c>
      <c r="G236" s="214">
        <f>Table7[[#This Row],[Unidades]]*Table7[[#This Row],[Valor Unitario]]</f>
        <v>6248.48</v>
      </c>
    </row>
    <row r="237" spans="1:7" x14ac:dyDescent="0.2">
      <c r="A237" s="202" t="s">
        <v>328</v>
      </c>
      <c r="B237" s="202" t="s">
        <v>330</v>
      </c>
      <c r="C237" s="203">
        <v>40965</v>
      </c>
      <c r="D237" s="202">
        <v>10901</v>
      </c>
      <c r="E237" s="202">
        <v>8</v>
      </c>
      <c r="F237" s="216">
        <v>934.5</v>
      </c>
      <c r="G237" s="214">
        <f>Table7[[#This Row],[Unidades]]*Table7[[#This Row],[Valor Unitario]]</f>
        <v>7476</v>
      </c>
    </row>
    <row r="238" spans="1:7" x14ac:dyDescent="0.2">
      <c r="A238" s="200" t="s">
        <v>328</v>
      </c>
      <c r="B238" s="200" t="s">
        <v>330</v>
      </c>
      <c r="C238" s="201">
        <v>40971</v>
      </c>
      <c r="D238" s="200">
        <v>10875</v>
      </c>
      <c r="E238" s="200">
        <v>15</v>
      </c>
      <c r="F238" s="214">
        <v>709.55</v>
      </c>
      <c r="G238" s="214">
        <f>Table7[[#This Row],[Unidades]]*Table7[[#This Row],[Valor Unitario]]</f>
        <v>10643.25</v>
      </c>
    </row>
    <row r="239" spans="1:7" x14ac:dyDescent="0.2">
      <c r="A239" s="202" t="s">
        <v>326</v>
      </c>
      <c r="B239" s="202" t="s">
        <v>330</v>
      </c>
      <c r="C239" s="203">
        <v>40971</v>
      </c>
      <c r="D239" s="202">
        <v>10906</v>
      </c>
      <c r="E239" s="202">
        <v>13</v>
      </c>
      <c r="F239" s="216">
        <v>427.5</v>
      </c>
      <c r="G239" s="214">
        <f>Table7[[#This Row],[Unidades]]*Table7[[#This Row],[Valor Unitario]]</f>
        <v>5557.5</v>
      </c>
    </row>
    <row r="240" spans="1:7" x14ac:dyDescent="0.2">
      <c r="A240" s="200" t="s">
        <v>328</v>
      </c>
      <c r="B240" s="200" t="s">
        <v>330</v>
      </c>
      <c r="C240" s="201">
        <v>40972</v>
      </c>
      <c r="D240" s="200">
        <v>10913</v>
      </c>
      <c r="E240" s="200">
        <v>8</v>
      </c>
      <c r="F240" s="214">
        <v>768.75</v>
      </c>
      <c r="G240" s="214">
        <f>Table7[[#This Row],[Unidades]]*Table7[[#This Row],[Valor Unitario]]</f>
        <v>6150</v>
      </c>
    </row>
    <row r="241" spans="1:7" x14ac:dyDescent="0.2">
      <c r="A241" s="202" t="s">
        <v>328</v>
      </c>
      <c r="B241" s="202" t="s">
        <v>330</v>
      </c>
      <c r="C241" s="203">
        <v>40974</v>
      </c>
      <c r="D241" s="202">
        <v>10898</v>
      </c>
      <c r="E241" s="202">
        <v>15</v>
      </c>
      <c r="F241" s="216">
        <v>30</v>
      </c>
      <c r="G241" s="214">
        <f>Table7[[#This Row],[Unidades]]*Table7[[#This Row],[Valor Unitario]]</f>
        <v>450</v>
      </c>
    </row>
    <row r="242" spans="1:7" x14ac:dyDescent="0.2">
      <c r="A242" s="200" t="s">
        <v>328</v>
      </c>
      <c r="B242" s="200" t="s">
        <v>330</v>
      </c>
      <c r="C242" s="201">
        <v>40974</v>
      </c>
      <c r="D242" s="200">
        <v>10908</v>
      </c>
      <c r="E242" s="200">
        <v>11</v>
      </c>
      <c r="F242" s="214">
        <v>663.1</v>
      </c>
      <c r="G242" s="214">
        <f>Table7[[#This Row],[Unidades]]*Table7[[#This Row],[Valor Unitario]]</f>
        <v>7294.1</v>
      </c>
    </row>
    <row r="243" spans="1:7" x14ac:dyDescent="0.2">
      <c r="A243" s="202" t="s">
        <v>328</v>
      </c>
      <c r="B243" s="202" t="s">
        <v>330</v>
      </c>
      <c r="C243" s="203">
        <v>40977</v>
      </c>
      <c r="D243" s="202">
        <v>10920</v>
      </c>
      <c r="E243" s="202">
        <v>15</v>
      </c>
      <c r="F243" s="216">
        <v>390</v>
      </c>
      <c r="G243" s="214">
        <f>Table7[[#This Row],[Unidades]]*Table7[[#This Row],[Valor Unitario]]</f>
        <v>5850</v>
      </c>
    </row>
    <row r="244" spans="1:7" x14ac:dyDescent="0.2">
      <c r="A244" s="200" t="s">
        <v>328</v>
      </c>
      <c r="B244" s="200" t="s">
        <v>330</v>
      </c>
      <c r="C244" s="201">
        <v>40979</v>
      </c>
      <c r="D244" s="200">
        <v>10917</v>
      </c>
      <c r="E244" s="200">
        <v>11</v>
      </c>
      <c r="F244" s="214">
        <v>365.89</v>
      </c>
      <c r="G244" s="214">
        <f>Table7[[#This Row],[Unidades]]*Table7[[#This Row],[Valor Unitario]]</f>
        <v>4024.79</v>
      </c>
    </row>
    <row r="245" spans="1:7" x14ac:dyDescent="0.2">
      <c r="A245" s="202" t="s">
        <v>328</v>
      </c>
      <c r="B245" s="202" t="s">
        <v>330</v>
      </c>
      <c r="C245" s="203">
        <v>40979</v>
      </c>
      <c r="D245" s="202">
        <v>10926</v>
      </c>
      <c r="E245" s="202">
        <v>14</v>
      </c>
      <c r="F245" s="216">
        <v>514.4</v>
      </c>
      <c r="G245" s="214">
        <f>Table7[[#This Row],[Unidades]]*Table7[[#This Row],[Valor Unitario]]</f>
        <v>7201.5999999999995</v>
      </c>
    </row>
    <row r="246" spans="1:7" x14ac:dyDescent="0.2">
      <c r="A246" s="200" t="s">
        <v>328</v>
      </c>
      <c r="B246" s="200" t="s">
        <v>330</v>
      </c>
      <c r="C246" s="201">
        <v>40986</v>
      </c>
      <c r="D246" s="200">
        <v>10930</v>
      </c>
      <c r="E246" s="200">
        <v>19</v>
      </c>
      <c r="F246" s="214">
        <v>2255.5</v>
      </c>
      <c r="G246" s="214">
        <f>Table7[[#This Row],[Unidades]]*Table7[[#This Row],[Valor Unitario]]</f>
        <v>42854.5</v>
      </c>
    </row>
    <row r="247" spans="1:7" x14ac:dyDescent="0.2">
      <c r="A247" s="202" t="s">
        <v>328</v>
      </c>
      <c r="B247" s="202" t="s">
        <v>330</v>
      </c>
      <c r="C247" s="203">
        <v>40986</v>
      </c>
      <c r="D247" s="202">
        <v>10935</v>
      </c>
      <c r="E247" s="202">
        <v>13</v>
      </c>
      <c r="F247" s="216">
        <v>619.5</v>
      </c>
      <c r="G247" s="214">
        <f>Table7[[#This Row],[Unidades]]*Table7[[#This Row],[Valor Unitario]]</f>
        <v>8053.5</v>
      </c>
    </row>
    <row r="248" spans="1:7" x14ac:dyDescent="0.2">
      <c r="A248" s="200" t="s">
        <v>328</v>
      </c>
      <c r="B248" s="200" t="s">
        <v>330</v>
      </c>
      <c r="C248" s="201">
        <v>40986</v>
      </c>
      <c r="D248" s="200">
        <v>10945</v>
      </c>
      <c r="E248" s="200">
        <v>12</v>
      </c>
      <c r="F248" s="214">
        <v>245</v>
      </c>
      <c r="G248" s="214">
        <f>Table7[[#This Row],[Unidades]]*Table7[[#This Row],[Valor Unitario]]</f>
        <v>2940</v>
      </c>
    </row>
    <row r="249" spans="1:7" x14ac:dyDescent="0.2">
      <c r="A249" s="202" t="s">
        <v>328</v>
      </c>
      <c r="B249" s="202" t="s">
        <v>330</v>
      </c>
      <c r="C249" s="203">
        <v>40987</v>
      </c>
      <c r="D249" s="202">
        <v>10931</v>
      </c>
      <c r="E249" s="202">
        <v>19</v>
      </c>
      <c r="F249" s="216">
        <v>799.2</v>
      </c>
      <c r="G249" s="214">
        <f>Table7[[#This Row],[Unidades]]*Table7[[#This Row],[Valor Unitario]]</f>
        <v>15184.800000000001</v>
      </c>
    </row>
    <row r="250" spans="1:7" x14ac:dyDescent="0.2">
      <c r="A250" s="200" t="s">
        <v>328</v>
      </c>
      <c r="B250" s="200" t="s">
        <v>330</v>
      </c>
      <c r="C250" s="201">
        <v>40987</v>
      </c>
      <c r="D250" s="200">
        <v>10943</v>
      </c>
      <c r="E250" s="200">
        <v>8</v>
      </c>
      <c r="F250" s="214">
        <v>711</v>
      </c>
      <c r="G250" s="214">
        <f>Table7[[#This Row],[Unidades]]*Table7[[#This Row],[Valor Unitario]]</f>
        <v>5688</v>
      </c>
    </row>
    <row r="251" spans="1:7" x14ac:dyDescent="0.2">
      <c r="A251" s="202" t="s">
        <v>328</v>
      </c>
      <c r="B251" s="202" t="s">
        <v>330</v>
      </c>
      <c r="C251" s="203">
        <v>40994</v>
      </c>
      <c r="D251" s="202">
        <v>10972</v>
      </c>
      <c r="E251" s="202">
        <v>8</v>
      </c>
      <c r="F251" s="216">
        <v>251.5</v>
      </c>
      <c r="G251" s="214">
        <f>Table7[[#This Row],[Unidades]]*Table7[[#This Row],[Valor Unitario]]</f>
        <v>2012</v>
      </c>
    </row>
    <row r="252" spans="1:7" x14ac:dyDescent="0.2">
      <c r="A252" s="200" t="s">
        <v>328</v>
      </c>
      <c r="B252" s="200" t="s">
        <v>330</v>
      </c>
      <c r="C252" s="201">
        <v>41007</v>
      </c>
      <c r="D252" s="200">
        <v>10927</v>
      </c>
      <c r="E252" s="200">
        <v>8</v>
      </c>
      <c r="F252" s="214">
        <v>800</v>
      </c>
      <c r="G252" s="214">
        <f>Table7[[#This Row],[Unidades]]*Table7[[#This Row],[Valor Unitario]]</f>
        <v>6400</v>
      </c>
    </row>
    <row r="253" spans="1:7" x14ac:dyDescent="0.2">
      <c r="A253" s="202" t="s">
        <v>328</v>
      </c>
      <c r="B253" s="202" t="s">
        <v>330</v>
      </c>
      <c r="C253" s="203">
        <v>41007</v>
      </c>
      <c r="D253" s="202">
        <v>10966</v>
      </c>
      <c r="E253" s="202">
        <v>7</v>
      </c>
      <c r="F253" s="216">
        <v>1098.46</v>
      </c>
      <c r="G253" s="214">
        <f>Table7[[#This Row],[Unidades]]*Table7[[#This Row],[Valor Unitario]]</f>
        <v>7689.22</v>
      </c>
    </row>
    <row r="254" spans="1:7" x14ac:dyDescent="0.2">
      <c r="A254" s="200" t="s">
        <v>328</v>
      </c>
      <c r="B254" s="200" t="s">
        <v>330</v>
      </c>
      <c r="C254" s="201">
        <v>41009</v>
      </c>
      <c r="D254" s="200">
        <v>10996</v>
      </c>
      <c r="E254" s="200">
        <v>17</v>
      </c>
      <c r="F254" s="214">
        <v>560</v>
      </c>
      <c r="G254" s="214">
        <f>Table7[[#This Row],[Unidades]]*Table7[[#This Row],[Valor Unitario]]</f>
        <v>9520</v>
      </c>
    </row>
    <row r="255" spans="1:7" x14ac:dyDescent="0.2">
      <c r="A255" s="202" t="s">
        <v>328</v>
      </c>
      <c r="B255" s="202" t="s">
        <v>330</v>
      </c>
      <c r="C255" s="203">
        <v>41015</v>
      </c>
      <c r="D255" s="202">
        <v>11002</v>
      </c>
      <c r="E255" s="202">
        <v>14</v>
      </c>
      <c r="F255" s="216">
        <v>1811.1</v>
      </c>
      <c r="G255" s="214">
        <f>Table7[[#This Row],[Unidades]]*Table7[[#This Row],[Valor Unitario]]</f>
        <v>25355.399999999998</v>
      </c>
    </row>
    <row r="256" spans="1:7" x14ac:dyDescent="0.2">
      <c r="A256" s="200" t="s">
        <v>328</v>
      </c>
      <c r="B256" s="200" t="s">
        <v>330</v>
      </c>
      <c r="C256" s="201">
        <v>41015</v>
      </c>
      <c r="D256" s="200">
        <v>11018</v>
      </c>
      <c r="E256" s="200">
        <v>19</v>
      </c>
      <c r="F256" s="214">
        <v>1575</v>
      </c>
      <c r="G256" s="214">
        <f>Table7[[#This Row],[Unidades]]*Table7[[#This Row],[Valor Unitario]]</f>
        <v>29925</v>
      </c>
    </row>
    <row r="257" spans="1:7" x14ac:dyDescent="0.2">
      <c r="A257" s="202" t="s">
        <v>328</v>
      </c>
      <c r="B257" s="202" t="s">
        <v>330</v>
      </c>
      <c r="C257" s="203">
        <v>41016</v>
      </c>
      <c r="D257" s="202">
        <v>10980</v>
      </c>
      <c r="E257" s="202">
        <v>19</v>
      </c>
      <c r="F257" s="216">
        <v>248</v>
      </c>
      <c r="G257" s="214">
        <f>Table7[[#This Row],[Unidades]]*Table7[[#This Row],[Valor Unitario]]</f>
        <v>4712</v>
      </c>
    </row>
    <row r="258" spans="1:7" x14ac:dyDescent="0.2">
      <c r="A258" s="200" t="s">
        <v>328</v>
      </c>
      <c r="B258" s="200" t="s">
        <v>330</v>
      </c>
      <c r="C258" s="201">
        <v>41019</v>
      </c>
      <c r="D258" s="200">
        <v>11024</v>
      </c>
      <c r="E258" s="200">
        <v>18</v>
      </c>
      <c r="F258" s="214">
        <v>1966.81</v>
      </c>
      <c r="G258" s="214">
        <f>Table7[[#This Row],[Unidades]]*Table7[[#This Row],[Valor Unitario]]</f>
        <v>35402.58</v>
      </c>
    </row>
    <row r="259" spans="1:7" x14ac:dyDescent="0.2">
      <c r="A259" s="202" t="s">
        <v>326</v>
      </c>
      <c r="B259" s="202" t="s">
        <v>330</v>
      </c>
      <c r="C259" s="203">
        <v>41026</v>
      </c>
      <c r="D259" s="202">
        <v>11029</v>
      </c>
      <c r="E259" s="202">
        <v>15</v>
      </c>
      <c r="F259" s="216">
        <v>1286.8</v>
      </c>
      <c r="G259" s="214">
        <f>Table7[[#This Row],[Unidades]]*Table7[[#This Row],[Valor Unitario]]</f>
        <v>19302</v>
      </c>
    </row>
    <row r="260" spans="1:7" x14ac:dyDescent="0.2">
      <c r="A260" s="200" t="s">
        <v>328</v>
      </c>
      <c r="B260" s="200" t="s">
        <v>330</v>
      </c>
      <c r="C260" s="201">
        <v>41027</v>
      </c>
      <c r="D260" s="200">
        <v>11026</v>
      </c>
      <c r="E260" s="200">
        <v>7</v>
      </c>
      <c r="F260" s="214">
        <v>1030</v>
      </c>
      <c r="G260" s="214">
        <f>Table7[[#This Row],[Unidades]]*Table7[[#This Row],[Valor Unitario]]</f>
        <v>7210</v>
      </c>
    </row>
    <row r="261" spans="1:7" x14ac:dyDescent="0.2">
      <c r="A261" s="202" t="s">
        <v>328</v>
      </c>
      <c r="B261" s="202" t="s">
        <v>330</v>
      </c>
      <c r="C261" s="203">
        <v>41030</v>
      </c>
      <c r="D261" s="202">
        <v>11044</v>
      </c>
      <c r="E261" s="202">
        <v>17</v>
      </c>
      <c r="F261" s="216">
        <v>591.6</v>
      </c>
      <c r="G261" s="214">
        <f>Table7[[#This Row],[Unidades]]*Table7[[#This Row],[Valor Unitario]]</f>
        <v>10057.200000000001</v>
      </c>
    </row>
    <row r="262" spans="1:7" x14ac:dyDescent="0.2">
      <c r="A262" s="200" t="s">
        <v>328</v>
      </c>
      <c r="B262" s="200" t="s">
        <v>330</v>
      </c>
      <c r="C262" s="201">
        <v>41466</v>
      </c>
      <c r="D262" s="200">
        <v>10252</v>
      </c>
      <c r="E262" s="200">
        <v>8</v>
      </c>
      <c r="F262" s="214">
        <v>3597.9</v>
      </c>
      <c r="G262" s="214">
        <f>Table7[[#This Row],[Unidades]]*Table7[[#This Row],[Valor Unitario]]</f>
        <v>28783.200000000001</v>
      </c>
    </row>
    <row r="263" spans="1:7" x14ac:dyDescent="0.2">
      <c r="A263" s="202" t="s">
        <v>328</v>
      </c>
      <c r="B263" s="202" t="s">
        <v>330</v>
      </c>
      <c r="C263" s="203">
        <v>41467</v>
      </c>
      <c r="D263" s="202">
        <v>10250</v>
      </c>
      <c r="E263" s="202">
        <v>13</v>
      </c>
      <c r="F263" s="216">
        <v>1552.6</v>
      </c>
      <c r="G263" s="214">
        <f>Table7[[#This Row],[Unidades]]*Table7[[#This Row],[Valor Unitario]]</f>
        <v>20183.8</v>
      </c>
    </row>
    <row r="264" spans="1:7" x14ac:dyDescent="0.2">
      <c r="A264" s="200" t="s">
        <v>328</v>
      </c>
      <c r="B264" s="200" t="s">
        <v>330</v>
      </c>
      <c r="C264" s="201">
        <v>41477</v>
      </c>
      <c r="D264" s="200">
        <v>10257</v>
      </c>
      <c r="E264" s="200">
        <v>19</v>
      </c>
      <c r="F264" s="214">
        <v>1119.9000000000001</v>
      </c>
      <c r="G264" s="214">
        <f>Table7[[#This Row],[Unidades]]*Table7[[#This Row],[Valor Unitario]]</f>
        <v>21278.100000000002</v>
      </c>
    </row>
    <row r="265" spans="1:7" x14ac:dyDescent="0.2">
      <c r="A265" s="202" t="s">
        <v>328</v>
      </c>
      <c r="B265" s="202" t="s">
        <v>330</v>
      </c>
      <c r="C265" s="203">
        <v>41480</v>
      </c>
      <c r="D265" s="202">
        <v>10259</v>
      </c>
      <c r="E265" s="202">
        <v>19</v>
      </c>
      <c r="F265" s="216">
        <v>100.8</v>
      </c>
      <c r="G265" s="214">
        <f>Table7[[#This Row],[Unidades]]*Table7[[#This Row],[Valor Unitario]]</f>
        <v>1915.2</v>
      </c>
    </row>
    <row r="266" spans="1:7" x14ac:dyDescent="0.2">
      <c r="A266" s="200" t="s">
        <v>328</v>
      </c>
      <c r="B266" s="200" t="s">
        <v>330</v>
      </c>
      <c r="C266" s="201">
        <v>41484</v>
      </c>
      <c r="D266" s="200">
        <v>10260</v>
      </c>
      <c r="E266" s="200">
        <v>11</v>
      </c>
      <c r="F266" s="214">
        <v>1504.65</v>
      </c>
      <c r="G266" s="214">
        <f>Table7[[#This Row],[Unidades]]*Table7[[#This Row],[Valor Unitario]]</f>
        <v>16551.150000000001</v>
      </c>
    </row>
    <row r="267" spans="1:7" x14ac:dyDescent="0.2">
      <c r="A267" s="202" t="s">
        <v>328</v>
      </c>
      <c r="B267" s="202" t="s">
        <v>330</v>
      </c>
      <c r="C267" s="203">
        <v>41485</v>
      </c>
      <c r="D267" s="202">
        <v>10261</v>
      </c>
      <c r="E267" s="202">
        <v>14</v>
      </c>
      <c r="F267" s="216">
        <v>448</v>
      </c>
      <c r="G267" s="214">
        <f>Table7[[#This Row],[Unidades]]*Table7[[#This Row],[Valor Unitario]]</f>
        <v>6272</v>
      </c>
    </row>
    <row r="268" spans="1:7" x14ac:dyDescent="0.2">
      <c r="A268" s="200" t="s">
        <v>328</v>
      </c>
      <c r="B268" s="200" t="s">
        <v>330</v>
      </c>
      <c r="C268" s="201">
        <v>41492</v>
      </c>
      <c r="D268" s="200">
        <v>10267</v>
      </c>
      <c r="E268" s="200">
        <v>19</v>
      </c>
      <c r="F268" s="214">
        <v>3536.6</v>
      </c>
      <c r="G268" s="214">
        <f>Table7[[#This Row],[Unidades]]*Table7[[#This Row],[Valor Unitario]]</f>
        <v>67195.399999999994</v>
      </c>
    </row>
    <row r="269" spans="1:7" x14ac:dyDescent="0.2">
      <c r="A269" s="202" t="s">
        <v>328</v>
      </c>
      <c r="B269" s="202" t="s">
        <v>330</v>
      </c>
      <c r="C269" s="203">
        <v>41507</v>
      </c>
      <c r="D269" s="202">
        <v>10281</v>
      </c>
      <c r="E269" s="202">
        <v>16</v>
      </c>
      <c r="F269" s="216">
        <v>86.5</v>
      </c>
      <c r="G269" s="214">
        <f>Table7[[#This Row],[Unidades]]*Table7[[#This Row],[Valor Unitario]]</f>
        <v>1384</v>
      </c>
    </row>
    <row r="270" spans="1:7" x14ac:dyDescent="0.2">
      <c r="A270" s="200" t="s">
        <v>328</v>
      </c>
      <c r="B270" s="200" t="s">
        <v>330</v>
      </c>
      <c r="C270" s="201">
        <v>41507</v>
      </c>
      <c r="D270" s="200">
        <v>10282</v>
      </c>
      <c r="E270" s="200">
        <v>9</v>
      </c>
      <c r="F270" s="214">
        <v>155.4</v>
      </c>
      <c r="G270" s="214">
        <f>Table7[[#This Row],[Unidades]]*Table7[[#This Row],[Valor Unitario]]</f>
        <v>1398.6000000000001</v>
      </c>
    </row>
    <row r="271" spans="1:7" x14ac:dyDescent="0.2">
      <c r="A271" s="202" t="s">
        <v>328</v>
      </c>
      <c r="B271" s="202" t="s">
        <v>330</v>
      </c>
      <c r="C271" s="203">
        <v>41513</v>
      </c>
      <c r="D271" s="202">
        <v>10284</v>
      </c>
      <c r="E271" s="202">
        <v>18</v>
      </c>
      <c r="F271" s="216">
        <v>1170.3699999999999</v>
      </c>
      <c r="G271" s="214">
        <f>Table7[[#This Row],[Unidades]]*Table7[[#This Row],[Valor Unitario]]</f>
        <v>21066.659999999996</v>
      </c>
    </row>
    <row r="272" spans="1:7" x14ac:dyDescent="0.2">
      <c r="A272" s="200" t="s">
        <v>328</v>
      </c>
      <c r="B272" s="200" t="s">
        <v>330</v>
      </c>
      <c r="C272" s="201">
        <v>41520</v>
      </c>
      <c r="D272" s="200">
        <v>10288</v>
      </c>
      <c r="E272" s="200">
        <v>19</v>
      </c>
      <c r="F272" s="214">
        <v>80.099999999999994</v>
      </c>
      <c r="G272" s="214">
        <f>Table7[[#This Row],[Unidades]]*Table7[[#This Row],[Valor Unitario]]</f>
        <v>1521.8999999999999</v>
      </c>
    </row>
    <row r="273" spans="1:7" x14ac:dyDescent="0.2">
      <c r="A273" s="202" t="s">
        <v>328</v>
      </c>
      <c r="B273" s="202" t="s">
        <v>330</v>
      </c>
      <c r="C273" s="203">
        <v>41522</v>
      </c>
      <c r="D273" s="202">
        <v>10294</v>
      </c>
      <c r="E273" s="202">
        <v>12</v>
      </c>
      <c r="F273" s="216">
        <v>1887.6</v>
      </c>
      <c r="G273" s="214">
        <f>Table7[[#This Row],[Unidades]]*Table7[[#This Row],[Valor Unitario]]</f>
        <v>22651.199999999997</v>
      </c>
    </row>
    <row r="274" spans="1:7" x14ac:dyDescent="0.2">
      <c r="A274" s="200" t="s">
        <v>328</v>
      </c>
      <c r="B274" s="200" t="s">
        <v>330</v>
      </c>
      <c r="C274" s="201">
        <v>41530</v>
      </c>
      <c r="D274" s="200">
        <v>10299</v>
      </c>
      <c r="E274" s="200">
        <v>13</v>
      </c>
      <c r="F274" s="214">
        <v>349.5</v>
      </c>
      <c r="G274" s="214">
        <f>Table7[[#This Row],[Unidades]]*Table7[[#This Row],[Valor Unitario]]</f>
        <v>4543.5</v>
      </c>
    </row>
    <row r="275" spans="1:7" x14ac:dyDescent="0.2">
      <c r="A275" s="202" t="s">
        <v>328</v>
      </c>
      <c r="B275" s="202" t="s">
        <v>330</v>
      </c>
      <c r="C275" s="203">
        <v>41550</v>
      </c>
      <c r="D275" s="202">
        <v>10315</v>
      </c>
      <c r="E275" s="202">
        <v>17</v>
      </c>
      <c r="F275" s="216">
        <v>516.79999999999995</v>
      </c>
      <c r="G275" s="214">
        <f>Table7[[#This Row],[Unidades]]*Table7[[#This Row],[Valor Unitario]]</f>
        <v>8785.5999999999985</v>
      </c>
    </row>
    <row r="276" spans="1:7" x14ac:dyDescent="0.2">
      <c r="A276" s="200" t="s">
        <v>328</v>
      </c>
      <c r="B276" s="200" t="s">
        <v>330</v>
      </c>
      <c r="C276" s="201">
        <v>41556</v>
      </c>
      <c r="D276" s="200">
        <v>10302</v>
      </c>
      <c r="E276" s="200">
        <v>9</v>
      </c>
      <c r="F276" s="214">
        <v>2708.8</v>
      </c>
      <c r="G276" s="214">
        <f>Table7[[#This Row],[Unidades]]*Table7[[#This Row],[Valor Unitario]]</f>
        <v>24379.200000000001</v>
      </c>
    </row>
    <row r="277" spans="1:7" x14ac:dyDescent="0.2">
      <c r="A277" s="202" t="s">
        <v>328</v>
      </c>
      <c r="B277" s="202" t="s">
        <v>330</v>
      </c>
      <c r="C277" s="203">
        <v>41561</v>
      </c>
      <c r="D277" s="202">
        <v>10323</v>
      </c>
      <c r="E277" s="202">
        <v>8</v>
      </c>
      <c r="F277" s="216">
        <v>164.4</v>
      </c>
      <c r="G277" s="214">
        <f>Table7[[#This Row],[Unidades]]*Table7[[#This Row],[Valor Unitario]]</f>
        <v>1315.2</v>
      </c>
    </row>
    <row r="278" spans="1:7" x14ac:dyDescent="0.2">
      <c r="A278" s="200" t="s">
        <v>328</v>
      </c>
      <c r="B278" s="200" t="s">
        <v>330</v>
      </c>
      <c r="C278" s="201">
        <v>41561</v>
      </c>
      <c r="D278" s="200">
        <v>10326</v>
      </c>
      <c r="E278" s="200">
        <v>8</v>
      </c>
      <c r="F278" s="214">
        <v>982</v>
      </c>
      <c r="G278" s="214">
        <f>Table7[[#This Row],[Unidades]]*Table7[[#This Row],[Valor Unitario]]</f>
        <v>7856</v>
      </c>
    </row>
    <row r="279" spans="1:7" x14ac:dyDescent="0.2">
      <c r="A279" s="202" t="s">
        <v>328</v>
      </c>
      <c r="B279" s="202" t="s">
        <v>330</v>
      </c>
      <c r="C279" s="203">
        <v>41564</v>
      </c>
      <c r="D279" s="202">
        <v>10328</v>
      </c>
      <c r="E279" s="202">
        <v>8</v>
      </c>
      <c r="F279" s="216">
        <v>1168</v>
      </c>
      <c r="G279" s="214">
        <f>Table7[[#This Row],[Unidades]]*Table7[[#This Row],[Valor Unitario]]</f>
        <v>9344</v>
      </c>
    </row>
    <row r="280" spans="1:7" x14ac:dyDescent="0.2">
      <c r="A280" s="200" t="s">
        <v>328</v>
      </c>
      <c r="B280" s="200" t="s">
        <v>330</v>
      </c>
      <c r="C280" s="201">
        <v>41570</v>
      </c>
      <c r="D280" s="200">
        <v>10329</v>
      </c>
      <c r="E280" s="200">
        <v>9</v>
      </c>
      <c r="F280" s="214">
        <v>4578.43</v>
      </c>
      <c r="G280" s="214">
        <f>Table7[[#This Row],[Unidades]]*Table7[[#This Row],[Valor Unitario]]</f>
        <v>41205.870000000003</v>
      </c>
    </row>
    <row r="281" spans="1:7" x14ac:dyDescent="0.2">
      <c r="A281" s="202" t="s">
        <v>328</v>
      </c>
      <c r="B281" s="202" t="s">
        <v>330</v>
      </c>
      <c r="C281" s="203">
        <v>41576</v>
      </c>
      <c r="D281" s="202">
        <v>10337</v>
      </c>
      <c r="E281" s="202">
        <v>9</v>
      </c>
      <c r="F281" s="216">
        <v>2467</v>
      </c>
      <c r="G281" s="214">
        <f>Table7[[#This Row],[Unidades]]*Table7[[#This Row],[Valor Unitario]]</f>
        <v>22203</v>
      </c>
    </row>
    <row r="282" spans="1:7" x14ac:dyDescent="0.2">
      <c r="A282" s="200" t="s">
        <v>328</v>
      </c>
      <c r="B282" s="200" t="s">
        <v>330</v>
      </c>
      <c r="C282" s="201">
        <v>41576</v>
      </c>
      <c r="D282" s="200">
        <v>10338</v>
      </c>
      <c r="E282" s="200">
        <v>8</v>
      </c>
      <c r="F282" s="214">
        <v>934.5</v>
      </c>
      <c r="G282" s="214">
        <f>Table7[[#This Row],[Unidades]]*Table7[[#This Row],[Valor Unitario]]</f>
        <v>7476</v>
      </c>
    </row>
    <row r="283" spans="1:7" x14ac:dyDescent="0.2">
      <c r="A283" s="202" t="s">
        <v>328</v>
      </c>
      <c r="B283" s="202" t="s">
        <v>330</v>
      </c>
      <c r="C283" s="203">
        <v>41582</v>
      </c>
      <c r="D283" s="202">
        <v>10342</v>
      </c>
      <c r="E283" s="202">
        <v>9</v>
      </c>
      <c r="F283" s="216">
        <v>1840.64</v>
      </c>
      <c r="G283" s="214">
        <f>Table7[[#This Row],[Unidades]]*Table7[[#This Row],[Valor Unitario]]</f>
        <v>16565.760000000002</v>
      </c>
    </row>
    <row r="284" spans="1:7" x14ac:dyDescent="0.2">
      <c r="A284" s="200" t="s">
        <v>328</v>
      </c>
      <c r="B284" s="200" t="s">
        <v>330</v>
      </c>
      <c r="C284" s="201">
        <v>41583</v>
      </c>
      <c r="D284" s="200">
        <v>10344</v>
      </c>
      <c r="E284" s="200">
        <v>17</v>
      </c>
      <c r="F284" s="214">
        <v>2296</v>
      </c>
      <c r="G284" s="214">
        <f>Table7[[#This Row],[Unidades]]*Table7[[#This Row],[Valor Unitario]]</f>
        <v>39032</v>
      </c>
    </row>
    <row r="285" spans="1:7" x14ac:dyDescent="0.2">
      <c r="A285" s="202" t="s">
        <v>328</v>
      </c>
      <c r="B285" s="202" t="s">
        <v>330</v>
      </c>
      <c r="C285" s="203">
        <v>41584</v>
      </c>
      <c r="D285" s="202">
        <v>10343</v>
      </c>
      <c r="E285" s="202">
        <v>16</v>
      </c>
      <c r="F285" s="216">
        <v>1584</v>
      </c>
      <c r="G285" s="214">
        <f>Table7[[#This Row],[Unidades]]*Table7[[#This Row],[Valor Unitario]]</f>
        <v>25344</v>
      </c>
    </row>
    <row r="286" spans="1:7" x14ac:dyDescent="0.2">
      <c r="A286" s="200" t="s">
        <v>328</v>
      </c>
      <c r="B286" s="200" t="s">
        <v>330</v>
      </c>
      <c r="C286" s="201">
        <v>41586</v>
      </c>
      <c r="D286" s="200">
        <v>10347</v>
      </c>
      <c r="E286" s="200">
        <v>16</v>
      </c>
      <c r="F286" s="214">
        <v>814.42</v>
      </c>
      <c r="G286" s="214">
        <f>Table7[[#This Row],[Unidades]]*Table7[[#This Row],[Valor Unitario]]</f>
        <v>13030.72</v>
      </c>
    </row>
    <row r="287" spans="1:7" x14ac:dyDescent="0.2">
      <c r="A287" s="202" t="s">
        <v>328</v>
      </c>
      <c r="B287" s="202" t="s">
        <v>330</v>
      </c>
      <c r="C287" s="203">
        <v>41593</v>
      </c>
      <c r="D287" s="202">
        <v>10348</v>
      </c>
      <c r="E287" s="202">
        <v>19</v>
      </c>
      <c r="F287" s="216">
        <v>363.6</v>
      </c>
      <c r="G287" s="214">
        <f>Table7[[#This Row],[Unidades]]*Table7[[#This Row],[Valor Unitario]]</f>
        <v>6908.4000000000005</v>
      </c>
    </row>
    <row r="288" spans="1:7" x14ac:dyDescent="0.2">
      <c r="A288" s="200" t="s">
        <v>328</v>
      </c>
      <c r="B288" s="200" t="s">
        <v>330</v>
      </c>
      <c r="C288" s="201">
        <v>41610</v>
      </c>
      <c r="D288" s="200">
        <v>10360</v>
      </c>
      <c r="E288" s="200">
        <v>10</v>
      </c>
      <c r="F288" s="214">
        <v>7390.2</v>
      </c>
      <c r="G288" s="214">
        <f>Table7[[#This Row],[Unidades]]*Table7[[#This Row],[Valor Unitario]]</f>
        <v>73902</v>
      </c>
    </row>
    <row r="289" spans="1:7" x14ac:dyDescent="0.2">
      <c r="A289" s="202" t="s">
        <v>328</v>
      </c>
      <c r="B289" s="202" t="s">
        <v>330</v>
      </c>
      <c r="C289" s="203">
        <v>41612</v>
      </c>
      <c r="D289" s="202">
        <v>10363</v>
      </c>
      <c r="E289" s="202">
        <v>7</v>
      </c>
      <c r="F289" s="216">
        <v>447.2</v>
      </c>
      <c r="G289" s="214">
        <f>Table7[[#This Row],[Unidades]]*Table7[[#This Row],[Valor Unitario]]</f>
        <v>3130.4</v>
      </c>
    </row>
    <row r="290" spans="1:7" x14ac:dyDescent="0.2">
      <c r="A290" s="200" t="s">
        <v>328</v>
      </c>
      <c r="B290" s="200" t="s">
        <v>330</v>
      </c>
      <c r="C290" s="201">
        <v>41619</v>
      </c>
      <c r="D290" s="200">
        <v>10373</v>
      </c>
      <c r="E290" s="200">
        <v>15</v>
      </c>
      <c r="F290" s="214">
        <v>1366.4</v>
      </c>
      <c r="G290" s="214">
        <f>Table7[[#This Row],[Unidades]]*Table7[[#This Row],[Valor Unitario]]</f>
        <v>20496</v>
      </c>
    </row>
    <row r="291" spans="1:7" x14ac:dyDescent="0.2">
      <c r="A291" s="202" t="s">
        <v>328</v>
      </c>
      <c r="B291" s="202" t="s">
        <v>330</v>
      </c>
      <c r="C291" s="203">
        <v>41624</v>
      </c>
      <c r="D291" s="202">
        <v>10382</v>
      </c>
      <c r="E291" s="202">
        <v>19</v>
      </c>
      <c r="F291" s="216">
        <v>2900</v>
      </c>
      <c r="G291" s="214">
        <f>Table7[[#This Row],[Unidades]]*Table7[[#This Row],[Valor Unitario]]</f>
        <v>55100</v>
      </c>
    </row>
    <row r="292" spans="1:7" x14ac:dyDescent="0.2">
      <c r="A292" s="200" t="s">
        <v>328</v>
      </c>
      <c r="B292" s="200" t="s">
        <v>330</v>
      </c>
      <c r="C292" s="201">
        <v>41632</v>
      </c>
      <c r="D292" s="200">
        <v>10389</v>
      </c>
      <c r="E292" s="200">
        <v>11</v>
      </c>
      <c r="F292" s="214">
        <v>1832.8</v>
      </c>
      <c r="G292" s="214">
        <f>Table7[[#This Row],[Unidades]]*Table7[[#This Row],[Valor Unitario]]</f>
        <v>20160.8</v>
      </c>
    </row>
    <row r="293" spans="1:7" x14ac:dyDescent="0.2">
      <c r="A293" s="202" t="s">
        <v>326</v>
      </c>
      <c r="B293" s="202" t="s">
        <v>331</v>
      </c>
      <c r="C293" s="203">
        <v>40557</v>
      </c>
      <c r="D293" s="202">
        <v>10409</v>
      </c>
      <c r="E293" s="202">
        <v>19</v>
      </c>
      <c r="F293" s="216">
        <v>319.2</v>
      </c>
      <c r="G293" s="214">
        <f>Table7[[#This Row],[Unidades]]*Table7[[#This Row],[Valor Unitario]]</f>
        <v>6064.8</v>
      </c>
    </row>
    <row r="294" spans="1:7" x14ac:dyDescent="0.2">
      <c r="A294" s="200" t="s">
        <v>328</v>
      </c>
      <c r="B294" s="200" t="s">
        <v>331</v>
      </c>
      <c r="C294" s="201">
        <v>40558</v>
      </c>
      <c r="D294" s="200">
        <v>10410</v>
      </c>
      <c r="E294" s="200">
        <v>16</v>
      </c>
      <c r="F294" s="214">
        <v>802</v>
      </c>
      <c r="G294" s="214">
        <f>Table7[[#This Row],[Unidades]]*Table7[[#This Row],[Valor Unitario]]</f>
        <v>12832</v>
      </c>
    </row>
    <row r="295" spans="1:7" x14ac:dyDescent="0.2">
      <c r="A295" s="202" t="s">
        <v>328</v>
      </c>
      <c r="B295" s="202" t="s">
        <v>331</v>
      </c>
      <c r="C295" s="203">
        <v>40559</v>
      </c>
      <c r="D295" s="202">
        <v>10413</v>
      </c>
      <c r="E295" s="202">
        <v>8</v>
      </c>
      <c r="F295" s="216">
        <v>2123.1999999999998</v>
      </c>
      <c r="G295" s="214">
        <f>Table7[[#This Row],[Unidades]]*Table7[[#This Row],[Valor Unitario]]</f>
        <v>16985.599999999999</v>
      </c>
    </row>
    <row r="296" spans="1:7" x14ac:dyDescent="0.2">
      <c r="A296" s="200" t="s">
        <v>326</v>
      </c>
      <c r="B296" s="200" t="s">
        <v>331</v>
      </c>
      <c r="C296" s="201">
        <v>40567</v>
      </c>
      <c r="D296" s="200">
        <v>10415</v>
      </c>
      <c r="E296" s="200">
        <v>18</v>
      </c>
      <c r="F296" s="214">
        <v>102.4</v>
      </c>
      <c r="G296" s="214">
        <f>Table7[[#This Row],[Unidades]]*Table7[[#This Row],[Valor Unitario]]</f>
        <v>1843.2</v>
      </c>
    </row>
    <row r="297" spans="1:7" x14ac:dyDescent="0.2">
      <c r="A297" s="202" t="s">
        <v>328</v>
      </c>
      <c r="B297" s="202" t="s">
        <v>331</v>
      </c>
      <c r="C297" s="203">
        <v>40570</v>
      </c>
      <c r="D297" s="202">
        <v>10420</v>
      </c>
      <c r="E297" s="202">
        <v>8</v>
      </c>
      <c r="F297" s="216">
        <v>1707.84</v>
      </c>
      <c r="G297" s="214">
        <f>Table7[[#This Row],[Unidades]]*Table7[[#This Row],[Valor Unitario]]</f>
        <v>13662.72</v>
      </c>
    </row>
    <row r="298" spans="1:7" x14ac:dyDescent="0.2">
      <c r="A298" s="200" t="s">
        <v>328</v>
      </c>
      <c r="B298" s="200" t="s">
        <v>331</v>
      </c>
      <c r="C298" s="201">
        <v>40581</v>
      </c>
      <c r="D298" s="200">
        <v>10429</v>
      </c>
      <c r="E298" s="200">
        <v>12</v>
      </c>
      <c r="F298" s="214">
        <v>1441.37</v>
      </c>
      <c r="G298" s="214">
        <f>Table7[[#This Row],[Unidades]]*Table7[[#This Row],[Valor Unitario]]</f>
        <v>17296.439999999999</v>
      </c>
    </row>
    <row r="299" spans="1:7" x14ac:dyDescent="0.2">
      <c r="A299" s="202" t="s">
        <v>328</v>
      </c>
      <c r="B299" s="202" t="s">
        <v>331</v>
      </c>
      <c r="C299" s="203">
        <v>40581</v>
      </c>
      <c r="D299" s="202">
        <v>10432</v>
      </c>
      <c r="E299" s="202">
        <v>9</v>
      </c>
      <c r="F299" s="216">
        <v>485</v>
      </c>
      <c r="G299" s="214">
        <f>Table7[[#This Row],[Unidades]]*Table7[[#This Row],[Valor Unitario]]</f>
        <v>4365</v>
      </c>
    </row>
    <row r="300" spans="1:7" x14ac:dyDescent="0.2">
      <c r="A300" s="200" t="s">
        <v>326</v>
      </c>
      <c r="B300" s="200" t="s">
        <v>331</v>
      </c>
      <c r="C300" s="201">
        <v>40585</v>
      </c>
      <c r="D300" s="200">
        <v>10436</v>
      </c>
      <c r="E300" s="200">
        <v>12</v>
      </c>
      <c r="F300" s="214">
        <v>1994.52</v>
      </c>
      <c r="G300" s="214">
        <f>Table7[[#This Row],[Unidades]]*Table7[[#This Row],[Valor Unitario]]</f>
        <v>23934.239999999998</v>
      </c>
    </row>
    <row r="301" spans="1:7" x14ac:dyDescent="0.2">
      <c r="A301" s="202" t="s">
        <v>328</v>
      </c>
      <c r="B301" s="202" t="s">
        <v>331</v>
      </c>
      <c r="C301" s="203">
        <v>40587</v>
      </c>
      <c r="D301" s="202">
        <v>10434</v>
      </c>
      <c r="E301" s="202">
        <v>7</v>
      </c>
      <c r="F301" s="216">
        <v>321.12</v>
      </c>
      <c r="G301" s="214">
        <f>Table7[[#This Row],[Unidades]]*Table7[[#This Row],[Valor Unitario]]</f>
        <v>2247.84</v>
      </c>
    </row>
    <row r="302" spans="1:7" x14ac:dyDescent="0.2">
      <c r="A302" s="200" t="s">
        <v>328</v>
      </c>
      <c r="B302" s="200" t="s">
        <v>331</v>
      </c>
      <c r="C302" s="201">
        <v>40588</v>
      </c>
      <c r="D302" s="200">
        <v>10438</v>
      </c>
      <c r="E302" s="200">
        <v>18</v>
      </c>
      <c r="F302" s="214">
        <v>454</v>
      </c>
      <c r="G302" s="214">
        <f>Table7[[#This Row],[Unidades]]*Table7[[#This Row],[Valor Unitario]]</f>
        <v>8172</v>
      </c>
    </row>
    <row r="303" spans="1:7" x14ac:dyDescent="0.2">
      <c r="A303" s="202" t="s">
        <v>328</v>
      </c>
      <c r="B303" s="202" t="s">
        <v>331</v>
      </c>
      <c r="C303" s="203">
        <v>40592</v>
      </c>
      <c r="D303" s="202">
        <v>10442</v>
      </c>
      <c r="E303" s="202">
        <v>19</v>
      </c>
      <c r="F303" s="216">
        <v>1792</v>
      </c>
      <c r="G303" s="214">
        <f>Table7[[#This Row],[Unidades]]*Table7[[#This Row],[Valor Unitario]]</f>
        <v>34048</v>
      </c>
    </row>
    <row r="304" spans="1:7" x14ac:dyDescent="0.2">
      <c r="A304" s="200" t="s">
        <v>326</v>
      </c>
      <c r="B304" s="200" t="s">
        <v>331</v>
      </c>
      <c r="C304" s="201">
        <v>40594</v>
      </c>
      <c r="D304" s="200">
        <v>10445</v>
      </c>
      <c r="E304" s="200">
        <v>17</v>
      </c>
      <c r="F304" s="214">
        <v>174.9</v>
      </c>
      <c r="G304" s="214">
        <f>Table7[[#This Row],[Unidades]]*Table7[[#This Row],[Valor Unitario]]</f>
        <v>2973.3</v>
      </c>
    </row>
    <row r="305" spans="1:7" x14ac:dyDescent="0.2">
      <c r="A305" s="202" t="s">
        <v>328</v>
      </c>
      <c r="B305" s="202" t="s">
        <v>331</v>
      </c>
      <c r="C305" s="203">
        <v>40595</v>
      </c>
      <c r="D305" s="202">
        <v>10444</v>
      </c>
      <c r="E305" s="202">
        <v>19</v>
      </c>
      <c r="F305" s="216">
        <v>1031.7</v>
      </c>
      <c r="G305" s="214">
        <f>Table7[[#This Row],[Unidades]]*Table7[[#This Row],[Valor Unitario]]</f>
        <v>19602.3</v>
      </c>
    </row>
    <row r="306" spans="1:7" x14ac:dyDescent="0.2">
      <c r="A306" s="200" t="s">
        <v>328</v>
      </c>
      <c r="B306" s="200" t="s">
        <v>331</v>
      </c>
      <c r="C306" s="201">
        <v>40601</v>
      </c>
      <c r="D306" s="200">
        <v>10449</v>
      </c>
      <c r="E306" s="200">
        <v>17</v>
      </c>
      <c r="F306" s="214">
        <v>1838.2</v>
      </c>
      <c r="G306" s="214">
        <f>Table7[[#This Row],[Unidades]]*Table7[[#This Row],[Valor Unitario]]</f>
        <v>31249.4</v>
      </c>
    </row>
    <row r="307" spans="1:7" x14ac:dyDescent="0.2">
      <c r="A307" s="202" t="s">
        <v>328</v>
      </c>
      <c r="B307" s="202" t="s">
        <v>331</v>
      </c>
      <c r="C307" s="203">
        <v>40606</v>
      </c>
      <c r="D307" s="202">
        <v>10433</v>
      </c>
      <c r="E307" s="202">
        <v>10</v>
      </c>
      <c r="F307" s="216">
        <v>851.2</v>
      </c>
      <c r="G307" s="214">
        <f>Table7[[#This Row],[Unidades]]*Table7[[#This Row],[Valor Unitario]]</f>
        <v>8512</v>
      </c>
    </row>
    <row r="308" spans="1:7" x14ac:dyDescent="0.2">
      <c r="A308" s="200" t="s">
        <v>326</v>
      </c>
      <c r="B308" s="200" t="s">
        <v>331</v>
      </c>
      <c r="C308" s="201">
        <v>40614</v>
      </c>
      <c r="D308" s="200">
        <v>10468</v>
      </c>
      <c r="E308" s="200">
        <v>13</v>
      </c>
      <c r="F308" s="214">
        <v>717.6</v>
      </c>
      <c r="G308" s="214">
        <f>Table7[[#This Row],[Unidades]]*Table7[[#This Row],[Valor Unitario]]</f>
        <v>9328.8000000000011</v>
      </c>
    </row>
    <row r="309" spans="1:7" x14ac:dyDescent="0.2">
      <c r="A309" s="202" t="s">
        <v>328</v>
      </c>
      <c r="B309" s="202" t="s">
        <v>331</v>
      </c>
      <c r="C309" s="203">
        <v>40616</v>
      </c>
      <c r="D309" s="202">
        <v>10441</v>
      </c>
      <c r="E309" s="202">
        <v>17</v>
      </c>
      <c r="F309" s="216">
        <v>1755</v>
      </c>
      <c r="G309" s="214">
        <f>Table7[[#This Row],[Unidades]]*Table7[[#This Row],[Valor Unitario]]</f>
        <v>29835</v>
      </c>
    </row>
    <row r="310" spans="1:7" x14ac:dyDescent="0.2">
      <c r="A310" s="200" t="s">
        <v>328</v>
      </c>
      <c r="B310" s="200" t="s">
        <v>331</v>
      </c>
      <c r="C310" s="201">
        <v>40623</v>
      </c>
      <c r="D310" s="200">
        <v>10479</v>
      </c>
      <c r="E310" s="200">
        <v>9</v>
      </c>
      <c r="F310" s="214">
        <v>10495.6</v>
      </c>
      <c r="G310" s="214">
        <f>Table7[[#This Row],[Unidades]]*Table7[[#This Row],[Valor Unitario]]</f>
        <v>94460.400000000009</v>
      </c>
    </row>
    <row r="311" spans="1:7" x14ac:dyDescent="0.2">
      <c r="A311" s="202" t="s">
        <v>328</v>
      </c>
      <c r="B311" s="202" t="s">
        <v>331</v>
      </c>
      <c r="C311" s="203">
        <v>40634</v>
      </c>
      <c r="D311" s="202">
        <v>10484</v>
      </c>
      <c r="E311" s="202">
        <v>7</v>
      </c>
      <c r="F311" s="216">
        <v>386.2</v>
      </c>
      <c r="G311" s="214">
        <f>Table7[[#This Row],[Unidades]]*Table7[[#This Row],[Valor Unitario]]</f>
        <v>2703.4</v>
      </c>
    </row>
    <row r="312" spans="1:7" x14ac:dyDescent="0.2">
      <c r="A312" s="200" t="s">
        <v>326</v>
      </c>
      <c r="B312" s="200" t="s">
        <v>331</v>
      </c>
      <c r="C312" s="201">
        <v>40644</v>
      </c>
      <c r="D312" s="200">
        <v>10492</v>
      </c>
      <c r="E312" s="200">
        <v>10</v>
      </c>
      <c r="F312" s="214">
        <v>851.2</v>
      </c>
      <c r="G312" s="214">
        <f>Table7[[#This Row],[Unidades]]*Table7[[#This Row],[Valor Unitario]]</f>
        <v>8512</v>
      </c>
    </row>
    <row r="313" spans="1:7" x14ac:dyDescent="0.2">
      <c r="A313" s="202" t="s">
        <v>328</v>
      </c>
      <c r="B313" s="202" t="s">
        <v>331</v>
      </c>
      <c r="C313" s="203">
        <v>40644</v>
      </c>
      <c r="D313" s="202">
        <v>10495</v>
      </c>
      <c r="E313" s="202">
        <v>19</v>
      </c>
      <c r="F313" s="216">
        <v>278</v>
      </c>
      <c r="G313" s="214">
        <f>Table7[[#This Row],[Unidades]]*Table7[[#This Row],[Valor Unitario]]</f>
        <v>5282</v>
      </c>
    </row>
    <row r="314" spans="1:7" x14ac:dyDescent="0.2">
      <c r="A314" s="200" t="s">
        <v>328</v>
      </c>
      <c r="B314" s="200" t="s">
        <v>331</v>
      </c>
      <c r="C314" s="201">
        <v>40654</v>
      </c>
      <c r="D314" s="200">
        <v>10505</v>
      </c>
      <c r="E314" s="200">
        <v>8</v>
      </c>
      <c r="F314" s="214">
        <v>147.9</v>
      </c>
      <c r="G314" s="214">
        <f>Table7[[#This Row],[Unidades]]*Table7[[#This Row],[Valor Unitario]]</f>
        <v>1183.2</v>
      </c>
    </row>
    <row r="315" spans="1:7" x14ac:dyDescent="0.2">
      <c r="A315" s="202" t="s">
        <v>328</v>
      </c>
      <c r="B315" s="202" t="s">
        <v>331</v>
      </c>
      <c r="C315" s="203">
        <v>40662</v>
      </c>
      <c r="D315" s="202">
        <v>10517</v>
      </c>
      <c r="E315" s="202">
        <v>12</v>
      </c>
      <c r="F315" s="216">
        <v>352</v>
      </c>
      <c r="G315" s="214">
        <f>Table7[[#This Row],[Unidades]]*Table7[[#This Row],[Valor Unitario]]</f>
        <v>4224</v>
      </c>
    </row>
    <row r="316" spans="1:7" x14ac:dyDescent="0.2">
      <c r="A316" s="200" t="s">
        <v>326</v>
      </c>
      <c r="B316" s="200" t="s">
        <v>331</v>
      </c>
      <c r="C316" s="201">
        <v>40675</v>
      </c>
      <c r="D316" s="200">
        <v>10530</v>
      </c>
      <c r="E316" s="200">
        <v>16</v>
      </c>
      <c r="F316" s="214">
        <v>4180</v>
      </c>
      <c r="G316" s="214">
        <f>Table7[[#This Row],[Unidades]]*Table7[[#This Row],[Valor Unitario]]</f>
        <v>66880</v>
      </c>
    </row>
    <row r="317" spans="1:7" x14ac:dyDescent="0.2">
      <c r="A317" s="202" t="s">
        <v>328</v>
      </c>
      <c r="B317" s="202" t="s">
        <v>331</v>
      </c>
      <c r="C317" s="203">
        <v>40679</v>
      </c>
      <c r="D317" s="202">
        <v>10514</v>
      </c>
      <c r="E317" s="202">
        <v>19</v>
      </c>
      <c r="F317" s="216">
        <v>8623.4500000000007</v>
      </c>
      <c r="G317" s="214">
        <f>Table7[[#This Row],[Unidades]]*Table7[[#This Row],[Valor Unitario]]</f>
        <v>163845.55000000002</v>
      </c>
    </row>
    <row r="318" spans="1:7" x14ac:dyDescent="0.2">
      <c r="A318" s="200" t="s">
        <v>328</v>
      </c>
      <c r="B318" s="200" t="s">
        <v>331</v>
      </c>
      <c r="C318" s="201">
        <v>40696</v>
      </c>
      <c r="D318" s="200">
        <v>10547</v>
      </c>
      <c r="E318" s="200">
        <v>16</v>
      </c>
      <c r="F318" s="214">
        <v>1792.8</v>
      </c>
      <c r="G318" s="214">
        <f>Table7[[#This Row],[Unidades]]*Table7[[#This Row],[Valor Unitario]]</f>
        <v>28684.799999999999</v>
      </c>
    </row>
    <row r="319" spans="1:7" x14ac:dyDescent="0.2">
      <c r="A319" s="202" t="s">
        <v>328</v>
      </c>
      <c r="B319" s="202" t="s">
        <v>331</v>
      </c>
      <c r="C319" s="203">
        <v>40696</v>
      </c>
      <c r="D319" s="202">
        <v>10548</v>
      </c>
      <c r="E319" s="202">
        <v>15</v>
      </c>
      <c r="F319" s="216">
        <v>240.1</v>
      </c>
      <c r="G319" s="214">
        <f>Table7[[#This Row],[Unidades]]*Table7[[#This Row],[Valor Unitario]]</f>
        <v>3601.5</v>
      </c>
    </row>
    <row r="320" spans="1:7" x14ac:dyDescent="0.2">
      <c r="A320" s="200" t="s">
        <v>326</v>
      </c>
      <c r="B320" s="200" t="s">
        <v>331</v>
      </c>
      <c r="C320" s="201">
        <v>40700</v>
      </c>
      <c r="D320" s="200">
        <v>10536</v>
      </c>
      <c r="E320" s="200">
        <v>8</v>
      </c>
      <c r="F320" s="214">
        <v>1645</v>
      </c>
      <c r="G320" s="214">
        <f>Table7[[#This Row],[Unidades]]*Table7[[#This Row],[Valor Unitario]]</f>
        <v>13160</v>
      </c>
    </row>
    <row r="321" spans="1:7" x14ac:dyDescent="0.2">
      <c r="A321" s="202" t="s">
        <v>328</v>
      </c>
      <c r="B321" s="202" t="s">
        <v>331</v>
      </c>
      <c r="C321" s="203">
        <v>40707</v>
      </c>
      <c r="D321" s="202">
        <v>10540</v>
      </c>
      <c r="E321" s="202">
        <v>17</v>
      </c>
      <c r="F321" s="216">
        <v>10191.700000000001</v>
      </c>
      <c r="G321" s="214">
        <f>Table7[[#This Row],[Unidades]]*Table7[[#This Row],[Valor Unitario]]</f>
        <v>173258.90000000002</v>
      </c>
    </row>
    <row r="322" spans="1:7" x14ac:dyDescent="0.2">
      <c r="A322" s="200" t="s">
        <v>328</v>
      </c>
      <c r="B322" s="200" t="s">
        <v>331</v>
      </c>
      <c r="C322" s="201">
        <v>40713</v>
      </c>
      <c r="D322" s="200">
        <v>10570</v>
      </c>
      <c r="E322" s="200">
        <v>12</v>
      </c>
      <c r="F322" s="214">
        <v>2465.25</v>
      </c>
      <c r="G322" s="214">
        <f>Table7[[#This Row],[Unidades]]*Table7[[#This Row],[Valor Unitario]]</f>
        <v>29583</v>
      </c>
    </row>
    <row r="323" spans="1:7" x14ac:dyDescent="0.2">
      <c r="A323" s="202" t="s">
        <v>328</v>
      </c>
      <c r="B323" s="202" t="s">
        <v>331</v>
      </c>
      <c r="C323" s="203">
        <v>40719</v>
      </c>
      <c r="D323" s="202">
        <v>10572</v>
      </c>
      <c r="E323" s="202">
        <v>11</v>
      </c>
      <c r="F323" s="216">
        <v>1501.08</v>
      </c>
      <c r="G323" s="214">
        <f>Table7[[#This Row],[Unidades]]*Table7[[#This Row],[Valor Unitario]]</f>
        <v>16511.879999999997</v>
      </c>
    </row>
    <row r="324" spans="1:7" x14ac:dyDescent="0.2">
      <c r="A324" s="200" t="s">
        <v>326</v>
      </c>
      <c r="B324" s="200" t="s">
        <v>331</v>
      </c>
      <c r="C324" s="201">
        <v>40724</v>
      </c>
      <c r="D324" s="200">
        <v>10576</v>
      </c>
      <c r="E324" s="200">
        <v>12</v>
      </c>
      <c r="F324" s="214">
        <v>838.45</v>
      </c>
      <c r="G324" s="214">
        <f>Table7[[#This Row],[Unidades]]*Table7[[#This Row],[Valor Unitario]]</f>
        <v>10061.400000000001</v>
      </c>
    </row>
    <row r="325" spans="1:7" x14ac:dyDescent="0.2">
      <c r="A325" s="202" t="s">
        <v>328</v>
      </c>
      <c r="B325" s="202" t="s">
        <v>331</v>
      </c>
      <c r="C325" s="203">
        <v>40726</v>
      </c>
      <c r="D325" s="202">
        <v>10581</v>
      </c>
      <c r="E325" s="202">
        <v>9</v>
      </c>
      <c r="F325" s="216">
        <v>310</v>
      </c>
      <c r="G325" s="214">
        <f>Table7[[#This Row],[Unidades]]*Table7[[#This Row],[Valor Unitario]]</f>
        <v>2790</v>
      </c>
    </row>
    <row r="326" spans="1:7" x14ac:dyDescent="0.2">
      <c r="A326" s="200" t="s">
        <v>328</v>
      </c>
      <c r="B326" s="200" t="s">
        <v>331</v>
      </c>
      <c r="C326" s="201">
        <v>40733</v>
      </c>
      <c r="D326" s="200">
        <v>10568</v>
      </c>
      <c r="E326" s="200">
        <v>17</v>
      </c>
      <c r="F326" s="214">
        <v>155</v>
      </c>
      <c r="G326" s="214">
        <f>Table7[[#This Row],[Unidades]]*Table7[[#This Row],[Valor Unitario]]</f>
        <v>2635</v>
      </c>
    </row>
    <row r="327" spans="1:7" x14ac:dyDescent="0.2">
      <c r="A327" s="202" t="s">
        <v>328</v>
      </c>
      <c r="B327" s="202" t="s">
        <v>331</v>
      </c>
      <c r="C327" s="203">
        <v>40738</v>
      </c>
      <c r="D327" s="202">
        <v>10582</v>
      </c>
      <c r="E327" s="202">
        <v>19</v>
      </c>
      <c r="F327" s="216">
        <v>330</v>
      </c>
      <c r="G327" s="214">
        <f>Table7[[#This Row],[Unidades]]*Table7[[#This Row],[Valor Unitario]]</f>
        <v>6270</v>
      </c>
    </row>
    <row r="328" spans="1:7" x14ac:dyDescent="0.2">
      <c r="A328" s="200" t="s">
        <v>328</v>
      </c>
      <c r="B328" s="200" t="s">
        <v>331</v>
      </c>
      <c r="C328" s="201">
        <v>40740</v>
      </c>
      <c r="D328" s="200">
        <v>10592</v>
      </c>
      <c r="E328" s="200">
        <v>12</v>
      </c>
      <c r="F328" s="214">
        <v>516.46</v>
      </c>
      <c r="G328" s="214">
        <f>Table7[[#This Row],[Unidades]]*Table7[[#This Row],[Valor Unitario]]</f>
        <v>6197.52</v>
      </c>
    </row>
    <row r="329" spans="1:7" x14ac:dyDescent="0.2">
      <c r="A329" s="202" t="s">
        <v>328</v>
      </c>
      <c r="B329" s="202" t="s">
        <v>331</v>
      </c>
      <c r="C329" s="203">
        <v>40740</v>
      </c>
      <c r="D329" s="202">
        <v>10594</v>
      </c>
      <c r="E329" s="202">
        <v>12</v>
      </c>
      <c r="F329" s="216">
        <v>565.5</v>
      </c>
      <c r="G329" s="214">
        <f>Table7[[#This Row],[Unidades]]*Table7[[#This Row],[Valor Unitario]]</f>
        <v>6786</v>
      </c>
    </row>
    <row r="330" spans="1:7" x14ac:dyDescent="0.2">
      <c r="A330" s="200" t="s">
        <v>326</v>
      </c>
      <c r="B330" s="200" t="s">
        <v>331</v>
      </c>
      <c r="C330" s="201">
        <v>40762</v>
      </c>
      <c r="D330" s="200">
        <v>10619</v>
      </c>
      <c r="E330" s="200">
        <v>17</v>
      </c>
      <c r="F330" s="214">
        <v>1260</v>
      </c>
      <c r="G330" s="214">
        <f>Table7[[#This Row],[Unidades]]*Table7[[#This Row],[Valor Unitario]]</f>
        <v>21420</v>
      </c>
    </row>
    <row r="331" spans="1:7" x14ac:dyDescent="0.2">
      <c r="A331" s="202" t="s">
        <v>328</v>
      </c>
      <c r="B331" s="202" t="s">
        <v>331</v>
      </c>
      <c r="C331" s="203">
        <v>40769</v>
      </c>
      <c r="D331" s="202">
        <v>10625</v>
      </c>
      <c r="E331" s="202">
        <v>12</v>
      </c>
      <c r="F331" s="216">
        <v>479.75</v>
      </c>
      <c r="G331" s="214">
        <f>Table7[[#This Row],[Unidades]]*Table7[[#This Row],[Valor Unitario]]</f>
        <v>5757</v>
      </c>
    </row>
    <row r="332" spans="1:7" x14ac:dyDescent="0.2">
      <c r="A332" s="200" t="s">
        <v>328</v>
      </c>
      <c r="B332" s="200" t="s">
        <v>331</v>
      </c>
      <c r="C332" s="201">
        <v>40787</v>
      </c>
      <c r="D332" s="200">
        <v>10638</v>
      </c>
      <c r="E332" s="200">
        <v>18</v>
      </c>
      <c r="F332" s="214">
        <v>2720.05</v>
      </c>
      <c r="G332" s="214">
        <f>Table7[[#This Row],[Unidades]]*Table7[[#This Row],[Valor Unitario]]</f>
        <v>48960.9</v>
      </c>
    </row>
    <row r="333" spans="1:7" x14ac:dyDescent="0.2">
      <c r="A333" s="202" t="s">
        <v>328</v>
      </c>
      <c r="B333" s="202" t="s">
        <v>331</v>
      </c>
      <c r="C333" s="203">
        <v>40787</v>
      </c>
      <c r="D333" s="202">
        <v>10644</v>
      </c>
      <c r="E333" s="202">
        <v>9</v>
      </c>
      <c r="F333" s="216">
        <v>1371.8</v>
      </c>
      <c r="G333" s="214">
        <f>Table7[[#This Row],[Unidades]]*Table7[[#This Row],[Valor Unitario]]</f>
        <v>12346.199999999999</v>
      </c>
    </row>
    <row r="334" spans="1:7" x14ac:dyDescent="0.2">
      <c r="A334" s="200" t="s">
        <v>328</v>
      </c>
      <c r="B334" s="200" t="s">
        <v>331</v>
      </c>
      <c r="C334" s="201">
        <v>40804</v>
      </c>
      <c r="D334" s="200">
        <v>10662</v>
      </c>
      <c r="E334" s="200">
        <v>9</v>
      </c>
      <c r="F334" s="214">
        <v>125</v>
      </c>
      <c r="G334" s="214">
        <f>Table7[[#This Row],[Unidades]]*Table7[[#This Row],[Valor Unitario]]</f>
        <v>1125</v>
      </c>
    </row>
    <row r="335" spans="1:7" x14ac:dyDescent="0.2">
      <c r="A335" s="202" t="s">
        <v>328</v>
      </c>
      <c r="B335" s="202" t="s">
        <v>331</v>
      </c>
      <c r="C335" s="203">
        <v>40816</v>
      </c>
      <c r="D335" s="202">
        <v>10681</v>
      </c>
      <c r="E335" s="202">
        <v>14</v>
      </c>
      <c r="F335" s="216">
        <v>1287.4000000000001</v>
      </c>
      <c r="G335" s="214">
        <f>Table7[[#This Row],[Unidades]]*Table7[[#This Row],[Valor Unitario]]</f>
        <v>18023.600000000002</v>
      </c>
    </row>
    <row r="336" spans="1:7" x14ac:dyDescent="0.2">
      <c r="A336" s="200" t="s">
        <v>328</v>
      </c>
      <c r="B336" s="200" t="s">
        <v>331</v>
      </c>
      <c r="C336" s="201">
        <v>40816</v>
      </c>
      <c r="D336" s="200">
        <v>10684</v>
      </c>
      <c r="E336" s="200">
        <v>18</v>
      </c>
      <c r="F336" s="214">
        <v>1768</v>
      </c>
      <c r="G336" s="214">
        <f>Table7[[#This Row],[Unidades]]*Table7[[#This Row],[Valor Unitario]]</f>
        <v>31824</v>
      </c>
    </row>
    <row r="337" spans="1:7" x14ac:dyDescent="0.2">
      <c r="A337" s="202" t="s">
        <v>328</v>
      </c>
      <c r="B337" s="202" t="s">
        <v>331</v>
      </c>
      <c r="C337" s="203">
        <v>40817</v>
      </c>
      <c r="D337" s="202">
        <v>10682</v>
      </c>
      <c r="E337" s="202">
        <v>11</v>
      </c>
      <c r="F337" s="216">
        <v>375.5</v>
      </c>
      <c r="G337" s="214">
        <f>Table7[[#This Row],[Unidades]]*Table7[[#This Row],[Valor Unitario]]</f>
        <v>4130.5</v>
      </c>
    </row>
    <row r="338" spans="1:7" x14ac:dyDescent="0.2">
      <c r="A338" s="200" t="s">
        <v>328</v>
      </c>
      <c r="B338" s="200" t="s">
        <v>331</v>
      </c>
      <c r="C338" s="201">
        <v>40826</v>
      </c>
      <c r="D338" s="200">
        <v>10693</v>
      </c>
      <c r="E338" s="200">
        <v>19</v>
      </c>
      <c r="F338" s="214">
        <v>2071.1999999999998</v>
      </c>
      <c r="G338" s="214">
        <f>Table7[[#This Row],[Unidades]]*Table7[[#This Row],[Valor Unitario]]</f>
        <v>39352.799999999996</v>
      </c>
    </row>
    <row r="339" spans="1:7" x14ac:dyDescent="0.2">
      <c r="A339" s="202" t="s">
        <v>328</v>
      </c>
      <c r="B339" s="202" t="s">
        <v>331</v>
      </c>
      <c r="C339" s="203">
        <v>40829</v>
      </c>
      <c r="D339" s="202">
        <v>10699</v>
      </c>
      <c r="E339" s="202">
        <v>17</v>
      </c>
      <c r="F339" s="216">
        <v>114</v>
      </c>
      <c r="G339" s="214">
        <f>Table7[[#This Row],[Unidades]]*Table7[[#This Row],[Valor Unitario]]</f>
        <v>1938</v>
      </c>
    </row>
    <row r="340" spans="1:7" x14ac:dyDescent="0.2">
      <c r="A340" s="200" t="s">
        <v>328</v>
      </c>
      <c r="B340" s="200" t="s">
        <v>331</v>
      </c>
      <c r="C340" s="201">
        <v>40830</v>
      </c>
      <c r="D340" s="200">
        <v>10697</v>
      </c>
      <c r="E340" s="200">
        <v>16</v>
      </c>
      <c r="F340" s="214">
        <v>805.43</v>
      </c>
      <c r="G340" s="214">
        <f>Table7[[#This Row],[Unidades]]*Table7[[#This Row],[Valor Unitario]]</f>
        <v>12886.88</v>
      </c>
    </row>
    <row r="341" spans="1:7" x14ac:dyDescent="0.2">
      <c r="A341" s="202" t="s">
        <v>328</v>
      </c>
      <c r="B341" s="202" t="s">
        <v>331</v>
      </c>
      <c r="C341" s="203">
        <v>40832</v>
      </c>
      <c r="D341" s="202">
        <v>10700</v>
      </c>
      <c r="E341" s="202">
        <v>7</v>
      </c>
      <c r="F341" s="216">
        <v>1638.4</v>
      </c>
      <c r="G341" s="214">
        <f>Table7[[#This Row],[Unidades]]*Table7[[#This Row],[Valor Unitario]]</f>
        <v>11468.800000000001</v>
      </c>
    </row>
    <row r="342" spans="1:7" x14ac:dyDescent="0.2">
      <c r="A342" s="200" t="s">
        <v>328</v>
      </c>
      <c r="B342" s="200" t="s">
        <v>331</v>
      </c>
      <c r="C342" s="201">
        <v>40845</v>
      </c>
      <c r="D342" s="200">
        <v>10715</v>
      </c>
      <c r="E342" s="200">
        <v>10</v>
      </c>
      <c r="F342" s="214">
        <v>1296</v>
      </c>
      <c r="G342" s="214">
        <f>Table7[[#This Row],[Unidades]]*Table7[[#This Row],[Valor Unitario]]</f>
        <v>12960</v>
      </c>
    </row>
    <row r="343" spans="1:7" x14ac:dyDescent="0.2">
      <c r="A343" s="202" t="s">
        <v>328</v>
      </c>
      <c r="B343" s="202" t="s">
        <v>331</v>
      </c>
      <c r="C343" s="203">
        <v>40847</v>
      </c>
      <c r="D343" s="202">
        <v>10712</v>
      </c>
      <c r="E343" s="202">
        <v>15</v>
      </c>
      <c r="F343" s="216">
        <v>1233.48</v>
      </c>
      <c r="G343" s="214">
        <f>Table7[[#This Row],[Unidades]]*Table7[[#This Row],[Valor Unitario]]</f>
        <v>18502.2</v>
      </c>
    </row>
    <row r="344" spans="1:7" x14ac:dyDescent="0.2">
      <c r="A344" s="200" t="s">
        <v>328</v>
      </c>
      <c r="B344" s="200" t="s">
        <v>331</v>
      </c>
      <c r="C344" s="201">
        <v>40854</v>
      </c>
      <c r="D344" s="200">
        <v>10732</v>
      </c>
      <c r="E344" s="200">
        <v>14</v>
      </c>
      <c r="F344" s="214">
        <v>360</v>
      </c>
      <c r="G344" s="214">
        <f>Table7[[#This Row],[Unidades]]*Table7[[#This Row],[Valor Unitario]]</f>
        <v>5040</v>
      </c>
    </row>
    <row r="345" spans="1:7" x14ac:dyDescent="0.2">
      <c r="A345" s="202" t="s">
        <v>326</v>
      </c>
      <c r="B345" s="202" t="s">
        <v>331</v>
      </c>
      <c r="C345" s="203">
        <v>40864</v>
      </c>
      <c r="D345" s="202">
        <v>10739</v>
      </c>
      <c r="E345" s="202">
        <v>12</v>
      </c>
      <c r="F345" s="216">
        <v>240</v>
      </c>
      <c r="G345" s="214">
        <f>Table7[[#This Row],[Unidades]]*Table7[[#This Row],[Valor Unitario]]</f>
        <v>2880</v>
      </c>
    </row>
    <row r="346" spans="1:7" x14ac:dyDescent="0.2">
      <c r="A346" s="200" t="s">
        <v>328</v>
      </c>
      <c r="B346" s="200" t="s">
        <v>331</v>
      </c>
      <c r="C346" s="201">
        <v>40865</v>
      </c>
      <c r="D346" s="200">
        <v>10742</v>
      </c>
      <c r="E346" s="200">
        <v>8</v>
      </c>
      <c r="F346" s="214">
        <v>3118</v>
      </c>
      <c r="G346" s="214">
        <f>Table7[[#This Row],[Unidades]]*Table7[[#This Row],[Valor Unitario]]</f>
        <v>24944</v>
      </c>
    </row>
    <row r="347" spans="1:7" x14ac:dyDescent="0.2">
      <c r="A347" s="202" t="s">
        <v>328</v>
      </c>
      <c r="B347" s="202" t="s">
        <v>331</v>
      </c>
      <c r="C347" s="203">
        <v>40872</v>
      </c>
      <c r="D347" s="202">
        <v>10723</v>
      </c>
      <c r="E347" s="202">
        <v>10</v>
      </c>
      <c r="F347" s="216">
        <v>468.45</v>
      </c>
      <c r="G347" s="214">
        <f>Table7[[#This Row],[Unidades]]*Table7[[#This Row],[Valor Unitario]]</f>
        <v>4684.5</v>
      </c>
    </row>
    <row r="348" spans="1:7" x14ac:dyDescent="0.2">
      <c r="A348" s="200" t="s">
        <v>326</v>
      </c>
      <c r="B348" s="200" t="s">
        <v>331</v>
      </c>
      <c r="C348" s="201">
        <v>40874</v>
      </c>
      <c r="D348" s="200">
        <v>10753</v>
      </c>
      <c r="E348" s="200">
        <v>8</v>
      </c>
      <c r="F348" s="214">
        <v>88</v>
      </c>
      <c r="G348" s="214">
        <f>Table7[[#This Row],[Unidades]]*Table7[[#This Row],[Valor Unitario]]</f>
        <v>704</v>
      </c>
    </row>
    <row r="349" spans="1:7" x14ac:dyDescent="0.2">
      <c r="A349" s="202" t="s">
        <v>328</v>
      </c>
      <c r="B349" s="202" t="s">
        <v>331</v>
      </c>
      <c r="C349" s="203">
        <v>40875</v>
      </c>
      <c r="D349" s="202">
        <v>10748</v>
      </c>
      <c r="E349" s="202">
        <v>10</v>
      </c>
      <c r="F349" s="216">
        <v>2196</v>
      </c>
      <c r="G349" s="214">
        <f>Table7[[#This Row],[Unidades]]*Table7[[#This Row],[Valor Unitario]]</f>
        <v>21960</v>
      </c>
    </row>
    <row r="350" spans="1:7" x14ac:dyDescent="0.2">
      <c r="A350" s="200" t="s">
        <v>328</v>
      </c>
      <c r="B350" s="200" t="s">
        <v>331</v>
      </c>
      <c r="C350" s="201">
        <v>40880</v>
      </c>
      <c r="D350" s="200">
        <v>10751</v>
      </c>
      <c r="E350" s="200">
        <v>10</v>
      </c>
      <c r="F350" s="214">
        <v>1631.48</v>
      </c>
      <c r="G350" s="214">
        <f>Table7[[#This Row],[Unidades]]*Table7[[#This Row],[Valor Unitario]]</f>
        <v>16314.8</v>
      </c>
    </row>
    <row r="351" spans="1:7" x14ac:dyDescent="0.2">
      <c r="A351" s="202" t="s">
        <v>326</v>
      </c>
      <c r="B351" s="202" t="s">
        <v>331</v>
      </c>
      <c r="C351" s="203">
        <v>40881</v>
      </c>
      <c r="D351" s="202">
        <v>10758</v>
      </c>
      <c r="E351" s="202">
        <v>8</v>
      </c>
      <c r="F351" s="216">
        <v>1644.6</v>
      </c>
      <c r="G351" s="214">
        <f>Table7[[#This Row],[Unidades]]*Table7[[#This Row],[Valor Unitario]]</f>
        <v>13156.8</v>
      </c>
    </row>
    <row r="352" spans="1:7" x14ac:dyDescent="0.2">
      <c r="A352" s="200" t="s">
        <v>328</v>
      </c>
      <c r="B352" s="200" t="s">
        <v>331</v>
      </c>
      <c r="C352" s="201">
        <v>40885</v>
      </c>
      <c r="D352" s="200">
        <v>10763</v>
      </c>
      <c r="E352" s="200">
        <v>17</v>
      </c>
      <c r="F352" s="214">
        <v>616</v>
      </c>
      <c r="G352" s="214">
        <f>Table7[[#This Row],[Unidades]]*Table7[[#This Row],[Valor Unitario]]</f>
        <v>10472</v>
      </c>
    </row>
    <row r="353" spans="1:7" x14ac:dyDescent="0.2">
      <c r="A353" s="202" t="s">
        <v>328</v>
      </c>
      <c r="B353" s="202" t="s">
        <v>331</v>
      </c>
      <c r="C353" s="203">
        <v>40886</v>
      </c>
      <c r="D353" s="202">
        <v>10762</v>
      </c>
      <c r="E353" s="202">
        <v>8</v>
      </c>
      <c r="F353" s="216">
        <v>4337</v>
      </c>
      <c r="G353" s="214">
        <f>Table7[[#This Row],[Unidades]]*Table7[[#This Row],[Valor Unitario]]</f>
        <v>34696</v>
      </c>
    </row>
    <row r="354" spans="1:7" x14ac:dyDescent="0.2">
      <c r="A354" s="200" t="s">
        <v>328</v>
      </c>
      <c r="B354" s="200" t="s">
        <v>331</v>
      </c>
      <c r="C354" s="201">
        <v>40886</v>
      </c>
      <c r="D354" s="200">
        <v>10765</v>
      </c>
      <c r="E354" s="200">
        <v>12</v>
      </c>
      <c r="F354" s="214">
        <v>1515.6</v>
      </c>
      <c r="G354" s="214">
        <f>Table7[[#This Row],[Unidades]]*Table7[[#This Row],[Valor Unitario]]</f>
        <v>18187.199999999997</v>
      </c>
    </row>
    <row r="355" spans="1:7" x14ac:dyDescent="0.2">
      <c r="A355" s="202" t="s">
        <v>328</v>
      </c>
      <c r="B355" s="202" t="s">
        <v>331</v>
      </c>
      <c r="C355" s="203">
        <v>40889</v>
      </c>
      <c r="D355" s="202">
        <v>10759</v>
      </c>
      <c r="E355" s="202">
        <v>15</v>
      </c>
      <c r="F355" s="216">
        <v>320</v>
      </c>
      <c r="G355" s="214">
        <f>Table7[[#This Row],[Unidades]]*Table7[[#This Row],[Valor Unitario]]</f>
        <v>4800</v>
      </c>
    </row>
    <row r="356" spans="1:7" x14ac:dyDescent="0.2">
      <c r="A356" s="200" t="s">
        <v>328</v>
      </c>
      <c r="B356" s="200" t="s">
        <v>331</v>
      </c>
      <c r="C356" s="201">
        <v>40889</v>
      </c>
      <c r="D356" s="200">
        <v>10769</v>
      </c>
      <c r="E356" s="200">
        <v>9</v>
      </c>
      <c r="F356" s="214">
        <v>1684.27</v>
      </c>
      <c r="G356" s="214">
        <f>Table7[[#This Row],[Unidades]]*Table7[[#This Row],[Valor Unitario]]</f>
        <v>15158.43</v>
      </c>
    </row>
    <row r="357" spans="1:7" x14ac:dyDescent="0.2">
      <c r="A357" s="202" t="s">
        <v>328</v>
      </c>
      <c r="B357" s="202" t="s">
        <v>331</v>
      </c>
      <c r="C357" s="203">
        <v>40892</v>
      </c>
      <c r="D357" s="202">
        <v>10768</v>
      </c>
      <c r="E357" s="202">
        <v>11</v>
      </c>
      <c r="F357" s="216">
        <v>1477</v>
      </c>
      <c r="G357" s="214">
        <f>Table7[[#This Row],[Unidades]]*Table7[[#This Row],[Valor Unitario]]</f>
        <v>16247</v>
      </c>
    </row>
    <row r="358" spans="1:7" x14ac:dyDescent="0.2">
      <c r="A358" s="200" t="s">
        <v>328</v>
      </c>
      <c r="B358" s="200" t="s">
        <v>331</v>
      </c>
      <c r="C358" s="201">
        <v>40896</v>
      </c>
      <c r="D358" s="200">
        <v>10772</v>
      </c>
      <c r="E358" s="200">
        <v>8</v>
      </c>
      <c r="F358" s="214">
        <v>3603.22</v>
      </c>
      <c r="G358" s="214">
        <f>Table7[[#This Row],[Unidades]]*Table7[[#This Row],[Valor Unitario]]</f>
        <v>28825.759999999998</v>
      </c>
    </row>
    <row r="359" spans="1:7" x14ac:dyDescent="0.2">
      <c r="A359" s="202" t="s">
        <v>328</v>
      </c>
      <c r="B359" s="202" t="s">
        <v>331</v>
      </c>
      <c r="C359" s="203">
        <v>40901</v>
      </c>
      <c r="D359" s="202">
        <v>10778</v>
      </c>
      <c r="E359" s="202">
        <v>18</v>
      </c>
      <c r="F359" s="216">
        <v>96.5</v>
      </c>
      <c r="G359" s="214">
        <f>Table7[[#This Row],[Unidades]]*Table7[[#This Row],[Valor Unitario]]</f>
        <v>1737</v>
      </c>
    </row>
    <row r="360" spans="1:7" x14ac:dyDescent="0.2">
      <c r="A360" s="200" t="s">
        <v>328</v>
      </c>
      <c r="B360" s="200" t="s">
        <v>331</v>
      </c>
      <c r="C360" s="201">
        <v>40913</v>
      </c>
      <c r="D360" s="200">
        <v>10806</v>
      </c>
      <c r="E360" s="200">
        <v>14</v>
      </c>
      <c r="F360" s="214">
        <v>439.6</v>
      </c>
      <c r="G360" s="214">
        <f>Table7[[#This Row],[Unidades]]*Table7[[#This Row],[Valor Unitario]]</f>
        <v>6154.4000000000005</v>
      </c>
    </row>
    <row r="361" spans="1:7" x14ac:dyDescent="0.2">
      <c r="A361" s="202" t="s">
        <v>328</v>
      </c>
      <c r="B361" s="202" t="s">
        <v>331</v>
      </c>
      <c r="C361" s="203">
        <v>40916</v>
      </c>
      <c r="D361" s="202">
        <v>10793</v>
      </c>
      <c r="E361" s="202">
        <v>11</v>
      </c>
      <c r="F361" s="216">
        <v>191.1</v>
      </c>
      <c r="G361" s="214">
        <f>Table7[[#This Row],[Unidades]]*Table7[[#This Row],[Valor Unitario]]</f>
        <v>2102.1</v>
      </c>
    </row>
    <row r="362" spans="1:7" x14ac:dyDescent="0.2">
      <c r="A362" s="200" t="s">
        <v>328</v>
      </c>
      <c r="B362" s="200" t="s">
        <v>331</v>
      </c>
      <c r="C362" s="201">
        <v>40921</v>
      </c>
      <c r="D362" s="200">
        <v>10817</v>
      </c>
      <c r="E362" s="200">
        <v>8</v>
      </c>
      <c r="F362" s="214">
        <v>10952.84</v>
      </c>
      <c r="G362" s="214">
        <f>Table7[[#This Row],[Unidades]]*Table7[[#This Row],[Valor Unitario]]</f>
        <v>87622.720000000001</v>
      </c>
    </row>
    <row r="363" spans="1:7" x14ac:dyDescent="0.2">
      <c r="A363" s="202" t="s">
        <v>328</v>
      </c>
      <c r="B363" s="202" t="s">
        <v>331</v>
      </c>
      <c r="C363" s="203">
        <v>40921</v>
      </c>
      <c r="D363" s="202">
        <v>10820</v>
      </c>
      <c r="E363" s="202">
        <v>7</v>
      </c>
      <c r="F363" s="216">
        <v>1140</v>
      </c>
      <c r="G363" s="214">
        <f>Table7[[#This Row],[Unidades]]*Table7[[#This Row],[Valor Unitario]]</f>
        <v>7980</v>
      </c>
    </row>
    <row r="364" spans="1:7" x14ac:dyDescent="0.2">
      <c r="A364" s="200" t="s">
        <v>328</v>
      </c>
      <c r="B364" s="200" t="s">
        <v>331</v>
      </c>
      <c r="C364" s="201">
        <v>40922</v>
      </c>
      <c r="D364" s="200">
        <v>10779</v>
      </c>
      <c r="E364" s="200">
        <v>16</v>
      </c>
      <c r="F364" s="214">
        <v>1335</v>
      </c>
      <c r="G364" s="214">
        <f>Table7[[#This Row],[Unidades]]*Table7[[#This Row],[Valor Unitario]]</f>
        <v>21360</v>
      </c>
    </row>
    <row r="365" spans="1:7" x14ac:dyDescent="0.2">
      <c r="A365" s="202" t="s">
        <v>328</v>
      </c>
      <c r="B365" s="202" t="s">
        <v>331</v>
      </c>
      <c r="C365" s="203">
        <v>40922</v>
      </c>
      <c r="D365" s="202">
        <v>10796</v>
      </c>
      <c r="E365" s="202">
        <v>19</v>
      </c>
      <c r="F365" s="216">
        <v>2341.36</v>
      </c>
      <c r="G365" s="214">
        <f>Table7[[#This Row],[Unidades]]*Table7[[#This Row],[Valor Unitario]]</f>
        <v>44485.840000000004</v>
      </c>
    </row>
    <row r="366" spans="1:7" x14ac:dyDescent="0.2">
      <c r="A366" s="200" t="s">
        <v>328</v>
      </c>
      <c r="B366" s="200" t="s">
        <v>331</v>
      </c>
      <c r="C366" s="201">
        <v>40922</v>
      </c>
      <c r="D366" s="200">
        <v>10814</v>
      </c>
      <c r="E366" s="200">
        <v>14</v>
      </c>
      <c r="F366" s="214">
        <v>1788.45</v>
      </c>
      <c r="G366" s="214">
        <f>Table7[[#This Row],[Unidades]]*Table7[[#This Row],[Valor Unitario]]</f>
        <v>25038.3</v>
      </c>
    </row>
    <row r="367" spans="1:7" x14ac:dyDescent="0.2">
      <c r="A367" s="202" t="s">
        <v>328</v>
      </c>
      <c r="B367" s="202" t="s">
        <v>331</v>
      </c>
      <c r="C367" s="203">
        <v>40930</v>
      </c>
      <c r="D367" s="202">
        <v>10839</v>
      </c>
      <c r="E367" s="202">
        <v>12</v>
      </c>
      <c r="F367" s="216">
        <v>827.55</v>
      </c>
      <c r="G367" s="214">
        <f>Table7[[#This Row],[Unidades]]*Table7[[#This Row],[Valor Unitario]]</f>
        <v>9930.5999999999985</v>
      </c>
    </row>
    <row r="368" spans="1:7" x14ac:dyDescent="0.2">
      <c r="A368" s="200" t="s">
        <v>328</v>
      </c>
      <c r="B368" s="200" t="s">
        <v>331</v>
      </c>
      <c r="C368" s="201">
        <v>40931</v>
      </c>
      <c r="D368" s="200">
        <v>10831</v>
      </c>
      <c r="E368" s="200">
        <v>10</v>
      </c>
      <c r="F368" s="214">
        <v>2684.4</v>
      </c>
      <c r="G368" s="214">
        <f>Table7[[#This Row],[Unidades]]*Table7[[#This Row],[Valor Unitario]]</f>
        <v>26844</v>
      </c>
    </row>
    <row r="369" spans="1:7" x14ac:dyDescent="0.2">
      <c r="A369" s="202" t="s">
        <v>328</v>
      </c>
      <c r="B369" s="202" t="s">
        <v>331</v>
      </c>
      <c r="C369" s="203">
        <v>40931</v>
      </c>
      <c r="D369" s="202">
        <v>10838</v>
      </c>
      <c r="E369" s="202">
        <v>11</v>
      </c>
      <c r="F369" s="216">
        <v>1938.38</v>
      </c>
      <c r="G369" s="214">
        <f>Table7[[#This Row],[Unidades]]*Table7[[#This Row],[Valor Unitario]]</f>
        <v>21322.18</v>
      </c>
    </row>
    <row r="370" spans="1:7" x14ac:dyDescent="0.2">
      <c r="A370" s="200" t="s">
        <v>328</v>
      </c>
      <c r="B370" s="200" t="s">
        <v>331</v>
      </c>
      <c r="C370" s="201">
        <v>40943</v>
      </c>
      <c r="D370" s="200">
        <v>10855</v>
      </c>
      <c r="E370" s="200">
        <v>17</v>
      </c>
      <c r="F370" s="214">
        <v>2227.89</v>
      </c>
      <c r="G370" s="214">
        <f>Table7[[#This Row],[Unidades]]*Table7[[#This Row],[Valor Unitario]]</f>
        <v>37874.129999999997</v>
      </c>
    </row>
    <row r="371" spans="1:7" x14ac:dyDescent="0.2">
      <c r="A371" s="202" t="s">
        <v>328</v>
      </c>
      <c r="B371" s="202" t="s">
        <v>331</v>
      </c>
      <c r="C371" s="203">
        <v>40943</v>
      </c>
      <c r="D371" s="202">
        <v>10860</v>
      </c>
      <c r="E371" s="202">
        <v>12</v>
      </c>
      <c r="F371" s="216">
        <v>519</v>
      </c>
      <c r="G371" s="214">
        <f>Table7[[#This Row],[Unidades]]*Table7[[#This Row],[Valor Unitario]]</f>
        <v>6228</v>
      </c>
    </row>
    <row r="372" spans="1:7" x14ac:dyDescent="0.2">
      <c r="A372" s="200" t="s">
        <v>328</v>
      </c>
      <c r="B372" s="200" t="s">
        <v>331</v>
      </c>
      <c r="C372" s="201">
        <v>40944</v>
      </c>
      <c r="D372" s="200">
        <v>10854</v>
      </c>
      <c r="E372" s="200">
        <v>8</v>
      </c>
      <c r="F372" s="214">
        <v>2966.5</v>
      </c>
      <c r="G372" s="214">
        <f>Table7[[#This Row],[Unidades]]*Table7[[#This Row],[Valor Unitario]]</f>
        <v>23732</v>
      </c>
    </row>
    <row r="373" spans="1:7" x14ac:dyDescent="0.2">
      <c r="A373" s="202" t="s">
        <v>328</v>
      </c>
      <c r="B373" s="202" t="s">
        <v>331</v>
      </c>
      <c r="C373" s="203">
        <v>40949</v>
      </c>
      <c r="D373" s="202">
        <v>10856</v>
      </c>
      <c r="E373" s="202">
        <v>14</v>
      </c>
      <c r="F373" s="216">
        <v>660</v>
      </c>
      <c r="G373" s="214">
        <f>Table7[[#This Row],[Unidades]]*Table7[[#This Row],[Valor Unitario]]</f>
        <v>9240</v>
      </c>
    </row>
    <row r="374" spans="1:7" x14ac:dyDescent="0.2">
      <c r="A374" s="200" t="s">
        <v>328</v>
      </c>
      <c r="B374" s="200" t="s">
        <v>331</v>
      </c>
      <c r="C374" s="201">
        <v>40951</v>
      </c>
      <c r="D374" s="200">
        <v>10879</v>
      </c>
      <c r="E374" s="200">
        <v>7</v>
      </c>
      <c r="F374" s="214">
        <v>611.29999999999995</v>
      </c>
      <c r="G374" s="214">
        <f>Table7[[#This Row],[Unidades]]*Table7[[#This Row],[Valor Unitario]]</f>
        <v>4279.0999999999995</v>
      </c>
    </row>
    <row r="375" spans="1:7" x14ac:dyDescent="0.2">
      <c r="A375" s="202" t="s">
        <v>328</v>
      </c>
      <c r="B375" s="202" t="s">
        <v>331</v>
      </c>
      <c r="C375" s="203">
        <v>40962</v>
      </c>
      <c r="D375" s="202">
        <v>10895</v>
      </c>
      <c r="E375" s="202">
        <v>11</v>
      </c>
      <c r="F375" s="216">
        <v>6379.4</v>
      </c>
      <c r="G375" s="214">
        <f>Table7[[#This Row],[Unidades]]*Table7[[#This Row],[Valor Unitario]]</f>
        <v>70173.399999999994</v>
      </c>
    </row>
    <row r="376" spans="1:7" x14ac:dyDescent="0.2">
      <c r="A376" s="200" t="s">
        <v>328</v>
      </c>
      <c r="B376" s="200" t="s">
        <v>331</v>
      </c>
      <c r="C376" s="201">
        <v>40964</v>
      </c>
      <c r="D376" s="200">
        <v>10897</v>
      </c>
      <c r="E376" s="200">
        <v>18</v>
      </c>
      <c r="F376" s="214">
        <v>10835.24</v>
      </c>
      <c r="G376" s="214">
        <f>Table7[[#This Row],[Unidades]]*Table7[[#This Row],[Valor Unitario]]</f>
        <v>195034.32</v>
      </c>
    </row>
    <row r="377" spans="1:7" x14ac:dyDescent="0.2">
      <c r="A377" s="202" t="s">
        <v>328</v>
      </c>
      <c r="B377" s="202" t="s">
        <v>331</v>
      </c>
      <c r="C377" s="203">
        <v>40966</v>
      </c>
      <c r="D377" s="202">
        <v>10904</v>
      </c>
      <c r="E377" s="202">
        <v>10</v>
      </c>
      <c r="F377" s="216">
        <v>1924.25</v>
      </c>
      <c r="G377" s="214">
        <f>Table7[[#This Row],[Unidades]]*Table7[[#This Row],[Valor Unitario]]</f>
        <v>19242.5</v>
      </c>
    </row>
    <row r="378" spans="1:7" x14ac:dyDescent="0.2">
      <c r="A378" s="200" t="s">
        <v>328</v>
      </c>
      <c r="B378" s="200" t="s">
        <v>331</v>
      </c>
      <c r="C378" s="201">
        <v>40972</v>
      </c>
      <c r="D378" s="200">
        <v>10903</v>
      </c>
      <c r="E378" s="200">
        <v>12</v>
      </c>
      <c r="F378" s="214">
        <v>932.05</v>
      </c>
      <c r="G378" s="214">
        <f>Table7[[#This Row],[Unidades]]*Table7[[#This Row],[Valor Unitario]]</f>
        <v>11184.599999999999</v>
      </c>
    </row>
    <row r="379" spans="1:7" x14ac:dyDescent="0.2">
      <c r="A379" s="202" t="s">
        <v>328</v>
      </c>
      <c r="B379" s="202" t="s">
        <v>331</v>
      </c>
      <c r="C379" s="203">
        <v>40973</v>
      </c>
      <c r="D379" s="202">
        <v>10911</v>
      </c>
      <c r="E379" s="202">
        <v>18</v>
      </c>
      <c r="F379" s="216">
        <v>858</v>
      </c>
      <c r="G379" s="214">
        <f>Table7[[#This Row],[Unidades]]*Table7[[#This Row],[Valor Unitario]]</f>
        <v>15444</v>
      </c>
    </row>
    <row r="380" spans="1:7" x14ac:dyDescent="0.2">
      <c r="A380" s="200" t="s">
        <v>328</v>
      </c>
      <c r="B380" s="200" t="s">
        <v>331</v>
      </c>
      <c r="C380" s="201">
        <v>40979</v>
      </c>
      <c r="D380" s="200">
        <v>10918</v>
      </c>
      <c r="E380" s="200">
        <v>16</v>
      </c>
      <c r="F380" s="214">
        <v>1447.5</v>
      </c>
      <c r="G380" s="214">
        <f>Table7[[#This Row],[Unidades]]*Table7[[#This Row],[Valor Unitario]]</f>
        <v>23160</v>
      </c>
    </row>
    <row r="381" spans="1:7" x14ac:dyDescent="0.2">
      <c r="A381" s="202" t="s">
        <v>328</v>
      </c>
      <c r="B381" s="202" t="s">
        <v>331</v>
      </c>
      <c r="C381" s="203">
        <v>40980</v>
      </c>
      <c r="D381" s="202">
        <v>10934</v>
      </c>
      <c r="E381" s="202">
        <v>16</v>
      </c>
      <c r="F381" s="216">
        <v>500</v>
      </c>
      <c r="G381" s="214">
        <f>Table7[[#This Row],[Unidades]]*Table7[[#This Row],[Valor Unitario]]</f>
        <v>8000</v>
      </c>
    </row>
    <row r="382" spans="1:7" x14ac:dyDescent="0.2">
      <c r="A382" s="200" t="s">
        <v>328</v>
      </c>
      <c r="B382" s="200" t="s">
        <v>331</v>
      </c>
      <c r="C382" s="201">
        <v>40981</v>
      </c>
      <c r="D382" s="200">
        <v>10925</v>
      </c>
      <c r="E382" s="200">
        <v>18</v>
      </c>
      <c r="F382" s="214">
        <v>475.15</v>
      </c>
      <c r="G382" s="214">
        <f>Table7[[#This Row],[Unidades]]*Table7[[#This Row],[Valor Unitario]]</f>
        <v>8552.6999999999989</v>
      </c>
    </row>
    <row r="383" spans="1:7" x14ac:dyDescent="0.2">
      <c r="A383" s="202" t="s">
        <v>328</v>
      </c>
      <c r="B383" s="202" t="s">
        <v>331</v>
      </c>
      <c r="C383" s="203">
        <v>40984</v>
      </c>
      <c r="D383" s="202">
        <v>10938</v>
      </c>
      <c r="E383" s="202">
        <v>16</v>
      </c>
      <c r="F383" s="216">
        <v>2731.87</v>
      </c>
      <c r="G383" s="214">
        <f>Table7[[#This Row],[Unidades]]*Table7[[#This Row],[Valor Unitario]]</f>
        <v>43709.919999999998</v>
      </c>
    </row>
    <row r="384" spans="1:7" x14ac:dyDescent="0.2">
      <c r="A384" s="200" t="s">
        <v>328</v>
      </c>
      <c r="B384" s="200" t="s">
        <v>331</v>
      </c>
      <c r="C384" s="201">
        <v>40984</v>
      </c>
      <c r="D384" s="200">
        <v>10947</v>
      </c>
      <c r="E384" s="200">
        <v>15</v>
      </c>
      <c r="F384" s="214">
        <v>220</v>
      </c>
      <c r="G384" s="214">
        <f>Table7[[#This Row],[Unidades]]*Table7[[#This Row],[Valor Unitario]]</f>
        <v>3300</v>
      </c>
    </row>
    <row r="385" spans="1:7" x14ac:dyDescent="0.2">
      <c r="A385" s="202" t="s">
        <v>328</v>
      </c>
      <c r="B385" s="202" t="s">
        <v>331</v>
      </c>
      <c r="C385" s="203">
        <v>40986</v>
      </c>
      <c r="D385" s="202">
        <v>10936</v>
      </c>
      <c r="E385" s="202">
        <v>17</v>
      </c>
      <c r="F385" s="216">
        <v>456</v>
      </c>
      <c r="G385" s="214">
        <f>Table7[[#This Row],[Unidades]]*Table7[[#This Row],[Valor Unitario]]</f>
        <v>7752</v>
      </c>
    </row>
    <row r="386" spans="1:7" x14ac:dyDescent="0.2">
      <c r="A386" s="200" t="s">
        <v>328</v>
      </c>
      <c r="B386" s="200" t="s">
        <v>331</v>
      </c>
      <c r="C386" s="201">
        <v>40987</v>
      </c>
      <c r="D386" s="200">
        <v>10948</v>
      </c>
      <c r="E386" s="200">
        <v>14</v>
      </c>
      <c r="F386" s="214">
        <v>2362.25</v>
      </c>
      <c r="G386" s="214">
        <f>Table7[[#This Row],[Unidades]]*Table7[[#This Row],[Valor Unitario]]</f>
        <v>33071.5</v>
      </c>
    </row>
    <row r="387" spans="1:7" x14ac:dyDescent="0.2">
      <c r="A387" s="202" t="s">
        <v>326</v>
      </c>
      <c r="B387" s="202" t="s">
        <v>331</v>
      </c>
      <c r="C387" s="203">
        <v>40992</v>
      </c>
      <c r="D387" s="202">
        <v>10964</v>
      </c>
      <c r="E387" s="202">
        <v>18</v>
      </c>
      <c r="F387" s="216">
        <v>2052.5</v>
      </c>
      <c r="G387" s="214">
        <f>Table7[[#This Row],[Unidades]]*Table7[[#This Row],[Valor Unitario]]</f>
        <v>36945</v>
      </c>
    </row>
    <row r="388" spans="1:7" x14ac:dyDescent="0.2">
      <c r="A388" s="200" t="s">
        <v>328</v>
      </c>
      <c r="B388" s="200" t="s">
        <v>331</v>
      </c>
      <c r="C388" s="201">
        <v>41002</v>
      </c>
      <c r="D388" s="200">
        <v>10974</v>
      </c>
      <c r="E388" s="200">
        <v>11</v>
      </c>
      <c r="F388" s="214">
        <v>439</v>
      </c>
      <c r="G388" s="214">
        <f>Table7[[#This Row],[Unidades]]*Table7[[#This Row],[Valor Unitario]]</f>
        <v>4829</v>
      </c>
    </row>
    <row r="389" spans="1:7" x14ac:dyDescent="0.2">
      <c r="A389" s="202" t="s">
        <v>328</v>
      </c>
      <c r="B389" s="202" t="s">
        <v>331</v>
      </c>
      <c r="C389" s="203">
        <v>41007</v>
      </c>
      <c r="D389" s="202">
        <v>10924</v>
      </c>
      <c r="E389" s="202">
        <v>9</v>
      </c>
      <c r="F389" s="216">
        <v>1835.7</v>
      </c>
      <c r="G389" s="214">
        <f>Table7[[#This Row],[Unidades]]*Table7[[#This Row],[Valor Unitario]]</f>
        <v>16521.3</v>
      </c>
    </row>
    <row r="390" spans="1:7" x14ac:dyDescent="0.2">
      <c r="A390" s="200" t="s">
        <v>326</v>
      </c>
      <c r="B390" s="200" t="s">
        <v>331</v>
      </c>
      <c r="C390" s="201">
        <v>41007</v>
      </c>
      <c r="D390" s="200">
        <v>10960</v>
      </c>
      <c r="E390" s="200">
        <v>12</v>
      </c>
      <c r="F390" s="214">
        <v>265.35000000000002</v>
      </c>
      <c r="G390" s="214">
        <f>Table7[[#This Row],[Unidades]]*Table7[[#This Row],[Valor Unitario]]</f>
        <v>3184.2000000000003</v>
      </c>
    </row>
    <row r="391" spans="1:7" x14ac:dyDescent="0.2">
      <c r="A391" s="202" t="s">
        <v>328</v>
      </c>
      <c r="B391" s="202" t="s">
        <v>331</v>
      </c>
      <c r="C391" s="203">
        <v>41007</v>
      </c>
      <c r="D391" s="202">
        <v>11003</v>
      </c>
      <c r="E391" s="202">
        <v>18</v>
      </c>
      <c r="F391" s="216">
        <v>326</v>
      </c>
      <c r="G391" s="214">
        <f>Table7[[#This Row],[Unidades]]*Table7[[#This Row],[Valor Unitario]]</f>
        <v>5868</v>
      </c>
    </row>
    <row r="392" spans="1:7" x14ac:dyDescent="0.2">
      <c r="A392" s="200" t="s">
        <v>326</v>
      </c>
      <c r="B392" s="200" t="s">
        <v>331</v>
      </c>
      <c r="C392" s="201">
        <v>41009</v>
      </c>
      <c r="D392" s="200">
        <v>10988</v>
      </c>
      <c r="E392" s="200">
        <v>14</v>
      </c>
      <c r="F392" s="214">
        <v>3574.8</v>
      </c>
      <c r="G392" s="214">
        <f>Table7[[#This Row],[Unidades]]*Table7[[#This Row],[Valor Unitario]]</f>
        <v>50047.200000000004</v>
      </c>
    </row>
    <row r="393" spans="1:7" x14ac:dyDescent="0.2">
      <c r="A393" s="202" t="s">
        <v>328</v>
      </c>
      <c r="B393" s="202" t="s">
        <v>331</v>
      </c>
      <c r="C393" s="203">
        <v>41012</v>
      </c>
      <c r="D393" s="202">
        <v>11011</v>
      </c>
      <c r="E393" s="202">
        <v>15</v>
      </c>
      <c r="F393" s="216">
        <v>933.5</v>
      </c>
      <c r="G393" s="214">
        <f>Table7[[#This Row],[Unidades]]*Table7[[#This Row],[Valor Unitario]]</f>
        <v>14002.5</v>
      </c>
    </row>
    <row r="394" spans="1:7" x14ac:dyDescent="0.2">
      <c r="A394" s="200" t="s">
        <v>328</v>
      </c>
      <c r="B394" s="200" t="s">
        <v>331</v>
      </c>
      <c r="C394" s="201">
        <v>41014</v>
      </c>
      <c r="D394" s="200">
        <v>11006</v>
      </c>
      <c r="E394" s="200">
        <v>18</v>
      </c>
      <c r="F394" s="214">
        <v>329.69</v>
      </c>
      <c r="G394" s="214">
        <f>Table7[[#This Row],[Unidades]]*Table7[[#This Row],[Valor Unitario]]</f>
        <v>5934.42</v>
      </c>
    </row>
    <row r="395" spans="1:7" x14ac:dyDescent="0.2">
      <c r="A395" s="202" t="s">
        <v>328</v>
      </c>
      <c r="B395" s="202" t="s">
        <v>331</v>
      </c>
      <c r="C395" s="203">
        <v>41019</v>
      </c>
      <c r="D395" s="202">
        <v>11004</v>
      </c>
      <c r="E395" s="202">
        <v>14</v>
      </c>
      <c r="F395" s="216">
        <v>295.38</v>
      </c>
      <c r="G395" s="214">
        <f>Table7[[#This Row],[Unidades]]*Table7[[#This Row],[Valor Unitario]]</f>
        <v>4135.32</v>
      </c>
    </row>
    <row r="396" spans="1:7" x14ac:dyDescent="0.2">
      <c r="A396" s="200" t="s">
        <v>328</v>
      </c>
      <c r="B396" s="200" t="s">
        <v>331</v>
      </c>
      <c r="C396" s="201">
        <v>41020</v>
      </c>
      <c r="D396" s="200">
        <v>11021</v>
      </c>
      <c r="E396" s="200">
        <v>17</v>
      </c>
      <c r="F396" s="214">
        <v>6306.24</v>
      </c>
      <c r="G396" s="214">
        <f>Table7[[#This Row],[Unidades]]*Table7[[#This Row],[Valor Unitario]]</f>
        <v>107206.08</v>
      </c>
    </row>
    <row r="397" spans="1:7" x14ac:dyDescent="0.2">
      <c r="A397" s="202" t="s">
        <v>328</v>
      </c>
      <c r="B397" s="202" t="s">
        <v>331</v>
      </c>
      <c r="C397" s="203">
        <v>41027</v>
      </c>
      <c r="D397" s="202">
        <v>11041</v>
      </c>
      <c r="E397" s="202">
        <v>15</v>
      </c>
      <c r="F397" s="216">
        <v>1773</v>
      </c>
      <c r="G397" s="214">
        <f>Table7[[#This Row],[Unidades]]*Table7[[#This Row],[Valor Unitario]]</f>
        <v>26595</v>
      </c>
    </row>
    <row r="398" spans="1:7" x14ac:dyDescent="0.2">
      <c r="A398" s="200" t="s">
        <v>328</v>
      </c>
      <c r="B398" s="200" t="s">
        <v>331</v>
      </c>
      <c r="C398" s="201">
        <v>41030</v>
      </c>
      <c r="D398" s="200">
        <v>11052</v>
      </c>
      <c r="E398" s="200">
        <v>9</v>
      </c>
      <c r="F398" s="214">
        <v>1332</v>
      </c>
      <c r="G398" s="214">
        <f>Table7[[#This Row],[Unidades]]*Table7[[#This Row],[Valor Unitario]]</f>
        <v>11988</v>
      </c>
    </row>
    <row r="399" spans="1:7" x14ac:dyDescent="0.2">
      <c r="A399" s="202" t="s">
        <v>328</v>
      </c>
      <c r="B399" s="202" t="s">
        <v>331</v>
      </c>
      <c r="C399" s="203">
        <v>41030</v>
      </c>
      <c r="D399" s="202">
        <v>11057</v>
      </c>
      <c r="E399" s="202">
        <v>19</v>
      </c>
      <c r="F399" s="216">
        <v>45</v>
      </c>
      <c r="G399" s="214">
        <f>Table7[[#This Row],[Unidades]]*Table7[[#This Row],[Valor Unitario]]</f>
        <v>855</v>
      </c>
    </row>
    <row r="400" spans="1:7" x14ac:dyDescent="0.2">
      <c r="A400" s="200" t="s">
        <v>328</v>
      </c>
      <c r="B400" s="200" t="s">
        <v>331</v>
      </c>
      <c r="C400" s="201">
        <v>41470</v>
      </c>
      <c r="D400" s="200">
        <v>10251</v>
      </c>
      <c r="E400" s="200">
        <v>10</v>
      </c>
      <c r="F400" s="214">
        <v>654.05999999999995</v>
      </c>
      <c r="G400" s="214">
        <f>Table7[[#This Row],[Unidades]]*Table7[[#This Row],[Valor Unitario]]</f>
        <v>6540.5999999999995</v>
      </c>
    </row>
    <row r="401" spans="1:7" x14ac:dyDescent="0.2">
      <c r="A401" s="202" t="s">
        <v>328</v>
      </c>
      <c r="B401" s="202" t="s">
        <v>331</v>
      </c>
      <c r="C401" s="203">
        <v>41471</v>
      </c>
      <c r="D401" s="202">
        <v>10253</v>
      </c>
      <c r="E401" s="202">
        <v>11</v>
      </c>
      <c r="F401" s="216">
        <v>1444.8</v>
      </c>
      <c r="G401" s="214">
        <f>Table7[[#This Row],[Unidades]]*Table7[[#This Row],[Valor Unitario]]</f>
        <v>15892.8</v>
      </c>
    </row>
    <row r="402" spans="1:7" x14ac:dyDescent="0.2">
      <c r="A402" s="200" t="s">
        <v>328</v>
      </c>
      <c r="B402" s="200" t="s">
        <v>331</v>
      </c>
      <c r="C402" s="201">
        <v>41472</v>
      </c>
      <c r="D402" s="200">
        <v>10256</v>
      </c>
      <c r="E402" s="200">
        <v>17</v>
      </c>
      <c r="F402" s="214">
        <v>517.79999999999995</v>
      </c>
      <c r="G402" s="214">
        <f>Table7[[#This Row],[Unidades]]*Table7[[#This Row],[Valor Unitario]]</f>
        <v>8802.5999999999985</v>
      </c>
    </row>
    <row r="403" spans="1:7" x14ac:dyDescent="0.2">
      <c r="A403" s="202" t="s">
        <v>328</v>
      </c>
      <c r="B403" s="202" t="s">
        <v>331</v>
      </c>
      <c r="C403" s="203">
        <v>41486</v>
      </c>
      <c r="D403" s="202">
        <v>10266</v>
      </c>
      <c r="E403" s="202">
        <v>16</v>
      </c>
      <c r="F403" s="216">
        <v>346.56</v>
      </c>
      <c r="G403" s="214">
        <f>Table7[[#This Row],[Unidades]]*Table7[[#This Row],[Valor Unitario]]</f>
        <v>5544.96</v>
      </c>
    </row>
    <row r="404" spans="1:7" x14ac:dyDescent="0.2">
      <c r="A404" s="200" t="s">
        <v>328</v>
      </c>
      <c r="B404" s="200" t="s">
        <v>331</v>
      </c>
      <c r="C404" s="201">
        <v>41498</v>
      </c>
      <c r="D404" s="200">
        <v>10273</v>
      </c>
      <c r="E404" s="200">
        <v>16</v>
      </c>
      <c r="F404" s="214">
        <v>2037.28</v>
      </c>
      <c r="G404" s="214">
        <f>Table7[[#This Row],[Unidades]]*Table7[[#This Row],[Valor Unitario]]</f>
        <v>32596.48</v>
      </c>
    </row>
    <row r="405" spans="1:7" x14ac:dyDescent="0.2">
      <c r="A405" s="202" t="s">
        <v>328</v>
      </c>
      <c r="B405" s="202" t="s">
        <v>331</v>
      </c>
      <c r="C405" s="203">
        <v>41509</v>
      </c>
      <c r="D405" s="202">
        <v>10283</v>
      </c>
      <c r="E405" s="202">
        <v>13</v>
      </c>
      <c r="F405" s="216">
        <v>1414.8</v>
      </c>
      <c r="G405" s="214">
        <f>Table7[[#This Row],[Unidades]]*Table7[[#This Row],[Valor Unitario]]</f>
        <v>18392.399999999998</v>
      </c>
    </row>
    <row r="406" spans="1:7" x14ac:dyDescent="0.2">
      <c r="A406" s="200" t="s">
        <v>328</v>
      </c>
      <c r="B406" s="200" t="s">
        <v>331</v>
      </c>
      <c r="C406" s="201">
        <v>41558</v>
      </c>
      <c r="D406" s="200">
        <v>10321</v>
      </c>
      <c r="E406" s="200">
        <v>9</v>
      </c>
      <c r="F406" s="214">
        <v>144</v>
      </c>
      <c r="G406" s="214">
        <f>Table7[[#This Row],[Unidades]]*Table7[[#This Row],[Valor Unitario]]</f>
        <v>1296</v>
      </c>
    </row>
    <row r="407" spans="1:7" x14ac:dyDescent="0.2">
      <c r="A407" s="202" t="s">
        <v>328</v>
      </c>
      <c r="B407" s="202" t="s">
        <v>331</v>
      </c>
      <c r="C407" s="203">
        <v>41568</v>
      </c>
      <c r="D407" s="202">
        <v>10332</v>
      </c>
      <c r="E407" s="202">
        <v>18</v>
      </c>
      <c r="F407" s="216">
        <v>1786.88</v>
      </c>
      <c r="G407" s="214">
        <f>Table7[[#This Row],[Unidades]]*Table7[[#This Row],[Valor Unitario]]</f>
        <v>32163.840000000004</v>
      </c>
    </row>
    <row r="408" spans="1:7" x14ac:dyDescent="0.2">
      <c r="A408" s="200" t="s">
        <v>328</v>
      </c>
      <c r="B408" s="200" t="s">
        <v>331</v>
      </c>
      <c r="C408" s="201">
        <v>41570</v>
      </c>
      <c r="D408" s="200">
        <v>10309</v>
      </c>
      <c r="E408" s="200">
        <v>19</v>
      </c>
      <c r="F408" s="214">
        <v>1762</v>
      </c>
      <c r="G408" s="214">
        <f>Table7[[#This Row],[Unidades]]*Table7[[#This Row],[Valor Unitario]]</f>
        <v>33478</v>
      </c>
    </row>
    <row r="409" spans="1:7" x14ac:dyDescent="0.2">
      <c r="A409" s="202" t="s">
        <v>328</v>
      </c>
      <c r="B409" s="202" t="s">
        <v>331</v>
      </c>
      <c r="C409" s="203">
        <v>41575</v>
      </c>
      <c r="D409" s="202">
        <v>10330</v>
      </c>
      <c r="E409" s="202">
        <v>7</v>
      </c>
      <c r="F409" s="216">
        <v>1649</v>
      </c>
      <c r="G409" s="214">
        <f>Table7[[#This Row],[Unidades]]*Table7[[#This Row],[Valor Unitario]]</f>
        <v>11543</v>
      </c>
    </row>
    <row r="410" spans="1:7" x14ac:dyDescent="0.2">
      <c r="A410" s="200" t="s">
        <v>328</v>
      </c>
      <c r="B410" s="200" t="s">
        <v>331</v>
      </c>
      <c r="C410" s="201">
        <v>41586</v>
      </c>
      <c r="D410" s="200">
        <v>10346</v>
      </c>
      <c r="E410" s="200">
        <v>13</v>
      </c>
      <c r="F410" s="214">
        <v>1618.88</v>
      </c>
      <c r="G410" s="214">
        <f>Table7[[#This Row],[Unidades]]*Table7[[#This Row],[Valor Unitario]]</f>
        <v>21045.440000000002</v>
      </c>
    </row>
    <row r="411" spans="1:7" x14ac:dyDescent="0.2">
      <c r="A411" s="202" t="s">
        <v>328</v>
      </c>
      <c r="B411" s="202" t="s">
        <v>331</v>
      </c>
      <c r="C411" s="203">
        <v>41596</v>
      </c>
      <c r="D411" s="202">
        <v>10352</v>
      </c>
      <c r="E411" s="202">
        <v>13</v>
      </c>
      <c r="F411" s="216">
        <v>136.30000000000001</v>
      </c>
      <c r="G411" s="214">
        <f>Table7[[#This Row],[Unidades]]*Table7[[#This Row],[Valor Unitario]]</f>
        <v>1771.9</v>
      </c>
    </row>
    <row r="412" spans="1:7" x14ac:dyDescent="0.2">
      <c r="A412" s="200" t="s">
        <v>328</v>
      </c>
      <c r="B412" s="200" t="s">
        <v>331</v>
      </c>
      <c r="C412" s="201">
        <v>41606</v>
      </c>
      <c r="D412" s="200">
        <v>10362</v>
      </c>
      <c r="E412" s="200">
        <v>19</v>
      </c>
      <c r="F412" s="214">
        <v>1549.6</v>
      </c>
      <c r="G412" s="214">
        <f>Table7[[#This Row],[Unidades]]*Table7[[#This Row],[Valor Unitario]]</f>
        <v>29442.399999999998</v>
      </c>
    </row>
    <row r="413" spans="1:7" x14ac:dyDescent="0.2">
      <c r="A413" s="202" t="s">
        <v>328</v>
      </c>
      <c r="B413" s="202" t="s">
        <v>331</v>
      </c>
      <c r="C413" s="203">
        <v>41610</v>
      </c>
      <c r="D413" s="202">
        <v>10365</v>
      </c>
      <c r="E413" s="202">
        <v>10</v>
      </c>
      <c r="F413" s="216">
        <v>403.2</v>
      </c>
      <c r="G413" s="214">
        <f>Table7[[#This Row],[Unidades]]*Table7[[#This Row],[Valor Unitario]]</f>
        <v>4032</v>
      </c>
    </row>
    <row r="414" spans="1:7" x14ac:dyDescent="0.2">
      <c r="A414" s="200" t="s">
        <v>326</v>
      </c>
      <c r="B414" s="200" t="s">
        <v>331</v>
      </c>
      <c r="C414" s="201">
        <v>41617</v>
      </c>
      <c r="D414" s="200">
        <v>10375</v>
      </c>
      <c r="E414" s="200">
        <v>8</v>
      </c>
      <c r="F414" s="214">
        <v>338</v>
      </c>
      <c r="G414" s="214">
        <f>Table7[[#This Row],[Unidades]]*Table7[[#This Row],[Valor Unitario]]</f>
        <v>2704</v>
      </c>
    </row>
    <row r="415" spans="1:7" x14ac:dyDescent="0.2">
      <c r="A415" s="202" t="s">
        <v>328</v>
      </c>
      <c r="B415" s="202" t="s">
        <v>331</v>
      </c>
      <c r="C415" s="203">
        <v>41621</v>
      </c>
      <c r="D415" s="202">
        <v>10381</v>
      </c>
      <c r="E415" s="202">
        <v>15</v>
      </c>
      <c r="F415" s="216">
        <v>112</v>
      </c>
      <c r="G415" s="214">
        <f>Table7[[#This Row],[Unidades]]*Table7[[#This Row],[Valor Unitario]]</f>
        <v>1680</v>
      </c>
    </row>
    <row r="416" spans="1:7" x14ac:dyDescent="0.2">
      <c r="A416" s="200" t="s">
        <v>326</v>
      </c>
      <c r="B416" s="200" t="s">
        <v>331</v>
      </c>
      <c r="C416" s="201">
        <v>41628</v>
      </c>
      <c r="D416" s="200">
        <v>10384</v>
      </c>
      <c r="E416" s="200">
        <v>9</v>
      </c>
      <c r="F416" s="214">
        <v>2222.4</v>
      </c>
      <c r="G416" s="214">
        <f>Table7[[#This Row],[Unidades]]*Table7[[#This Row],[Valor Unitario]]</f>
        <v>20001.600000000002</v>
      </c>
    </row>
    <row r="417" spans="1:7" x14ac:dyDescent="0.2">
      <c r="A417" s="202" t="s">
        <v>328</v>
      </c>
      <c r="B417" s="202" t="s">
        <v>331</v>
      </c>
      <c r="C417" s="203">
        <v>41639</v>
      </c>
      <c r="D417" s="202">
        <v>10391</v>
      </c>
      <c r="E417" s="202">
        <v>11</v>
      </c>
      <c r="F417" s="216">
        <v>86.4</v>
      </c>
      <c r="G417" s="214">
        <f>Table7[[#This Row],[Unidades]]*Table7[[#This Row],[Valor Unitario]]</f>
        <v>950.40000000000009</v>
      </c>
    </row>
    <row r="418" spans="1:7" x14ac:dyDescent="0.2">
      <c r="A418" s="200" t="s">
        <v>328</v>
      </c>
      <c r="B418" s="200" t="s">
        <v>332</v>
      </c>
      <c r="C418" s="201">
        <v>40546</v>
      </c>
      <c r="D418" s="200">
        <v>10393</v>
      </c>
      <c r="E418" s="200">
        <v>16</v>
      </c>
      <c r="F418" s="214">
        <v>2556.9499999999998</v>
      </c>
      <c r="G418" s="214">
        <f>Table7[[#This Row],[Unidades]]*Table7[[#This Row],[Valor Unitario]]</f>
        <v>40911.199999999997</v>
      </c>
    </row>
    <row r="419" spans="1:7" x14ac:dyDescent="0.2">
      <c r="A419" s="202" t="s">
        <v>328</v>
      </c>
      <c r="B419" s="202" t="s">
        <v>332</v>
      </c>
      <c r="C419" s="203">
        <v>40546</v>
      </c>
      <c r="D419" s="202">
        <v>10394</v>
      </c>
      <c r="E419" s="202">
        <v>10</v>
      </c>
      <c r="F419" s="216">
        <v>442</v>
      </c>
      <c r="G419" s="214">
        <f>Table7[[#This Row],[Unidades]]*Table7[[#This Row],[Valor Unitario]]</f>
        <v>4420</v>
      </c>
    </row>
    <row r="420" spans="1:7" x14ac:dyDescent="0.2">
      <c r="A420" s="200" t="s">
        <v>328</v>
      </c>
      <c r="B420" s="200" t="s">
        <v>332</v>
      </c>
      <c r="C420" s="201">
        <v>40549</v>
      </c>
      <c r="D420" s="200">
        <v>10396</v>
      </c>
      <c r="E420" s="200">
        <v>7</v>
      </c>
      <c r="F420" s="214">
        <v>1903.8</v>
      </c>
      <c r="G420" s="214">
        <f>Table7[[#This Row],[Unidades]]*Table7[[#This Row],[Valor Unitario]]</f>
        <v>13326.6</v>
      </c>
    </row>
    <row r="421" spans="1:7" x14ac:dyDescent="0.2">
      <c r="A421" s="202" t="s">
        <v>328</v>
      </c>
      <c r="B421" s="202" t="s">
        <v>332</v>
      </c>
      <c r="C421" s="203">
        <v>40553</v>
      </c>
      <c r="D421" s="202">
        <v>10401</v>
      </c>
      <c r="E421" s="202">
        <v>7</v>
      </c>
      <c r="F421" s="216">
        <v>3868.6</v>
      </c>
      <c r="G421" s="214">
        <f>Table7[[#This Row],[Unidades]]*Table7[[#This Row],[Valor Unitario]]</f>
        <v>27080.2</v>
      </c>
    </row>
    <row r="422" spans="1:7" x14ac:dyDescent="0.2">
      <c r="A422" s="200" t="s">
        <v>328</v>
      </c>
      <c r="B422" s="200" t="s">
        <v>332</v>
      </c>
      <c r="C422" s="201">
        <v>40559</v>
      </c>
      <c r="D422" s="200">
        <v>10400</v>
      </c>
      <c r="E422" s="200">
        <v>18</v>
      </c>
      <c r="F422" s="214">
        <v>3063</v>
      </c>
      <c r="G422" s="214">
        <f>Table7[[#This Row],[Unidades]]*Table7[[#This Row],[Valor Unitario]]</f>
        <v>55134</v>
      </c>
    </row>
    <row r="423" spans="1:7" x14ac:dyDescent="0.2">
      <c r="A423" s="202" t="s">
        <v>328</v>
      </c>
      <c r="B423" s="202" t="s">
        <v>332</v>
      </c>
      <c r="C423" s="203">
        <v>40565</v>
      </c>
      <c r="D423" s="202">
        <v>10405</v>
      </c>
      <c r="E423" s="202">
        <v>14</v>
      </c>
      <c r="F423" s="216">
        <v>400</v>
      </c>
      <c r="G423" s="214">
        <f>Table7[[#This Row],[Unidades]]*Table7[[#This Row],[Valor Unitario]]</f>
        <v>5600</v>
      </c>
    </row>
    <row r="424" spans="1:7" x14ac:dyDescent="0.2">
      <c r="A424" s="200" t="s">
        <v>328</v>
      </c>
      <c r="B424" s="200" t="s">
        <v>332</v>
      </c>
      <c r="C424" s="201">
        <v>40600</v>
      </c>
      <c r="D424" s="200">
        <v>10453</v>
      </c>
      <c r="E424" s="200">
        <v>13</v>
      </c>
      <c r="F424" s="214">
        <v>407.7</v>
      </c>
      <c r="G424" s="214">
        <f>Table7[[#This Row],[Unidades]]*Table7[[#This Row],[Valor Unitario]]</f>
        <v>5300.0999999999995</v>
      </c>
    </row>
    <row r="425" spans="1:7" x14ac:dyDescent="0.2">
      <c r="A425" s="202" t="s">
        <v>328</v>
      </c>
      <c r="B425" s="202" t="s">
        <v>332</v>
      </c>
      <c r="C425" s="203">
        <v>40607</v>
      </c>
      <c r="D425" s="202">
        <v>10461</v>
      </c>
      <c r="E425" s="202">
        <v>12</v>
      </c>
      <c r="F425" s="216">
        <v>1538.7</v>
      </c>
      <c r="G425" s="214">
        <f>Table7[[#This Row],[Unidades]]*Table7[[#This Row],[Valor Unitario]]</f>
        <v>18464.400000000001</v>
      </c>
    </row>
    <row r="426" spans="1:7" x14ac:dyDescent="0.2">
      <c r="A426" s="200" t="s">
        <v>328</v>
      </c>
      <c r="B426" s="200" t="s">
        <v>332</v>
      </c>
      <c r="C426" s="201">
        <v>40616</v>
      </c>
      <c r="D426" s="200">
        <v>10465</v>
      </c>
      <c r="E426" s="200">
        <v>7</v>
      </c>
      <c r="F426" s="214">
        <v>2518</v>
      </c>
      <c r="G426" s="214">
        <f>Table7[[#This Row],[Unidades]]*Table7[[#This Row],[Valor Unitario]]</f>
        <v>17626</v>
      </c>
    </row>
    <row r="427" spans="1:7" x14ac:dyDescent="0.2">
      <c r="A427" s="202" t="s">
        <v>328</v>
      </c>
      <c r="B427" s="202" t="s">
        <v>332</v>
      </c>
      <c r="C427" s="203">
        <v>40616</v>
      </c>
      <c r="D427" s="202">
        <v>10469</v>
      </c>
      <c r="E427" s="202">
        <v>11</v>
      </c>
      <c r="F427" s="216">
        <v>956.67</v>
      </c>
      <c r="G427" s="214">
        <f>Table7[[#This Row],[Unidades]]*Table7[[#This Row],[Valor Unitario]]</f>
        <v>10523.369999999999</v>
      </c>
    </row>
    <row r="428" spans="1:7" x14ac:dyDescent="0.2">
      <c r="A428" s="200" t="s">
        <v>328</v>
      </c>
      <c r="B428" s="200" t="s">
        <v>332</v>
      </c>
      <c r="C428" s="201">
        <v>40623</v>
      </c>
      <c r="D428" s="200">
        <v>10473</v>
      </c>
      <c r="E428" s="200">
        <v>9</v>
      </c>
      <c r="F428" s="214">
        <v>230.4</v>
      </c>
      <c r="G428" s="214">
        <f>Table7[[#This Row],[Unidades]]*Table7[[#This Row],[Valor Unitario]]</f>
        <v>2073.6</v>
      </c>
    </row>
    <row r="429" spans="1:7" x14ac:dyDescent="0.2">
      <c r="A429" s="202" t="s">
        <v>328</v>
      </c>
      <c r="B429" s="202" t="s">
        <v>332</v>
      </c>
      <c r="C429" s="203">
        <v>40635</v>
      </c>
      <c r="D429" s="202">
        <v>10486</v>
      </c>
      <c r="E429" s="202">
        <v>12</v>
      </c>
      <c r="F429" s="216">
        <v>1272</v>
      </c>
      <c r="G429" s="214">
        <f>Table7[[#This Row],[Unidades]]*Table7[[#This Row],[Valor Unitario]]</f>
        <v>15264</v>
      </c>
    </row>
    <row r="430" spans="1:7" x14ac:dyDescent="0.2">
      <c r="A430" s="200" t="s">
        <v>328</v>
      </c>
      <c r="B430" s="200" t="s">
        <v>332</v>
      </c>
      <c r="C430" s="201">
        <v>40643</v>
      </c>
      <c r="D430" s="200">
        <v>10482</v>
      </c>
      <c r="E430" s="200">
        <v>13</v>
      </c>
      <c r="F430" s="214">
        <v>147</v>
      </c>
      <c r="G430" s="214">
        <f>Table7[[#This Row],[Unidades]]*Table7[[#This Row],[Valor Unitario]]</f>
        <v>1911</v>
      </c>
    </row>
    <row r="431" spans="1:7" x14ac:dyDescent="0.2">
      <c r="A431" s="202" t="s">
        <v>328</v>
      </c>
      <c r="B431" s="202" t="s">
        <v>332</v>
      </c>
      <c r="C431" s="203">
        <v>40670</v>
      </c>
      <c r="D431" s="202">
        <v>10524</v>
      </c>
      <c r="E431" s="202">
        <v>12</v>
      </c>
      <c r="F431" s="216">
        <v>3192.65</v>
      </c>
      <c r="G431" s="214">
        <f>Table7[[#This Row],[Unidades]]*Table7[[#This Row],[Valor Unitario]]</f>
        <v>38311.800000000003</v>
      </c>
    </row>
    <row r="432" spans="1:7" x14ac:dyDescent="0.2">
      <c r="A432" s="200" t="s">
        <v>328</v>
      </c>
      <c r="B432" s="200" t="s">
        <v>332</v>
      </c>
      <c r="C432" s="201">
        <v>40676</v>
      </c>
      <c r="D432" s="200">
        <v>10508</v>
      </c>
      <c r="E432" s="200">
        <v>14</v>
      </c>
      <c r="F432" s="214">
        <v>240</v>
      </c>
      <c r="G432" s="214">
        <f>Table7[[#This Row],[Unidades]]*Table7[[#This Row],[Valor Unitario]]</f>
        <v>3360</v>
      </c>
    </row>
    <row r="433" spans="1:7" x14ac:dyDescent="0.2">
      <c r="A433" s="202" t="s">
        <v>328</v>
      </c>
      <c r="B433" s="202" t="s">
        <v>332</v>
      </c>
      <c r="C433" s="203">
        <v>40682</v>
      </c>
      <c r="D433" s="202">
        <v>10537</v>
      </c>
      <c r="E433" s="202">
        <v>9</v>
      </c>
      <c r="F433" s="216">
        <v>1823.8</v>
      </c>
      <c r="G433" s="214">
        <f>Table7[[#This Row],[Unidades]]*Table7[[#This Row],[Valor Unitario]]</f>
        <v>16414.2</v>
      </c>
    </row>
    <row r="434" spans="1:7" x14ac:dyDescent="0.2">
      <c r="A434" s="200" t="s">
        <v>328</v>
      </c>
      <c r="B434" s="200" t="s">
        <v>332</v>
      </c>
      <c r="C434" s="201">
        <v>40686</v>
      </c>
      <c r="D434" s="200">
        <v>10525</v>
      </c>
      <c r="E434" s="200">
        <v>11</v>
      </c>
      <c r="F434" s="214">
        <v>818.4</v>
      </c>
      <c r="G434" s="214">
        <f>Table7[[#This Row],[Unidades]]*Table7[[#This Row],[Valor Unitario]]</f>
        <v>9002.4</v>
      </c>
    </row>
    <row r="435" spans="1:7" x14ac:dyDescent="0.2">
      <c r="A435" s="202" t="s">
        <v>328</v>
      </c>
      <c r="B435" s="202" t="s">
        <v>332</v>
      </c>
      <c r="C435" s="203">
        <v>40689</v>
      </c>
      <c r="D435" s="202">
        <v>10542</v>
      </c>
      <c r="E435" s="202">
        <v>10</v>
      </c>
      <c r="F435" s="216">
        <v>469.11</v>
      </c>
      <c r="G435" s="214">
        <f>Table7[[#This Row],[Unidades]]*Table7[[#This Row],[Valor Unitario]]</f>
        <v>4691.1000000000004</v>
      </c>
    </row>
    <row r="436" spans="1:7" x14ac:dyDescent="0.2">
      <c r="A436" s="200" t="s">
        <v>328</v>
      </c>
      <c r="B436" s="200" t="s">
        <v>332</v>
      </c>
      <c r="C436" s="201">
        <v>40690</v>
      </c>
      <c r="D436" s="200">
        <v>10546</v>
      </c>
      <c r="E436" s="200">
        <v>13</v>
      </c>
      <c r="F436" s="214">
        <v>2812</v>
      </c>
      <c r="G436" s="214">
        <f>Table7[[#This Row],[Unidades]]*Table7[[#This Row],[Valor Unitario]]</f>
        <v>36556</v>
      </c>
    </row>
    <row r="437" spans="1:7" x14ac:dyDescent="0.2">
      <c r="A437" s="202" t="s">
        <v>328</v>
      </c>
      <c r="B437" s="202" t="s">
        <v>332</v>
      </c>
      <c r="C437" s="203">
        <v>40704</v>
      </c>
      <c r="D437" s="202">
        <v>10558</v>
      </c>
      <c r="E437" s="202">
        <v>17</v>
      </c>
      <c r="F437" s="216">
        <v>2142.9</v>
      </c>
      <c r="G437" s="214">
        <f>Table7[[#This Row],[Unidades]]*Table7[[#This Row],[Valor Unitario]]</f>
        <v>36429.300000000003</v>
      </c>
    </row>
    <row r="438" spans="1:7" x14ac:dyDescent="0.2">
      <c r="A438" s="200" t="s">
        <v>328</v>
      </c>
      <c r="B438" s="200" t="s">
        <v>332</v>
      </c>
      <c r="C438" s="201">
        <v>40706</v>
      </c>
      <c r="D438" s="200">
        <v>10562</v>
      </c>
      <c r="E438" s="200">
        <v>11</v>
      </c>
      <c r="F438" s="214">
        <v>488.7</v>
      </c>
      <c r="G438" s="214">
        <f>Table7[[#This Row],[Unidades]]*Table7[[#This Row],[Valor Unitario]]</f>
        <v>5375.7</v>
      </c>
    </row>
    <row r="439" spans="1:7" x14ac:dyDescent="0.2">
      <c r="A439" s="202" t="s">
        <v>328</v>
      </c>
      <c r="B439" s="202" t="s">
        <v>332</v>
      </c>
      <c r="C439" s="203">
        <v>40711</v>
      </c>
      <c r="D439" s="202">
        <v>10567</v>
      </c>
      <c r="E439" s="202">
        <v>14</v>
      </c>
      <c r="F439" s="216">
        <v>2519</v>
      </c>
      <c r="G439" s="214">
        <f>Table7[[#This Row],[Unidades]]*Table7[[#This Row],[Valor Unitario]]</f>
        <v>35266</v>
      </c>
    </row>
    <row r="440" spans="1:7" x14ac:dyDescent="0.2">
      <c r="A440" s="200" t="s">
        <v>328</v>
      </c>
      <c r="B440" s="200" t="s">
        <v>332</v>
      </c>
      <c r="C440" s="201">
        <v>40728</v>
      </c>
      <c r="D440" s="200">
        <v>10579</v>
      </c>
      <c r="E440" s="200">
        <v>12</v>
      </c>
      <c r="F440" s="214">
        <v>317.75</v>
      </c>
      <c r="G440" s="214">
        <f>Table7[[#This Row],[Unidades]]*Table7[[#This Row],[Valor Unitario]]</f>
        <v>3813</v>
      </c>
    </row>
    <row r="441" spans="1:7" x14ac:dyDescent="0.2">
      <c r="A441" s="202" t="s">
        <v>328</v>
      </c>
      <c r="B441" s="202" t="s">
        <v>332</v>
      </c>
      <c r="C441" s="203">
        <v>40733</v>
      </c>
      <c r="D441" s="202">
        <v>10587</v>
      </c>
      <c r="E441" s="202">
        <v>7</v>
      </c>
      <c r="F441" s="216">
        <v>807.38</v>
      </c>
      <c r="G441" s="214">
        <f>Table7[[#This Row],[Unidades]]*Table7[[#This Row],[Valor Unitario]]</f>
        <v>5651.66</v>
      </c>
    </row>
    <row r="442" spans="1:7" x14ac:dyDescent="0.2">
      <c r="A442" s="200" t="s">
        <v>328</v>
      </c>
      <c r="B442" s="200" t="s">
        <v>332</v>
      </c>
      <c r="C442" s="201">
        <v>40740</v>
      </c>
      <c r="D442" s="200">
        <v>10591</v>
      </c>
      <c r="E442" s="200">
        <v>16</v>
      </c>
      <c r="F442" s="214">
        <v>812.5</v>
      </c>
      <c r="G442" s="214">
        <f>Table7[[#This Row],[Unidades]]*Table7[[#This Row],[Valor Unitario]]</f>
        <v>13000</v>
      </c>
    </row>
    <row r="443" spans="1:7" x14ac:dyDescent="0.2">
      <c r="A443" s="202" t="s">
        <v>328</v>
      </c>
      <c r="B443" s="202" t="s">
        <v>332</v>
      </c>
      <c r="C443" s="203">
        <v>40742</v>
      </c>
      <c r="D443" s="202">
        <v>10598</v>
      </c>
      <c r="E443" s="202">
        <v>19</v>
      </c>
      <c r="F443" s="216">
        <v>2388.5</v>
      </c>
      <c r="G443" s="214">
        <f>Table7[[#This Row],[Unidades]]*Table7[[#This Row],[Valor Unitario]]</f>
        <v>45381.5</v>
      </c>
    </row>
    <row r="444" spans="1:7" x14ac:dyDescent="0.2">
      <c r="A444" s="200" t="s">
        <v>328</v>
      </c>
      <c r="B444" s="200" t="s">
        <v>332</v>
      </c>
      <c r="C444" s="201">
        <v>40753</v>
      </c>
      <c r="D444" s="200">
        <v>10604</v>
      </c>
      <c r="E444" s="200">
        <v>14</v>
      </c>
      <c r="F444" s="214">
        <v>230.85</v>
      </c>
      <c r="G444" s="214">
        <f>Table7[[#This Row],[Unidades]]*Table7[[#This Row],[Valor Unitario]]</f>
        <v>3231.9</v>
      </c>
    </row>
    <row r="445" spans="1:7" x14ac:dyDescent="0.2">
      <c r="A445" s="202" t="s">
        <v>328</v>
      </c>
      <c r="B445" s="202" t="s">
        <v>332</v>
      </c>
      <c r="C445" s="203">
        <v>40753</v>
      </c>
      <c r="D445" s="202">
        <v>10605</v>
      </c>
      <c r="E445" s="202">
        <v>7</v>
      </c>
      <c r="F445" s="216">
        <v>4109.6899999999996</v>
      </c>
      <c r="G445" s="214">
        <f>Table7[[#This Row],[Unidades]]*Table7[[#This Row],[Valor Unitario]]</f>
        <v>28767.829999999998</v>
      </c>
    </row>
    <row r="446" spans="1:7" x14ac:dyDescent="0.2">
      <c r="A446" s="200" t="s">
        <v>328</v>
      </c>
      <c r="B446" s="200" t="s">
        <v>332</v>
      </c>
      <c r="C446" s="201">
        <v>40756</v>
      </c>
      <c r="D446" s="200">
        <v>10612</v>
      </c>
      <c r="E446" s="200">
        <v>18</v>
      </c>
      <c r="F446" s="214">
        <v>6375</v>
      </c>
      <c r="G446" s="214">
        <f>Table7[[#This Row],[Unidades]]*Table7[[#This Row],[Valor Unitario]]</f>
        <v>114750</v>
      </c>
    </row>
    <row r="447" spans="1:7" x14ac:dyDescent="0.2">
      <c r="A447" s="202" t="s">
        <v>328</v>
      </c>
      <c r="B447" s="202" t="s">
        <v>332</v>
      </c>
      <c r="C447" s="203">
        <v>40760</v>
      </c>
      <c r="D447" s="202">
        <v>10616</v>
      </c>
      <c r="E447" s="202">
        <v>13</v>
      </c>
      <c r="F447" s="216">
        <v>4806.99</v>
      </c>
      <c r="G447" s="214">
        <f>Table7[[#This Row],[Unidades]]*Table7[[#This Row],[Valor Unitario]]</f>
        <v>62490.869999999995</v>
      </c>
    </row>
    <row r="448" spans="1:7" x14ac:dyDescent="0.2">
      <c r="A448" s="200" t="s">
        <v>328</v>
      </c>
      <c r="B448" s="200" t="s">
        <v>332</v>
      </c>
      <c r="C448" s="201">
        <v>40763</v>
      </c>
      <c r="D448" s="200">
        <v>10618</v>
      </c>
      <c r="E448" s="200">
        <v>19</v>
      </c>
      <c r="F448" s="214">
        <v>2697.5</v>
      </c>
      <c r="G448" s="214">
        <f>Table7[[#This Row],[Unidades]]*Table7[[#This Row],[Valor Unitario]]</f>
        <v>51252.5</v>
      </c>
    </row>
    <row r="449" spans="1:7" x14ac:dyDescent="0.2">
      <c r="A449" s="202" t="s">
        <v>328</v>
      </c>
      <c r="B449" s="202" t="s">
        <v>332</v>
      </c>
      <c r="C449" s="203">
        <v>40774</v>
      </c>
      <c r="D449" s="202">
        <v>10630</v>
      </c>
      <c r="E449" s="202">
        <v>7</v>
      </c>
      <c r="F449" s="216">
        <v>903.6</v>
      </c>
      <c r="G449" s="214">
        <f>Table7[[#This Row],[Unidades]]*Table7[[#This Row],[Valor Unitario]]</f>
        <v>6325.2</v>
      </c>
    </row>
    <row r="450" spans="1:7" x14ac:dyDescent="0.2">
      <c r="A450" s="200" t="s">
        <v>328</v>
      </c>
      <c r="B450" s="200" t="s">
        <v>332</v>
      </c>
      <c r="C450" s="201">
        <v>40775</v>
      </c>
      <c r="D450" s="200">
        <v>10626</v>
      </c>
      <c r="E450" s="200">
        <v>16</v>
      </c>
      <c r="F450" s="214">
        <v>1503.6</v>
      </c>
      <c r="G450" s="214">
        <f>Table7[[#This Row],[Unidades]]*Table7[[#This Row],[Valor Unitario]]</f>
        <v>24057.599999999999</v>
      </c>
    </row>
    <row r="451" spans="1:7" x14ac:dyDescent="0.2">
      <c r="A451" s="202" t="s">
        <v>328</v>
      </c>
      <c r="B451" s="202" t="s">
        <v>332</v>
      </c>
      <c r="C451" s="203">
        <v>40797</v>
      </c>
      <c r="D451" s="202">
        <v>10655</v>
      </c>
      <c r="E451" s="202">
        <v>12</v>
      </c>
      <c r="F451" s="216">
        <v>154.4</v>
      </c>
      <c r="G451" s="214">
        <f>Table7[[#This Row],[Unidades]]*Table7[[#This Row],[Valor Unitario]]</f>
        <v>1852.8000000000002</v>
      </c>
    </row>
    <row r="452" spans="1:7" x14ac:dyDescent="0.2">
      <c r="A452" s="200" t="s">
        <v>328</v>
      </c>
      <c r="B452" s="200" t="s">
        <v>332</v>
      </c>
      <c r="C452" s="201">
        <v>40803</v>
      </c>
      <c r="D452" s="200">
        <v>10665</v>
      </c>
      <c r="E452" s="200">
        <v>11</v>
      </c>
      <c r="F452" s="214">
        <v>1295</v>
      </c>
      <c r="G452" s="214">
        <f>Table7[[#This Row],[Unidades]]*Table7[[#This Row],[Valor Unitario]]</f>
        <v>14245</v>
      </c>
    </row>
    <row r="453" spans="1:7" x14ac:dyDescent="0.2">
      <c r="A453" s="202" t="s">
        <v>328</v>
      </c>
      <c r="B453" s="202" t="s">
        <v>332</v>
      </c>
      <c r="C453" s="203">
        <v>40805</v>
      </c>
      <c r="D453" s="202">
        <v>10653</v>
      </c>
      <c r="E453" s="202">
        <v>13</v>
      </c>
      <c r="F453" s="216">
        <v>1083.1500000000001</v>
      </c>
      <c r="G453" s="214">
        <f>Table7[[#This Row],[Unidades]]*Table7[[#This Row],[Valor Unitario]]</f>
        <v>14080.95</v>
      </c>
    </row>
    <row r="454" spans="1:7" x14ac:dyDescent="0.2">
      <c r="A454" s="200" t="s">
        <v>328</v>
      </c>
      <c r="B454" s="200" t="s">
        <v>332</v>
      </c>
      <c r="C454" s="201">
        <v>40805</v>
      </c>
      <c r="D454" s="200">
        <v>10664</v>
      </c>
      <c r="E454" s="200">
        <v>9</v>
      </c>
      <c r="F454" s="214">
        <v>1288.3900000000001</v>
      </c>
      <c r="G454" s="214">
        <f>Table7[[#This Row],[Unidades]]*Table7[[#This Row],[Valor Unitario]]</f>
        <v>11595.51</v>
      </c>
    </row>
    <row r="455" spans="1:7" x14ac:dyDescent="0.2">
      <c r="A455" s="202" t="s">
        <v>328</v>
      </c>
      <c r="B455" s="202" t="s">
        <v>332</v>
      </c>
      <c r="C455" s="203">
        <v>40809</v>
      </c>
      <c r="D455" s="202">
        <v>10668</v>
      </c>
      <c r="E455" s="202">
        <v>19</v>
      </c>
      <c r="F455" s="216">
        <v>625.27</v>
      </c>
      <c r="G455" s="214">
        <f>Table7[[#This Row],[Unidades]]*Table7[[#This Row],[Valor Unitario]]</f>
        <v>11880.13</v>
      </c>
    </row>
    <row r="456" spans="1:7" x14ac:dyDescent="0.2">
      <c r="A456" s="200" t="s">
        <v>328</v>
      </c>
      <c r="B456" s="200" t="s">
        <v>332</v>
      </c>
      <c r="C456" s="201">
        <v>40810</v>
      </c>
      <c r="D456" s="200">
        <v>10671</v>
      </c>
      <c r="E456" s="200">
        <v>15</v>
      </c>
      <c r="F456" s="214">
        <v>920.1</v>
      </c>
      <c r="G456" s="214">
        <f>Table7[[#This Row],[Unidades]]*Table7[[#This Row],[Valor Unitario]]</f>
        <v>13801.5</v>
      </c>
    </row>
    <row r="457" spans="1:7" x14ac:dyDescent="0.2">
      <c r="A457" s="202" t="s">
        <v>328</v>
      </c>
      <c r="B457" s="202" t="s">
        <v>332</v>
      </c>
      <c r="C457" s="203">
        <v>40812</v>
      </c>
      <c r="D457" s="202">
        <v>10677</v>
      </c>
      <c r="E457" s="202">
        <v>16</v>
      </c>
      <c r="F457" s="216">
        <v>813.36</v>
      </c>
      <c r="G457" s="214">
        <f>Table7[[#This Row],[Unidades]]*Table7[[#This Row],[Valor Unitario]]</f>
        <v>13013.76</v>
      </c>
    </row>
    <row r="458" spans="1:7" x14ac:dyDescent="0.2">
      <c r="A458" s="200" t="s">
        <v>328</v>
      </c>
      <c r="B458" s="200" t="s">
        <v>332</v>
      </c>
      <c r="C458" s="201">
        <v>40812</v>
      </c>
      <c r="D458" s="200">
        <v>10680</v>
      </c>
      <c r="E458" s="200">
        <v>9</v>
      </c>
      <c r="F458" s="214">
        <v>1261.8800000000001</v>
      </c>
      <c r="G458" s="214">
        <f>Table7[[#This Row],[Unidades]]*Table7[[#This Row],[Valor Unitario]]</f>
        <v>11356.920000000002</v>
      </c>
    </row>
    <row r="459" spans="1:7" x14ac:dyDescent="0.2">
      <c r="A459" s="202" t="s">
        <v>328</v>
      </c>
      <c r="B459" s="202" t="s">
        <v>332</v>
      </c>
      <c r="C459" s="203">
        <v>40819</v>
      </c>
      <c r="D459" s="202">
        <v>10690</v>
      </c>
      <c r="E459" s="202">
        <v>8</v>
      </c>
      <c r="F459" s="216">
        <v>862.5</v>
      </c>
      <c r="G459" s="214">
        <f>Table7[[#This Row],[Unidades]]*Table7[[#This Row],[Valor Unitario]]</f>
        <v>6900</v>
      </c>
    </row>
    <row r="460" spans="1:7" x14ac:dyDescent="0.2">
      <c r="A460" s="200" t="s">
        <v>328</v>
      </c>
      <c r="B460" s="200" t="s">
        <v>332</v>
      </c>
      <c r="C460" s="201">
        <v>40823</v>
      </c>
      <c r="D460" s="200">
        <v>10689</v>
      </c>
      <c r="E460" s="200">
        <v>14</v>
      </c>
      <c r="F460" s="214">
        <v>472.5</v>
      </c>
      <c r="G460" s="214">
        <f>Table7[[#This Row],[Unidades]]*Table7[[#This Row],[Valor Unitario]]</f>
        <v>6615</v>
      </c>
    </row>
    <row r="461" spans="1:7" x14ac:dyDescent="0.2">
      <c r="A461" s="202" t="s">
        <v>328</v>
      </c>
      <c r="B461" s="202" t="s">
        <v>332</v>
      </c>
      <c r="C461" s="203">
        <v>40839</v>
      </c>
      <c r="D461" s="202">
        <v>10710</v>
      </c>
      <c r="E461" s="202">
        <v>16</v>
      </c>
      <c r="F461" s="216">
        <v>93.5</v>
      </c>
      <c r="G461" s="214">
        <f>Table7[[#This Row],[Unidades]]*Table7[[#This Row],[Valor Unitario]]</f>
        <v>1496</v>
      </c>
    </row>
    <row r="462" spans="1:7" x14ac:dyDescent="0.2">
      <c r="A462" s="200" t="s">
        <v>328</v>
      </c>
      <c r="B462" s="200" t="s">
        <v>332</v>
      </c>
      <c r="C462" s="201">
        <v>40840</v>
      </c>
      <c r="D462" s="200">
        <v>10713</v>
      </c>
      <c r="E462" s="200">
        <v>9</v>
      </c>
      <c r="F462" s="214">
        <v>2827.9</v>
      </c>
      <c r="G462" s="214">
        <f>Table7[[#This Row],[Unidades]]*Table7[[#This Row],[Valor Unitario]]</f>
        <v>25451.100000000002</v>
      </c>
    </row>
    <row r="463" spans="1:7" x14ac:dyDescent="0.2">
      <c r="A463" s="202" t="s">
        <v>328</v>
      </c>
      <c r="B463" s="202" t="s">
        <v>332</v>
      </c>
      <c r="C463" s="203">
        <v>40845</v>
      </c>
      <c r="D463" s="202">
        <v>10717</v>
      </c>
      <c r="E463" s="202">
        <v>12</v>
      </c>
      <c r="F463" s="216">
        <v>1270.75</v>
      </c>
      <c r="G463" s="214">
        <f>Table7[[#This Row],[Unidades]]*Table7[[#This Row],[Valor Unitario]]</f>
        <v>15249</v>
      </c>
    </row>
    <row r="464" spans="1:7" x14ac:dyDescent="0.2">
      <c r="A464" s="200" t="s">
        <v>328</v>
      </c>
      <c r="B464" s="200" t="s">
        <v>332</v>
      </c>
      <c r="C464" s="201">
        <v>40845</v>
      </c>
      <c r="D464" s="200">
        <v>10718</v>
      </c>
      <c r="E464" s="200">
        <v>16</v>
      </c>
      <c r="F464" s="214">
        <v>3463</v>
      </c>
      <c r="G464" s="214">
        <f>Table7[[#This Row],[Unidades]]*Table7[[#This Row],[Valor Unitario]]</f>
        <v>55408</v>
      </c>
    </row>
    <row r="465" spans="1:7" x14ac:dyDescent="0.2">
      <c r="A465" s="202" t="s">
        <v>328</v>
      </c>
      <c r="B465" s="202" t="s">
        <v>332</v>
      </c>
      <c r="C465" s="203">
        <v>40857</v>
      </c>
      <c r="D465" s="202">
        <v>10733</v>
      </c>
      <c r="E465" s="202">
        <v>7</v>
      </c>
      <c r="F465" s="216">
        <v>1459</v>
      </c>
      <c r="G465" s="214">
        <f>Table7[[#This Row],[Unidades]]*Table7[[#This Row],[Valor Unitario]]</f>
        <v>10213</v>
      </c>
    </row>
    <row r="466" spans="1:7" x14ac:dyDescent="0.2">
      <c r="A466" s="200" t="s">
        <v>328</v>
      </c>
      <c r="B466" s="200" t="s">
        <v>332</v>
      </c>
      <c r="C466" s="201">
        <v>40867</v>
      </c>
      <c r="D466" s="200">
        <v>10709</v>
      </c>
      <c r="E466" s="200">
        <v>8</v>
      </c>
      <c r="F466" s="214">
        <v>3424</v>
      </c>
      <c r="G466" s="214">
        <f>Table7[[#This Row],[Unidades]]*Table7[[#This Row],[Valor Unitario]]</f>
        <v>27392</v>
      </c>
    </row>
    <row r="467" spans="1:7" x14ac:dyDescent="0.2">
      <c r="A467" s="202" t="s">
        <v>328</v>
      </c>
      <c r="B467" s="202" t="s">
        <v>332</v>
      </c>
      <c r="C467" s="203">
        <v>40868</v>
      </c>
      <c r="D467" s="202">
        <v>10743</v>
      </c>
      <c r="E467" s="202">
        <v>19</v>
      </c>
      <c r="F467" s="216">
        <v>319.2</v>
      </c>
      <c r="G467" s="214">
        <f>Table7[[#This Row],[Unidades]]*Table7[[#This Row],[Valor Unitario]]</f>
        <v>6064.8</v>
      </c>
    </row>
    <row r="468" spans="1:7" x14ac:dyDescent="0.2">
      <c r="A468" s="200" t="s">
        <v>328</v>
      </c>
      <c r="B468" s="200" t="s">
        <v>332</v>
      </c>
      <c r="C468" s="201">
        <v>40868</v>
      </c>
      <c r="D468" s="200">
        <v>10746</v>
      </c>
      <c r="E468" s="200">
        <v>17</v>
      </c>
      <c r="F468" s="214">
        <v>2311.6999999999998</v>
      </c>
      <c r="G468" s="214">
        <f>Table7[[#This Row],[Unidades]]*Table7[[#This Row],[Valor Unitario]]</f>
        <v>39298.899999999994</v>
      </c>
    </row>
    <row r="469" spans="1:7" x14ac:dyDescent="0.2">
      <c r="A469" s="202" t="s">
        <v>328</v>
      </c>
      <c r="B469" s="202" t="s">
        <v>332</v>
      </c>
      <c r="C469" s="203">
        <v>40893</v>
      </c>
      <c r="D469" s="202">
        <v>10773</v>
      </c>
      <c r="E469" s="202">
        <v>16</v>
      </c>
      <c r="F469" s="216">
        <v>2030.4</v>
      </c>
      <c r="G469" s="214">
        <f>Table7[[#This Row],[Unidades]]*Table7[[#This Row],[Valor Unitario]]</f>
        <v>32486.400000000001</v>
      </c>
    </row>
    <row r="470" spans="1:7" x14ac:dyDescent="0.2">
      <c r="A470" s="200" t="s">
        <v>328</v>
      </c>
      <c r="B470" s="200" t="s">
        <v>332</v>
      </c>
      <c r="C470" s="201">
        <v>40895</v>
      </c>
      <c r="D470" s="200">
        <v>10776</v>
      </c>
      <c r="E470" s="200">
        <v>13</v>
      </c>
      <c r="F470" s="214">
        <v>6635.27</v>
      </c>
      <c r="G470" s="214">
        <f>Table7[[#This Row],[Unidades]]*Table7[[#This Row],[Valor Unitario]]</f>
        <v>86258.510000000009</v>
      </c>
    </row>
    <row r="471" spans="1:7" x14ac:dyDescent="0.2">
      <c r="A471" s="202" t="s">
        <v>328</v>
      </c>
      <c r="B471" s="202" t="s">
        <v>332</v>
      </c>
      <c r="C471" s="203">
        <v>40901</v>
      </c>
      <c r="D471" s="202">
        <v>10785</v>
      </c>
      <c r="E471" s="202">
        <v>7</v>
      </c>
      <c r="F471" s="216">
        <v>387.5</v>
      </c>
      <c r="G471" s="214">
        <f>Table7[[#This Row],[Unidades]]*Table7[[#This Row],[Valor Unitario]]</f>
        <v>2712.5</v>
      </c>
    </row>
    <row r="472" spans="1:7" x14ac:dyDescent="0.2">
      <c r="A472" s="200" t="s">
        <v>328</v>
      </c>
      <c r="B472" s="200" t="s">
        <v>332</v>
      </c>
      <c r="C472" s="201">
        <v>40908</v>
      </c>
      <c r="D472" s="200">
        <v>10789</v>
      </c>
      <c r="E472" s="200">
        <v>15</v>
      </c>
      <c r="F472" s="214">
        <v>3687</v>
      </c>
      <c r="G472" s="214">
        <f>Table7[[#This Row],[Unidades]]*Table7[[#This Row],[Valor Unitario]]</f>
        <v>55305</v>
      </c>
    </row>
    <row r="473" spans="1:7" x14ac:dyDescent="0.2">
      <c r="A473" s="202" t="s">
        <v>328</v>
      </c>
      <c r="B473" s="202" t="s">
        <v>332</v>
      </c>
      <c r="C473" s="203">
        <v>40908</v>
      </c>
      <c r="D473" s="202">
        <v>10792</v>
      </c>
      <c r="E473" s="202">
        <v>10</v>
      </c>
      <c r="F473" s="216">
        <v>399.85</v>
      </c>
      <c r="G473" s="214">
        <f>Table7[[#This Row],[Unidades]]*Table7[[#This Row],[Valor Unitario]]</f>
        <v>3998.5</v>
      </c>
    </row>
    <row r="474" spans="1:7" x14ac:dyDescent="0.2">
      <c r="A474" s="200" t="s">
        <v>328</v>
      </c>
      <c r="B474" s="200" t="s">
        <v>332</v>
      </c>
      <c r="C474" s="201">
        <v>40913</v>
      </c>
      <c r="D474" s="200">
        <v>10800</v>
      </c>
      <c r="E474" s="200">
        <v>17</v>
      </c>
      <c r="F474" s="214">
        <v>1468.93</v>
      </c>
      <c r="G474" s="214">
        <f>Table7[[#This Row],[Unidades]]*Table7[[#This Row],[Valor Unitario]]</f>
        <v>24971.81</v>
      </c>
    </row>
    <row r="475" spans="1:7" x14ac:dyDescent="0.2">
      <c r="A475" s="202" t="s">
        <v>328</v>
      </c>
      <c r="B475" s="202" t="s">
        <v>332</v>
      </c>
      <c r="C475" s="203">
        <v>40917</v>
      </c>
      <c r="D475" s="202">
        <v>10813</v>
      </c>
      <c r="E475" s="202">
        <v>14</v>
      </c>
      <c r="F475" s="216">
        <v>602.4</v>
      </c>
      <c r="G475" s="214">
        <f>Table7[[#This Row],[Unidades]]*Table7[[#This Row],[Valor Unitario]]</f>
        <v>8433.6</v>
      </c>
    </row>
    <row r="476" spans="1:7" x14ac:dyDescent="0.2">
      <c r="A476" s="200" t="s">
        <v>328</v>
      </c>
      <c r="B476" s="200" t="s">
        <v>332</v>
      </c>
      <c r="C476" s="201">
        <v>40922</v>
      </c>
      <c r="D476" s="200">
        <v>10825</v>
      </c>
      <c r="E476" s="200">
        <v>14</v>
      </c>
      <c r="F476" s="214">
        <v>1030.76</v>
      </c>
      <c r="G476" s="214">
        <f>Table7[[#This Row],[Unidades]]*Table7[[#This Row],[Valor Unitario]]</f>
        <v>14430.64</v>
      </c>
    </row>
    <row r="477" spans="1:7" x14ac:dyDescent="0.2">
      <c r="A477" s="202" t="s">
        <v>328</v>
      </c>
      <c r="B477" s="202" t="s">
        <v>332</v>
      </c>
      <c r="C477" s="203">
        <v>40923</v>
      </c>
      <c r="D477" s="202">
        <v>10821</v>
      </c>
      <c r="E477" s="202">
        <v>12</v>
      </c>
      <c r="F477" s="216">
        <v>678</v>
      </c>
      <c r="G477" s="214">
        <f>Table7[[#This Row],[Unidades]]*Table7[[#This Row],[Valor Unitario]]</f>
        <v>8136</v>
      </c>
    </row>
    <row r="478" spans="1:7" x14ac:dyDescent="0.2">
      <c r="A478" s="200" t="s">
        <v>328</v>
      </c>
      <c r="B478" s="200" t="s">
        <v>332</v>
      </c>
      <c r="C478" s="201">
        <v>40927</v>
      </c>
      <c r="D478" s="200">
        <v>10788</v>
      </c>
      <c r="E478" s="200">
        <v>8</v>
      </c>
      <c r="F478" s="214">
        <v>731.5</v>
      </c>
      <c r="G478" s="214">
        <f>Table7[[#This Row],[Unidades]]*Table7[[#This Row],[Valor Unitario]]</f>
        <v>5852</v>
      </c>
    </row>
    <row r="479" spans="1:7" x14ac:dyDescent="0.2">
      <c r="A479" s="202" t="s">
        <v>328</v>
      </c>
      <c r="B479" s="202" t="s">
        <v>332</v>
      </c>
      <c r="C479" s="203">
        <v>40927</v>
      </c>
      <c r="D479" s="202">
        <v>10834</v>
      </c>
      <c r="E479" s="202">
        <v>19</v>
      </c>
      <c r="F479" s="216">
        <v>1432.71</v>
      </c>
      <c r="G479" s="214">
        <f>Table7[[#This Row],[Unidades]]*Table7[[#This Row],[Valor Unitario]]</f>
        <v>27221.49</v>
      </c>
    </row>
    <row r="480" spans="1:7" x14ac:dyDescent="0.2">
      <c r="A480" s="200" t="s">
        <v>328</v>
      </c>
      <c r="B480" s="200" t="s">
        <v>332</v>
      </c>
      <c r="C480" s="201">
        <v>40929</v>
      </c>
      <c r="D480" s="200">
        <v>10835</v>
      </c>
      <c r="E480" s="200">
        <v>18</v>
      </c>
      <c r="F480" s="214">
        <v>845.8</v>
      </c>
      <c r="G480" s="214">
        <f>Table7[[#This Row],[Unidades]]*Table7[[#This Row],[Valor Unitario]]</f>
        <v>15224.4</v>
      </c>
    </row>
    <row r="481" spans="1:7" x14ac:dyDescent="0.2">
      <c r="A481" s="202" t="s">
        <v>328</v>
      </c>
      <c r="B481" s="202" t="s">
        <v>332</v>
      </c>
      <c r="C481" s="203">
        <v>40937</v>
      </c>
      <c r="D481" s="202">
        <v>10842</v>
      </c>
      <c r="E481" s="202">
        <v>18</v>
      </c>
      <c r="F481" s="216">
        <v>975</v>
      </c>
      <c r="G481" s="214">
        <f>Table7[[#This Row],[Unidades]]*Table7[[#This Row],[Valor Unitario]]</f>
        <v>17550</v>
      </c>
    </row>
    <row r="482" spans="1:7" x14ac:dyDescent="0.2">
      <c r="A482" s="200" t="s">
        <v>328</v>
      </c>
      <c r="B482" s="200" t="s">
        <v>332</v>
      </c>
      <c r="C482" s="201">
        <v>40938</v>
      </c>
      <c r="D482" s="200">
        <v>10850</v>
      </c>
      <c r="E482" s="200">
        <v>7</v>
      </c>
      <c r="F482" s="214">
        <v>629</v>
      </c>
      <c r="G482" s="214">
        <f>Table7[[#This Row],[Unidades]]*Table7[[#This Row],[Valor Unitario]]</f>
        <v>4403</v>
      </c>
    </row>
    <row r="483" spans="1:7" x14ac:dyDescent="0.2">
      <c r="A483" s="202" t="s">
        <v>328</v>
      </c>
      <c r="B483" s="202" t="s">
        <v>332</v>
      </c>
      <c r="C483" s="203">
        <v>40941</v>
      </c>
      <c r="D483" s="202">
        <v>10859</v>
      </c>
      <c r="E483" s="202">
        <v>10</v>
      </c>
      <c r="F483" s="216">
        <v>1078.69</v>
      </c>
      <c r="G483" s="214">
        <f>Table7[[#This Row],[Unidades]]*Table7[[#This Row],[Valor Unitario]]</f>
        <v>10786.900000000001</v>
      </c>
    </row>
    <row r="484" spans="1:7" x14ac:dyDescent="0.2">
      <c r="A484" s="200" t="s">
        <v>328</v>
      </c>
      <c r="B484" s="200" t="s">
        <v>332</v>
      </c>
      <c r="C484" s="201">
        <v>40945</v>
      </c>
      <c r="D484" s="200">
        <v>10827</v>
      </c>
      <c r="E484" s="200">
        <v>8</v>
      </c>
      <c r="F484" s="214">
        <v>843</v>
      </c>
      <c r="G484" s="214">
        <f>Table7[[#This Row],[Unidades]]*Table7[[#This Row],[Valor Unitario]]</f>
        <v>6744</v>
      </c>
    </row>
    <row r="485" spans="1:7" x14ac:dyDescent="0.2">
      <c r="A485" s="202" t="s">
        <v>328</v>
      </c>
      <c r="B485" s="202" t="s">
        <v>332</v>
      </c>
      <c r="C485" s="203">
        <v>40958</v>
      </c>
      <c r="D485" s="202">
        <v>10877</v>
      </c>
      <c r="E485" s="202">
        <v>18</v>
      </c>
      <c r="F485" s="216">
        <v>1955.13</v>
      </c>
      <c r="G485" s="214">
        <f>Table7[[#This Row],[Unidades]]*Table7[[#This Row],[Valor Unitario]]</f>
        <v>35192.340000000004</v>
      </c>
    </row>
    <row r="486" spans="1:7" x14ac:dyDescent="0.2">
      <c r="A486" s="200" t="s">
        <v>328</v>
      </c>
      <c r="B486" s="200" t="s">
        <v>332</v>
      </c>
      <c r="C486" s="201">
        <v>40959</v>
      </c>
      <c r="D486" s="200">
        <v>10894</v>
      </c>
      <c r="E486" s="200">
        <v>18</v>
      </c>
      <c r="F486" s="214">
        <v>2753.1</v>
      </c>
      <c r="G486" s="214">
        <f>Table7[[#This Row],[Unidades]]*Table7[[#This Row],[Valor Unitario]]</f>
        <v>49555.799999999996</v>
      </c>
    </row>
    <row r="487" spans="1:7" x14ac:dyDescent="0.2">
      <c r="A487" s="202" t="s">
        <v>328</v>
      </c>
      <c r="B487" s="202" t="s">
        <v>332</v>
      </c>
      <c r="C487" s="203">
        <v>40962</v>
      </c>
      <c r="D487" s="202">
        <v>10888</v>
      </c>
      <c r="E487" s="202">
        <v>19</v>
      </c>
      <c r="F487" s="216">
        <v>605</v>
      </c>
      <c r="G487" s="214">
        <f>Table7[[#This Row],[Unidades]]*Table7[[#This Row],[Valor Unitario]]</f>
        <v>11495</v>
      </c>
    </row>
    <row r="488" spans="1:7" x14ac:dyDescent="0.2">
      <c r="A488" s="200" t="s">
        <v>328</v>
      </c>
      <c r="B488" s="200" t="s">
        <v>332</v>
      </c>
      <c r="C488" s="201">
        <v>40970</v>
      </c>
      <c r="D488" s="200">
        <v>10886</v>
      </c>
      <c r="E488" s="200">
        <v>10</v>
      </c>
      <c r="F488" s="214">
        <v>3127.5</v>
      </c>
      <c r="G488" s="214">
        <f>Table7[[#This Row],[Unidades]]*Table7[[#This Row],[Valor Unitario]]</f>
        <v>31275</v>
      </c>
    </row>
    <row r="489" spans="1:7" x14ac:dyDescent="0.2">
      <c r="A489" s="202" t="s">
        <v>328</v>
      </c>
      <c r="B489" s="202" t="s">
        <v>332</v>
      </c>
      <c r="C489" s="203">
        <v>40971</v>
      </c>
      <c r="D489" s="202">
        <v>10902</v>
      </c>
      <c r="E489" s="202">
        <v>14</v>
      </c>
      <c r="F489" s="216">
        <v>863.43</v>
      </c>
      <c r="G489" s="214">
        <f>Table7[[#This Row],[Unidades]]*Table7[[#This Row],[Valor Unitario]]</f>
        <v>12088.019999999999</v>
      </c>
    </row>
    <row r="490" spans="1:7" x14ac:dyDescent="0.2">
      <c r="A490" s="200" t="s">
        <v>328</v>
      </c>
      <c r="B490" s="200" t="s">
        <v>332</v>
      </c>
      <c r="C490" s="201">
        <v>40972</v>
      </c>
      <c r="D490" s="200">
        <v>10900</v>
      </c>
      <c r="E490" s="200">
        <v>10</v>
      </c>
      <c r="F490" s="214">
        <v>33.75</v>
      </c>
      <c r="G490" s="214">
        <f>Table7[[#This Row],[Unidades]]*Table7[[#This Row],[Valor Unitario]]</f>
        <v>337.5</v>
      </c>
    </row>
    <row r="491" spans="1:7" x14ac:dyDescent="0.2">
      <c r="A491" s="202" t="s">
        <v>328</v>
      </c>
      <c r="B491" s="202" t="s">
        <v>332</v>
      </c>
      <c r="C491" s="203">
        <v>40972</v>
      </c>
      <c r="D491" s="202">
        <v>10910</v>
      </c>
      <c r="E491" s="202">
        <v>13</v>
      </c>
      <c r="F491" s="216">
        <v>452.9</v>
      </c>
      <c r="G491" s="214">
        <f>Table7[[#This Row],[Unidades]]*Table7[[#This Row],[Valor Unitario]]</f>
        <v>5887.7</v>
      </c>
    </row>
    <row r="492" spans="1:7" x14ac:dyDescent="0.2">
      <c r="A492" s="200" t="s">
        <v>328</v>
      </c>
      <c r="B492" s="200" t="s">
        <v>332</v>
      </c>
      <c r="C492" s="201">
        <v>40977</v>
      </c>
      <c r="D492" s="200">
        <v>10916</v>
      </c>
      <c r="E492" s="200">
        <v>15</v>
      </c>
      <c r="F492" s="214">
        <v>686.7</v>
      </c>
      <c r="G492" s="214">
        <f>Table7[[#This Row],[Unidades]]*Table7[[#This Row],[Valor Unitario]]</f>
        <v>10300.5</v>
      </c>
    </row>
    <row r="493" spans="1:7" x14ac:dyDescent="0.2">
      <c r="A493" s="202" t="s">
        <v>328</v>
      </c>
      <c r="B493" s="202" t="s">
        <v>332</v>
      </c>
      <c r="C493" s="203">
        <v>40977</v>
      </c>
      <c r="D493" s="202">
        <v>10921</v>
      </c>
      <c r="E493" s="202">
        <v>19</v>
      </c>
      <c r="F493" s="216">
        <v>1936</v>
      </c>
      <c r="G493" s="214">
        <f>Table7[[#This Row],[Unidades]]*Table7[[#This Row],[Valor Unitario]]</f>
        <v>36784</v>
      </c>
    </row>
    <row r="494" spans="1:7" x14ac:dyDescent="0.2">
      <c r="A494" s="200" t="s">
        <v>328</v>
      </c>
      <c r="B494" s="200" t="s">
        <v>332</v>
      </c>
      <c r="C494" s="201">
        <v>40978</v>
      </c>
      <c r="D494" s="200">
        <v>10909</v>
      </c>
      <c r="E494" s="200">
        <v>9</v>
      </c>
      <c r="F494" s="214">
        <v>670</v>
      </c>
      <c r="G494" s="214">
        <f>Table7[[#This Row],[Unidades]]*Table7[[#This Row],[Valor Unitario]]</f>
        <v>6030</v>
      </c>
    </row>
    <row r="495" spans="1:7" x14ac:dyDescent="0.2">
      <c r="A495" s="202" t="s">
        <v>328</v>
      </c>
      <c r="B495" s="202" t="s">
        <v>332</v>
      </c>
      <c r="C495" s="203">
        <v>40986</v>
      </c>
      <c r="D495" s="202">
        <v>10928</v>
      </c>
      <c r="E495" s="202">
        <v>13</v>
      </c>
      <c r="F495" s="216">
        <v>137.5</v>
      </c>
      <c r="G495" s="214">
        <f>Table7[[#This Row],[Unidades]]*Table7[[#This Row],[Valor Unitario]]</f>
        <v>1787.5</v>
      </c>
    </row>
    <row r="496" spans="1:7" x14ac:dyDescent="0.2">
      <c r="A496" s="200" t="s">
        <v>328</v>
      </c>
      <c r="B496" s="200" t="s">
        <v>332</v>
      </c>
      <c r="C496" s="201">
        <v>40987</v>
      </c>
      <c r="D496" s="200">
        <v>10946</v>
      </c>
      <c r="E496" s="200">
        <v>8</v>
      </c>
      <c r="F496" s="214">
        <v>1407.5</v>
      </c>
      <c r="G496" s="214">
        <f>Table7[[#This Row],[Unidades]]*Table7[[#This Row],[Valor Unitario]]</f>
        <v>11260</v>
      </c>
    </row>
    <row r="497" spans="1:7" x14ac:dyDescent="0.2">
      <c r="A497" s="202" t="s">
        <v>328</v>
      </c>
      <c r="B497" s="202" t="s">
        <v>332</v>
      </c>
      <c r="C497" s="203">
        <v>40991</v>
      </c>
      <c r="D497" s="202">
        <v>10950</v>
      </c>
      <c r="E497" s="202">
        <v>19</v>
      </c>
      <c r="F497" s="216">
        <v>110</v>
      </c>
      <c r="G497" s="214">
        <f>Table7[[#This Row],[Unidades]]*Table7[[#This Row],[Valor Unitario]]</f>
        <v>2090</v>
      </c>
    </row>
    <row r="498" spans="1:7" x14ac:dyDescent="0.2">
      <c r="A498" s="200" t="s">
        <v>328</v>
      </c>
      <c r="B498" s="200" t="s">
        <v>332</v>
      </c>
      <c r="C498" s="201">
        <v>40992</v>
      </c>
      <c r="D498" s="200">
        <v>10952</v>
      </c>
      <c r="E498" s="200">
        <v>8</v>
      </c>
      <c r="F498" s="214">
        <v>471.2</v>
      </c>
      <c r="G498" s="214">
        <f>Table7[[#This Row],[Unidades]]*Table7[[#This Row],[Valor Unitario]]</f>
        <v>3769.6</v>
      </c>
    </row>
    <row r="499" spans="1:7" x14ac:dyDescent="0.2">
      <c r="A499" s="202" t="s">
        <v>328</v>
      </c>
      <c r="B499" s="202" t="s">
        <v>332</v>
      </c>
      <c r="C499" s="203">
        <v>40995</v>
      </c>
      <c r="D499" s="202">
        <v>10975</v>
      </c>
      <c r="E499" s="202">
        <v>7</v>
      </c>
      <c r="F499" s="216">
        <v>717.5</v>
      </c>
      <c r="G499" s="214">
        <f>Table7[[#This Row],[Unidades]]*Table7[[#This Row],[Valor Unitario]]</f>
        <v>5022.5</v>
      </c>
    </row>
    <row r="500" spans="1:7" x14ac:dyDescent="0.2">
      <c r="A500" s="200" t="s">
        <v>328</v>
      </c>
      <c r="B500" s="200" t="s">
        <v>332</v>
      </c>
      <c r="C500" s="201">
        <v>40998</v>
      </c>
      <c r="D500" s="200">
        <v>10969</v>
      </c>
      <c r="E500" s="200">
        <v>7</v>
      </c>
      <c r="F500" s="214">
        <v>108</v>
      </c>
      <c r="G500" s="214">
        <f>Table7[[#This Row],[Unidades]]*Table7[[#This Row],[Valor Unitario]]</f>
        <v>756</v>
      </c>
    </row>
    <row r="501" spans="1:7" x14ac:dyDescent="0.2">
      <c r="A501" s="202" t="s">
        <v>328</v>
      </c>
      <c r="B501" s="202" t="s">
        <v>332</v>
      </c>
      <c r="C501" s="203">
        <v>41000</v>
      </c>
      <c r="D501" s="202">
        <v>10968</v>
      </c>
      <c r="E501" s="202">
        <v>15</v>
      </c>
      <c r="F501" s="216">
        <v>1408</v>
      </c>
      <c r="G501" s="214">
        <f>Table7[[#This Row],[Unidades]]*Table7[[#This Row],[Valor Unitario]]</f>
        <v>21120</v>
      </c>
    </row>
    <row r="502" spans="1:7" x14ac:dyDescent="0.2">
      <c r="A502" s="200" t="s">
        <v>328</v>
      </c>
      <c r="B502" s="200" t="s">
        <v>332</v>
      </c>
      <c r="C502" s="201">
        <v>41001</v>
      </c>
      <c r="D502" s="200">
        <v>10981</v>
      </c>
      <c r="E502" s="200">
        <v>10</v>
      </c>
      <c r="F502" s="214">
        <v>15810</v>
      </c>
      <c r="G502" s="214">
        <f>Table7[[#This Row],[Unidades]]*Table7[[#This Row],[Valor Unitario]]</f>
        <v>158100</v>
      </c>
    </row>
    <row r="503" spans="1:7" x14ac:dyDescent="0.2">
      <c r="A503" s="202" t="s">
        <v>328</v>
      </c>
      <c r="B503" s="202" t="s">
        <v>332</v>
      </c>
      <c r="C503" s="203">
        <v>41002</v>
      </c>
      <c r="D503" s="202">
        <v>10976</v>
      </c>
      <c r="E503" s="202">
        <v>17</v>
      </c>
      <c r="F503" s="216">
        <v>912</v>
      </c>
      <c r="G503" s="214">
        <f>Table7[[#This Row],[Unidades]]*Table7[[#This Row],[Valor Unitario]]</f>
        <v>15504</v>
      </c>
    </row>
    <row r="504" spans="1:7" x14ac:dyDescent="0.2">
      <c r="A504" s="200" t="s">
        <v>328</v>
      </c>
      <c r="B504" s="200" t="s">
        <v>332</v>
      </c>
      <c r="C504" s="201">
        <v>41002</v>
      </c>
      <c r="D504" s="200">
        <v>10984</v>
      </c>
      <c r="E504" s="200">
        <v>17</v>
      </c>
      <c r="F504" s="214">
        <v>1809.75</v>
      </c>
      <c r="G504" s="214">
        <f>Table7[[#This Row],[Unidades]]*Table7[[#This Row],[Valor Unitario]]</f>
        <v>30765.75</v>
      </c>
    </row>
    <row r="505" spans="1:7" x14ac:dyDescent="0.2">
      <c r="A505" s="202" t="s">
        <v>328</v>
      </c>
      <c r="B505" s="202" t="s">
        <v>332</v>
      </c>
      <c r="C505" s="203">
        <v>41002</v>
      </c>
      <c r="D505" s="202">
        <v>10992</v>
      </c>
      <c r="E505" s="202">
        <v>8</v>
      </c>
      <c r="F505" s="216">
        <v>69.599999999999994</v>
      </c>
      <c r="G505" s="214">
        <f>Table7[[#This Row],[Unidades]]*Table7[[#This Row],[Valor Unitario]]</f>
        <v>556.79999999999995</v>
      </c>
    </row>
    <row r="506" spans="1:7" x14ac:dyDescent="0.2">
      <c r="A506" s="200" t="s">
        <v>328</v>
      </c>
      <c r="B506" s="200" t="s">
        <v>332</v>
      </c>
      <c r="C506" s="201">
        <v>41005</v>
      </c>
      <c r="D506" s="200">
        <v>10995</v>
      </c>
      <c r="E506" s="200">
        <v>16</v>
      </c>
      <c r="F506" s="214">
        <v>1196</v>
      </c>
      <c r="G506" s="214">
        <f>Table7[[#This Row],[Unidades]]*Table7[[#This Row],[Valor Unitario]]</f>
        <v>19136</v>
      </c>
    </row>
    <row r="507" spans="1:7" x14ac:dyDescent="0.2">
      <c r="A507" s="202" t="s">
        <v>328</v>
      </c>
      <c r="B507" s="202" t="s">
        <v>332</v>
      </c>
      <c r="C507" s="203">
        <v>41006</v>
      </c>
      <c r="D507" s="202">
        <v>10991</v>
      </c>
      <c r="E507" s="202">
        <v>9</v>
      </c>
      <c r="F507" s="216">
        <v>2296</v>
      </c>
      <c r="G507" s="214">
        <f>Table7[[#This Row],[Unidades]]*Table7[[#This Row],[Valor Unitario]]</f>
        <v>20664</v>
      </c>
    </row>
    <row r="508" spans="1:7" x14ac:dyDescent="0.2">
      <c r="A508" s="200" t="s">
        <v>328</v>
      </c>
      <c r="B508" s="200" t="s">
        <v>332</v>
      </c>
      <c r="C508" s="201">
        <v>41016</v>
      </c>
      <c r="D508" s="200">
        <v>11012</v>
      </c>
      <c r="E508" s="200">
        <v>17</v>
      </c>
      <c r="F508" s="214">
        <v>2825.3</v>
      </c>
      <c r="G508" s="214">
        <f>Table7[[#This Row],[Unidades]]*Table7[[#This Row],[Valor Unitario]]</f>
        <v>48030.100000000006</v>
      </c>
    </row>
    <row r="509" spans="1:7" x14ac:dyDescent="0.2">
      <c r="A509" s="202" t="s">
        <v>328</v>
      </c>
      <c r="B509" s="202" t="s">
        <v>332</v>
      </c>
      <c r="C509" s="203">
        <v>41019</v>
      </c>
      <c r="D509" s="202">
        <v>11027</v>
      </c>
      <c r="E509" s="202">
        <v>10</v>
      </c>
      <c r="F509" s="216">
        <v>877.72</v>
      </c>
      <c r="G509" s="214">
        <f>Table7[[#This Row],[Unidades]]*Table7[[#This Row],[Valor Unitario]]</f>
        <v>8777.2000000000007</v>
      </c>
    </row>
    <row r="510" spans="1:7" x14ac:dyDescent="0.2">
      <c r="A510" s="200" t="s">
        <v>328</v>
      </c>
      <c r="B510" s="200" t="s">
        <v>332</v>
      </c>
      <c r="C510" s="201">
        <v>41023</v>
      </c>
      <c r="D510" s="200">
        <v>11023</v>
      </c>
      <c r="E510" s="200">
        <v>7</v>
      </c>
      <c r="F510" s="214">
        <v>1500</v>
      </c>
      <c r="G510" s="214">
        <f>Table7[[#This Row],[Unidades]]*Table7[[#This Row],[Valor Unitario]]</f>
        <v>10500</v>
      </c>
    </row>
    <row r="511" spans="1:7" x14ac:dyDescent="0.2">
      <c r="A511" s="202" t="s">
        <v>328</v>
      </c>
      <c r="B511" s="202" t="s">
        <v>332</v>
      </c>
      <c r="C511" s="203">
        <v>41029</v>
      </c>
      <c r="D511" s="202">
        <v>11038</v>
      </c>
      <c r="E511" s="202">
        <v>9</v>
      </c>
      <c r="F511" s="216">
        <v>732.6</v>
      </c>
      <c r="G511" s="214">
        <f>Table7[[#This Row],[Unidades]]*Table7[[#This Row],[Valor Unitario]]</f>
        <v>6593.4000000000005</v>
      </c>
    </row>
    <row r="512" spans="1:7" x14ac:dyDescent="0.2">
      <c r="A512" s="200" t="s">
        <v>328</v>
      </c>
      <c r="B512" s="200" t="s">
        <v>332</v>
      </c>
      <c r="C512" s="201">
        <v>41478</v>
      </c>
      <c r="D512" s="200">
        <v>10258</v>
      </c>
      <c r="E512" s="200">
        <v>8</v>
      </c>
      <c r="F512" s="214">
        <v>1614.88</v>
      </c>
      <c r="G512" s="214">
        <f>Table7[[#This Row],[Unidades]]*Table7[[#This Row],[Valor Unitario]]</f>
        <v>12919.04</v>
      </c>
    </row>
    <row r="513" spans="1:7" x14ac:dyDescent="0.2">
      <c r="A513" s="202" t="s">
        <v>328</v>
      </c>
      <c r="B513" s="202" t="s">
        <v>332</v>
      </c>
      <c r="C513" s="203">
        <v>41488</v>
      </c>
      <c r="D513" s="202">
        <v>10270</v>
      </c>
      <c r="E513" s="202">
        <v>18</v>
      </c>
      <c r="F513" s="216">
        <v>1376</v>
      </c>
      <c r="G513" s="214">
        <f>Table7[[#This Row],[Unidades]]*Table7[[#This Row],[Valor Unitario]]</f>
        <v>24768</v>
      </c>
    </row>
    <row r="514" spans="1:7" x14ac:dyDescent="0.2">
      <c r="A514" s="200" t="s">
        <v>328</v>
      </c>
      <c r="B514" s="200" t="s">
        <v>332</v>
      </c>
      <c r="C514" s="201">
        <v>41495</v>
      </c>
      <c r="D514" s="200">
        <v>10275</v>
      </c>
      <c r="E514" s="200">
        <v>9</v>
      </c>
      <c r="F514" s="214">
        <v>291.83999999999997</v>
      </c>
      <c r="G514" s="214">
        <f>Table7[[#This Row],[Unidades]]*Table7[[#This Row],[Valor Unitario]]</f>
        <v>2626.56</v>
      </c>
    </row>
    <row r="515" spans="1:7" x14ac:dyDescent="0.2">
      <c r="A515" s="202" t="s">
        <v>328</v>
      </c>
      <c r="B515" s="202" t="s">
        <v>332</v>
      </c>
      <c r="C515" s="203">
        <v>41512</v>
      </c>
      <c r="D515" s="202">
        <v>10285</v>
      </c>
      <c r="E515" s="202">
        <v>8</v>
      </c>
      <c r="F515" s="216">
        <v>1743.36</v>
      </c>
      <c r="G515" s="214">
        <f>Table7[[#This Row],[Unidades]]*Table7[[#This Row],[Valor Unitario]]</f>
        <v>13946.88</v>
      </c>
    </row>
    <row r="516" spans="1:7" x14ac:dyDescent="0.2">
      <c r="A516" s="200" t="s">
        <v>328</v>
      </c>
      <c r="B516" s="200" t="s">
        <v>332</v>
      </c>
      <c r="C516" s="201">
        <v>41519</v>
      </c>
      <c r="D516" s="200">
        <v>10292</v>
      </c>
      <c r="E516" s="200">
        <v>14</v>
      </c>
      <c r="F516" s="214">
        <v>1296</v>
      </c>
      <c r="G516" s="214">
        <f>Table7[[#This Row],[Unidades]]*Table7[[#This Row],[Valor Unitario]]</f>
        <v>18144</v>
      </c>
    </row>
    <row r="517" spans="1:7" x14ac:dyDescent="0.2">
      <c r="A517" s="202" t="s">
        <v>328</v>
      </c>
      <c r="B517" s="202" t="s">
        <v>332</v>
      </c>
      <c r="C517" s="203">
        <v>41528</v>
      </c>
      <c r="D517" s="202">
        <v>10293</v>
      </c>
      <c r="E517" s="202">
        <v>14</v>
      </c>
      <c r="F517" s="216">
        <v>848.7</v>
      </c>
      <c r="G517" s="214">
        <f>Table7[[#This Row],[Unidades]]*Table7[[#This Row],[Valor Unitario]]</f>
        <v>11881.800000000001</v>
      </c>
    </row>
    <row r="518" spans="1:7" x14ac:dyDescent="0.2">
      <c r="A518" s="200" t="s">
        <v>328</v>
      </c>
      <c r="B518" s="200" t="s">
        <v>332</v>
      </c>
      <c r="C518" s="201">
        <v>41534</v>
      </c>
      <c r="D518" s="200">
        <v>10304</v>
      </c>
      <c r="E518" s="200">
        <v>16</v>
      </c>
      <c r="F518" s="214">
        <v>954.4</v>
      </c>
      <c r="G518" s="214">
        <f>Table7[[#This Row],[Unidades]]*Table7[[#This Row],[Valor Unitario]]</f>
        <v>15270.4</v>
      </c>
    </row>
    <row r="519" spans="1:7" x14ac:dyDescent="0.2">
      <c r="A519" s="202" t="s">
        <v>328</v>
      </c>
      <c r="B519" s="202" t="s">
        <v>332</v>
      </c>
      <c r="C519" s="203">
        <v>41540</v>
      </c>
      <c r="D519" s="202">
        <v>10306</v>
      </c>
      <c r="E519" s="202">
        <v>10</v>
      </c>
      <c r="F519" s="216">
        <v>498.5</v>
      </c>
      <c r="G519" s="214">
        <f>Table7[[#This Row],[Unidades]]*Table7[[#This Row],[Valor Unitario]]</f>
        <v>4985</v>
      </c>
    </row>
    <row r="520" spans="1:7" x14ac:dyDescent="0.2">
      <c r="A520" s="200" t="s">
        <v>328</v>
      </c>
      <c r="B520" s="200" t="s">
        <v>332</v>
      </c>
      <c r="C520" s="201">
        <v>41543</v>
      </c>
      <c r="D520" s="200">
        <v>10311</v>
      </c>
      <c r="E520" s="200">
        <v>16</v>
      </c>
      <c r="F520" s="214">
        <v>268.8</v>
      </c>
      <c r="G520" s="214">
        <f>Table7[[#This Row],[Unidades]]*Table7[[#This Row],[Valor Unitario]]</f>
        <v>4300.8</v>
      </c>
    </row>
    <row r="521" spans="1:7" x14ac:dyDescent="0.2">
      <c r="A521" s="202" t="s">
        <v>328</v>
      </c>
      <c r="B521" s="202" t="s">
        <v>332</v>
      </c>
      <c r="C521" s="203">
        <v>41551</v>
      </c>
      <c r="D521" s="202">
        <v>10314</v>
      </c>
      <c r="E521" s="202">
        <v>18</v>
      </c>
      <c r="F521" s="216">
        <v>2094.3000000000002</v>
      </c>
      <c r="G521" s="214">
        <f>Table7[[#This Row],[Unidades]]*Table7[[#This Row],[Valor Unitario]]</f>
        <v>37697.4</v>
      </c>
    </row>
    <row r="522" spans="1:7" x14ac:dyDescent="0.2">
      <c r="A522" s="200" t="s">
        <v>328</v>
      </c>
      <c r="B522" s="200" t="s">
        <v>332</v>
      </c>
      <c r="C522" s="201">
        <v>41555</v>
      </c>
      <c r="D522" s="200">
        <v>10316</v>
      </c>
      <c r="E522" s="200">
        <v>19</v>
      </c>
      <c r="F522" s="214">
        <v>2835</v>
      </c>
      <c r="G522" s="214">
        <f>Table7[[#This Row],[Unidades]]*Table7[[#This Row],[Valor Unitario]]</f>
        <v>53865</v>
      </c>
    </row>
    <row r="523" spans="1:7" x14ac:dyDescent="0.2">
      <c r="A523" s="202" t="s">
        <v>328</v>
      </c>
      <c r="B523" s="202" t="s">
        <v>332</v>
      </c>
      <c r="C523" s="203">
        <v>41561</v>
      </c>
      <c r="D523" s="202">
        <v>10325</v>
      </c>
      <c r="E523" s="202">
        <v>9</v>
      </c>
      <c r="F523" s="216">
        <v>1497</v>
      </c>
      <c r="G523" s="214">
        <f>Table7[[#This Row],[Unidades]]*Table7[[#This Row],[Valor Unitario]]</f>
        <v>13473</v>
      </c>
    </row>
    <row r="524" spans="1:7" x14ac:dyDescent="0.2">
      <c r="A524" s="200" t="s">
        <v>328</v>
      </c>
      <c r="B524" s="200" t="s">
        <v>332</v>
      </c>
      <c r="C524" s="201">
        <v>41586</v>
      </c>
      <c r="D524" s="200">
        <v>10340</v>
      </c>
      <c r="E524" s="200">
        <v>11</v>
      </c>
      <c r="F524" s="214">
        <v>2436.1799999999998</v>
      </c>
      <c r="G524" s="214">
        <f>Table7[[#This Row],[Unidades]]*Table7[[#This Row],[Valor Unitario]]</f>
        <v>26797.98</v>
      </c>
    </row>
    <row r="525" spans="1:7" x14ac:dyDescent="0.2">
      <c r="A525" s="202" t="s">
        <v>328</v>
      </c>
      <c r="B525" s="202" t="s">
        <v>332</v>
      </c>
      <c r="C525" s="203">
        <v>41598</v>
      </c>
      <c r="D525" s="202">
        <v>10351</v>
      </c>
      <c r="E525" s="202">
        <v>9</v>
      </c>
      <c r="F525" s="216">
        <v>5398.72</v>
      </c>
      <c r="G525" s="214">
        <f>Table7[[#This Row],[Unidades]]*Table7[[#This Row],[Valor Unitario]]</f>
        <v>48588.480000000003</v>
      </c>
    </row>
    <row r="526" spans="1:7" x14ac:dyDescent="0.2">
      <c r="A526" s="200" t="s">
        <v>328</v>
      </c>
      <c r="B526" s="200" t="s">
        <v>332</v>
      </c>
      <c r="C526" s="201">
        <v>41610</v>
      </c>
      <c r="D526" s="200">
        <v>10357</v>
      </c>
      <c r="E526" s="200">
        <v>16</v>
      </c>
      <c r="F526" s="214">
        <v>1167.68</v>
      </c>
      <c r="G526" s="214">
        <f>Table7[[#This Row],[Unidades]]*Table7[[#This Row],[Valor Unitario]]</f>
        <v>18682.88</v>
      </c>
    </row>
    <row r="527" spans="1:7" x14ac:dyDescent="0.2">
      <c r="A527" s="202" t="s">
        <v>328</v>
      </c>
      <c r="B527" s="202" t="s">
        <v>332</v>
      </c>
      <c r="C527" s="203">
        <v>41611</v>
      </c>
      <c r="D527" s="202">
        <v>10361</v>
      </c>
      <c r="E527" s="202">
        <v>13</v>
      </c>
      <c r="F527" s="216">
        <v>2046.24</v>
      </c>
      <c r="G527" s="214">
        <f>Table7[[#This Row],[Unidades]]*Table7[[#This Row],[Valor Unitario]]</f>
        <v>26601.119999999999</v>
      </c>
    </row>
    <row r="528" spans="1:7" x14ac:dyDescent="0.2">
      <c r="A528" s="200" t="s">
        <v>328</v>
      </c>
      <c r="B528" s="200" t="s">
        <v>332</v>
      </c>
      <c r="C528" s="201">
        <v>41612</v>
      </c>
      <c r="D528" s="200">
        <v>10364</v>
      </c>
      <c r="E528" s="200">
        <v>14</v>
      </c>
      <c r="F528" s="214">
        <v>950</v>
      </c>
      <c r="G528" s="214">
        <f>Table7[[#This Row],[Unidades]]*Table7[[#This Row],[Valor Unitario]]</f>
        <v>13300</v>
      </c>
    </row>
    <row r="529" spans="1:7" x14ac:dyDescent="0.2">
      <c r="A529" s="202" t="s">
        <v>328</v>
      </c>
      <c r="B529" s="202" t="s">
        <v>332</v>
      </c>
      <c r="C529" s="203">
        <v>41617</v>
      </c>
      <c r="D529" s="202">
        <v>10374</v>
      </c>
      <c r="E529" s="202">
        <v>8</v>
      </c>
      <c r="F529" s="216">
        <v>459</v>
      </c>
      <c r="G529" s="214">
        <f>Table7[[#This Row],[Unidades]]*Table7[[#This Row],[Valor Unitario]]</f>
        <v>3672</v>
      </c>
    </row>
    <row r="530" spans="1:7" x14ac:dyDescent="0.2">
      <c r="A530" s="200" t="s">
        <v>328</v>
      </c>
      <c r="B530" s="200" t="s">
        <v>332</v>
      </c>
      <c r="C530" s="201">
        <v>41621</v>
      </c>
      <c r="D530" s="200">
        <v>10376</v>
      </c>
      <c r="E530" s="200">
        <v>17</v>
      </c>
      <c r="F530" s="214">
        <v>399</v>
      </c>
      <c r="G530" s="214">
        <f>Table7[[#This Row],[Unidades]]*Table7[[#This Row],[Valor Unitario]]</f>
        <v>6783</v>
      </c>
    </row>
    <row r="531" spans="1:7" x14ac:dyDescent="0.2">
      <c r="A531" s="202" t="s">
        <v>328</v>
      </c>
      <c r="B531" s="202" t="s">
        <v>332</v>
      </c>
      <c r="C531" s="203">
        <v>41621</v>
      </c>
      <c r="D531" s="202">
        <v>10377</v>
      </c>
      <c r="E531" s="202">
        <v>16</v>
      </c>
      <c r="F531" s="216">
        <v>863.6</v>
      </c>
      <c r="G531" s="214">
        <f>Table7[[#This Row],[Unidades]]*Table7[[#This Row],[Valor Unitario]]</f>
        <v>13817.6</v>
      </c>
    </row>
    <row r="532" spans="1:7" x14ac:dyDescent="0.2">
      <c r="A532" s="200" t="s">
        <v>328</v>
      </c>
      <c r="B532" s="200" t="s">
        <v>332</v>
      </c>
      <c r="C532" s="201">
        <v>41628</v>
      </c>
      <c r="D532" s="200">
        <v>10387</v>
      </c>
      <c r="E532" s="200">
        <v>9</v>
      </c>
      <c r="F532" s="214">
        <v>1058.4000000000001</v>
      </c>
      <c r="G532" s="214">
        <f>Table7[[#This Row],[Unidades]]*Table7[[#This Row],[Valor Unitario]]</f>
        <v>9525.6</v>
      </c>
    </row>
    <row r="533" spans="1:7" x14ac:dyDescent="0.2">
      <c r="A533" s="202" t="s">
        <v>328</v>
      </c>
      <c r="B533" s="202" t="s">
        <v>332</v>
      </c>
      <c r="C533" s="203">
        <v>41631</v>
      </c>
      <c r="D533" s="202">
        <v>10385</v>
      </c>
      <c r="E533" s="202">
        <v>17</v>
      </c>
      <c r="F533" s="216">
        <v>691.2</v>
      </c>
      <c r="G533" s="214">
        <f>Table7[[#This Row],[Unidades]]*Table7[[#This Row],[Valor Unitario]]</f>
        <v>11750.400000000001</v>
      </c>
    </row>
    <row r="534" spans="1:7" x14ac:dyDescent="0.2">
      <c r="A534" s="200" t="s">
        <v>328</v>
      </c>
      <c r="B534" s="200" t="s">
        <v>332</v>
      </c>
      <c r="C534" s="201">
        <v>41632</v>
      </c>
      <c r="D534" s="200">
        <v>10371</v>
      </c>
      <c r="E534" s="200">
        <v>13</v>
      </c>
      <c r="F534" s="214">
        <v>72.959999999999994</v>
      </c>
      <c r="G534" s="214">
        <f>Table7[[#This Row],[Unidades]]*Table7[[#This Row],[Valor Unitario]]</f>
        <v>948.4799999999999</v>
      </c>
    </row>
    <row r="535" spans="1:7" x14ac:dyDescent="0.2">
      <c r="A535" s="202" t="s">
        <v>328</v>
      </c>
      <c r="B535" s="202" t="s">
        <v>333</v>
      </c>
      <c r="C535" s="203">
        <v>40544</v>
      </c>
      <c r="D535" s="202">
        <v>10392</v>
      </c>
      <c r="E535" s="202">
        <v>13</v>
      </c>
      <c r="F535" s="216">
        <v>1440</v>
      </c>
      <c r="G535" s="214">
        <f>Table7[[#This Row],[Unidades]]*Table7[[#This Row],[Valor Unitario]]</f>
        <v>18720</v>
      </c>
    </row>
    <row r="536" spans="1:7" x14ac:dyDescent="0.2">
      <c r="A536" s="200" t="s">
        <v>328</v>
      </c>
      <c r="B536" s="200" t="s">
        <v>333</v>
      </c>
      <c r="C536" s="201">
        <v>40551</v>
      </c>
      <c r="D536" s="200">
        <v>10404</v>
      </c>
      <c r="E536" s="200">
        <v>7</v>
      </c>
      <c r="F536" s="214">
        <v>1591.25</v>
      </c>
      <c r="G536" s="214">
        <f>Table7[[#This Row],[Unidades]]*Table7[[#This Row],[Valor Unitario]]</f>
        <v>11138.75</v>
      </c>
    </row>
    <row r="537" spans="1:7" x14ac:dyDescent="0.2">
      <c r="A537" s="202" t="s">
        <v>328</v>
      </c>
      <c r="B537" s="202" t="s">
        <v>333</v>
      </c>
      <c r="C537" s="203">
        <v>40552</v>
      </c>
      <c r="D537" s="202">
        <v>10398</v>
      </c>
      <c r="E537" s="202">
        <v>11</v>
      </c>
      <c r="F537" s="216">
        <v>2505.6</v>
      </c>
      <c r="G537" s="214">
        <f>Table7[[#This Row],[Unidades]]*Table7[[#This Row],[Valor Unitario]]</f>
        <v>27561.599999999999</v>
      </c>
    </row>
    <row r="538" spans="1:7" x14ac:dyDescent="0.2">
      <c r="A538" s="200" t="s">
        <v>328</v>
      </c>
      <c r="B538" s="200" t="s">
        <v>333</v>
      </c>
      <c r="C538" s="201">
        <v>40560</v>
      </c>
      <c r="D538" s="200">
        <v>10414</v>
      </c>
      <c r="E538" s="200">
        <v>13</v>
      </c>
      <c r="F538" s="214">
        <v>224.83</v>
      </c>
      <c r="G538" s="214">
        <f>Table7[[#This Row],[Unidades]]*Table7[[#This Row],[Valor Unitario]]</f>
        <v>2922.79</v>
      </c>
    </row>
    <row r="539" spans="1:7" x14ac:dyDescent="0.2">
      <c r="A539" s="202" t="s">
        <v>328</v>
      </c>
      <c r="B539" s="202" t="s">
        <v>333</v>
      </c>
      <c r="C539" s="203">
        <v>40573</v>
      </c>
      <c r="D539" s="202">
        <v>10407</v>
      </c>
      <c r="E539" s="202">
        <v>14</v>
      </c>
      <c r="F539" s="216">
        <v>1194</v>
      </c>
      <c r="G539" s="214">
        <f>Table7[[#This Row],[Unidades]]*Table7[[#This Row],[Valor Unitario]]</f>
        <v>16716</v>
      </c>
    </row>
    <row r="540" spans="1:7" x14ac:dyDescent="0.2">
      <c r="A540" s="200" t="s">
        <v>328</v>
      </c>
      <c r="B540" s="200" t="s">
        <v>333</v>
      </c>
      <c r="C540" s="201">
        <v>40574</v>
      </c>
      <c r="D540" s="200">
        <v>10422</v>
      </c>
      <c r="E540" s="200">
        <v>10</v>
      </c>
      <c r="F540" s="214">
        <v>49.8</v>
      </c>
      <c r="G540" s="214">
        <f>Table7[[#This Row],[Unidades]]*Table7[[#This Row],[Valor Unitario]]</f>
        <v>498</v>
      </c>
    </row>
    <row r="541" spans="1:7" x14ac:dyDescent="0.2">
      <c r="A541" s="202" t="s">
        <v>328</v>
      </c>
      <c r="B541" s="202" t="s">
        <v>333</v>
      </c>
      <c r="C541" s="203">
        <v>40605</v>
      </c>
      <c r="D541" s="202">
        <v>10457</v>
      </c>
      <c r="E541" s="202">
        <v>13</v>
      </c>
      <c r="F541" s="216">
        <v>1584</v>
      </c>
      <c r="G541" s="214">
        <f>Table7[[#This Row],[Unidades]]*Table7[[#This Row],[Valor Unitario]]</f>
        <v>20592</v>
      </c>
    </row>
    <row r="542" spans="1:7" x14ac:dyDescent="0.2">
      <c r="A542" s="200" t="s">
        <v>328</v>
      </c>
      <c r="B542" s="200" t="s">
        <v>333</v>
      </c>
      <c r="C542" s="201">
        <v>40620</v>
      </c>
      <c r="D542" s="200">
        <v>10462</v>
      </c>
      <c r="E542" s="200">
        <v>11</v>
      </c>
      <c r="F542" s="214">
        <v>156</v>
      </c>
      <c r="G542" s="214">
        <f>Table7[[#This Row],[Unidades]]*Table7[[#This Row],[Valor Unitario]]</f>
        <v>1716</v>
      </c>
    </row>
    <row r="543" spans="1:7" x14ac:dyDescent="0.2">
      <c r="A543" s="202" t="s">
        <v>328</v>
      </c>
      <c r="B543" s="202" t="s">
        <v>333</v>
      </c>
      <c r="C543" s="203">
        <v>40620</v>
      </c>
      <c r="D543" s="202">
        <v>10471</v>
      </c>
      <c r="E543" s="202">
        <v>13</v>
      </c>
      <c r="F543" s="216">
        <v>1328</v>
      </c>
      <c r="G543" s="214">
        <f>Table7[[#This Row],[Unidades]]*Table7[[#This Row],[Valor Unitario]]</f>
        <v>17264</v>
      </c>
    </row>
    <row r="544" spans="1:7" x14ac:dyDescent="0.2">
      <c r="A544" s="200" t="s">
        <v>328</v>
      </c>
      <c r="B544" s="200" t="s">
        <v>333</v>
      </c>
      <c r="C544" s="201">
        <v>40628</v>
      </c>
      <c r="D544" s="200">
        <v>10478</v>
      </c>
      <c r="E544" s="200">
        <v>18</v>
      </c>
      <c r="F544" s="214">
        <v>471.2</v>
      </c>
      <c r="G544" s="214">
        <f>Table7[[#This Row],[Unidades]]*Table7[[#This Row],[Valor Unitario]]</f>
        <v>8481.6</v>
      </c>
    </row>
    <row r="545" spans="1:7" x14ac:dyDescent="0.2">
      <c r="A545" s="202" t="s">
        <v>328</v>
      </c>
      <c r="B545" s="202" t="s">
        <v>333</v>
      </c>
      <c r="C545" s="203">
        <v>40630</v>
      </c>
      <c r="D545" s="202">
        <v>10487</v>
      </c>
      <c r="E545" s="202">
        <v>9</v>
      </c>
      <c r="F545" s="216">
        <v>889.7</v>
      </c>
      <c r="G545" s="214">
        <f>Table7[[#This Row],[Unidades]]*Table7[[#This Row],[Valor Unitario]]</f>
        <v>8007.3</v>
      </c>
    </row>
    <row r="546" spans="1:7" x14ac:dyDescent="0.2">
      <c r="A546" s="200" t="s">
        <v>328</v>
      </c>
      <c r="B546" s="200" t="s">
        <v>333</v>
      </c>
      <c r="C546" s="201">
        <v>40662</v>
      </c>
      <c r="D546" s="200">
        <v>10502</v>
      </c>
      <c r="E546" s="200">
        <v>17</v>
      </c>
      <c r="F546" s="214">
        <v>816.3</v>
      </c>
      <c r="G546" s="214">
        <f>Table7[[#This Row],[Unidades]]*Table7[[#This Row],[Valor Unitario]]</f>
        <v>13877.099999999999</v>
      </c>
    </row>
    <row r="547" spans="1:7" x14ac:dyDescent="0.2">
      <c r="A547" s="202" t="s">
        <v>328</v>
      </c>
      <c r="B547" s="202" t="s">
        <v>333</v>
      </c>
      <c r="C547" s="203">
        <v>40664</v>
      </c>
      <c r="D547" s="202">
        <v>10516</v>
      </c>
      <c r="E547" s="202">
        <v>14</v>
      </c>
      <c r="F547" s="216">
        <v>2381.0500000000002</v>
      </c>
      <c r="G547" s="214">
        <f>Table7[[#This Row],[Unidades]]*Table7[[#This Row],[Valor Unitario]]</f>
        <v>33334.700000000004</v>
      </c>
    </row>
    <row r="548" spans="1:7" x14ac:dyDescent="0.2">
      <c r="A548" s="200" t="s">
        <v>328</v>
      </c>
      <c r="B548" s="200" t="s">
        <v>333</v>
      </c>
      <c r="C548" s="201">
        <v>40686</v>
      </c>
      <c r="D548" s="200">
        <v>10515</v>
      </c>
      <c r="E548" s="200">
        <v>7</v>
      </c>
      <c r="F548" s="214">
        <v>9921.2999999999993</v>
      </c>
      <c r="G548" s="214">
        <f>Table7[[#This Row],[Unidades]]*Table7[[#This Row],[Valor Unitario]]</f>
        <v>69449.099999999991</v>
      </c>
    </row>
    <row r="549" spans="1:7" x14ac:dyDescent="0.2">
      <c r="A549" s="202" t="s">
        <v>328</v>
      </c>
      <c r="B549" s="202" t="s">
        <v>333</v>
      </c>
      <c r="C549" s="203">
        <v>40692</v>
      </c>
      <c r="D549" s="202">
        <v>10541</v>
      </c>
      <c r="E549" s="202">
        <v>8</v>
      </c>
      <c r="F549" s="216">
        <v>1946.52</v>
      </c>
      <c r="G549" s="214">
        <f>Table7[[#This Row],[Unidades]]*Table7[[#This Row],[Valor Unitario]]</f>
        <v>15572.16</v>
      </c>
    </row>
    <row r="550" spans="1:7" x14ac:dyDescent="0.2">
      <c r="A550" s="200" t="s">
        <v>328</v>
      </c>
      <c r="B550" s="200" t="s">
        <v>333</v>
      </c>
      <c r="C550" s="201">
        <v>40697</v>
      </c>
      <c r="D550" s="200">
        <v>10553</v>
      </c>
      <c r="E550" s="200">
        <v>16</v>
      </c>
      <c r="F550" s="214">
        <v>1546.3</v>
      </c>
      <c r="G550" s="214">
        <f>Table7[[#This Row],[Unidades]]*Table7[[#This Row],[Valor Unitario]]</f>
        <v>24740.799999999999</v>
      </c>
    </row>
    <row r="551" spans="1:7" x14ac:dyDescent="0.2">
      <c r="A551" s="202" t="s">
        <v>328</v>
      </c>
      <c r="B551" s="202" t="s">
        <v>333</v>
      </c>
      <c r="C551" s="203">
        <v>40699</v>
      </c>
      <c r="D551" s="202">
        <v>10552</v>
      </c>
      <c r="E551" s="202">
        <v>14</v>
      </c>
      <c r="F551" s="216">
        <v>880.5</v>
      </c>
      <c r="G551" s="214">
        <f>Table7[[#This Row],[Unidades]]*Table7[[#This Row],[Valor Unitario]]</f>
        <v>12327</v>
      </c>
    </row>
    <row r="552" spans="1:7" x14ac:dyDescent="0.2">
      <c r="A552" s="200" t="s">
        <v>328</v>
      </c>
      <c r="B552" s="200" t="s">
        <v>333</v>
      </c>
      <c r="C552" s="201">
        <v>40703</v>
      </c>
      <c r="D552" s="200">
        <v>10561</v>
      </c>
      <c r="E552" s="200">
        <v>15</v>
      </c>
      <c r="F552" s="214">
        <v>2844.5</v>
      </c>
      <c r="G552" s="214">
        <f>Table7[[#This Row],[Unidades]]*Table7[[#This Row],[Valor Unitario]]</f>
        <v>42667.5</v>
      </c>
    </row>
    <row r="553" spans="1:7" x14ac:dyDescent="0.2">
      <c r="A553" s="202" t="s">
        <v>328</v>
      </c>
      <c r="B553" s="202" t="s">
        <v>333</v>
      </c>
      <c r="C553" s="203">
        <v>40707</v>
      </c>
      <c r="D553" s="202">
        <v>10556</v>
      </c>
      <c r="E553" s="202">
        <v>11</v>
      </c>
      <c r="F553" s="216">
        <v>835.2</v>
      </c>
      <c r="G553" s="214">
        <f>Table7[[#This Row],[Unidades]]*Table7[[#This Row],[Valor Unitario]]</f>
        <v>9187.2000000000007</v>
      </c>
    </row>
    <row r="554" spans="1:7" x14ac:dyDescent="0.2">
      <c r="A554" s="200" t="s">
        <v>328</v>
      </c>
      <c r="B554" s="200" t="s">
        <v>333</v>
      </c>
      <c r="C554" s="201">
        <v>40718</v>
      </c>
      <c r="D554" s="200">
        <v>10563</v>
      </c>
      <c r="E554" s="200">
        <v>16</v>
      </c>
      <c r="F554" s="214">
        <v>965</v>
      </c>
      <c r="G554" s="214">
        <f>Table7[[#This Row],[Unidades]]*Table7[[#This Row],[Valor Unitario]]</f>
        <v>15440</v>
      </c>
    </row>
    <row r="555" spans="1:7" x14ac:dyDescent="0.2">
      <c r="A555" s="202" t="s">
        <v>328</v>
      </c>
      <c r="B555" s="202" t="s">
        <v>333</v>
      </c>
      <c r="C555" s="203">
        <v>40728</v>
      </c>
      <c r="D555" s="202">
        <v>10583</v>
      </c>
      <c r="E555" s="202">
        <v>18</v>
      </c>
      <c r="F555" s="216">
        <v>2237.5</v>
      </c>
      <c r="G555" s="214">
        <f>Table7[[#This Row],[Unidades]]*Table7[[#This Row],[Valor Unitario]]</f>
        <v>40275</v>
      </c>
    </row>
    <row r="556" spans="1:7" x14ac:dyDescent="0.2">
      <c r="A556" s="200" t="s">
        <v>328</v>
      </c>
      <c r="B556" s="200" t="s">
        <v>333</v>
      </c>
      <c r="C556" s="201">
        <v>40734</v>
      </c>
      <c r="D556" s="200">
        <v>10588</v>
      </c>
      <c r="E556" s="200">
        <v>16</v>
      </c>
      <c r="F556" s="214">
        <v>3120</v>
      </c>
      <c r="G556" s="214">
        <f>Table7[[#This Row],[Unidades]]*Table7[[#This Row],[Valor Unitario]]</f>
        <v>49920</v>
      </c>
    </row>
    <row r="557" spans="1:7" x14ac:dyDescent="0.2">
      <c r="A557" s="202" t="s">
        <v>328</v>
      </c>
      <c r="B557" s="202" t="s">
        <v>333</v>
      </c>
      <c r="C557" s="203">
        <v>40738</v>
      </c>
      <c r="D557" s="202">
        <v>10595</v>
      </c>
      <c r="E557" s="202">
        <v>8</v>
      </c>
      <c r="F557" s="216">
        <v>4725</v>
      </c>
      <c r="G557" s="214">
        <f>Table7[[#This Row],[Unidades]]*Table7[[#This Row],[Valor Unitario]]</f>
        <v>37800</v>
      </c>
    </row>
    <row r="558" spans="1:7" x14ac:dyDescent="0.2">
      <c r="A558" s="200" t="s">
        <v>328</v>
      </c>
      <c r="B558" s="200" t="s">
        <v>333</v>
      </c>
      <c r="C558" s="201">
        <v>40761</v>
      </c>
      <c r="D558" s="200">
        <v>10615</v>
      </c>
      <c r="E558" s="200">
        <v>19</v>
      </c>
      <c r="F558" s="214">
        <v>120</v>
      </c>
      <c r="G558" s="214">
        <f>Table7[[#This Row],[Unidades]]*Table7[[#This Row],[Valor Unitario]]</f>
        <v>2280</v>
      </c>
    </row>
    <row r="559" spans="1:7" x14ac:dyDescent="0.2">
      <c r="A559" s="202" t="s">
        <v>328</v>
      </c>
      <c r="B559" s="202" t="s">
        <v>333</v>
      </c>
      <c r="C559" s="203">
        <v>40769</v>
      </c>
      <c r="D559" s="202">
        <v>10620</v>
      </c>
      <c r="E559" s="202">
        <v>13</v>
      </c>
      <c r="F559" s="216">
        <v>57.5</v>
      </c>
      <c r="G559" s="214">
        <f>Table7[[#This Row],[Unidades]]*Table7[[#This Row],[Valor Unitario]]</f>
        <v>747.5</v>
      </c>
    </row>
    <row r="560" spans="1:7" x14ac:dyDescent="0.2">
      <c r="A560" s="200" t="s">
        <v>328</v>
      </c>
      <c r="B560" s="200" t="s">
        <v>333</v>
      </c>
      <c r="C560" s="201">
        <v>40801</v>
      </c>
      <c r="D560" s="200">
        <v>10657</v>
      </c>
      <c r="E560" s="200">
        <v>12</v>
      </c>
      <c r="F560" s="214">
        <v>4371.6000000000004</v>
      </c>
      <c r="G560" s="214">
        <f>Table7[[#This Row],[Unidades]]*Table7[[#This Row],[Valor Unitario]]</f>
        <v>52459.200000000004</v>
      </c>
    </row>
    <row r="561" spans="1:7" x14ac:dyDescent="0.2">
      <c r="A561" s="202" t="s">
        <v>328</v>
      </c>
      <c r="B561" s="202" t="s">
        <v>333</v>
      </c>
      <c r="C561" s="203">
        <v>40805</v>
      </c>
      <c r="D561" s="202">
        <v>10673</v>
      </c>
      <c r="E561" s="202">
        <v>16</v>
      </c>
      <c r="F561" s="216">
        <v>412.35</v>
      </c>
      <c r="G561" s="214">
        <f>Table7[[#This Row],[Unidades]]*Table7[[#This Row],[Valor Unitario]]</f>
        <v>6597.6</v>
      </c>
    </row>
    <row r="562" spans="1:7" x14ac:dyDescent="0.2">
      <c r="A562" s="200" t="s">
        <v>328</v>
      </c>
      <c r="B562" s="200" t="s">
        <v>333</v>
      </c>
      <c r="C562" s="201">
        <v>40808</v>
      </c>
      <c r="D562" s="200">
        <v>10669</v>
      </c>
      <c r="E562" s="200">
        <v>17</v>
      </c>
      <c r="F562" s="214">
        <v>570</v>
      </c>
      <c r="G562" s="214">
        <f>Table7[[#This Row],[Unidades]]*Table7[[#This Row],[Valor Unitario]]</f>
        <v>9690</v>
      </c>
    </row>
    <row r="563" spans="1:7" x14ac:dyDescent="0.2">
      <c r="A563" s="202" t="s">
        <v>328</v>
      </c>
      <c r="B563" s="202" t="s">
        <v>333</v>
      </c>
      <c r="C563" s="203">
        <v>40815</v>
      </c>
      <c r="D563" s="202">
        <v>10676</v>
      </c>
      <c r="E563" s="202">
        <v>17</v>
      </c>
      <c r="F563" s="216">
        <v>534.85</v>
      </c>
      <c r="G563" s="214">
        <f>Table7[[#This Row],[Unidades]]*Table7[[#This Row],[Valor Unitario]]</f>
        <v>9092.4500000000007</v>
      </c>
    </row>
    <row r="564" spans="1:7" x14ac:dyDescent="0.2">
      <c r="A564" s="200" t="s">
        <v>328</v>
      </c>
      <c r="B564" s="200" t="s">
        <v>333</v>
      </c>
      <c r="C564" s="201">
        <v>40817</v>
      </c>
      <c r="D564" s="200">
        <v>10683</v>
      </c>
      <c r="E564" s="200">
        <v>17</v>
      </c>
      <c r="F564" s="214">
        <v>63</v>
      </c>
      <c r="G564" s="214">
        <f>Table7[[#This Row],[Unidades]]*Table7[[#This Row],[Valor Unitario]]</f>
        <v>1071</v>
      </c>
    </row>
    <row r="565" spans="1:7" x14ac:dyDescent="0.2">
      <c r="A565" s="202" t="s">
        <v>328</v>
      </c>
      <c r="B565" s="202" t="s">
        <v>333</v>
      </c>
      <c r="C565" s="203">
        <v>40819</v>
      </c>
      <c r="D565" s="202">
        <v>10663</v>
      </c>
      <c r="E565" s="202">
        <v>8</v>
      </c>
      <c r="F565" s="216">
        <v>1930.4</v>
      </c>
      <c r="G565" s="214">
        <f>Table7[[#This Row],[Unidades]]*Table7[[#This Row],[Valor Unitario]]</f>
        <v>15443.2</v>
      </c>
    </row>
    <row r="566" spans="1:7" x14ac:dyDescent="0.2">
      <c r="A566" s="200" t="s">
        <v>328</v>
      </c>
      <c r="B566" s="200" t="s">
        <v>333</v>
      </c>
      <c r="C566" s="201">
        <v>40824</v>
      </c>
      <c r="D566" s="200">
        <v>10686</v>
      </c>
      <c r="E566" s="200">
        <v>12</v>
      </c>
      <c r="F566" s="214">
        <v>1404.45</v>
      </c>
      <c r="G566" s="214">
        <f>Table7[[#This Row],[Unidades]]*Table7[[#This Row],[Valor Unitario]]</f>
        <v>16853.400000000001</v>
      </c>
    </row>
    <row r="567" spans="1:7" x14ac:dyDescent="0.2">
      <c r="A567" s="202" t="s">
        <v>328</v>
      </c>
      <c r="B567" s="202" t="s">
        <v>333</v>
      </c>
      <c r="C567" s="203">
        <v>40838</v>
      </c>
      <c r="D567" s="202">
        <v>10691</v>
      </c>
      <c r="E567" s="202">
        <v>12</v>
      </c>
      <c r="F567" s="216">
        <v>10164.799999999999</v>
      </c>
      <c r="G567" s="214">
        <f>Table7[[#This Row],[Unidades]]*Table7[[#This Row],[Valor Unitario]]</f>
        <v>121977.59999999999</v>
      </c>
    </row>
    <row r="568" spans="1:7" x14ac:dyDescent="0.2">
      <c r="A568" s="200" t="s">
        <v>328</v>
      </c>
      <c r="B568" s="200" t="s">
        <v>333</v>
      </c>
      <c r="C568" s="201">
        <v>40859</v>
      </c>
      <c r="D568" s="200">
        <v>10734</v>
      </c>
      <c r="E568" s="200">
        <v>9</v>
      </c>
      <c r="F568" s="214">
        <v>1498.35</v>
      </c>
      <c r="G568" s="214">
        <f>Table7[[#This Row],[Unidades]]*Table7[[#This Row],[Valor Unitario]]</f>
        <v>13485.15</v>
      </c>
    </row>
    <row r="569" spans="1:7" x14ac:dyDescent="0.2">
      <c r="A569" s="202" t="s">
        <v>328</v>
      </c>
      <c r="B569" s="202" t="s">
        <v>333</v>
      </c>
      <c r="C569" s="203">
        <v>40865</v>
      </c>
      <c r="D569" s="202">
        <v>10737</v>
      </c>
      <c r="E569" s="202">
        <v>19</v>
      </c>
      <c r="F569" s="216">
        <v>139.80000000000001</v>
      </c>
      <c r="G569" s="214">
        <f>Table7[[#This Row],[Unidades]]*Table7[[#This Row],[Valor Unitario]]</f>
        <v>2656.2000000000003</v>
      </c>
    </row>
    <row r="570" spans="1:7" x14ac:dyDescent="0.2">
      <c r="A570" s="200" t="s">
        <v>328</v>
      </c>
      <c r="B570" s="200" t="s">
        <v>333</v>
      </c>
      <c r="C570" s="201">
        <v>40865</v>
      </c>
      <c r="D570" s="200">
        <v>10738</v>
      </c>
      <c r="E570" s="200">
        <v>9</v>
      </c>
      <c r="F570" s="214">
        <v>52.35</v>
      </c>
      <c r="G570" s="214">
        <f>Table7[[#This Row],[Unidades]]*Table7[[#This Row],[Valor Unitario]]</f>
        <v>471.15000000000003</v>
      </c>
    </row>
    <row r="571" spans="1:7" x14ac:dyDescent="0.2">
      <c r="A571" s="202" t="s">
        <v>328</v>
      </c>
      <c r="B571" s="202" t="s">
        <v>333</v>
      </c>
      <c r="C571" s="203">
        <v>40875</v>
      </c>
      <c r="D571" s="202">
        <v>10752</v>
      </c>
      <c r="E571" s="202">
        <v>17</v>
      </c>
      <c r="F571" s="216">
        <v>252</v>
      </c>
      <c r="G571" s="214">
        <f>Table7[[#This Row],[Unidades]]*Table7[[#This Row],[Valor Unitario]]</f>
        <v>4284</v>
      </c>
    </row>
    <row r="572" spans="1:7" x14ac:dyDescent="0.2">
      <c r="A572" s="200" t="s">
        <v>328</v>
      </c>
      <c r="B572" s="200" t="s">
        <v>333</v>
      </c>
      <c r="C572" s="201">
        <v>40882</v>
      </c>
      <c r="D572" s="200">
        <v>10727</v>
      </c>
      <c r="E572" s="200">
        <v>10</v>
      </c>
      <c r="F572" s="214">
        <v>1624.5</v>
      </c>
      <c r="G572" s="214">
        <f>Table7[[#This Row],[Unidades]]*Table7[[#This Row],[Valor Unitario]]</f>
        <v>16245</v>
      </c>
    </row>
    <row r="573" spans="1:7" x14ac:dyDescent="0.2">
      <c r="A573" s="202" t="s">
        <v>328</v>
      </c>
      <c r="B573" s="202" t="s">
        <v>333</v>
      </c>
      <c r="C573" s="203">
        <v>40896</v>
      </c>
      <c r="D573" s="202">
        <v>10781</v>
      </c>
      <c r="E573" s="202">
        <v>10</v>
      </c>
      <c r="F573" s="216">
        <v>975.88</v>
      </c>
      <c r="G573" s="214">
        <f>Table7[[#This Row],[Unidades]]*Table7[[#This Row],[Valor Unitario]]</f>
        <v>9758.7999999999993</v>
      </c>
    </row>
    <row r="574" spans="1:7" x14ac:dyDescent="0.2">
      <c r="A574" s="200" t="s">
        <v>328</v>
      </c>
      <c r="B574" s="200" t="s">
        <v>333</v>
      </c>
      <c r="C574" s="201">
        <v>40902</v>
      </c>
      <c r="D574" s="200">
        <v>10780</v>
      </c>
      <c r="E574" s="200">
        <v>14</v>
      </c>
      <c r="F574" s="214">
        <v>720</v>
      </c>
      <c r="G574" s="214">
        <f>Table7[[#This Row],[Unidades]]*Table7[[#This Row],[Valor Unitario]]</f>
        <v>10080</v>
      </c>
    </row>
    <row r="575" spans="1:7" x14ac:dyDescent="0.2">
      <c r="A575" s="202" t="s">
        <v>328</v>
      </c>
      <c r="B575" s="202" t="s">
        <v>333</v>
      </c>
      <c r="C575" s="203">
        <v>40903</v>
      </c>
      <c r="D575" s="202">
        <v>10787</v>
      </c>
      <c r="E575" s="202">
        <v>16</v>
      </c>
      <c r="F575" s="216">
        <v>2622.76</v>
      </c>
      <c r="G575" s="214">
        <f>Table7[[#This Row],[Unidades]]*Table7[[#This Row],[Valor Unitario]]</f>
        <v>41964.160000000003</v>
      </c>
    </row>
    <row r="576" spans="1:7" x14ac:dyDescent="0.2">
      <c r="A576" s="200" t="s">
        <v>328</v>
      </c>
      <c r="B576" s="200" t="s">
        <v>333</v>
      </c>
      <c r="C576" s="201">
        <v>40913</v>
      </c>
      <c r="D576" s="200">
        <v>10798</v>
      </c>
      <c r="E576" s="200">
        <v>14</v>
      </c>
      <c r="F576" s="214">
        <v>446.6</v>
      </c>
      <c r="G576" s="214">
        <f>Table7[[#This Row],[Unidades]]*Table7[[#This Row],[Valor Unitario]]</f>
        <v>6252.4000000000005</v>
      </c>
    </row>
    <row r="577" spans="1:7" x14ac:dyDescent="0.2">
      <c r="A577" s="202" t="s">
        <v>328</v>
      </c>
      <c r="B577" s="202" t="s">
        <v>333</v>
      </c>
      <c r="C577" s="203">
        <v>40915</v>
      </c>
      <c r="D577" s="202">
        <v>10810</v>
      </c>
      <c r="E577" s="202">
        <v>9</v>
      </c>
      <c r="F577" s="216">
        <v>187</v>
      </c>
      <c r="G577" s="214">
        <f>Table7[[#This Row],[Unidades]]*Table7[[#This Row],[Valor Unitario]]</f>
        <v>1683</v>
      </c>
    </row>
    <row r="578" spans="1:7" x14ac:dyDescent="0.2">
      <c r="A578" s="200" t="s">
        <v>328</v>
      </c>
      <c r="B578" s="200" t="s">
        <v>333</v>
      </c>
      <c r="C578" s="201">
        <v>40917</v>
      </c>
      <c r="D578" s="200">
        <v>10805</v>
      </c>
      <c r="E578" s="200">
        <v>10</v>
      </c>
      <c r="F578" s="214">
        <v>2775</v>
      </c>
      <c r="G578" s="214">
        <f>Table7[[#This Row],[Unidades]]*Table7[[#This Row],[Valor Unitario]]</f>
        <v>27750</v>
      </c>
    </row>
    <row r="579" spans="1:7" x14ac:dyDescent="0.2">
      <c r="A579" s="202" t="s">
        <v>328</v>
      </c>
      <c r="B579" s="202" t="s">
        <v>333</v>
      </c>
      <c r="C579" s="203">
        <v>40917</v>
      </c>
      <c r="D579" s="202">
        <v>10808</v>
      </c>
      <c r="E579" s="202">
        <v>16</v>
      </c>
      <c r="F579" s="216">
        <v>1411</v>
      </c>
      <c r="G579" s="214">
        <f>Table7[[#This Row],[Unidades]]*Table7[[#This Row],[Valor Unitario]]</f>
        <v>22576</v>
      </c>
    </row>
    <row r="580" spans="1:7" x14ac:dyDescent="0.2">
      <c r="A580" s="200" t="s">
        <v>328</v>
      </c>
      <c r="B580" s="200" t="s">
        <v>333</v>
      </c>
      <c r="C580" s="201">
        <v>40922</v>
      </c>
      <c r="D580" s="200">
        <v>10815</v>
      </c>
      <c r="E580" s="200">
        <v>15</v>
      </c>
      <c r="F580" s="214">
        <v>40</v>
      </c>
      <c r="G580" s="214">
        <f>Table7[[#This Row],[Unidades]]*Table7[[#This Row],[Valor Unitario]]</f>
        <v>600</v>
      </c>
    </row>
    <row r="581" spans="1:7" x14ac:dyDescent="0.2">
      <c r="A581" s="202" t="s">
        <v>328</v>
      </c>
      <c r="B581" s="202" t="s">
        <v>333</v>
      </c>
      <c r="C581" s="203">
        <v>40924</v>
      </c>
      <c r="D581" s="202">
        <v>10819</v>
      </c>
      <c r="E581" s="202">
        <v>9</v>
      </c>
      <c r="F581" s="216">
        <v>477</v>
      </c>
      <c r="G581" s="214">
        <f>Table7[[#This Row],[Unidades]]*Table7[[#This Row],[Valor Unitario]]</f>
        <v>4293</v>
      </c>
    </row>
    <row r="582" spans="1:7" x14ac:dyDescent="0.2">
      <c r="A582" s="200" t="s">
        <v>328</v>
      </c>
      <c r="B582" s="200" t="s">
        <v>333</v>
      </c>
      <c r="C582" s="201">
        <v>40927</v>
      </c>
      <c r="D582" s="200">
        <v>10832</v>
      </c>
      <c r="E582" s="200">
        <v>12</v>
      </c>
      <c r="F582" s="214">
        <v>475.11</v>
      </c>
      <c r="G582" s="214">
        <f>Table7[[#This Row],[Unidades]]*Table7[[#This Row],[Valor Unitario]]</f>
        <v>5701.32</v>
      </c>
    </row>
    <row r="583" spans="1:7" x14ac:dyDescent="0.2">
      <c r="A583" s="202" t="s">
        <v>328</v>
      </c>
      <c r="B583" s="202" t="s">
        <v>333</v>
      </c>
      <c r="C583" s="203">
        <v>40931</v>
      </c>
      <c r="D583" s="202">
        <v>10846</v>
      </c>
      <c r="E583" s="202">
        <v>17</v>
      </c>
      <c r="F583" s="216">
        <v>1112</v>
      </c>
      <c r="G583" s="214">
        <f>Table7[[#This Row],[Unidades]]*Table7[[#This Row],[Valor Unitario]]</f>
        <v>18904</v>
      </c>
    </row>
    <row r="584" spans="1:7" x14ac:dyDescent="0.2">
      <c r="A584" s="200" t="s">
        <v>328</v>
      </c>
      <c r="B584" s="200" t="s">
        <v>333</v>
      </c>
      <c r="C584" s="201">
        <v>40942</v>
      </c>
      <c r="D584" s="200">
        <v>10858</v>
      </c>
      <c r="E584" s="200">
        <v>8</v>
      </c>
      <c r="F584" s="214">
        <v>649</v>
      </c>
      <c r="G584" s="214">
        <f>Table7[[#This Row],[Unidades]]*Table7[[#This Row],[Valor Unitario]]</f>
        <v>5192</v>
      </c>
    </row>
    <row r="585" spans="1:7" x14ac:dyDescent="0.2">
      <c r="A585" s="202" t="s">
        <v>328</v>
      </c>
      <c r="B585" s="202" t="s">
        <v>333</v>
      </c>
      <c r="C585" s="203">
        <v>40951</v>
      </c>
      <c r="D585" s="202">
        <v>10865</v>
      </c>
      <c r="E585" s="202">
        <v>12</v>
      </c>
      <c r="F585" s="216">
        <v>16387.5</v>
      </c>
      <c r="G585" s="214">
        <f>Table7[[#This Row],[Unidades]]*Table7[[#This Row],[Valor Unitario]]</f>
        <v>196650</v>
      </c>
    </row>
    <row r="586" spans="1:7" x14ac:dyDescent="0.2">
      <c r="A586" s="200" t="s">
        <v>328</v>
      </c>
      <c r="B586" s="200" t="s">
        <v>333</v>
      </c>
      <c r="C586" s="201">
        <v>40970</v>
      </c>
      <c r="D586" s="200">
        <v>10915</v>
      </c>
      <c r="E586" s="200">
        <v>9</v>
      </c>
      <c r="F586" s="214">
        <v>539.5</v>
      </c>
      <c r="G586" s="214">
        <f>Table7[[#This Row],[Unidades]]*Table7[[#This Row],[Valor Unitario]]</f>
        <v>4855.5</v>
      </c>
    </row>
    <row r="587" spans="1:7" x14ac:dyDescent="0.2">
      <c r="A587" s="202" t="s">
        <v>328</v>
      </c>
      <c r="B587" s="202" t="s">
        <v>333</v>
      </c>
      <c r="C587" s="203">
        <v>40972</v>
      </c>
      <c r="D587" s="202">
        <v>10919</v>
      </c>
      <c r="E587" s="202">
        <v>14</v>
      </c>
      <c r="F587" s="216">
        <v>1122.8</v>
      </c>
      <c r="G587" s="214">
        <f>Table7[[#This Row],[Unidades]]*Table7[[#This Row],[Valor Unitario]]</f>
        <v>15719.199999999999</v>
      </c>
    </row>
    <row r="588" spans="1:7" x14ac:dyDescent="0.2">
      <c r="A588" s="200" t="s">
        <v>328</v>
      </c>
      <c r="B588" s="200" t="s">
        <v>333</v>
      </c>
      <c r="C588" s="201">
        <v>40981</v>
      </c>
      <c r="D588" s="200">
        <v>10939</v>
      </c>
      <c r="E588" s="200">
        <v>7</v>
      </c>
      <c r="F588" s="214">
        <v>637.5</v>
      </c>
      <c r="G588" s="214">
        <f>Table7[[#This Row],[Unidades]]*Table7[[#This Row],[Valor Unitario]]</f>
        <v>4462.5</v>
      </c>
    </row>
    <row r="589" spans="1:7" x14ac:dyDescent="0.2">
      <c r="A589" s="202" t="s">
        <v>328</v>
      </c>
      <c r="B589" s="202" t="s">
        <v>333</v>
      </c>
      <c r="C589" s="203">
        <v>40985</v>
      </c>
      <c r="D589" s="202">
        <v>10949</v>
      </c>
      <c r="E589" s="202">
        <v>15</v>
      </c>
      <c r="F589" s="216">
        <v>4422</v>
      </c>
      <c r="G589" s="214">
        <f>Table7[[#This Row],[Unidades]]*Table7[[#This Row],[Valor Unitario]]</f>
        <v>66330</v>
      </c>
    </row>
    <row r="590" spans="1:7" x14ac:dyDescent="0.2">
      <c r="A590" s="200" t="s">
        <v>328</v>
      </c>
      <c r="B590" s="200" t="s">
        <v>333</v>
      </c>
      <c r="C590" s="201">
        <v>40986</v>
      </c>
      <c r="D590" s="200">
        <v>10912</v>
      </c>
      <c r="E590" s="200">
        <v>11</v>
      </c>
      <c r="F590" s="214">
        <v>6200.55</v>
      </c>
      <c r="G590" s="214">
        <f>Table7[[#This Row],[Unidades]]*Table7[[#This Row],[Valor Unitario]]</f>
        <v>68206.05</v>
      </c>
    </row>
    <row r="591" spans="1:7" x14ac:dyDescent="0.2">
      <c r="A591" s="202" t="s">
        <v>328</v>
      </c>
      <c r="B591" s="202" t="s">
        <v>333</v>
      </c>
      <c r="C591" s="203">
        <v>41001</v>
      </c>
      <c r="D591" s="202">
        <v>10967</v>
      </c>
      <c r="E591" s="202">
        <v>16</v>
      </c>
      <c r="F591" s="216">
        <v>910.4</v>
      </c>
      <c r="G591" s="214">
        <f>Table7[[#This Row],[Unidades]]*Table7[[#This Row],[Valor Unitario]]</f>
        <v>14566.4</v>
      </c>
    </row>
    <row r="592" spans="1:7" x14ac:dyDescent="0.2">
      <c r="A592" s="200" t="s">
        <v>328</v>
      </c>
      <c r="B592" s="200" t="s">
        <v>333</v>
      </c>
      <c r="C592" s="201">
        <v>41001</v>
      </c>
      <c r="D592" s="200">
        <v>10971</v>
      </c>
      <c r="E592" s="200">
        <v>7</v>
      </c>
      <c r="F592" s="214">
        <v>1733.06</v>
      </c>
      <c r="G592" s="214">
        <f>Table7[[#This Row],[Unidades]]*Table7[[#This Row],[Valor Unitario]]</f>
        <v>12131.42</v>
      </c>
    </row>
    <row r="593" spans="1:7" x14ac:dyDescent="0.2">
      <c r="A593" s="202" t="s">
        <v>328</v>
      </c>
      <c r="B593" s="202" t="s">
        <v>333</v>
      </c>
      <c r="C593" s="203">
        <v>41001</v>
      </c>
      <c r="D593" s="202">
        <v>10985</v>
      </c>
      <c r="E593" s="202">
        <v>15</v>
      </c>
      <c r="F593" s="216">
        <v>2023.38</v>
      </c>
      <c r="G593" s="214">
        <f>Table7[[#This Row],[Unidades]]*Table7[[#This Row],[Valor Unitario]]</f>
        <v>30350.7</v>
      </c>
    </row>
    <row r="594" spans="1:7" x14ac:dyDescent="0.2">
      <c r="A594" s="200" t="s">
        <v>328</v>
      </c>
      <c r="B594" s="200" t="s">
        <v>333</v>
      </c>
      <c r="C594" s="201">
        <v>41001</v>
      </c>
      <c r="D594" s="200">
        <v>10989</v>
      </c>
      <c r="E594" s="200">
        <v>7</v>
      </c>
      <c r="F594" s="214">
        <v>1353.6</v>
      </c>
      <c r="G594" s="214">
        <f>Table7[[#This Row],[Unidades]]*Table7[[#This Row],[Valor Unitario]]</f>
        <v>9475.1999999999989</v>
      </c>
    </row>
    <row r="595" spans="1:7" x14ac:dyDescent="0.2">
      <c r="A595" s="202" t="s">
        <v>328</v>
      </c>
      <c r="B595" s="202" t="s">
        <v>333</v>
      </c>
      <c r="C595" s="203">
        <v>41005</v>
      </c>
      <c r="D595" s="202">
        <v>10983</v>
      </c>
      <c r="E595" s="202">
        <v>15</v>
      </c>
      <c r="F595" s="216">
        <v>720.9</v>
      </c>
      <c r="G595" s="214">
        <f>Table7[[#This Row],[Unidades]]*Table7[[#This Row],[Valor Unitario]]</f>
        <v>10813.5</v>
      </c>
    </row>
    <row r="596" spans="1:7" x14ac:dyDescent="0.2">
      <c r="A596" s="200" t="s">
        <v>328</v>
      </c>
      <c r="B596" s="200" t="s">
        <v>333</v>
      </c>
      <c r="C596" s="201">
        <v>41006</v>
      </c>
      <c r="D596" s="200">
        <v>10990</v>
      </c>
      <c r="E596" s="200">
        <v>18</v>
      </c>
      <c r="F596" s="214">
        <v>4288.8500000000004</v>
      </c>
      <c r="G596" s="214">
        <f>Table7[[#This Row],[Unidades]]*Table7[[#This Row],[Valor Unitario]]</f>
        <v>77199.3</v>
      </c>
    </row>
    <row r="597" spans="1:7" x14ac:dyDescent="0.2">
      <c r="A597" s="202" t="s">
        <v>328</v>
      </c>
      <c r="B597" s="202" t="s">
        <v>333</v>
      </c>
      <c r="C597" s="203">
        <v>41007</v>
      </c>
      <c r="D597" s="202">
        <v>10982</v>
      </c>
      <c r="E597" s="202">
        <v>9</v>
      </c>
      <c r="F597" s="216">
        <v>1014</v>
      </c>
      <c r="G597" s="214">
        <f>Table7[[#This Row],[Unidades]]*Table7[[#This Row],[Valor Unitario]]</f>
        <v>9126</v>
      </c>
    </row>
    <row r="598" spans="1:7" x14ac:dyDescent="0.2">
      <c r="A598" s="200" t="s">
        <v>328</v>
      </c>
      <c r="B598" s="200" t="s">
        <v>333</v>
      </c>
      <c r="C598" s="201">
        <v>41008</v>
      </c>
      <c r="D598" s="200">
        <v>10994</v>
      </c>
      <c r="E598" s="200">
        <v>14</v>
      </c>
      <c r="F598" s="214">
        <v>940.5</v>
      </c>
      <c r="G598" s="214">
        <f>Table7[[#This Row],[Unidades]]*Table7[[#This Row],[Valor Unitario]]</f>
        <v>13167</v>
      </c>
    </row>
    <row r="599" spans="1:7" x14ac:dyDescent="0.2">
      <c r="A599" s="202" t="s">
        <v>328</v>
      </c>
      <c r="B599" s="202" t="s">
        <v>333</v>
      </c>
      <c r="C599" s="203">
        <v>41009</v>
      </c>
      <c r="D599" s="202">
        <v>11005</v>
      </c>
      <c r="E599" s="202">
        <v>14</v>
      </c>
      <c r="F599" s="216">
        <v>586</v>
      </c>
      <c r="G599" s="214">
        <f>Table7[[#This Row],[Unidades]]*Table7[[#This Row],[Valor Unitario]]</f>
        <v>8204</v>
      </c>
    </row>
    <row r="600" spans="1:7" x14ac:dyDescent="0.2">
      <c r="A600" s="200" t="s">
        <v>328</v>
      </c>
      <c r="B600" s="200" t="s">
        <v>333</v>
      </c>
      <c r="C600" s="201">
        <v>41009</v>
      </c>
      <c r="D600" s="200">
        <v>11009</v>
      </c>
      <c r="E600" s="200">
        <v>17</v>
      </c>
      <c r="F600" s="214">
        <v>616.5</v>
      </c>
      <c r="G600" s="214">
        <f>Table7[[#This Row],[Unidades]]*Table7[[#This Row],[Valor Unitario]]</f>
        <v>10480.5</v>
      </c>
    </row>
    <row r="601" spans="1:7" x14ac:dyDescent="0.2">
      <c r="A601" s="202" t="s">
        <v>328</v>
      </c>
      <c r="B601" s="202" t="s">
        <v>333</v>
      </c>
      <c r="C601" s="203">
        <v>41009</v>
      </c>
      <c r="D601" s="202">
        <v>11013</v>
      </c>
      <c r="E601" s="202">
        <v>19</v>
      </c>
      <c r="F601" s="216">
        <v>361</v>
      </c>
      <c r="G601" s="214">
        <f>Table7[[#This Row],[Unidades]]*Table7[[#This Row],[Valor Unitario]]</f>
        <v>6859</v>
      </c>
    </row>
    <row r="602" spans="1:7" x14ac:dyDescent="0.2">
      <c r="A602" s="200" t="s">
        <v>328</v>
      </c>
      <c r="B602" s="200" t="s">
        <v>333</v>
      </c>
      <c r="C602" s="201">
        <v>41013</v>
      </c>
      <c r="D602" s="200">
        <v>11000</v>
      </c>
      <c r="E602" s="200">
        <v>13</v>
      </c>
      <c r="F602" s="214">
        <v>903.75</v>
      </c>
      <c r="G602" s="214">
        <f>Table7[[#This Row],[Unidades]]*Table7[[#This Row],[Valor Unitario]]</f>
        <v>11748.75</v>
      </c>
    </row>
    <row r="603" spans="1:7" x14ac:dyDescent="0.2">
      <c r="A603" s="202" t="s">
        <v>328</v>
      </c>
      <c r="B603" s="202" t="s">
        <v>333</v>
      </c>
      <c r="C603" s="203">
        <v>41013</v>
      </c>
      <c r="D603" s="202">
        <v>11001</v>
      </c>
      <c r="E603" s="202">
        <v>14</v>
      </c>
      <c r="F603" s="216">
        <v>2769</v>
      </c>
      <c r="G603" s="214">
        <f>Table7[[#This Row],[Unidades]]*Table7[[#This Row],[Valor Unitario]]</f>
        <v>38766</v>
      </c>
    </row>
    <row r="604" spans="1:7" x14ac:dyDescent="0.2">
      <c r="A604" s="200" t="s">
        <v>328</v>
      </c>
      <c r="B604" s="200" t="s">
        <v>333</v>
      </c>
      <c r="C604" s="201">
        <v>41014</v>
      </c>
      <c r="D604" s="200">
        <v>11014</v>
      </c>
      <c r="E604" s="200">
        <v>9</v>
      </c>
      <c r="F604" s="214">
        <v>243.18</v>
      </c>
      <c r="G604" s="214">
        <f>Table7[[#This Row],[Unidades]]*Table7[[#This Row],[Valor Unitario]]</f>
        <v>2188.62</v>
      </c>
    </row>
    <row r="605" spans="1:7" x14ac:dyDescent="0.2">
      <c r="A605" s="202" t="s">
        <v>328</v>
      </c>
      <c r="B605" s="202" t="s">
        <v>333</v>
      </c>
      <c r="C605" s="203">
        <v>41015</v>
      </c>
      <c r="D605" s="202">
        <v>11020</v>
      </c>
      <c r="E605" s="202">
        <v>16</v>
      </c>
      <c r="F605" s="216">
        <v>632.4</v>
      </c>
      <c r="G605" s="214">
        <f>Table7[[#This Row],[Unidades]]*Table7[[#This Row],[Valor Unitario]]</f>
        <v>10118.4</v>
      </c>
    </row>
    <row r="606" spans="1:7" x14ac:dyDescent="0.2">
      <c r="A606" s="200" t="s">
        <v>328</v>
      </c>
      <c r="B606" s="200" t="s">
        <v>333</v>
      </c>
      <c r="C606" s="201">
        <v>41019</v>
      </c>
      <c r="D606" s="200">
        <v>11015</v>
      </c>
      <c r="E606" s="200">
        <v>12</v>
      </c>
      <c r="F606" s="214">
        <v>622.35</v>
      </c>
      <c r="G606" s="214">
        <f>Table7[[#This Row],[Unidades]]*Table7[[#This Row],[Valor Unitario]]</f>
        <v>7468.2000000000007</v>
      </c>
    </row>
    <row r="607" spans="1:7" x14ac:dyDescent="0.2">
      <c r="A607" s="202" t="s">
        <v>328</v>
      </c>
      <c r="B607" s="202" t="s">
        <v>333</v>
      </c>
      <c r="C607" s="203">
        <v>41020</v>
      </c>
      <c r="D607" s="202">
        <v>11010</v>
      </c>
      <c r="E607" s="202">
        <v>19</v>
      </c>
      <c r="F607" s="216">
        <v>645</v>
      </c>
      <c r="G607" s="214">
        <f>Table7[[#This Row],[Unidades]]*Table7[[#This Row],[Valor Unitario]]</f>
        <v>12255</v>
      </c>
    </row>
    <row r="608" spans="1:7" x14ac:dyDescent="0.2">
      <c r="A608" s="200" t="s">
        <v>328</v>
      </c>
      <c r="B608" s="200" t="s">
        <v>333</v>
      </c>
      <c r="C608" s="201">
        <v>41021</v>
      </c>
      <c r="D608" s="200">
        <v>11028</v>
      </c>
      <c r="E608" s="200">
        <v>9</v>
      </c>
      <c r="F608" s="214">
        <v>2160</v>
      </c>
      <c r="G608" s="214">
        <f>Table7[[#This Row],[Unidades]]*Table7[[#This Row],[Valor Unitario]]</f>
        <v>19440</v>
      </c>
    </row>
    <row r="609" spans="1:7" x14ac:dyDescent="0.2">
      <c r="A609" s="202" t="s">
        <v>328</v>
      </c>
      <c r="B609" s="202" t="s">
        <v>333</v>
      </c>
      <c r="C609" s="203">
        <v>41022</v>
      </c>
      <c r="D609" s="202">
        <v>11032</v>
      </c>
      <c r="E609" s="202">
        <v>7</v>
      </c>
      <c r="F609" s="216">
        <v>8902.5</v>
      </c>
      <c r="G609" s="214">
        <f>Table7[[#This Row],[Unidades]]*Table7[[#This Row],[Valor Unitario]]</f>
        <v>62317.5</v>
      </c>
    </row>
    <row r="610" spans="1:7" x14ac:dyDescent="0.2">
      <c r="A610" s="200" t="s">
        <v>328</v>
      </c>
      <c r="B610" s="200" t="s">
        <v>333</v>
      </c>
      <c r="C610" s="201">
        <v>41023</v>
      </c>
      <c r="D610" s="200">
        <v>11035</v>
      </c>
      <c r="E610" s="200">
        <v>16</v>
      </c>
      <c r="F610" s="214">
        <v>1754.5</v>
      </c>
      <c r="G610" s="214">
        <f>Table7[[#This Row],[Unidades]]*Table7[[#This Row],[Valor Unitario]]</f>
        <v>28072</v>
      </c>
    </row>
    <row r="611" spans="1:7" x14ac:dyDescent="0.2">
      <c r="A611" s="202" t="s">
        <v>328</v>
      </c>
      <c r="B611" s="202" t="s">
        <v>333</v>
      </c>
      <c r="C611" s="203">
        <v>41028</v>
      </c>
      <c r="D611" s="202">
        <v>11053</v>
      </c>
      <c r="E611" s="202">
        <v>13</v>
      </c>
      <c r="F611" s="216">
        <v>3055</v>
      </c>
      <c r="G611" s="214">
        <f>Table7[[#This Row],[Unidades]]*Table7[[#This Row],[Valor Unitario]]</f>
        <v>39715</v>
      </c>
    </row>
    <row r="612" spans="1:7" x14ac:dyDescent="0.2">
      <c r="A612" s="200" t="s">
        <v>328</v>
      </c>
      <c r="B612" s="200" t="s">
        <v>333</v>
      </c>
      <c r="C612" s="201">
        <v>41030</v>
      </c>
      <c r="D612" s="200">
        <v>11042</v>
      </c>
      <c r="E612" s="200">
        <v>16</v>
      </c>
      <c r="F612" s="214">
        <v>405.75</v>
      </c>
      <c r="G612" s="214">
        <f>Table7[[#This Row],[Unidades]]*Table7[[#This Row],[Valor Unitario]]</f>
        <v>6492</v>
      </c>
    </row>
    <row r="613" spans="1:7" x14ac:dyDescent="0.2">
      <c r="A613" s="202" t="s">
        <v>328</v>
      </c>
      <c r="B613" s="202" t="s">
        <v>333</v>
      </c>
      <c r="C613" s="203">
        <v>41498</v>
      </c>
      <c r="D613" s="202">
        <v>10265</v>
      </c>
      <c r="E613" s="202">
        <v>16</v>
      </c>
      <c r="F613" s="216">
        <v>1176</v>
      </c>
      <c r="G613" s="214">
        <f>Table7[[#This Row],[Unidades]]*Table7[[#This Row],[Valor Unitario]]</f>
        <v>18816</v>
      </c>
    </row>
    <row r="614" spans="1:7" x14ac:dyDescent="0.2">
      <c r="A614" s="200" t="s">
        <v>328</v>
      </c>
      <c r="B614" s="200" t="s">
        <v>333</v>
      </c>
      <c r="C614" s="201">
        <v>41499</v>
      </c>
      <c r="D614" s="200">
        <v>10277</v>
      </c>
      <c r="E614" s="200">
        <v>7</v>
      </c>
      <c r="F614" s="214">
        <v>1200.8</v>
      </c>
      <c r="G614" s="214">
        <f>Table7[[#This Row],[Unidades]]*Table7[[#This Row],[Valor Unitario]]</f>
        <v>8405.6</v>
      </c>
    </row>
    <row r="615" spans="1:7" x14ac:dyDescent="0.2">
      <c r="A615" s="202" t="s">
        <v>328</v>
      </c>
      <c r="B615" s="202" t="s">
        <v>333</v>
      </c>
      <c r="C615" s="203">
        <v>41527</v>
      </c>
      <c r="D615" s="202">
        <v>10295</v>
      </c>
      <c r="E615" s="202">
        <v>17</v>
      </c>
      <c r="F615" s="216">
        <v>121.6</v>
      </c>
      <c r="G615" s="214">
        <f>Table7[[#This Row],[Unidades]]*Table7[[#This Row],[Valor Unitario]]</f>
        <v>2067.1999999999998</v>
      </c>
    </row>
    <row r="616" spans="1:7" x14ac:dyDescent="0.2">
      <c r="A616" s="200" t="s">
        <v>328</v>
      </c>
      <c r="B616" s="200" t="s">
        <v>333</v>
      </c>
      <c r="C616" s="201">
        <v>41529</v>
      </c>
      <c r="D616" s="200">
        <v>10280</v>
      </c>
      <c r="E616" s="200">
        <v>11</v>
      </c>
      <c r="F616" s="214">
        <v>613.20000000000005</v>
      </c>
      <c r="G616" s="214">
        <f>Table7[[#This Row],[Unidades]]*Table7[[#This Row],[Valor Unitario]]</f>
        <v>6745.2000000000007</v>
      </c>
    </row>
    <row r="617" spans="1:7" x14ac:dyDescent="0.2">
      <c r="A617" s="202" t="s">
        <v>328</v>
      </c>
      <c r="B617" s="202" t="s">
        <v>333</v>
      </c>
      <c r="C617" s="203">
        <v>41535</v>
      </c>
      <c r="D617" s="202">
        <v>10300</v>
      </c>
      <c r="E617" s="202">
        <v>15</v>
      </c>
      <c r="F617" s="216">
        <v>608</v>
      </c>
      <c r="G617" s="214">
        <f>Table7[[#This Row],[Unidades]]*Table7[[#This Row],[Valor Unitario]]</f>
        <v>9120</v>
      </c>
    </row>
    <row r="618" spans="1:7" x14ac:dyDescent="0.2">
      <c r="A618" s="200" t="s">
        <v>328</v>
      </c>
      <c r="B618" s="200" t="s">
        <v>333</v>
      </c>
      <c r="C618" s="201">
        <v>41542</v>
      </c>
      <c r="D618" s="200">
        <v>10307</v>
      </c>
      <c r="E618" s="200">
        <v>11</v>
      </c>
      <c r="F618" s="214">
        <v>424</v>
      </c>
      <c r="G618" s="214">
        <f>Table7[[#This Row],[Unidades]]*Table7[[#This Row],[Valor Unitario]]</f>
        <v>4664</v>
      </c>
    </row>
    <row r="619" spans="1:7" x14ac:dyDescent="0.2">
      <c r="A619" s="202" t="s">
        <v>328</v>
      </c>
      <c r="B619" s="202" t="s">
        <v>333</v>
      </c>
      <c r="C619" s="203">
        <v>41550</v>
      </c>
      <c r="D619" s="202">
        <v>10312</v>
      </c>
      <c r="E619" s="202">
        <v>7</v>
      </c>
      <c r="F619" s="216">
        <v>1614.8</v>
      </c>
      <c r="G619" s="214">
        <f>Table7[[#This Row],[Unidades]]*Table7[[#This Row],[Valor Unitario]]</f>
        <v>11303.6</v>
      </c>
    </row>
    <row r="620" spans="1:7" x14ac:dyDescent="0.2">
      <c r="A620" s="200" t="s">
        <v>328</v>
      </c>
      <c r="B620" s="200" t="s">
        <v>333</v>
      </c>
      <c r="C620" s="201">
        <v>41551</v>
      </c>
      <c r="D620" s="200">
        <v>10313</v>
      </c>
      <c r="E620" s="200">
        <v>11</v>
      </c>
      <c r="F620" s="214">
        <v>182.4</v>
      </c>
      <c r="G620" s="214">
        <f>Table7[[#This Row],[Unidades]]*Table7[[#This Row],[Valor Unitario]]</f>
        <v>2006.4</v>
      </c>
    </row>
    <row r="621" spans="1:7" x14ac:dyDescent="0.2">
      <c r="A621" s="202" t="s">
        <v>328</v>
      </c>
      <c r="B621" s="202" t="s">
        <v>333</v>
      </c>
      <c r="C621" s="203">
        <v>41561</v>
      </c>
      <c r="D621" s="202">
        <v>10327</v>
      </c>
      <c r="E621" s="202">
        <v>7</v>
      </c>
      <c r="F621" s="216">
        <v>1810</v>
      </c>
      <c r="G621" s="214">
        <f>Table7[[#This Row],[Unidades]]*Table7[[#This Row],[Valor Unitario]]</f>
        <v>12670</v>
      </c>
    </row>
    <row r="622" spans="1:7" x14ac:dyDescent="0.2">
      <c r="A622" s="200" t="s">
        <v>328</v>
      </c>
      <c r="B622" s="200" t="s">
        <v>333</v>
      </c>
      <c r="C622" s="201">
        <v>41582</v>
      </c>
      <c r="D622" s="200">
        <v>10339</v>
      </c>
      <c r="E622" s="200">
        <v>7</v>
      </c>
      <c r="F622" s="214">
        <v>3354</v>
      </c>
      <c r="G622" s="214">
        <f>Table7[[#This Row],[Unidades]]*Table7[[#This Row],[Valor Unitario]]</f>
        <v>23478</v>
      </c>
    </row>
    <row r="623" spans="1:7" x14ac:dyDescent="0.2">
      <c r="A623" s="202" t="s">
        <v>328</v>
      </c>
      <c r="B623" s="202" t="s">
        <v>333</v>
      </c>
      <c r="C623" s="203">
        <v>41589</v>
      </c>
      <c r="D623" s="202">
        <v>10345</v>
      </c>
      <c r="E623" s="202">
        <v>18</v>
      </c>
      <c r="F623" s="216">
        <v>2924.8</v>
      </c>
      <c r="G623" s="214">
        <f>Table7[[#This Row],[Unidades]]*Table7[[#This Row],[Valor Unitario]]</f>
        <v>52646.400000000001</v>
      </c>
    </row>
    <row r="624" spans="1:7" x14ac:dyDescent="0.2">
      <c r="A624" s="200" t="s">
        <v>328</v>
      </c>
      <c r="B624" s="200" t="s">
        <v>333</v>
      </c>
      <c r="C624" s="201">
        <v>41610</v>
      </c>
      <c r="D624" s="200">
        <v>10368</v>
      </c>
      <c r="E624" s="200">
        <v>17</v>
      </c>
      <c r="F624" s="214">
        <v>1689.78</v>
      </c>
      <c r="G624" s="214">
        <f>Table7[[#This Row],[Unidades]]*Table7[[#This Row],[Valor Unitario]]</f>
        <v>28726.26</v>
      </c>
    </row>
    <row r="625" spans="1:7" x14ac:dyDescent="0.2">
      <c r="A625" s="202" t="s">
        <v>328</v>
      </c>
      <c r="B625" s="202" t="s">
        <v>333</v>
      </c>
      <c r="C625" s="203">
        <v>41621</v>
      </c>
      <c r="D625" s="202">
        <v>10379</v>
      </c>
      <c r="E625" s="202">
        <v>7</v>
      </c>
      <c r="F625" s="216">
        <v>863.28</v>
      </c>
      <c r="G625" s="214">
        <f>Table7[[#This Row],[Unidades]]*Table7[[#This Row],[Valor Unitario]]</f>
        <v>6042.96</v>
      </c>
    </row>
    <row r="626" spans="1:7" x14ac:dyDescent="0.2">
      <c r="A626" s="200" t="s">
        <v>328</v>
      </c>
      <c r="B626" s="200" t="s">
        <v>333</v>
      </c>
      <c r="C626" s="201">
        <v>41628</v>
      </c>
      <c r="D626" s="200">
        <v>10388</v>
      </c>
      <c r="E626" s="200">
        <v>19</v>
      </c>
      <c r="F626" s="214">
        <v>1228.8</v>
      </c>
      <c r="G626" s="214">
        <f>Table7[[#This Row],[Unidades]]*Table7[[#This Row],[Valor Unitario]]</f>
        <v>23347.200000000001</v>
      </c>
    </row>
    <row r="627" spans="1:7" x14ac:dyDescent="0.2">
      <c r="A627" s="202" t="s">
        <v>326</v>
      </c>
      <c r="B627" s="202" t="s">
        <v>334</v>
      </c>
      <c r="C627" s="203">
        <v>40546</v>
      </c>
      <c r="D627" s="202">
        <v>10395</v>
      </c>
      <c r="E627" s="202">
        <v>9</v>
      </c>
      <c r="F627" s="216">
        <v>2122.92</v>
      </c>
      <c r="G627" s="214">
        <f>Table7[[#This Row],[Unidades]]*Table7[[#This Row],[Valor Unitario]]</f>
        <v>19106.28</v>
      </c>
    </row>
    <row r="628" spans="1:7" x14ac:dyDescent="0.2">
      <c r="A628" s="200" t="s">
        <v>326</v>
      </c>
      <c r="B628" s="200" t="s">
        <v>334</v>
      </c>
      <c r="C628" s="201">
        <v>40584</v>
      </c>
      <c r="D628" s="200">
        <v>10439</v>
      </c>
      <c r="E628" s="200">
        <v>12</v>
      </c>
      <c r="F628" s="214">
        <v>1078</v>
      </c>
      <c r="G628" s="214">
        <f>Table7[[#This Row],[Unidades]]*Table7[[#This Row],[Valor Unitario]]</f>
        <v>12936</v>
      </c>
    </row>
    <row r="629" spans="1:7" x14ac:dyDescent="0.2">
      <c r="A629" s="202" t="s">
        <v>326</v>
      </c>
      <c r="B629" s="202" t="s">
        <v>334</v>
      </c>
      <c r="C629" s="203">
        <v>40588</v>
      </c>
      <c r="D629" s="202">
        <v>10425</v>
      </c>
      <c r="E629" s="202">
        <v>10</v>
      </c>
      <c r="F629" s="216">
        <v>360</v>
      </c>
      <c r="G629" s="214">
        <f>Table7[[#This Row],[Unidades]]*Table7[[#This Row],[Valor Unitario]]</f>
        <v>3600</v>
      </c>
    </row>
    <row r="630" spans="1:7" x14ac:dyDescent="0.2">
      <c r="A630" s="200" t="s">
        <v>326</v>
      </c>
      <c r="B630" s="200" t="s">
        <v>334</v>
      </c>
      <c r="C630" s="201">
        <v>40593</v>
      </c>
      <c r="D630" s="200">
        <v>10446</v>
      </c>
      <c r="E630" s="200">
        <v>18</v>
      </c>
      <c r="F630" s="214">
        <v>246.24</v>
      </c>
      <c r="G630" s="214">
        <f>Table7[[#This Row],[Unidades]]*Table7[[#This Row],[Valor Unitario]]</f>
        <v>4432.32</v>
      </c>
    </row>
    <row r="631" spans="1:7" x14ac:dyDescent="0.2">
      <c r="A631" s="202" t="s">
        <v>326</v>
      </c>
      <c r="B631" s="202" t="s">
        <v>334</v>
      </c>
      <c r="C631" s="203">
        <v>40598</v>
      </c>
      <c r="D631" s="202">
        <v>10423</v>
      </c>
      <c r="E631" s="202">
        <v>7</v>
      </c>
      <c r="F631" s="216">
        <v>1020</v>
      </c>
      <c r="G631" s="214">
        <f>Table7[[#This Row],[Unidades]]*Table7[[#This Row],[Valor Unitario]]</f>
        <v>7140</v>
      </c>
    </row>
    <row r="632" spans="1:7" x14ac:dyDescent="0.2">
      <c r="A632" s="200" t="s">
        <v>326</v>
      </c>
      <c r="B632" s="200" t="s">
        <v>334</v>
      </c>
      <c r="C632" s="201">
        <v>40626</v>
      </c>
      <c r="D632" s="200">
        <v>10480</v>
      </c>
      <c r="E632" s="200">
        <v>14</v>
      </c>
      <c r="F632" s="214">
        <v>756</v>
      </c>
      <c r="G632" s="214">
        <f>Table7[[#This Row],[Unidades]]*Table7[[#This Row],[Valor Unitario]]</f>
        <v>10584</v>
      </c>
    </row>
    <row r="633" spans="1:7" x14ac:dyDescent="0.2">
      <c r="A633" s="202" t="s">
        <v>326</v>
      </c>
      <c r="B633" s="202" t="s">
        <v>334</v>
      </c>
      <c r="C633" s="203">
        <v>40642</v>
      </c>
      <c r="D633" s="202">
        <v>10489</v>
      </c>
      <c r="E633" s="202">
        <v>17</v>
      </c>
      <c r="F633" s="216">
        <v>439.2</v>
      </c>
      <c r="G633" s="214">
        <f>Table7[[#This Row],[Unidades]]*Table7[[#This Row],[Valor Unitario]]</f>
        <v>7466.4</v>
      </c>
    </row>
    <row r="634" spans="1:7" x14ac:dyDescent="0.2">
      <c r="A634" s="200" t="s">
        <v>326</v>
      </c>
      <c r="B634" s="200" t="s">
        <v>334</v>
      </c>
      <c r="C634" s="201">
        <v>40649</v>
      </c>
      <c r="D634" s="200">
        <v>10503</v>
      </c>
      <c r="E634" s="200">
        <v>9</v>
      </c>
      <c r="F634" s="214">
        <v>2048.5</v>
      </c>
      <c r="G634" s="214">
        <f>Table7[[#This Row],[Unidades]]*Table7[[#This Row],[Valor Unitario]]</f>
        <v>18436.5</v>
      </c>
    </row>
    <row r="635" spans="1:7" x14ac:dyDescent="0.2">
      <c r="A635" s="202" t="s">
        <v>326</v>
      </c>
      <c r="B635" s="202" t="s">
        <v>334</v>
      </c>
      <c r="C635" s="203">
        <v>40650</v>
      </c>
      <c r="D635" s="202">
        <v>10500</v>
      </c>
      <c r="E635" s="202">
        <v>14</v>
      </c>
      <c r="F635" s="216">
        <v>523.26</v>
      </c>
      <c r="G635" s="214">
        <f>Table7[[#This Row],[Unidades]]*Table7[[#This Row],[Valor Unitario]]</f>
        <v>7325.6399999999994</v>
      </c>
    </row>
    <row r="636" spans="1:7" x14ac:dyDescent="0.2">
      <c r="A636" s="200" t="s">
        <v>326</v>
      </c>
      <c r="B636" s="200" t="s">
        <v>334</v>
      </c>
      <c r="C636" s="201">
        <v>40661</v>
      </c>
      <c r="D636" s="200">
        <v>10510</v>
      </c>
      <c r="E636" s="200">
        <v>7</v>
      </c>
      <c r="F636" s="214">
        <v>4707.54</v>
      </c>
      <c r="G636" s="214">
        <f>Table7[[#This Row],[Unidades]]*Table7[[#This Row],[Valor Unitario]]</f>
        <v>32952.78</v>
      </c>
    </row>
    <row r="637" spans="1:7" x14ac:dyDescent="0.2">
      <c r="A637" s="202" t="s">
        <v>326</v>
      </c>
      <c r="B637" s="202" t="s">
        <v>334</v>
      </c>
      <c r="C637" s="203">
        <v>40664</v>
      </c>
      <c r="D637" s="202">
        <v>10519</v>
      </c>
      <c r="E637" s="202">
        <v>13</v>
      </c>
      <c r="F637" s="216">
        <v>2314.1999999999998</v>
      </c>
      <c r="G637" s="214">
        <f>Table7[[#This Row],[Unidades]]*Table7[[#This Row],[Valor Unitario]]</f>
        <v>30084.6</v>
      </c>
    </row>
    <row r="638" spans="1:7" x14ac:dyDescent="0.2">
      <c r="A638" s="200" t="s">
        <v>326</v>
      </c>
      <c r="B638" s="200" t="s">
        <v>334</v>
      </c>
      <c r="C638" s="201">
        <v>40672</v>
      </c>
      <c r="D638" s="200">
        <v>10528</v>
      </c>
      <c r="E638" s="200">
        <v>16</v>
      </c>
      <c r="F638" s="214">
        <v>392.2</v>
      </c>
      <c r="G638" s="214">
        <f>Table7[[#This Row],[Unidades]]*Table7[[#This Row],[Valor Unitario]]</f>
        <v>6275.2</v>
      </c>
    </row>
    <row r="639" spans="1:7" x14ac:dyDescent="0.2">
      <c r="A639" s="202" t="s">
        <v>326</v>
      </c>
      <c r="B639" s="202" t="s">
        <v>334</v>
      </c>
      <c r="C639" s="203">
        <v>40686</v>
      </c>
      <c r="D639" s="202">
        <v>10539</v>
      </c>
      <c r="E639" s="202">
        <v>12</v>
      </c>
      <c r="F639" s="216">
        <v>355.5</v>
      </c>
      <c r="G639" s="214">
        <f>Table7[[#This Row],[Unidades]]*Table7[[#This Row],[Valor Unitario]]</f>
        <v>4266</v>
      </c>
    </row>
    <row r="640" spans="1:7" x14ac:dyDescent="0.2">
      <c r="A640" s="200" t="s">
        <v>326</v>
      </c>
      <c r="B640" s="200" t="s">
        <v>334</v>
      </c>
      <c r="C640" s="201">
        <v>40698</v>
      </c>
      <c r="D640" s="200">
        <v>10555</v>
      </c>
      <c r="E640" s="200">
        <v>18</v>
      </c>
      <c r="F640" s="214">
        <v>2944.4</v>
      </c>
      <c r="G640" s="214">
        <f>Table7[[#This Row],[Unidades]]*Table7[[#This Row],[Valor Unitario]]</f>
        <v>52999.200000000004</v>
      </c>
    </row>
    <row r="641" spans="1:7" x14ac:dyDescent="0.2">
      <c r="A641" s="202" t="s">
        <v>326</v>
      </c>
      <c r="B641" s="202" t="s">
        <v>334</v>
      </c>
      <c r="C641" s="203">
        <v>40707</v>
      </c>
      <c r="D641" s="202">
        <v>10559</v>
      </c>
      <c r="E641" s="202">
        <v>12</v>
      </c>
      <c r="F641" s="216">
        <v>520.41</v>
      </c>
      <c r="G641" s="214">
        <f>Table7[[#This Row],[Unidades]]*Table7[[#This Row],[Valor Unitario]]</f>
        <v>6244.92</v>
      </c>
    </row>
    <row r="642" spans="1:7" x14ac:dyDescent="0.2">
      <c r="A642" s="200" t="s">
        <v>326</v>
      </c>
      <c r="B642" s="200" t="s">
        <v>334</v>
      </c>
      <c r="C642" s="201">
        <v>40745</v>
      </c>
      <c r="D642" s="200">
        <v>10599</v>
      </c>
      <c r="E642" s="200">
        <v>15</v>
      </c>
      <c r="F642" s="214">
        <v>493</v>
      </c>
      <c r="G642" s="214">
        <f>Table7[[#This Row],[Unidades]]*Table7[[#This Row],[Valor Unitario]]</f>
        <v>7395</v>
      </c>
    </row>
    <row r="643" spans="1:7" x14ac:dyDescent="0.2">
      <c r="A643" s="202" t="s">
        <v>326</v>
      </c>
      <c r="B643" s="202" t="s">
        <v>334</v>
      </c>
      <c r="C643" s="203">
        <v>40756</v>
      </c>
      <c r="D643" s="202">
        <v>10611</v>
      </c>
      <c r="E643" s="202">
        <v>14</v>
      </c>
      <c r="F643" s="216">
        <v>808</v>
      </c>
      <c r="G643" s="214">
        <f>Table7[[#This Row],[Unidades]]*Table7[[#This Row],[Valor Unitario]]</f>
        <v>11312</v>
      </c>
    </row>
    <row r="644" spans="1:7" x14ac:dyDescent="0.2">
      <c r="A644" s="200" t="s">
        <v>326</v>
      </c>
      <c r="B644" s="200" t="s">
        <v>334</v>
      </c>
      <c r="C644" s="201">
        <v>40781</v>
      </c>
      <c r="D644" s="200">
        <v>10637</v>
      </c>
      <c r="E644" s="200">
        <v>16</v>
      </c>
      <c r="F644" s="214">
        <v>2761.94</v>
      </c>
      <c r="G644" s="214">
        <f>Table7[[#This Row],[Unidades]]*Table7[[#This Row],[Valor Unitario]]</f>
        <v>44191.040000000001</v>
      </c>
    </row>
    <row r="645" spans="1:7" x14ac:dyDescent="0.2">
      <c r="A645" s="202" t="s">
        <v>326</v>
      </c>
      <c r="B645" s="202" t="s">
        <v>334</v>
      </c>
      <c r="C645" s="203">
        <v>40788</v>
      </c>
      <c r="D645" s="202">
        <v>10643</v>
      </c>
      <c r="E645" s="202">
        <v>12</v>
      </c>
      <c r="F645" s="216">
        <v>814.5</v>
      </c>
      <c r="G645" s="214">
        <f>Table7[[#This Row],[Unidades]]*Table7[[#This Row],[Valor Unitario]]</f>
        <v>9774</v>
      </c>
    </row>
    <row r="646" spans="1:7" x14ac:dyDescent="0.2">
      <c r="A646" s="200" t="s">
        <v>326</v>
      </c>
      <c r="B646" s="200" t="s">
        <v>334</v>
      </c>
      <c r="C646" s="201">
        <v>40796</v>
      </c>
      <c r="D646" s="200">
        <v>10656</v>
      </c>
      <c r="E646" s="200">
        <v>19</v>
      </c>
      <c r="F646" s="214">
        <v>604.21</v>
      </c>
      <c r="G646" s="214">
        <f>Table7[[#This Row],[Unidades]]*Table7[[#This Row],[Valor Unitario]]</f>
        <v>11479.990000000002</v>
      </c>
    </row>
    <row r="647" spans="1:7" x14ac:dyDescent="0.2">
      <c r="A647" s="202" t="s">
        <v>326</v>
      </c>
      <c r="B647" s="202" t="s">
        <v>334</v>
      </c>
      <c r="C647" s="203">
        <v>40831</v>
      </c>
      <c r="D647" s="202">
        <v>10701</v>
      </c>
      <c r="E647" s="202">
        <v>18</v>
      </c>
      <c r="F647" s="216">
        <v>2864.5</v>
      </c>
      <c r="G647" s="214">
        <f>Table7[[#This Row],[Unidades]]*Table7[[#This Row],[Valor Unitario]]</f>
        <v>51561</v>
      </c>
    </row>
    <row r="648" spans="1:7" x14ac:dyDescent="0.2">
      <c r="A648" s="200" t="s">
        <v>326</v>
      </c>
      <c r="B648" s="200" t="s">
        <v>334</v>
      </c>
      <c r="C648" s="201">
        <v>40836</v>
      </c>
      <c r="D648" s="200">
        <v>10703</v>
      </c>
      <c r="E648" s="200">
        <v>10</v>
      </c>
      <c r="F648" s="214">
        <v>2545</v>
      </c>
      <c r="G648" s="214">
        <f>Table7[[#This Row],[Unidades]]*Table7[[#This Row],[Valor Unitario]]</f>
        <v>25450</v>
      </c>
    </row>
    <row r="649" spans="1:7" x14ac:dyDescent="0.2">
      <c r="A649" s="202" t="s">
        <v>326</v>
      </c>
      <c r="B649" s="202" t="s">
        <v>334</v>
      </c>
      <c r="C649" s="203">
        <v>40852</v>
      </c>
      <c r="D649" s="202">
        <v>10708</v>
      </c>
      <c r="E649" s="202">
        <v>13</v>
      </c>
      <c r="F649" s="216">
        <v>180.4</v>
      </c>
      <c r="G649" s="214">
        <f>Table7[[#This Row],[Unidades]]*Table7[[#This Row],[Valor Unitario]]</f>
        <v>2345.2000000000003</v>
      </c>
    </row>
    <row r="650" spans="1:7" x14ac:dyDescent="0.2">
      <c r="A650" s="200" t="s">
        <v>326</v>
      </c>
      <c r="B650" s="200" t="s">
        <v>334</v>
      </c>
      <c r="C650" s="201">
        <v>40854</v>
      </c>
      <c r="D650" s="200">
        <v>10704</v>
      </c>
      <c r="E650" s="200">
        <v>8</v>
      </c>
      <c r="F650" s="214">
        <v>595.5</v>
      </c>
      <c r="G650" s="214">
        <f>Table7[[#This Row],[Unidades]]*Table7[[#This Row],[Valor Unitario]]</f>
        <v>4764</v>
      </c>
    </row>
    <row r="651" spans="1:7" x14ac:dyDescent="0.2">
      <c r="A651" s="202" t="s">
        <v>326</v>
      </c>
      <c r="B651" s="202" t="s">
        <v>334</v>
      </c>
      <c r="C651" s="203">
        <v>40868</v>
      </c>
      <c r="D651" s="202">
        <v>10735</v>
      </c>
      <c r="E651" s="202">
        <v>10</v>
      </c>
      <c r="F651" s="216">
        <v>536.4</v>
      </c>
      <c r="G651" s="214">
        <f>Table7[[#This Row],[Unidades]]*Table7[[#This Row],[Valor Unitario]]</f>
        <v>5364</v>
      </c>
    </row>
    <row r="652" spans="1:7" x14ac:dyDescent="0.2">
      <c r="A652" s="200" t="s">
        <v>326</v>
      </c>
      <c r="B652" s="200" t="s">
        <v>334</v>
      </c>
      <c r="C652" s="201">
        <v>40871</v>
      </c>
      <c r="D652" s="200">
        <v>10744</v>
      </c>
      <c r="E652" s="200">
        <v>10</v>
      </c>
      <c r="F652" s="214">
        <v>736</v>
      </c>
      <c r="G652" s="214">
        <f>Table7[[#This Row],[Unidades]]*Table7[[#This Row],[Valor Unitario]]</f>
        <v>7360</v>
      </c>
    </row>
    <row r="653" spans="1:7" x14ac:dyDescent="0.2">
      <c r="A653" s="202" t="s">
        <v>326</v>
      </c>
      <c r="B653" s="202" t="s">
        <v>334</v>
      </c>
      <c r="C653" s="203">
        <v>40873</v>
      </c>
      <c r="D653" s="202">
        <v>10747</v>
      </c>
      <c r="E653" s="202">
        <v>16</v>
      </c>
      <c r="F653" s="216">
        <v>1912.85</v>
      </c>
      <c r="G653" s="214">
        <f>Table7[[#This Row],[Unidades]]*Table7[[#This Row],[Valor Unitario]]</f>
        <v>30605.599999999999</v>
      </c>
    </row>
    <row r="654" spans="1:7" x14ac:dyDescent="0.2">
      <c r="A654" s="200" t="s">
        <v>326</v>
      </c>
      <c r="B654" s="200" t="s">
        <v>334</v>
      </c>
      <c r="C654" s="201">
        <v>40874</v>
      </c>
      <c r="D654" s="200">
        <v>10754</v>
      </c>
      <c r="E654" s="200">
        <v>15</v>
      </c>
      <c r="F654" s="214">
        <v>55.2</v>
      </c>
      <c r="G654" s="214">
        <f>Table7[[#This Row],[Unidades]]*Table7[[#This Row],[Valor Unitario]]</f>
        <v>828</v>
      </c>
    </row>
    <row r="655" spans="1:7" x14ac:dyDescent="0.2">
      <c r="A655" s="202" t="s">
        <v>326</v>
      </c>
      <c r="B655" s="202" t="s">
        <v>334</v>
      </c>
      <c r="C655" s="203">
        <v>40885</v>
      </c>
      <c r="D655" s="202">
        <v>10764</v>
      </c>
      <c r="E655" s="202">
        <v>7</v>
      </c>
      <c r="F655" s="216">
        <v>2286</v>
      </c>
      <c r="G655" s="214">
        <f>Table7[[#This Row],[Unidades]]*Table7[[#This Row],[Valor Unitario]]</f>
        <v>16002</v>
      </c>
    </row>
    <row r="656" spans="1:7" x14ac:dyDescent="0.2">
      <c r="A656" s="200" t="s">
        <v>326</v>
      </c>
      <c r="B656" s="200" t="s">
        <v>334</v>
      </c>
      <c r="C656" s="201">
        <v>40892</v>
      </c>
      <c r="D656" s="200">
        <v>10757</v>
      </c>
      <c r="E656" s="200">
        <v>11</v>
      </c>
      <c r="F656" s="214">
        <v>3082</v>
      </c>
      <c r="G656" s="214">
        <f>Table7[[#This Row],[Unidades]]*Table7[[#This Row],[Valor Unitario]]</f>
        <v>33902</v>
      </c>
    </row>
    <row r="657" spans="1:7" x14ac:dyDescent="0.2">
      <c r="A657" s="202" t="s">
        <v>326</v>
      </c>
      <c r="B657" s="202" t="s">
        <v>334</v>
      </c>
      <c r="C657" s="203">
        <v>40903</v>
      </c>
      <c r="D657" s="202">
        <v>10790</v>
      </c>
      <c r="E657" s="202">
        <v>15</v>
      </c>
      <c r="F657" s="216">
        <v>722.5</v>
      </c>
      <c r="G657" s="214">
        <f>Table7[[#This Row],[Unidades]]*Table7[[#This Row],[Valor Unitario]]</f>
        <v>10837.5</v>
      </c>
    </row>
    <row r="658" spans="1:7" x14ac:dyDescent="0.2">
      <c r="A658" s="200" t="s">
        <v>326</v>
      </c>
      <c r="B658" s="200" t="s">
        <v>334</v>
      </c>
      <c r="C658" s="201">
        <v>40909</v>
      </c>
      <c r="D658" s="200">
        <v>10791</v>
      </c>
      <c r="E658" s="200">
        <v>15</v>
      </c>
      <c r="F658" s="214">
        <v>1829.76</v>
      </c>
      <c r="G658" s="214">
        <f>Table7[[#This Row],[Unidades]]*Table7[[#This Row],[Valor Unitario]]</f>
        <v>27446.400000000001</v>
      </c>
    </row>
    <row r="659" spans="1:7" x14ac:dyDescent="0.2">
      <c r="A659" s="202" t="s">
        <v>326</v>
      </c>
      <c r="B659" s="202" t="s">
        <v>334</v>
      </c>
      <c r="C659" s="203">
        <v>40910</v>
      </c>
      <c r="D659" s="202">
        <v>10794</v>
      </c>
      <c r="E659" s="202">
        <v>19</v>
      </c>
      <c r="F659" s="216">
        <v>314.76</v>
      </c>
      <c r="G659" s="214">
        <f>Table7[[#This Row],[Unidades]]*Table7[[#This Row],[Valor Unitario]]</f>
        <v>5980.44</v>
      </c>
    </row>
    <row r="660" spans="1:7" x14ac:dyDescent="0.2">
      <c r="A660" s="200" t="s">
        <v>326</v>
      </c>
      <c r="B660" s="200" t="s">
        <v>334</v>
      </c>
      <c r="C660" s="201">
        <v>40915</v>
      </c>
      <c r="D660" s="200">
        <v>10804</v>
      </c>
      <c r="E660" s="200">
        <v>17</v>
      </c>
      <c r="F660" s="214">
        <v>2278.4</v>
      </c>
      <c r="G660" s="214">
        <f>Table7[[#This Row],[Unidades]]*Table7[[#This Row],[Valor Unitario]]</f>
        <v>38732.800000000003</v>
      </c>
    </row>
    <row r="661" spans="1:7" x14ac:dyDescent="0.2">
      <c r="A661" s="202" t="s">
        <v>326</v>
      </c>
      <c r="B661" s="202" t="s">
        <v>334</v>
      </c>
      <c r="C661" s="203">
        <v>40924</v>
      </c>
      <c r="D661" s="202">
        <v>10822</v>
      </c>
      <c r="E661" s="202">
        <v>10</v>
      </c>
      <c r="F661" s="216">
        <v>237.9</v>
      </c>
      <c r="G661" s="214">
        <f>Table7[[#This Row],[Unidades]]*Table7[[#This Row],[Valor Unitario]]</f>
        <v>2379</v>
      </c>
    </row>
    <row r="662" spans="1:7" x14ac:dyDescent="0.2">
      <c r="A662" s="200" t="s">
        <v>326</v>
      </c>
      <c r="B662" s="200" t="s">
        <v>334</v>
      </c>
      <c r="C662" s="201">
        <v>40931</v>
      </c>
      <c r="D662" s="200">
        <v>10833</v>
      </c>
      <c r="E662" s="200">
        <v>14</v>
      </c>
      <c r="F662" s="214">
        <v>906.93</v>
      </c>
      <c r="G662" s="214">
        <f>Table7[[#This Row],[Unidades]]*Table7[[#This Row],[Valor Unitario]]</f>
        <v>12697.019999999999</v>
      </c>
    </row>
    <row r="663" spans="1:7" x14ac:dyDescent="0.2">
      <c r="A663" s="202" t="s">
        <v>326</v>
      </c>
      <c r="B663" s="202" t="s">
        <v>334</v>
      </c>
      <c r="C663" s="203">
        <v>40945</v>
      </c>
      <c r="D663" s="202">
        <v>10826</v>
      </c>
      <c r="E663" s="202">
        <v>12</v>
      </c>
      <c r="F663" s="216">
        <v>730</v>
      </c>
      <c r="G663" s="214">
        <f>Table7[[#This Row],[Unidades]]*Table7[[#This Row],[Valor Unitario]]</f>
        <v>8760</v>
      </c>
    </row>
    <row r="664" spans="1:7" x14ac:dyDescent="0.2">
      <c r="A664" s="200" t="s">
        <v>326</v>
      </c>
      <c r="B664" s="200" t="s">
        <v>334</v>
      </c>
      <c r="C664" s="201">
        <v>40950</v>
      </c>
      <c r="D664" s="200">
        <v>10867</v>
      </c>
      <c r="E664" s="200">
        <v>17</v>
      </c>
      <c r="F664" s="214">
        <v>98.4</v>
      </c>
      <c r="G664" s="214">
        <f>Table7[[#This Row],[Unidades]]*Table7[[#This Row],[Valor Unitario]]</f>
        <v>1672.8000000000002</v>
      </c>
    </row>
    <row r="665" spans="1:7" x14ac:dyDescent="0.2">
      <c r="A665" s="202" t="s">
        <v>326</v>
      </c>
      <c r="B665" s="202" t="s">
        <v>334</v>
      </c>
      <c r="C665" s="203">
        <v>40957</v>
      </c>
      <c r="D665" s="202">
        <v>10885</v>
      </c>
      <c r="E665" s="202">
        <v>9</v>
      </c>
      <c r="F665" s="216">
        <v>1209</v>
      </c>
      <c r="G665" s="214">
        <f>Table7[[#This Row],[Unidades]]*Table7[[#This Row],[Valor Unitario]]</f>
        <v>10881</v>
      </c>
    </row>
    <row r="666" spans="1:7" x14ac:dyDescent="0.2">
      <c r="A666" s="200" t="s">
        <v>326</v>
      </c>
      <c r="B666" s="200" t="s">
        <v>334</v>
      </c>
      <c r="C666" s="201">
        <v>40966</v>
      </c>
      <c r="D666" s="200">
        <v>10907</v>
      </c>
      <c r="E666" s="200">
        <v>18</v>
      </c>
      <c r="F666" s="214">
        <v>108.5</v>
      </c>
      <c r="G666" s="214">
        <f>Table7[[#This Row],[Unidades]]*Table7[[#This Row],[Valor Unitario]]</f>
        <v>1953</v>
      </c>
    </row>
    <row r="667" spans="1:7" x14ac:dyDescent="0.2">
      <c r="A667" s="202" t="s">
        <v>326</v>
      </c>
      <c r="B667" s="202" t="s">
        <v>334</v>
      </c>
      <c r="C667" s="203">
        <v>40970</v>
      </c>
      <c r="D667" s="202">
        <v>10914</v>
      </c>
      <c r="E667" s="202">
        <v>18</v>
      </c>
      <c r="F667" s="216">
        <v>537.5</v>
      </c>
      <c r="G667" s="214">
        <f>Table7[[#This Row],[Unidades]]*Table7[[#This Row],[Valor Unitario]]</f>
        <v>9675</v>
      </c>
    </row>
    <row r="668" spans="1:7" x14ac:dyDescent="0.2">
      <c r="A668" s="200" t="s">
        <v>326</v>
      </c>
      <c r="B668" s="200" t="s">
        <v>334</v>
      </c>
      <c r="C668" s="201">
        <v>40980</v>
      </c>
      <c r="D668" s="200">
        <v>10929</v>
      </c>
      <c r="E668" s="200">
        <v>7</v>
      </c>
      <c r="F668" s="214">
        <v>1174.75</v>
      </c>
      <c r="G668" s="214">
        <f>Table7[[#This Row],[Unidades]]*Table7[[#This Row],[Valor Unitario]]</f>
        <v>8223.25</v>
      </c>
    </row>
    <row r="669" spans="1:7" x14ac:dyDescent="0.2">
      <c r="A669" s="202" t="s">
        <v>326</v>
      </c>
      <c r="B669" s="202" t="s">
        <v>334</v>
      </c>
      <c r="C669" s="203">
        <v>40981</v>
      </c>
      <c r="D669" s="202">
        <v>10944</v>
      </c>
      <c r="E669" s="202">
        <v>15</v>
      </c>
      <c r="F669" s="216">
        <v>1025.33</v>
      </c>
      <c r="G669" s="214">
        <f>Table7[[#This Row],[Unidades]]*Table7[[#This Row],[Valor Unitario]]</f>
        <v>15379.949999999999</v>
      </c>
    </row>
    <row r="670" spans="1:7" x14ac:dyDescent="0.2">
      <c r="A670" s="200" t="s">
        <v>326</v>
      </c>
      <c r="B670" s="200" t="s">
        <v>334</v>
      </c>
      <c r="C670" s="201">
        <v>40984</v>
      </c>
      <c r="D670" s="200">
        <v>10933</v>
      </c>
      <c r="E670" s="200">
        <v>15</v>
      </c>
      <c r="F670" s="214">
        <v>920.6</v>
      </c>
      <c r="G670" s="214">
        <f>Table7[[#This Row],[Unidades]]*Table7[[#This Row],[Valor Unitario]]</f>
        <v>13809</v>
      </c>
    </row>
    <row r="671" spans="1:7" x14ac:dyDescent="0.2">
      <c r="A671" s="202" t="s">
        <v>326</v>
      </c>
      <c r="B671" s="202" t="s">
        <v>334</v>
      </c>
      <c r="C671" s="203">
        <v>40988</v>
      </c>
      <c r="D671" s="202">
        <v>10956</v>
      </c>
      <c r="E671" s="202">
        <v>15</v>
      </c>
      <c r="F671" s="216">
        <v>677</v>
      </c>
      <c r="G671" s="214">
        <f>Table7[[#This Row],[Unidades]]*Table7[[#This Row],[Valor Unitario]]</f>
        <v>10155</v>
      </c>
    </row>
    <row r="672" spans="1:7" x14ac:dyDescent="0.2">
      <c r="A672" s="200" t="s">
        <v>326</v>
      </c>
      <c r="B672" s="200" t="s">
        <v>334</v>
      </c>
      <c r="C672" s="201">
        <v>40991</v>
      </c>
      <c r="D672" s="200">
        <v>10959</v>
      </c>
      <c r="E672" s="200">
        <v>15</v>
      </c>
      <c r="F672" s="214">
        <v>131.75</v>
      </c>
      <c r="G672" s="214">
        <f>Table7[[#This Row],[Unidades]]*Table7[[#This Row],[Valor Unitario]]</f>
        <v>1976.25</v>
      </c>
    </row>
    <row r="673" spans="1:7" x14ac:dyDescent="0.2">
      <c r="A673" s="202" t="s">
        <v>326</v>
      </c>
      <c r="B673" s="202" t="s">
        <v>334</v>
      </c>
      <c r="C673" s="203">
        <v>40995</v>
      </c>
      <c r="D673" s="202">
        <v>10973</v>
      </c>
      <c r="E673" s="202">
        <v>19</v>
      </c>
      <c r="F673" s="216">
        <v>291.55</v>
      </c>
      <c r="G673" s="214">
        <f>Table7[[#This Row],[Unidades]]*Table7[[#This Row],[Valor Unitario]]</f>
        <v>5539.45</v>
      </c>
    </row>
    <row r="674" spans="1:7" x14ac:dyDescent="0.2">
      <c r="A674" s="200" t="s">
        <v>326</v>
      </c>
      <c r="B674" s="200" t="s">
        <v>334</v>
      </c>
      <c r="C674" s="201">
        <v>40998</v>
      </c>
      <c r="D674" s="200">
        <v>10965</v>
      </c>
      <c r="E674" s="200">
        <v>10</v>
      </c>
      <c r="F674" s="214">
        <v>848</v>
      </c>
      <c r="G674" s="214">
        <f>Table7[[#This Row],[Unidades]]*Table7[[#This Row],[Valor Unitario]]</f>
        <v>8480</v>
      </c>
    </row>
    <row r="675" spans="1:7" x14ac:dyDescent="0.2">
      <c r="A675" s="202" t="s">
        <v>326</v>
      </c>
      <c r="B675" s="202" t="s">
        <v>334</v>
      </c>
      <c r="C675" s="203">
        <v>41009</v>
      </c>
      <c r="D675" s="202">
        <v>10999</v>
      </c>
      <c r="E675" s="202">
        <v>11</v>
      </c>
      <c r="F675" s="216">
        <v>1197.95</v>
      </c>
      <c r="G675" s="214">
        <f>Table7[[#This Row],[Unidades]]*Table7[[#This Row],[Valor Unitario]]</f>
        <v>13177.45</v>
      </c>
    </row>
    <row r="676" spans="1:7" x14ac:dyDescent="0.2">
      <c r="A676" s="200" t="s">
        <v>326</v>
      </c>
      <c r="B676" s="200" t="s">
        <v>334</v>
      </c>
      <c r="C676" s="201">
        <v>41023</v>
      </c>
      <c r="D676" s="200">
        <v>11025</v>
      </c>
      <c r="E676" s="200">
        <v>7</v>
      </c>
      <c r="F676" s="214">
        <v>270</v>
      </c>
      <c r="G676" s="214">
        <f>Table7[[#This Row],[Unidades]]*Table7[[#This Row],[Valor Unitario]]</f>
        <v>1890</v>
      </c>
    </row>
    <row r="677" spans="1:7" x14ac:dyDescent="0.2">
      <c r="A677" s="202" t="s">
        <v>326</v>
      </c>
      <c r="B677" s="202" t="s">
        <v>334</v>
      </c>
      <c r="C677" s="203">
        <v>41023</v>
      </c>
      <c r="D677" s="202">
        <v>11031</v>
      </c>
      <c r="E677" s="202">
        <v>13</v>
      </c>
      <c r="F677" s="216">
        <v>2393.5</v>
      </c>
      <c r="G677" s="214">
        <f>Table7[[#This Row],[Unidades]]*Table7[[#This Row],[Valor Unitario]]</f>
        <v>31115.5</v>
      </c>
    </row>
    <row r="678" spans="1:7" x14ac:dyDescent="0.2">
      <c r="A678" s="200" t="s">
        <v>326</v>
      </c>
      <c r="B678" s="200" t="s">
        <v>334</v>
      </c>
      <c r="C678" s="201">
        <v>41465</v>
      </c>
      <c r="D678" s="200">
        <v>10249</v>
      </c>
      <c r="E678" s="200">
        <v>7</v>
      </c>
      <c r="F678" s="214">
        <v>1863.4</v>
      </c>
      <c r="G678" s="214">
        <f>Table7[[#This Row],[Unidades]]*Table7[[#This Row],[Valor Unitario]]</f>
        <v>13043.800000000001</v>
      </c>
    </row>
    <row r="679" spans="1:7" x14ac:dyDescent="0.2">
      <c r="A679" s="202" t="s">
        <v>326</v>
      </c>
      <c r="B679" s="202" t="s">
        <v>334</v>
      </c>
      <c r="C679" s="203">
        <v>41492</v>
      </c>
      <c r="D679" s="202">
        <v>10272</v>
      </c>
      <c r="E679" s="202">
        <v>16</v>
      </c>
      <c r="F679" s="216">
        <v>1456</v>
      </c>
      <c r="G679" s="214">
        <f>Table7[[#This Row],[Unidades]]*Table7[[#This Row],[Valor Unitario]]</f>
        <v>23296</v>
      </c>
    </row>
    <row r="680" spans="1:7" x14ac:dyDescent="0.2">
      <c r="A680" s="200" t="s">
        <v>326</v>
      </c>
      <c r="B680" s="200" t="s">
        <v>334</v>
      </c>
      <c r="C680" s="201">
        <v>41502</v>
      </c>
      <c r="D680" s="200">
        <v>10274</v>
      </c>
      <c r="E680" s="200">
        <v>18</v>
      </c>
      <c r="F680" s="214">
        <v>538.6</v>
      </c>
      <c r="G680" s="214">
        <f>Table7[[#This Row],[Unidades]]*Table7[[#This Row],[Valor Unitario]]</f>
        <v>9694.8000000000011</v>
      </c>
    </row>
    <row r="681" spans="1:7" x14ac:dyDescent="0.2">
      <c r="A681" s="202" t="s">
        <v>326</v>
      </c>
      <c r="B681" s="202" t="s">
        <v>334</v>
      </c>
      <c r="C681" s="203">
        <v>41509</v>
      </c>
      <c r="D681" s="202">
        <v>10264</v>
      </c>
      <c r="E681" s="202">
        <v>15</v>
      </c>
      <c r="F681" s="216">
        <v>695.62</v>
      </c>
      <c r="G681" s="214">
        <f>Table7[[#This Row],[Unidades]]*Table7[[#This Row],[Valor Unitario]]</f>
        <v>10434.299999999999</v>
      </c>
    </row>
    <row r="682" spans="1:7" x14ac:dyDescent="0.2">
      <c r="A682" s="200" t="s">
        <v>326</v>
      </c>
      <c r="B682" s="200" t="s">
        <v>334</v>
      </c>
      <c r="C682" s="201">
        <v>41516</v>
      </c>
      <c r="D682" s="200">
        <v>10271</v>
      </c>
      <c r="E682" s="200">
        <v>17</v>
      </c>
      <c r="F682" s="214">
        <v>48</v>
      </c>
      <c r="G682" s="214">
        <f>Table7[[#This Row],[Unidades]]*Table7[[#This Row],[Valor Unitario]]</f>
        <v>816</v>
      </c>
    </row>
    <row r="683" spans="1:7" x14ac:dyDescent="0.2">
      <c r="A683" s="202" t="s">
        <v>326</v>
      </c>
      <c r="B683" s="202" t="s">
        <v>334</v>
      </c>
      <c r="C683" s="203">
        <v>41521</v>
      </c>
      <c r="D683" s="202">
        <v>10291</v>
      </c>
      <c r="E683" s="202">
        <v>17</v>
      </c>
      <c r="F683" s="216">
        <v>497.52</v>
      </c>
      <c r="G683" s="214">
        <f>Table7[[#This Row],[Unidades]]*Table7[[#This Row],[Valor Unitario]]</f>
        <v>8457.84</v>
      </c>
    </row>
    <row r="684" spans="1:7" x14ac:dyDescent="0.2">
      <c r="A684" s="200" t="s">
        <v>326</v>
      </c>
      <c r="B684" s="200" t="s">
        <v>334</v>
      </c>
      <c r="C684" s="201">
        <v>41528</v>
      </c>
      <c r="D684" s="200">
        <v>10296</v>
      </c>
      <c r="E684" s="200">
        <v>12</v>
      </c>
      <c r="F684" s="214">
        <v>1050.5999999999999</v>
      </c>
      <c r="G684" s="214">
        <f>Table7[[#This Row],[Unidades]]*Table7[[#This Row],[Valor Unitario]]</f>
        <v>12607.199999999999</v>
      </c>
    </row>
    <row r="685" spans="1:7" x14ac:dyDescent="0.2">
      <c r="A685" s="202" t="s">
        <v>326</v>
      </c>
      <c r="B685" s="202" t="s">
        <v>334</v>
      </c>
      <c r="C685" s="203">
        <v>41528</v>
      </c>
      <c r="D685" s="202">
        <v>10298</v>
      </c>
      <c r="E685" s="202">
        <v>17</v>
      </c>
      <c r="F685" s="216">
        <v>2645</v>
      </c>
      <c r="G685" s="214">
        <f>Table7[[#This Row],[Unidades]]*Table7[[#This Row],[Valor Unitario]]</f>
        <v>44965</v>
      </c>
    </row>
    <row r="686" spans="1:7" x14ac:dyDescent="0.2">
      <c r="A686" s="200" t="s">
        <v>326</v>
      </c>
      <c r="B686" s="200" t="s">
        <v>334</v>
      </c>
      <c r="C686" s="201">
        <v>41557</v>
      </c>
      <c r="D686" s="200">
        <v>10317</v>
      </c>
      <c r="E686" s="200">
        <v>8</v>
      </c>
      <c r="F686" s="214">
        <v>288</v>
      </c>
      <c r="G686" s="214">
        <f>Table7[[#This Row],[Unidades]]*Table7[[#This Row],[Valor Unitario]]</f>
        <v>2304</v>
      </c>
    </row>
    <row r="687" spans="1:7" x14ac:dyDescent="0.2">
      <c r="A687" s="202" t="s">
        <v>326</v>
      </c>
      <c r="B687" s="202" t="s">
        <v>334</v>
      </c>
      <c r="C687" s="203">
        <v>41598</v>
      </c>
      <c r="D687" s="202">
        <v>10355</v>
      </c>
      <c r="E687" s="202">
        <v>18</v>
      </c>
      <c r="F687" s="216">
        <v>480</v>
      </c>
      <c r="G687" s="214">
        <f>Table7[[#This Row],[Unidades]]*Table7[[#This Row],[Valor Unitario]]</f>
        <v>8640</v>
      </c>
    </row>
    <row r="688" spans="1:7" x14ac:dyDescent="0.2">
      <c r="A688" s="200" t="s">
        <v>326</v>
      </c>
      <c r="B688" s="200" t="s">
        <v>334</v>
      </c>
      <c r="C688" s="201">
        <v>41605</v>
      </c>
      <c r="D688" s="200">
        <v>10356</v>
      </c>
      <c r="E688" s="200">
        <v>16</v>
      </c>
      <c r="F688" s="214">
        <v>1106.4000000000001</v>
      </c>
      <c r="G688" s="214">
        <f>Table7[[#This Row],[Unidades]]*Table7[[#This Row],[Valor Unitario]]</f>
        <v>17702.400000000001</v>
      </c>
    </row>
    <row r="689" spans="1:7" x14ac:dyDescent="0.2">
      <c r="A689" s="202" t="s">
        <v>326</v>
      </c>
      <c r="B689" s="202" t="s">
        <v>334</v>
      </c>
      <c r="C689" s="203">
        <v>41611</v>
      </c>
      <c r="D689" s="202">
        <v>10350</v>
      </c>
      <c r="E689" s="202">
        <v>19</v>
      </c>
      <c r="F689" s="216">
        <v>642.05999999999995</v>
      </c>
      <c r="G689" s="214">
        <f>Table7[[#This Row],[Unidades]]*Table7[[#This Row],[Valor Unitario]]</f>
        <v>12199.14</v>
      </c>
    </row>
    <row r="690" spans="1:7" x14ac:dyDescent="0.2">
      <c r="A690" s="200" t="s">
        <v>326</v>
      </c>
      <c r="B690" s="200" t="s">
        <v>334</v>
      </c>
      <c r="C690" s="201">
        <v>41634</v>
      </c>
      <c r="D690" s="200">
        <v>10390</v>
      </c>
      <c r="E690" s="200">
        <v>12</v>
      </c>
      <c r="F690" s="214">
        <v>2090.88</v>
      </c>
      <c r="G690" s="214">
        <f>Table7[[#This Row],[Unidades]]*Table7[[#This Row],[Valor Unitario]]</f>
        <v>25090.560000000001</v>
      </c>
    </row>
    <row r="691" spans="1:7" x14ac:dyDescent="0.2">
      <c r="A691" s="202" t="s">
        <v>326</v>
      </c>
      <c r="B691" s="202" t="s">
        <v>334</v>
      </c>
      <c r="C691" s="203">
        <v>41635</v>
      </c>
      <c r="D691" s="202">
        <v>10370</v>
      </c>
      <c r="E691" s="202">
        <v>10</v>
      </c>
      <c r="F691" s="216">
        <v>1117.5999999999999</v>
      </c>
      <c r="G691" s="214">
        <f>Table7[[#This Row],[Unidades]]*Table7[[#This Row],[Valor Unitario]]</f>
        <v>11176</v>
      </c>
    </row>
    <row r="692" spans="1:7" x14ac:dyDescent="0.2">
      <c r="A692" s="200" t="s">
        <v>326</v>
      </c>
      <c r="B692" s="200" t="s">
        <v>335</v>
      </c>
      <c r="C692" s="201">
        <v>40545</v>
      </c>
      <c r="D692" s="200">
        <v>10397</v>
      </c>
      <c r="E692" s="200">
        <v>17</v>
      </c>
      <c r="F692" s="214">
        <v>716.72</v>
      </c>
      <c r="G692" s="214">
        <f>Table7[[#This Row],[Unidades]]*Table7[[#This Row],[Valor Unitario]]</f>
        <v>12184.24</v>
      </c>
    </row>
    <row r="693" spans="1:7" x14ac:dyDescent="0.2">
      <c r="A693" s="202" t="s">
        <v>326</v>
      </c>
      <c r="B693" s="202" t="s">
        <v>335</v>
      </c>
      <c r="C693" s="203">
        <v>40608</v>
      </c>
      <c r="D693" s="202">
        <v>10463</v>
      </c>
      <c r="E693" s="202">
        <v>9</v>
      </c>
      <c r="F693" s="216">
        <v>713.3</v>
      </c>
      <c r="G693" s="214">
        <f>Table7[[#This Row],[Unidades]]*Table7[[#This Row],[Valor Unitario]]</f>
        <v>6419.7</v>
      </c>
    </row>
    <row r="694" spans="1:7" x14ac:dyDescent="0.2">
      <c r="A694" s="200" t="s">
        <v>326</v>
      </c>
      <c r="B694" s="200" t="s">
        <v>335</v>
      </c>
      <c r="C694" s="201">
        <v>40623</v>
      </c>
      <c r="D694" s="200">
        <v>10474</v>
      </c>
      <c r="E694" s="200">
        <v>7</v>
      </c>
      <c r="F694" s="214">
        <v>1249.0999999999999</v>
      </c>
      <c r="G694" s="214">
        <f>Table7[[#This Row],[Unidades]]*Table7[[#This Row],[Valor Unitario]]</f>
        <v>8743.6999999999989</v>
      </c>
    </row>
    <row r="695" spans="1:7" x14ac:dyDescent="0.2">
      <c r="A695" s="202" t="s">
        <v>326</v>
      </c>
      <c r="B695" s="202" t="s">
        <v>335</v>
      </c>
      <c r="C695" s="203">
        <v>40627</v>
      </c>
      <c r="D695" s="202">
        <v>10477</v>
      </c>
      <c r="E695" s="202">
        <v>7</v>
      </c>
      <c r="F695" s="216">
        <v>558</v>
      </c>
      <c r="G695" s="214">
        <f>Table7[[#This Row],[Unidades]]*Table7[[#This Row],[Valor Unitario]]</f>
        <v>3906</v>
      </c>
    </row>
    <row r="696" spans="1:7" x14ac:dyDescent="0.2">
      <c r="A696" s="200" t="s">
        <v>326</v>
      </c>
      <c r="B696" s="200" t="s">
        <v>335</v>
      </c>
      <c r="C696" s="201">
        <v>40672</v>
      </c>
      <c r="D696" s="200">
        <v>10529</v>
      </c>
      <c r="E696" s="200">
        <v>15</v>
      </c>
      <c r="F696" s="214">
        <v>946</v>
      </c>
      <c r="G696" s="214">
        <f>Table7[[#This Row],[Unidades]]*Table7[[#This Row],[Valor Unitario]]</f>
        <v>14190</v>
      </c>
    </row>
    <row r="697" spans="1:7" x14ac:dyDescent="0.2">
      <c r="A697" s="202" t="s">
        <v>326</v>
      </c>
      <c r="B697" s="202" t="s">
        <v>335</v>
      </c>
      <c r="C697" s="203">
        <v>40693</v>
      </c>
      <c r="D697" s="202">
        <v>10549</v>
      </c>
      <c r="E697" s="202">
        <v>17</v>
      </c>
      <c r="F697" s="216">
        <v>3554.27</v>
      </c>
      <c r="G697" s="214">
        <f>Table7[[#This Row],[Unidades]]*Table7[[#This Row],[Valor Unitario]]</f>
        <v>60422.59</v>
      </c>
    </row>
    <row r="698" spans="1:7" x14ac:dyDescent="0.2">
      <c r="A698" s="200" t="s">
        <v>326</v>
      </c>
      <c r="B698" s="200" t="s">
        <v>335</v>
      </c>
      <c r="C698" s="201">
        <v>40724</v>
      </c>
      <c r="D698" s="200">
        <v>10575</v>
      </c>
      <c r="E698" s="200">
        <v>8</v>
      </c>
      <c r="F698" s="214">
        <v>2147.4</v>
      </c>
      <c r="G698" s="214">
        <f>Table7[[#This Row],[Unidades]]*Table7[[#This Row],[Valor Unitario]]</f>
        <v>17179.2</v>
      </c>
    </row>
    <row r="699" spans="1:7" x14ac:dyDescent="0.2">
      <c r="A699" s="202" t="s">
        <v>326</v>
      </c>
      <c r="B699" s="202" t="s">
        <v>335</v>
      </c>
      <c r="C699" s="203">
        <v>40735</v>
      </c>
      <c r="D699" s="202">
        <v>10569</v>
      </c>
      <c r="E699" s="202">
        <v>7</v>
      </c>
      <c r="F699" s="216">
        <v>890</v>
      </c>
      <c r="G699" s="214">
        <f>Table7[[#This Row],[Unidades]]*Table7[[#This Row],[Valor Unitario]]</f>
        <v>6230</v>
      </c>
    </row>
    <row r="700" spans="1:7" x14ac:dyDescent="0.2">
      <c r="A700" s="200" t="s">
        <v>326</v>
      </c>
      <c r="B700" s="200" t="s">
        <v>335</v>
      </c>
      <c r="C700" s="201">
        <v>40749</v>
      </c>
      <c r="D700" s="200">
        <v>10607</v>
      </c>
      <c r="E700" s="200">
        <v>10</v>
      </c>
      <c r="F700" s="214">
        <v>6475.4</v>
      </c>
      <c r="G700" s="214">
        <f>Table7[[#This Row],[Unidades]]*Table7[[#This Row],[Valor Unitario]]</f>
        <v>64754</v>
      </c>
    </row>
    <row r="701" spans="1:7" x14ac:dyDescent="0.2">
      <c r="A701" s="202" t="s">
        <v>326</v>
      </c>
      <c r="B701" s="202" t="s">
        <v>335</v>
      </c>
      <c r="C701" s="203">
        <v>40784</v>
      </c>
      <c r="D701" s="202">
        <v>10649</v>
      </c>
      <c r="E701" s="202">
        <v>7</v>
      </c>
      <c r="F701" s="216">
        <v>1434</v>
      </c>
      <c r="G701" s="214">
        <f>Table7[[#This Row],[Unidades]]*Table7[[#This Row],[Valor Unitario]]</f>
        <v>10038</v>
      </c>
    </row>
    <row r="702" spans="1:7" x14ac:dyDescent="0.2">
      <c r="A702" s="200" t="s">
        <v>326</v>
      </c>
      <c r="B702" s="200" t="s">
        <v>335</v>
      </c>
      <c r="C702" s="201">
        <v>40789</v>
      </c>
      <c r="D702" s="200">
        <v>10650</v>
      </c>
      <c r="E702" s="200">
        <v>12</v>
      </c>
      <c r="F702" s="214">
        <v>1779.2</v>
      </c>
      <c r="G702" s="214">
        <f>Table7[[#This Row],[Unidades]]*Table7[[#This Row],[Valor Unitario]]</f>
        <v>21350.400000000001</v>
      </c>
    </row>
    <row r="703" spans="1:7" x14ac:dyDescent="0.2">
      <c r="A703" s="202" t="s">
        <v>326</v>
      </c>
      <c r="B703" s="202" t="s">
        <v>335</v>
      </c>
      <c r="C703" s="203">
        <v>40795</v>
      </c>
      <c r="D703" s="202">
        <v>10648</v>
      </c>
      <c r="E703" s="202">
        <v>13</v>
      </c>
      <c r="F703" s="216">
        <v>372.37</v>
      </c>
      <c r="G703" s="214">
        <f>Table7[[#This Row],[Unidades]]*Table7[[#This Row],[Valor Unitario]]</f>
        <v>4840.8100000000004</v>
      </c>
    </row>
    <row r="704" spans="1:7" x14ac:dyDescent="0.2">
      <c r="A704" s="200" t="s">
        <v>326</v>
      </c>
      <c r="B704" s="200" t="s">
        <v>335</v>
      </c>
      <c r="C704" s="201">
        <v>40797</v>
      </c>
      <c r="D704" s="200">
        <v>10654</v>
      </c>
      <c r="E704" s="200">
        <v>7</v>
      </c>
      <c r="F704" s="214">
        <v>601.83000000000004</v>
      </c>
      <c r="G704" s="214">
        <f>Table7[[#This Row],[Unidades]]*Table7[[#This Row],[Valor Unitario]]</f>
        <v>4212.8100000000004</v>
      </c>
    </row>
    <row r="705" spans="1:7" x14ac:dyDescent="0.2">
      <c r="A705" s="202" t="s">
        <v>326</v>
      </c>
      <c r="B705" s="202" t="s">
        <v>335</v>
      </c>
      <c r="C705" s="203">
        <v>40809</v>
      </c>
      <c r="D705" s="202">
        <v>10675</v>
      </c>
      <c r="E705" s="202">
        <v>15</v>
      </c>
      <c r="F705" s="216">
        <v>1423</v>
      </c>
      <c r="G705" s="214">
        <f>Table7[[#This Row],[Unidades]]*Table7[[#This Row],[Valor Unitario]]</f>
        <v>21345</v>
      </c>
    </row>
    <row r="706" spans="1:7" x14ac:dyDescent="0.2">
      <c r="A706" s="200" t="s">
        <v>326</v>
      </c>
      <c r="B706" s="200" t="s">
        <v>335</v>
      </c>
      <c r="C706" s="201">
        <v>40843</v>
      </c>
      <c r="D706" s="200">
        <v>10714</v>
      </c>
      <c r="E706" s="200">
        <v>8</v>
      </c>
      <c r="F706" s="214">
        <v>2205.75</v>
      </c>
      <c r="G706" s="214">
        <f>Table7[[#This Row],[Unidades]]*Table7[[#This Row],[Valor Unitario]]</f>
        <v>17646</v>
      </c>
    </row>
    <row r="707" spans="1:7" x14ac:dyDescent="0.2">
      <c r="A707" s="202" t="s">
        <v>326</v>
      </c>
      <c r="B707" s="202" t="s">
        <v>335</v>
      </c>
      <c r="C707" s="203">
        <v>40845</v>
      </c>
      <c r="D707" s="202">
        <v>10711</v>
      </c>
      <c r="E707" s="202">
        <v>11</v>
      </c>
      <c r="F707" s="216">
        <v>4451.7</v>
      </c>
      <c r="G707" s="214">
        <f>Table7[[#This Row],[Unidades]]*Table7[[#This Row],[Valor Unitario]]</f>
        <v>48968.7</v>
      </c>
    </row>
    <row r="708" spans="1:7" x14ac:dyDescent="0.2">
      <c r="A708" s="200" t="s">
        <v>326</v>
      </c>
      <c r="B708" s="200" t="s">
        <v>335</v>
      </c>
      <c r="C708" s="201">
        <v>40847</v>
      </c>
      <c r="D708" s="200">
        <v>10721</v>
      </c>
      <c r="E708" s="200">
        <v>12</v>
      </c>
      <c r="F708" s="214">
        <v>923.87</v>
      </c>
      <c r="G708" s="214">
        <f>Table7[[#This Row],[Unidades]]*Table7[[#This Row],[Valor Unitario]]</f>
        <v>11086.44</v>
      </c>
    </row>
    <row r="709" spans="1:7" x14ac:dyDescent="0.2">
      <c r="A709" s="202" t="s">
        <v>326</v>
      </c>
      <c r="B709" s="202" t="s">
        <v>335</v>
      </c>
      <c r="C709" s="203">
        <v>40861</v>
      </c>
      <c r="D709" s="202">
        <v>10730</v>
      </c>
      <c r="E709" s="202">
        <v>11</v>
      </c>
      <c r="F709" s="216">
        <v>484.25</v>
      </c>
      <c r="G709" s="214">
        <f>Table7[[#This Row],[Unidades]]*Table7[[#This Row],[Valor Unitario]]</f>
        <v>5326.75</v>
      </c>
    </row>
    <row r="710" spans="1:7" x14ac:dyDescent="0.2">
      <c r="A710" s="200" t="s">
        <v>326</v>
      </c>
      <c r="B710" s="200" t="s">
        <v>335</v>
      </c>
      <c r="C710" s="201">
        <v>40885</v>
      </c>
      <c r="D710" s="200">
        <v>10761</v>
      </c>
      <c r="E710" s="200">
        <v>16</v>
      </c>
      <c r="F710" s="214">
        <v>507</v>
      </c>
      <c r="G710" s="214">
        <f>Table7[[#This Row],[Unidades]]*Table7[[#This Row],[Valor Unitario]]</f>
        <v>8112</v>
      </c>
    </row>
    <row r="711" spans="1:7" x14ac:dyDescent="0.2">
      <c r="A711" s="202" t="s">
        <v>326</v>
      </c>
      <c r="B711" s="202" t="s">
        <v>335</v>
      </c>
      <c r="C711" s="203">
        <v>40920</v>
      </c>
      <c r="D711" s="202">
        <v>10812</v>
      </c>
      <c r="E711" s="202">
        <v>16</v>
      </c>
      <c r="F711" s="216">
        <v>1692.8</v>
      </c>
      <c r="G711" s="214">
        <f>Table7[[#This Row],[Unidades]]*Table7[[#This Row],[Valor Unitario]]</f>
        <v>27084.799999999999</v>
      </c>
    </row>
    <row r="712" spans="1:7" x14ac:dyDescent="0.2">
      <c r="A712" s="200" t="s">
        <v>326</v>
      </c>
      <c r="B712" s="200" t="s">
        <v>335</v>
      </c>
      <c r="C712" s="201">
        <v>40921</v>
      </c>
      <c r="D712" s="200">
        <v>10823</v>
      </c>
      <c r="E712" s="200">
        <v>7</v>
      </c>
      <c r="F712" s="214">
        <v>2826</v>
      </c>
      <c r="G712" s="214">
        <f>Table7[[#This Row],[Unidades]]*Table7[[#This Row],[Valor Unitario]]</f>
        <v>19782</v>
      </c>
    </row>
    <row r="713" spans="1:7" x14ac:dyDescent="0.2">
      <c r="A713" s="202" t="s">
        <v>326</v>
      </c>
      <c r="B713" s="202" t="s">
        <v>335</v>
      </c>
      <c r="C713" s="203">
        <v>40937</v>
      </c>
      <c r="D713" s="202">
        <v>10841</v>
      </c>
      <c r="E713" s="202">
        <v>15</v>
      </c>
      <c r="F713" s="216">
        <v>4581</v>
      </c>
      <c r="G713" s="214">
        <f>Table7[[#This Row],[Unidades]]*Table7[[#This Row],[Valor Unitario]]</f>
        <v>68715</v>
      </c>
    </row>
    <row r="714" spans="1:7" x14ac:dyDescent="0.2">
      <c r="A714" s="200" t="s">
        <v>326</v>
      </c>
      <c r="B714" s="200" t="s">
        <v>335</v>
      </c>
      <c r="C714" s="201">
        <v>40941</v>
      </c>
      <c r="D714" s="200">
        <v>10851</v>
      </c>
      <c r="E714" s="200">
        <v>9</v>
      </c>
      <c r="F714" s="214">
        <v>2603</v>
      </c>
      <c r="G714" s="214">
        <f>Table7[[#This Row],[Unidades]]*Table7[[#This Row],[Valor Unitario]]</f>
        <v>23427</v>
      </c>
    </row>
    <row r="715" spans="1:7" x14ac:dyDescent="0.2">
      <c r="A715" s="202" t="s">
        <v>326</v>
      </c>
      <c r="B715" s="202" t="s">
        <v>335</v>
      </c>
      <c r="C715" s="203">
        <v>40948</v>
      </c>
      <c r="D715" s="202">
        <v>10869</v>
      </c>
      <c r="E715" s="202">
        <v>8</v>
      </c>
      <c r="F715" s="216">
        <v>1630</v>
      </c>
      <c r="G715" s="214">
        <f>Table7[[#This Row],[Unidades]]*Table7[[#This Row],[Valor Unitario]]</f>
        <v>13040</v>
      </c>
    </row>
    <row r="716" spans="1:7" x14ac:dyDescent="0.2">
      <c r="A716" s="200" t="s">
        <v>326</v>
      </c>
      <c r="B716" s="200" t="s">
        <v>335</v>
      </c>
      <c r="C716" s="201">
        <v>40948</v>
      </c>
      <c r="D716" s="200">
        <v>10872</v>
      </c>
      <c r="E716" s="200">
        <v>7</v>
      </c>
      <c r="F716" s="214">
        <v>2058.46</v>
      </c>
      <c r="G716" s="214">
        <f>Table7[[#This Row],[Unidades]]*Table7[[#This Row],[Valor Unitario]]</f>
        <v>14409.220000000001</v>
      </c>
    </row>
    <row r="717" spans="1:7" x14ac:dyDescent="0.2">
      <c r="A717" s="202" t="s">
        <v>326</v>
      </c>
      <c r="B717" s="202" t="s">
        <v>335</v>
      </c>
      <c r="C717" s="203">
        <v>40950</v>
      </c>
      <c r="D717" s="202">
        <v>10874</v>
      </c>
      <c r="E717" s="202">
        <v>8</v>
      </c>
      <c r="F717" s="216">
        <v>310</v>
      </c>
      <c r="G717" s="214">
        <f>Table7[[#This Row],[Unidades]]*Table7[[#This Row],[Valor Unitario]]</f>
        <v>2480</v>
      </c>
    </row>
    <row r="718" spans="1:7" x14ac:dyDescent="0.2">
      <c r="A718" s="200" t="s">
        <v>326</v>
      </c>
      <c r="B718" s="200" t="s">
        <v>335</v>
      </c>
      <c r="C718" s="201">
        <v>40951</v>
      </c>
      <c r="D718" s="200">
        <v>10866</v>
      </c>
      <c r="E718" s="200">
        <v>8</v>
      </c>
      <c r="F718" s="214">
        <v>1096.2</v>
      </c>
      <c r="G718" s="214">
        <f>Table7[[#This Row],[Unidades]]*Table7[[#This Row],[Valor Unitario]]</f>
        <v>8769.6</v>
      </c>
    </row>
    <row r="719" spans="1:7" x14ac:dyDescent="0.2">
      <c r="A719" s="202" t="s">
        <v>326</v>
      </c>
      <c r="B719" s="202" t="s">
        <v>335</v>
      </c>
      <c r="C719" s="203">
        <v>40952</v>
      </c>
      <c r="D719" s="202">
        <v>10870</v>
      </c>
      <c r="E719" s="202">
        <v>8</v>
      </c>
      <c r="F719" s="216">
        <v>160</v>
      </c>
      <c r="G719" s="214">
        <f>Table7[[#This Row],[Unidades]]*Table7[[#This Row],[Valor Unitario]]</f>
        <v>1280</v>
      </c>
    </row>
    <row r="720" spans="1:7" x14ac:dyDescent="0.2">
      <c r="A720" s="200" t="s">
        <v>326</v>
      </c>
      <c r="B720" s="200" t="s">
        <v>335</v>
      </c>
      <c r="C720" s="201">
        <v>40965</v>
      </c>
      <c r="D720" s="200">
        <v>10899</v>
      </c>
      <c r="E720" s="200">
        <v>16</v>
      </c>
      <c r="F720" s="214">
        <v>122.4</v>
      </c>
      <c r="G720" s="214">
        <f>Table7[[#This Row],[Unidades]]*Table7[[#This Row],[Valor Unitario]]</f>
        <v>1958.4</v>
      </c>
    </row>
    <row r="721" spans="1:7" x14ac:dyDescent="0.2">
      <c r="A721" s="202" t="s">
        <v>326</v>
      </c>
      <c r="B721" s="202" t="s">
        <v>335</v>
      </c>
      <c r="C721" s="203">
        <v>40973</v>
      </c>
      <c r="D721" s="202">
        <v>10922</v>
      </c>
      <c r="E721" s="202">
        <v>18</v>
      </c>
      <c r="F721" s="216">
        <v>742.5</v>
      </c>
      <c r="G721" s="214">
        <f>Table7[[#This Row],[Unidades]]*Table7[[#This Row],[Valor Unitario]]</f>
        <v>13365</v>
      </c>
    </row>
    <row r="722" spans="1:7" x14ac:dyDescent="0.2">
      <c r="A722" s="200" t="s">
        <v>326</v>
      </c>
      <c r="B722" s="200" t="s">
        <v>335</v>
      </c>
      <c r="C722" s="201">
        <v>40988</v>
      </c>
      <c r="D722" s="200">
        <v>10954</v>
      </c>
      <c r="E722" s="200">
        <v>16</v>
      </c>
      <c r="F722" s="214">
        <v>1659.53</v>
      </c>
      <c r="G722" s="214">
        <f>Table7[[#This Row],[Unidades]]*Table7[[#This Row],[Valor Unitario]]</f>
        <v>26552.48</v>
      </c>
    </row>
    <row r="723" spans="1:7" x14ac:dyDescent="0.2">
      <c r="A723" s="202" t="s">
        <v>326</v>
      </c>
      <c r="B723" s="202" t="s">
        <v>335</v>
      </c>
      <c r="C723" s="203">
        <v>41028</v>
      </c>
      <c r="D723" s="202">
        <v>11043</v>
      </c>
      <c r="E723" s="202">
        <v>7</v>
      </c>
      <c r="F723" s="216">
        <v>210</v>
      </c>
      <c r="G723" s="214">
        <f>Table7[[#This Row],[Unidades]]*Table7[[#This Row],[Valor Unitario]]</f>
        <v>1470</v>
      </c>
    </row>
    <row r="724" spans="1:7" x14ac:dyDescent="0.2">
      <c r="A724" s="200" t="s">
        <v>326</v>
      </c>
      <c r="B724" s="200" t="s">
        <v>335</v>
      </c>
      <c r="C724" s="201">
        <v>41471</v>
      </c>
      <c r="D724" s="200">
        <v>10248</v>
      </c>
      <c r="E724" s="200">
        <v>13</v>
      </c>
      <c r="F724" s="214">
        <v>440</v>
      </c>
      <c r="G724" s="214">
        <f>Table7[[#This Row],[Unidades]]*Table7[[#This Row],[Valor Unitario]]</f>
        <v>5720</v>
      </c>
    </row>
    <row r="725" spans="1:7" x14ac:dyDescent="0.2">
      <c r="A725" s="202" t="s">
        <v>326</v>
      </c>
      <c r="B725" s="202" t="s">
        <v>335</v>
      </c>
      <c r="C725" s="203">
        <v>41478</v>
      </c>
      <c r="D725" s="202">
        <v>10254</v>
      </c>
      <c r="E725" s="202">
        <v>14</v>
      </c>
      <c r="F725" s="216">
        <v>556.62</v>
      </c>
      <c r="G725" s="214">
        <f>Table7[[#This Row],[Unidades]]*Table7[[#This Row],[Valor Unitario]]</f>
        <v>7792.68</v>
      </c>
    </row>
    <row r="726" spans="1:7" x14ac:dyDescent="0.2">
      <c r="A726" s="200" t="s">
        <v>326</v>
      </c>
      <c r="B726" s="200" t="s">
        <v>335</v>
      </c>
      <c r="C726" s="201">
        <v>41495</v>
      </c>
      <c r="D726" s="200">
        <v>10269</v>
      </c>
      <c r="E726" s="200">
        <v>16</v>
      </c>
      <c r="F726" s="214">
        <v>642.20000000000005</v>
      </c>
      <c r="G726" s="214">
        <f>Table7[[#This Row],[Unidades]]*Table7[[#This Row],[Valor Unitario]]</f>
        <v>10275.200000000001</v>
      </c>
    </row>
    <row r="727" spans="1:7" x14ac:dyDescent="0.2">
      <c r="A727" s="202" t="s">
        <v>326</v>
      </c>
      <c r="B727" s="202" t="s">
        <v>335</v>
      </c>
      <c r="C727" s="203">
        <v>41527</v>
      </c>
      <c r="D727" s="202">
        <v>10297</v>
      </c>
      <c r="E727" s="202">
        <v>14</v>
      </c>
      <c r="F727" s="216">
        <v>1420</v>
      </c>
      <c r="G727" s="214">
        <f>Table7[[#This Row],[Unidades]]*Table7[[#This Row],[Valor Unitario]]</f>
        <v>19880</v>
      </c>
    </row>
    <row r="728" spans="1:7" x14ac:dyDescent="0.2">
      <c r="A728" s="200" t="s">
        <v>326</v>
      </c>
      <c r="B728" s="200" t="s">
        <v>335</v>
      </c>
      <c r="C728" s="201">
        <v>41565</v>
      </c>
      <c r="D728" s="200">
        <v>10320</v>
      </c>
      <c r="E728" s="200">
        <v>17</v>
      </c>
      <c r="F728" s="214">
        <v>516</v>
      </c>
      <c r="G728" s="214">
        <f>Table7[[#This Row],[Unidades]]*Table7[[#This Row],[Valor Unitario]]</f>
        <v>8772</v>
      </c>
    </row>
    <row r="729" spans="1:7" x14ac:dyDescent="0.2">
      <c r="A729" s="202" t="s">
        <v>326</v>
      </c>
      <c r="B729" s="202" t="s">
        <v>335</v>
      </c>
      <c r="C729" s="203">
        <v>41572</v>
      </c>
      <c r="D729" s="202">
        <v>10333</v>
      </c>
      <c r="E729" s="202">
        <v>11</v>
      </c>
      <c r="F729" s="216">
        <v>877.2</v>
      </c>
      <c r="G729" s="214">
        <f>Table7[[#This Row],[Unidades]]*Table7[[#This Row],[Valor Unitario]]</f>
        <v>9649.2000000000007</v>
      </c>
    </row>
    <row r="730" spans="1:7" x14ac:dyDescent="0.2">
      <c r="A730" s="200" t="s">
        <v>326</v>
      </c>
      <c r="B730" s="200" t="s">
        <v>335</v>
      </c>
      <c r="C730" s="201">
        <v>41604</v>
      </c>
      <c r="D730" s="200">
        <v>10359</v>
      </c>
      <c r="E730" s="200">
        <v>11</v>
      </c>
      <c r="F730" s="214">
        <v>3471.68</v>
      </c>
      <c r="G730" s="214">
        <f>Table7[[#This Row],[Unidades]]*Table7[[#This Row],[Valor Unitario]]</f>
        <v>38188.479999999996</v>
      </c>
    </row>
    <row r="731" spans="1:7" x14ac:dyDescent="0.2">
      <c r="A731" s="202" t="s">
        <v>326</v>
      </c>
      <c r="B731" s="202" t="s">
        <v>335</v>
      </c>
      <c r="C731" s="203">
        <v>41605</v>
      </c>
      <c r="D731" s="202">
        <v>10358</v>
      </c>
      <c r="E731" s="202">
        <v>15</v>
      </c>
      <c r="F731" s="216">
        <v>429.4</v>
      </c>
      <c r="G731" s="214">
        <f>Table7[[#This Row],[Unidades]]*Table7[[#This Row],[Valor Unitario]]</f>
        <v>6441</v>
      </c>
    </row>
    <row r="732" spans="1:7" x14ac:dyDescent="0.2">
      <c r="A732" s="200" t="s">
        <v>326</v>
      </c>
      <c r="B732" s="200" t="s">
        <v>335</v>
      </c>
      <c r="C732" s="201">
        <v>41617</v>
      </c>
      <c r="D732" s="200">
        <v>10372</v>
      </c>
      <c r="E732" s="200">
        <v>7</v>
      </c>
      <c r="F732" s="214">
        <v>9210.9</v>
      </c>
      <c r="G732" s="214">
        <f>Table7[[#This Row],[Unidades]]*Table7[[#This Row],[Valor Unitario]]</f>
        <v>64476.299999999996</v>
      </c>
    </row>
    <row r="733" spans="1:7" x14ac:dyDescent="0.2">
      <c r="A733" s="202" t="s">
        <v>326</v>
      </c>
      <c r="B733" s="202" t="s">
        <v>335</v>
      </c>
      <c r="C733" s="203">
        <v>41627</v>
      </c>
      <c r="D733" s="202">
        <v>10378</v>
      </c>
      <c r="E733" s="202">
        <v>17</v>
      </c>
      <c r="F733" s="216">
        <v>103.2</v>
      </c>
      <c r="G733" s="214">
        <f>Table7[[#This Row],[Unidades]]*Table7[[#This Row],[Valor Unitario]]</f>
        <v>1754.4</v>
      </c>
    </row>
    <row r="734" spans="1:7" x14ac:dyDescent="0.2">
      <c r="A734" s="200" t="s">
        <v>326</v>
      </c>
      <c r="B734" s="200" t="s">
        <v>336</v>
      </c>
      <c r="C734" s="201">
        <v>40556</v>
      </c>
      <c r="D734" s="200">
        <v>10406</v>
      </c>
      <c r="E734" s="200">
        <v>15</v>
      </c>
      <c r="F734" s="214">
        <v>1830.78</v>
      </c>
      <c r="G734" s="214">
        <f>Table7[[#This Row],[Unidades]]*Table7[[#This Row],[Valor Unitario]]</f>
        <v>27461.7</v>
      </c>
    </row>
    <row r="735" spans="1:7" x14ac:dyDescent="0.2">
      <c r="A735" s="202" t="s">
        <v>326</v>
      </c>
      <c r="B735" s="202" t="s">
        <v>336</v>
      </c>
      <c r="C735" s="203">
        <v>40570</v>
      </c>
      <c r="D735" s="202">
        <v>10424</v>
      </c>
      <c r="E735" s="202">
        <v>8</v>
      </c>
      <c r="F735" s="216">
        <v>9194.56</v>
      </c>
      <c r="G735" s="214">
        <f>Table7[[#This Row],[Unidades]]*Table7[[#This Row],[Valor Unitario]]</f>
        <v>73556.479999999996</v>
      </c>
    </row>
    <row r="736" spans="1:7" x14ac:dyDescent="0.2">
      <c r="A736" s="200" t="s">
        <v>326</v>
      </c>
      <c r="B736" s="200" t="s">
        <v>336</v>
      </c>
      <c r="C736" s="201">
        <v>40578</v>
      </c>
      <c r="D736" s="200">
        <v>10428</v>
      </c>
      <c r="E736" s="200">
        <v>11</v>
      </c>
      <c r="F736" s="214">
        <v>192</v>
      </c>
      <c r="G736" s="214">
        <f>Table7[[#This Row],[Unidades]]*Table7[[#This Row],[Valor Unitario]]</f>
        <v>2112</v>
      </c>
    </row>
    <row r="737" spans="1:7" x14ac:dyDescent="0.2">
      <c r="A737" s="202" t="s">
        <v>326</v>
      </c>
      <c r="B737" s="202" t="s">
        <v>336</v>
      </c>
      <c r="C737" s="203">
        <v>40606</v>
      </c>
      <c r="D737" s="202">
        <v>10458</v>
      </c>
      <c r="E737" s="202">
        <v>12</v>
      </c>
      <c r="F737" s="216">
        <v>3891</v>
      </c>
      <c r="G737" s="214">
        <f>Table7[[#This Row],[Unidades]]*Table7[[#This Row],[Valor Unitario]]</f>
        <v>46692</v>
      </c>
    </row>
    <row r="738" spans="1:7" x14ac:dyDescent="0.2">
      <c r="A738" s="200" t="s">
        <v>326</v>
      </c>
      <c r="B738" s="200" t="s">
        <v>336</v>
      </c>
      <c r="C738" s="201">
        <v>40636</v>
      </c>
      <c r="D738" s="200">
        <v>10490</v>
      </c>
      <c r="E738" s="200">
        <v>11</v>
      </c>
      <c r="F738" s="214">
        <v>3163.2</v>
      </c>
      <c r="G738" s="214">
        <f>Table7[[#This Row],[Unidades]]*Table7[[#This Row],[Valor Unitario]]</f>
        <v>34795.199999999997</v>
      </c>
    </row>
    <row r="739" spans="1:7" x14ac:dyDescent="0.2">
      <c r="A739" s="202" t="s">
        <v>326</v>
      </c>
      <c r="B739" s="202" t="s">
        <v>336</v>
      </c>
      <c r="C739" s="203">
        <v>40640</v>
      </c>
      <c r="D739" s="202">
        <v>10496</v>
      </c>
      <c r="E739" s="202">
        <v>14</v>
      </c>
      <c r="F739" s="216">
        <v>190</v>
      </c>
      <c r="G739" s="214">
        <f>Table7[[#This Row],[Unidades]]*Table7[[#This Row],[Valor Unitario]]</f>
        <v>2660</v>
      </c>
    </row>
    <row r="740" spans="1:7" x14ac:dyDescent="0.2">
      <c r="A740" s="200" t="s">
        <v>326</v>
      </c>
      <c r="B740" s="200" t="s">
        <v>336</v>
      </c>
      <c r="C740" s="201">
        <v>40640</v>
      </c>
      <c r="D740" s="200">
        <v>10497</v>
      </c>
      <c r="E740" s="200">
        <v>15</v>
      </c>
      <c r="F740" s="214">
        <v>1380.6</v>
      </c>
      <c r="G740" s="214">
        <f>Table7[[#This Row],[Unidades]]*Table7[[#This Row],[Valor Unitario]]</f>
        <v>20709</v>
      </c>
    </row>
    <row r="741" spans="1:7" x14ac:dyDescent="0.2">
      <c r="A741" s="202" t="s">
        <v>326</v>
      </c>
      <c r="B741" s="202" t="s">
        <v>336</v>
      </c>
      <c r="C741" s="203">
        <v>40655</v>
      </c>
      <c r="D741" s="202">
        <v>10507</v>
      </c>
      <c r="E741" s="202">
        <v>13</v>
      </c>
      <c r="F741" s="216">
        <v>749.06</v>
      </c>
      <c r="G741" s="214">
        <f>Table7[[#This Row],[Unidades]]*Table7[[#This Row],[Valor Unitario]]</f>
        <v>9737.7799999999988</v>
      </c>
    </row>
    <row r="742" spans="1:7" x14ac:dyDescent="0.2">
      <c r="A742" s="200" t="s">
        <v>326</v>
      </c>
      <c r="B742" s="200" t="s">
        <v>336</v>
      </c>
      <c r="C742" s="201">
        <v>40657</v>
      </c>
      <c r="D742" s="200">
        <v>10512</v>
      </c>
      <c r="E742" s="200">
        <v>10</v>
      </c>
      <c r="F742" s="214">
        <v>525.29999999999995</v>
      </c>
      <c r="G742" s="214">
        <f>Table7[[#This Row],[Unidades]]*Table7[[#This Row],[Valor Unitario]]</f>
        <v>5253</v>
      </c>
    </row>
    <row r="743" spans="1:7" x14ac:dyDescent="0.2">
      <c r="A743" s="202" t="s">
        <v>326</v>
      </c>
      <c r="B743" s="202" t="s">
        <v>336</v>
      </c>
      <c r="C743" s="203">
        <v>40658</v>
      </c>
      <c r="D743" s="202">
        <v>10483</v>
      </c>
      <c r="E743" s="202">
        <v>7</v>
      </c>
      <c r="F743" s="216">
        <v>668.8</v>
      </c>
      <c r="G743" s="214">
        <f>Table7[[#This Row],[Unidades]]*Table7[[#This Row],[Valor Unitario]]</f>
        <v>4681.5999999999995</v>
      </c>
    </row>
    <row r="744" spans="1:7" x14ac:dyDescent="0.2">
      <c r="A744" s="200" t="s">
        <v>326</v>
      </c>
      <c r="B744" s="200" t="s">
        <v>336</v>
      </c>
      <c r="C744" s="201">
        <v>40661</v>
      </c>
      <c r="D744" s="200">
        <v>10513</v>
      </c>
      <c r="E744" s="200">
        <v>7</v>
      </c>
      <c r="F744" s="214">
        <v>1942</v>
      </c>
      <c r="G744" s="214">
        <f>Table7[[#This Row],[Unidades]]*Table7[[#This Row],[Valor Unitario]]</f>
        <v>13594</v>
      </c>
    </row>
    <row r="745" spans="1:7" x14ac:dyDescent="0.2">
      <c r="A745" s="202" t="s">
        <v>326</v>
      </c>
      <c r="B745" s="202" t="s">
        <v>336</v>
      </c>
      <c r="C745" s="203">
        <v>40664</v>
      </c>
      <c r="D745" s="202">
        <v>10520</v>
      </c>
      <c r="E745" s="202">
        <v>13</v>
      </c>
      <c r="F745" s="216">
        <v>200</v>
      </c>
      <c r="G745" s="214">
        <f>Table7[[#This Row],[Unidades]]*Table7[[#This Row],[Valor Unitario]]</f>
        <v>2600</v>
      </c>
    </row>
    <row r="746" spans="1:7" x14ac:dyDescent="0.2">
      <c r="A746" s="200" t="s">
        <v>326</v>
      </c>
      <c r="B746" s="200" t="s">
        <v>336</v>
      </c>
      <c r="C746" s="201">
        <v>40670</v>
      </c>
      <c r="D746" s="200">
        <v>10527</v>
      </c>
      <c r="E746" s="200">
        <v>14</v>
      </c>
      <c r="F746" s="214">
        <v>1503</v>
      </c>
      <c r="G746" s="214">
        <f>Table7[[#This Row],[Unidades]]*Table7[[#This Row],[Valor Unitario]]</f>
        <v>21042</v>
      </c>
    </row>
    <row r="747" spans="1:7" x14ac:dyDescent="0.2">
      <c r="A747" s="202" t="s">
        <v>326</v>
      </c>
      <c r="B747" s="202" t="s">
        <v>336</v>
      </c>
      <c r="C747" s="203">
        <v>40675</v>
      </c>
      <c r="D747" s="202">
        <v>10532</v>
      </c>
      <c r="E747" s="202">
        <v>16</v>
      </c>
      <c r="F747" s="216">
        <v>796.35</v>
      </c>
      <c r="G747" s="214">
        <f>Table7[[#This Row],[Unidades]]*Table7[[#This Row],[Valor Unitario]]</f>
        <v>12741.6</v>
      </c>
    </row>
    <row r="748" spans="1:7" x14ac:dyDescent="0.2">
      <c r="A748" s="200" t="s">
        <v>326</v>
      </c>
      <c r="B748" s="200" t="s">
        <v>336</v>
      </c>
      <c r="C748" s="201">
        <v>40682</v>
      </c>
      <c r="D748" s="200">
        <v>10531</v>
      </c>
      <c r="E748" s="200">
        <v>10</v>
      </c>
      <c r="F748" s="214">
        <v>110</v>
      </c>
      <c r="G748" s="214">
        <f>Table7[[#This Row],[Unidades]]*Table7[[#This Row],[Valor Unitario]]</f>
        <v>1100</v>
      </c>
    </row>
    <row r="749" spans="1:7" x14ac:dyDescent="0.2">
      <c r="A749" s="202" t="s">
        <v>326</v>
      </c>
      <c r="B749" s="202" t="s">
        <v>336</v>
      </c>
      <c r="C749" s="203">
        <v>40693</v>
      </c>
      <c r="D749" s="202">
        <v>10523</v>
      </c>
      <c r="E749" s="202">
        <v>16</v>
      </c>
      <c r="F749" s="216">
        <v>2444.31</v>
      </c>
      <c r="G749" s="214">
        <f>Table7[[#This Row],[Unidades]]*Table7[[#This Row],[Valor Unitario]]</f>
        <v>39108.959999999999</v>
      </c>
    </row>
    <row r="750" spans="1:7" x14ac:dyDescent="0.2">
      <c r="A750" s="200" t="s">
        <v>326</v>
      </c>
      <c r="B750" s="200" t="s">
        <v>336</v>
      </c>
      <c r="C750" s="201">
        <v>40700</v>
      </c>
      <c r="D750" s="200">
        <v>10550</v>
      </c>
      <c r="E750" s="200">
        <v>13</v>
      </c>
      <c r="F750" s="214">
        <v>683.3</v>
      </c>
      <c r="G750" s="214">
        <f>Table7[[#This Row],[Unidades]]*Table7[[#This Row],[Valor Unitario]]</f>
        <v>8882.9</v>
      </c>
    </row>
    <row r="751" spans="1:7" x14ac:dyDescent="0.2">
      <c r="A751" s="202" t="s">
        <v>326</v>
      </c>
      <c r="B751" s="202" t="s">
        <v>336</v>
      </c>
      <c r="C751" s="203">
        <v>40714</v>
      </c>
      <c r="D751" s="202">
        <v>10573</v>
      </c>
      <c r="E751" s="202">
        <v>18</v>
      </c>
      <c r="F751" s="216">
        <v>2082</v>
      </c>
      <c r="G751" s="214">
        <f>Table7[[#This Row],[Unidades]]*Table7[[#This Row],[Valor Unitario]]</f>
        <v>37476</v>
      </c>
    </row>
    <row r="752" spans="1:7" x14ac:dyDescent="0.2">
      <c r="A752" s="200" t="s">
        <v>326</v>
      </c>
      <c r="B752" s="200" t="s">
        <v>336</v>
      </c>
      <c r="C752" s="201">
        <v>40734</v>
      </c>
      <c r="D752" s="200">
        <v>10585</v>
      </c>
      <c r="E752" s="200">
        <v>18</v>
      </c>
      <c r="F752" s="214">
        <v>142.5</v>
      </c>
      <c r="G752" s="214">
        <f>Table7[[#This Row],[Unidades]]*Table7[[#This Row],[Valor Unitario]]</f>
        <v>2565</v>
      </c>
    </row>
    <row r="753" spans="1:7" x14ac:dyDescent="0.2">
      <c r="A753" s="202" t="s">
        <v>326</v>
      </c>
      <c r="B753" s="202" t="s">
        <v>336</v>
      </c>
      <c r="C753" s="203">
        <v>40742</v>
      </c>
      <c r="D753" s="202">
        <v>10597</v>
      </c>
      <c r="E753" s="202">
        <v>10</v>
      </c>
      <c r="F753" s="216">
        <v>718.08</v>
      </c>
      <c r="G753" s="214">
        <f>Table7[[#This Row],[Unidades]]*Table7[[#This Row],[Valor Unitario]]</f>
        <v>7180.8</v>
      </c>
    </row>
    <row r="754" spans="1:7" x14ac:dyDescent="0.2">
      <c r="A754" s="200" t="s">
        <v>326</v>
      </c>
      <c r="B754" s="200" t="s">
        <v>336</v>
      </c>
      <c r="C754" s="201">
        <v>40746</v>
      </c>
      <c r="D754" s="200">
        <v>10601</v>
      </c>
      <c r="E754" s="200">
        <v>8</v>
      </c>
      <c r="F754" s="214">
        <v>2285</v>
      </c>
      <c r="G754" s="214">
        <f>Table7[[#This Row],[Unidades]]*Table7[[#This Row],[Valor Unitario]]</f>
        <v>18280</v>
      </c>
    </row>
    <row r="755" spans="1:7" x14ac:dyDescent="0.2">
      <c r="A755" s="202" t="s">
        <v>326</v>
      </c>
      <c r="B755" s="202" t="s">
        <v>336</v>
      </c>
      <c r="C755" s="203">
        <v>40754</v>
      </c>
      <c r="D755" s="202">
        <v>10609</v>
      </c>
      <c r="E755" s="202">
        <v>17</v>
      </c>
      <c r="F755" s="216">
        <v>424</v>
      </c>
      <c r="G755" s="214">
        <f>Table7[[#This Row],[Unidades]]*Table7[[#This Row],[Valor Unitario]]</f>
        <v>7208</v>
      </c>
    </row>
    <row r="756" spans="1:7" x14ac:dyDescent="0.2">
      <c r="A756" s="200" t="s">
        <v>326</v>
      </c>
      <c r="B756" s="200" t="s">
        <v>336</v>
      </c>
      <c r="C756" s="201">
        <v>40768</v>
      </c>
      <c r="D756" s="200">
        <v>10593</v>
      </c>
      <c r="E756" s="200">
        <v>14</v>
      </c>
      <c r="F756" s="214">
        <v>1994.4</v>
      </c>
      <c r="G756" s="214">
        <f>Table7[[#This Row],[Unidades]]*Table7[[#This Row],[Valor Unitario]]</f>
        <v>27921.600000000002</v>
      </c>
    </row>
    <row r="757" spans="1:7" x14ac:dyDescent="0.2">
      <c r="A757" s="202" t="s">
        <v>326</v>
      </c>
      <c r="B757" s="202" t="s">
        <v>336</v>
      </c>
      <c r="C757" s="203">
        <v>40773</v>
      </c>
      <c r="D757" s="202">
        <v>10633</v>
      </c>
      <c r="E757" s="202">
        <v>17</v>
      </c>
      <c r="F757" s="216">
        <v>5510.59</v>
      </c>
      <c r="G757" s="214">
        <f>Table7[[#This Row],[Unidades]]*Table7[[#This Row],[Valor Unitario]]</f>
        <v>93680.03</v>
      </c>
    </row>
    <row r="758" spans="1:7" x14ac:dyDescent="0.2">
      <c r="A758" s="200" t="s">
        <v>326</v>
      </c>
      <c r="B758" s="200" t="s">
        <v>336</v>
      </c>
      <c r="C758" s="201">
        <v>40782</v>
      </c>
      <c r="D758" s="200">
        <v>10639</v>
      </c>
      <c r="E758" s="200">
        <v>11</v>
      </c>
      <c r="F758" s="214">
        <v>500</v>
      </c>
      <c r="G758" s="214">
        <f>Table7[[#This Row],[Unidades]]*Table7[[#This Row],[Valor Unitario]]</f>
        <v>5500</v>
      </c>
    </row>
    <row r="759" spans="1:7" x14ac:dyDescent="0.2">
      <c r="A759" s="202" t="s">
        <v>326</v>
      </c>
      <c r="B759" s="202" t="s">
        <v>336</v>
      </c>
      <c r="C759" s="203">
        <v>40791</v>
      </c>
      <c r="D759" s="202">
        <v>10642</v>
      </c>
      <c r="E759" s="202">
        <v>12</v>
      </c>
      <c r="F759" s="216">
        <v>696</v>
      </c>
      <c r="G759" s="214">
        <f>Table7[[#This Row],[Unidades]]*Table7[[#This Row],[Valor Unitario]]</f>
        <v>8352</v>
      </c>
    </row>
    <row r="760" spans="1:7" x14ac:dyDescent="0.2">
      <c r="A760" s="200" t="s">
        <v>326</v>
      </c>
      <c r="B760" s="200" t="s">
        <v>336</v>
      </c>
      <c r="C760" s="201">
        <v>40796</v>
      </c>
      <c r="D760" s="200">
        <v>10659</v>
      </c>
      <c r="E760" s="200">
        <v>12</v>
      </c>
      <c r="F760" s="214">
        <v>1227.02</v>
      </c>
      <c r="G760" s="214">
        <f>Table7[[#This Row],[Unidades]]*Table7[[#This Row],[Valor Unitario]]</f>
        <v>14724.24</v>
      </c>
    </row>
    <row r="761" spans="1:7" x14ac:dyDescent="0.2">
      <c r="A761" s="202" t="s">
        <v>326</v>
      </c>
      <c r="B761" s="202" t="s">
        <v>336</v>
      </c>
      <c r="C761" s="203">
        <v>40801</v>
      </c>
      <c r="D761" s="202">
        <v>10661</v>
      </c>
      <c r="E761" s="202">
        <v>9</v>
      </c>
      <c r="F761" s="216">
        <v>562.6</v>
      </c>
      <c r="G761" s="214">
        <f>Table7[[#This Row],[Unidades]]*Table7[[#This Row],[Valor Unitario]]</f>
        <v>5063.4000000000005</v>
      </c>
    </row>
    <row r="762" spans="1:7" x14ac:dyDescent="0.2">
      <c r="A762" s="200" t="s">
        <v>326</v>
      </c>
      <c r="B762" s="200" t="s">
        <v>336</v>
      </c>
      <c r="C762" s="201">
        <v>40805</v>
      </c>
      <c r="D762" s="200">
        <v>10667</v>
      </c>
      <c r="E762" s="200">
        <v>19</v>
      </c>
      <c r="F762" s="214">
        <v>1536.8</v>
      </c>
      <c r="G762" s="214">
        <f>Table7[[#This Row],[Unidades]]*Table7[[#This Row],[Valor Unitario]]</f>
        <v>29199.200000000001</v>
      </c>
    </row>
    <row r="763" spans="1:7" x14ac:dyDescent="0.2">
      <c r="A763" s="202" t="s">
        <v>326</v>
      </c>
      <c r="B763" s="202" t="s">
        <v>336</v>
      </c>
      <c r="C763" s="203">
        <v>40808</v>
      </c>
      <c r="D763" s="202">
        <v>10666</v>
      </c>
      <c r="E763" s="202">
        <v>17</v>
      </c>
      <c r="F763" s="216">
        <v>4666.9399999999996</v>
      </c>
      <c r="G763" s="214">
        <f>Table7[[#This Row],[Unidades]]*Table7[[#This Row],[Valor Unitario]]</f>
        <v>79337.98</v>
      </c>
    </row>
    <row r="764" spans="1:7" x14ac:dyDescent="0.2">
      <c r="A764" s="200" t="s">
        <v>326</v>
      </c>
      <c r="B764" s="200" t="s">
        <v>336</v>
      </c>
      <c r="C764" s="201">
        <v>40830</v>
      </c>
      <c r="D764" s="200">
        <v>10695</v>
      </c>
      <c r="E764" s="200">
        <v>8</v>
      </c>
      <c r="F764" s="214">
        <v>642</v>
      </c>
      <c r="G764" s="214">
        <f>Table7[[#This Row],[Unidades]]*Table7[[#This Row],[Valor Unitario]]</f>
        <v>5136</v>
      </c>
    </row>
    <row r="765" spans="1:7" x14ac:dyDescent="0.2">
      <c r="A765" s="202" t="s">
        <v>326</v>
      </c>
      <c r="B765" s="202" t="s">
        <v>336</v>
      </c>
      <c r="C765" s="203">
        <v>40832</v>
      </c>
      <c r="D765" s="202">
        <v>10678</v>
      </c>
      <c r="E765" s="202">
        <v>9</v>
      </c>
      <c r="F765" s="216">
        <v>5256.5</v>
      </c>
      <c r="G765" s="214">
        <f>Table7[[#This Row],[Unidades]]*Table7[[#This Row],[Valor Unitario]]</f>
        <v>47308.5</v>
      </c>
    </row>
    <row r="766" spans="1:7" x14ac:dyDescent="0.2">
      <c r="A766" s="200" t="s">
        <v>326</v>
      </c>
      <c r="B766" s="200" t="s">
        <v>336</v>
      </c>
      <c r="C766" s="201">
        <v>40861</v>
      </c>
      <c r="D766" s="200">
        <v>10731</v>
      </c>
      <c r="E766" s="200">
        <v>8</v>
      </c>
      <c r="F766" s="214">
        <v>1890.5</v>
      </c>
      <c r="G766" s="214">
        <f>Table7[[#This Row],[Unidades]]*Table7[[#This Row],[Valor Unitario]]</f>
        <v>15124</v>
      </c>
    </row>
    <row r="767" spans="1:7" x14ac:dyDescent="0.2">
      <c r="A767" s="202" t="s">
        <v>326</v>
      </c>
      <c r="B767" s="202" t="s">
        <v>336</v>
      </c>
      <c r="C767" s="203">
        <v>40903</v>
      </c>
      <c r="D767" s="202">
        <v>10775</v>
      </c>
      <c r="E767" s="202">
        <v>10</v>
      </c>
      <c r="F767" s="216">
        <v>228</v>
      </c>
      <c r="G767" s="214">
        <f>Table7[[#This Row],[Unidades]]*Table7[[#This Row],[Valor Unitario]]</f>
        <v>2280</v>
      </c>
    </row>
    <row r="768" spans="1:7" x14ac:dyDescent="0.2">
      <c r="A768" s="200" t="s">
        <v>326</v>
      </c>
      <c r="B768" s="200" t="s">
        <v>336</v>
      </c>
      <c r="C768" s="201">
        <v>40913</v>
      </c>
      <c r="D768" s="200">
        <v>10797</v>
      </c>
      <c r="E768" s="200">
        <v>7</v>
      </c>
      <c r="F768" s="214">
        <v>420</v>
      </c>
      <c r="G768" s="214">
        <f>Table7[[#This Row],[Unidades]]*Table7[[#This Row],[Valor Unitario]]</f>
        <v>2940</v>
      </c>
    </row>
    <row r="769" spans="1:7" x14ac:dyDescent="0.2">
      <c r="A769" s="202" t="s">
        <v>326</v>
      </c>
      <c r="B769" s="202" t="s">
        <v>336</v>
      </c>
      <c r="C769" s="203">
        <v>40915</v>
      </c>
      <c r="D769" s="202">
        <v>10809</v>
      </c>
      <c r="E769" s="202">
        <v>12</v>
      </c>
      <c r="F769" s="216">
        <v>140</v>
      </c>
      <c r="G769" s="214">
        <f>Table7[[#This Row],[Unidades]]*Table7[[#This Row],[Valor Unitario]]</f>
        <v>1680</v>
      </c>
    </row>
    <row r="770" spans="1:7" x14ac:dyDescent="0.2">
      <c r="A770" s="200" t="s">
        <v>326</v>
      </c>
      <c r="B770" s="200" t="s">
        <v>336</v>
      </c>
      <c r="C770" s="201">
        <v>40920</v>
      </c>
      <c r="D770" s="200">
        <v>10818</v>
      </c>
      <c r="E770" s="200">
        <v>12</v>
      </c>
      <c r="F770" s="214">
        <v>833</v>
      </c>
      <c r="G770" s="214">
        <f>Table7[[#This Row],[Unidades]]*Table7[[#This Row],[Valor Unitario]]</f>
        <v>9996</v>
      </c>
    </row>
    <row r="771" spans="1:7" x14ac:dyDescent="0.2">
      <c r="A771" s="202" t="s">
        <v>326</v>
      </c>
      <c r="B771" s="202" t="s">
        <v>336</v>
      </c>
      <c r="C771" s="203">
        <v>40929</v>
      </c>
      <c r="D771" s="202">
        <v>10777</v>
      </c>
      <c r="E771" s="202">
        <v>9</v>
      </c>
      <c r="F771" s="216">
        <v>224</v>
      </c>
      <c r="G771" s="214">
        <f>Table7[[#This Row],[Unidades]]*Table7[[#This Row],[Valor Unitario]]</f>
        <v>2016</v>
      </c>
    </row>
    <row r="772" spans="1:7" x14ac:dyDescent="0.2">
      <c r="A772" s="200" t="s">
        <v>326</v>
      </c>
      <c r="B772" s="200" t="s">
        <v>336</v>
      </c>
      <c r="C772" s="201">
        <v>40929</v>
      </c>
      <c r="D772" s="200">
        <v>10836</v>
      </c>
      <c r="E772" s="200">
        <v>17</v>
      </c>
      <c r="F772" s="214">
        <v>4705.5</v>
      </c>
      <c r="G772" s="214">
        <f>Table7[[#This Row],[Unidades]]*Table7[[#This Row],[Valor Unitario]]</f>
        <v>79993.5</v>
      </c>
    </row>
    <row r="773" spans="1:7" x14ac:dyDescent="0.2">
      <c r="A773" s="202" t="s">
        <v>326</v>
      </c>
      <c r="B773" s="202" t="s">
        <v>336</v>
      </c>
      <c r="C773" s="203">
        <v>40937</v>
      </c>
      <c r="D773" s="202">
        <v>10848</v>
      </c>
      <c r="E773" s="202">
        <v>19</v>
      </c>
      <c r="F773" s="216">
        <v>931.5</v>
      </c>
      <c r="G773" s="214">
        <f>Table7[[#This Row],[Unidades]]*Table7[[#This Row],[Valor Unitario]]</f>
        <v>17698.5</v>
      </c>
    </row>
    <row r="774" spans="1:7" x14ac:dyDescent="0.2">
      <c r="A774" s="200" t="s">
        <v>326</v>
      </c>
      <c r="B774" s="200" t="s">
        <v>336</v>
      </c>
      <c r="C774" s="201">
        <v>40951</v>
      </c>
      <c r="D774" s="200">
        <v>10876</v>
      </c>
      <c r="E774" s="200">
        <v>8</v>
      </c>
      <c r="F774" s="214">
        <v>917</v>
      </c>
      <c r="G774" s="214">
        <f>Table7[[#This Row],[Unidades]]*Table7[[#This Row],[Valor Unitario]]</f>
        <v>7336</v>
      </c>
    </row>
    <row r="775" spans="1:7" x14ac:dyDescent="0.2">
      <c r="A775" s="202" t="s">
        <v>326</v>
      </c>
      <c r="B775" s="202" t="s">
        <v>336</v>
      </c>
      <c r="C775" s="203">
        <v>40957</v>
      </c>
      <c r="D775" s="202">
        <v>10880</v>
      </c>
      <c r="E775" s="202">
        <v>9</v>
      </c>
      <c r="F775" s="216">
        <v>1500</v>
      </c>
      <c r="G775" s="214">
        <f>Table7[[#This Row],[Unidades]]*Table7[[#This Row],[Valor Unitario]]</f>
        <v>13500</v>
      </c>
    </row>
    <row r="776" spans="1:7" x14ac:dyDescent="0.2">
      <c r="A776" s="200" t="s">
        <v>326</v>
      </c>
      <c r="B776" s="200" t="s">
        <v>336</v>
      </c>
      <c r="C776" s="201">
        <v>40957</v>
      </c>
      <c r="D776" s="200">
        <v>10890</v>
      </c>
      <c r="E776" s="200">
        <v>14</v>
      </c>
      <c r="F776" s="214">
        <v>860.1</v>
      </c>
      <c r="G776" s="214">
        <f>Table7[[#This Row],[Unidades]]*Table7[[#This Row],[Valor Unitario]]</f>
        <v>12041.4</v>
      </c>
    </row>
    <row r="777" spans="1:7" x14ac:dyDescent="0.2">
      <c r="A777" s="202" t="s">
        <v>326</v>
      </c>
      <c r="B777" s="202" t="s">
        <v>336</v>
      </c>
      <c r="C777" s="203">
        <v>40958</v>
      </c>
      <c r="D777" s="202">
        <v>10891</v>
      </c>
      <c r="E777" s="202">
        <v>8</v>
      </c>
      <c r="F777" s="216">
        <v>368.93</v>
      </c>
      <c r="G777" s="214">
        <f>Table7[[#This Row],[Unidades]]*Table7[[#This Row],[Valor Unitario]]</f>
        <v>2951.44</v>
      </c>
    </row>
    <row r="778" spans="1:7" x14ac:dyDescent="0.2">
      <c r="A778" s="200" t="s">
        <v>326</v>
      </c>
      <c r="B778" s="200" t="s">
        <v>336</v>
      </c>
      <c r="C778" s="201">
        <v>40962</v>
      </c>
      <c r="D778" s="200">
        <v>10868</v>
      </c>
      <c r="E778" s="200">
        <v>11</v>
      </c>
      <c r="F778" s="214">
        <v>1920.6</v>
      </c>
      <c r="G778" s="214">
        <f>Table7[[#This Row],[Unidades]]*Table7[[#This Row],[Valor Unitario]]</f>
        <v>21126.6</v>
      </c>
    </row>
    <row r="779" spans="1:7" x14ac:dyDescent="0.2">
      <c r="A779" s="202" t="s">
        <v>326</v>
      </c>
      <c r="B779" s="202" t="s">
        <v>336</v>
      </c>
      <c r="C779" s="203">
        <v>40966</v>
      </c>
      <c r="D779" s="202">
        <v>10896</v>
      </c>
      <c r="E779" s="202">
        <v>10</v>
      </c>
      <c r="F779" s="216">
        <v>750.5</v>
      </c>
      <c r="G779" s="214">
        <f>Table7[[#This Row],[Unidades]]*Table7[[#This Row],[Valor Unitario]]</f>
        <v>7505</v>
      </c>
    </row>
    <row r="780" spans="1:7" x14ac:dyDescent="0.2">
      <c r="A780" s="200" t="s">
        <v>326</v>
      </c>
      <c r="B780" s="200" t="s">
        <v>336</v>
      </c>
      <c r="C780" s="201">
        <v>40981</v>
      </c>
      <c r="D780" s="200">
        <v>10923</v>
      </c>
      <c r="E780" s="200">
        <v>11</v>
      </c>
      <c r="F780" s="214">
        <v>748.8</v>
      </c>
      <c r="G780" s="214">
        <f>Table7[[#This Row],[Unidades]]*Table7[[#This Row],[Valor Unitario]]</f>
        <v>8236.7999999999993</v>
      </c>
    </row>
    <row r="781" spans="1:7" x14ac:dyDescent="0.2">
      <c r="A781" s="202" t="s">
        <v>326</v>
      </c>
      <c r="B781" s="202" t="s">
        <v>336</v>
      </c>
      <c r="C781" s="203">
        <v>40981</v>
      </c>
      <c r="D781" s="202">
        <v>10937</v>
      </c>
      <c r="E781" s="202">
        <v>15</v>
      </c>
      <c r="F781" s="216">
        <v>644.79999999999995</v>
      </c>
      <c r="G781" s="214">
        <f>Table7[[#This Row],[Unidades]]*Table7[[#This Row],[Valor Unitario]]</f>
        <v>9672</v>
      </c>
    </row>
    <row r="782" spans="1:7" x14ac:dyDescent="0.2">
      <c r="A782" s="200" t="s">
        <v>326</v>
      </c>
      <c r="B782" s="200" t="s">
        <v>336</v>
      </c>
      <c r="C782" s="201">
        <v>40988</v>
      </c>
      <c r="D782" s="200">
        <v>10941</v>
      </c>
      <c r="E782" s="200">
        <v>12</v>
      </c>
      <c r="F782" s="214">
        <v>4011.75</v>
      </c>
      <c r="G782" s="214">
        <f>Table7[[#This Row],[Unidades]]*Table7[[#This Row],[Valor Unitario]]</f>
        <v>48141</v>
      </c>
    </row>
    <row r="783" spans="1:7" x14ac:dyDescent="0.2">
      <c r="A783" s="202" t="s">
        <v>326</v>
      </c>
      <c r="B783" s="202" t="s">
        <v>336</v>
      </c>
      <c r="C783" s="203">
        <v>40995</v>
      </c>
      <c r="D783" s="202">
        <v>10958</v>
      </c>
      <c r="E783" s="202">
        <v>15</v>
      </c>
      <c r="F783" s="216">
        <v>781</v>
      </c>
      <c r="G783" s="214">
        <f>Table7[[#This Row],[Unidades]]*Table7[[#This Row],[Valor Unitario]]</f>
        <v>11715</v>
      </c>
    </row>
    <row r="784" spans="1:7" x14ac:dyDescent="0.2">
      <c r="A784" s="200" t="s">
        <v>326</v>
      </c>
      <c r="B784" s="200" t="s">
        <v>336</v>
      </c>
      <c r="C784" s="201">
        <v>41009</v>
      </c>
      <c r="D784" s="200">
        <v>10993</v>
      </c>
      <c r="E784" s="200">
        <v>15</v>
      </c>
      <c r="F784" s="214">
        <v>4895.4399999999996</v>
      </c>
      <c r="G784" s="214">
        <f>Table7[[#This Row],[Unidades]]*Table7[[#This Row],[Valor Unitario]]</f>
        <v>73431.599999999991</v>
      </c>
    </row>
    <row r="785" spans="1:7" x14ac:dyDescent="0.2">
      <c r="A785" s="202" t="s">
        <v>326</v>
      </c>
      <c r="B785" s="202" t="s">
        <v>336</v>
      </c>
      <c r="C785" s="203">
        <v>41022</v>
      </c>
      <c r="D785" s="202">
        <v>11033</v>
      </c>
      <c r="E785" s="202">
        <v>18</v>
      </c>
      <c r="F785" s="216">
        <v>3232.8</v>
      </c>
      <c r="G785" s="214">
        <f>Table7[[#This Row],[Unidades]]*Table7[[#This Row],[Valor Unitario]]</f>
        <v>58190.400000000001</v>
      </c>
    </row>
    <row r="786" spans="1:7" x14ac:dyDescent="0.2">
      <c r="A786" s="200" t="s">
        <v>326</v>
      </c>
      <c r="B786" s="200" t="s">
        <v>336</v>
      </c>
      <c r="C786" s="201">
        <v>41026</v>
      </c>
      <c r="D786" s="200">
        <v>11030</v>
      </c>
      <c r="E786" s="200">
        <v>13</v>
      </c>
      <c r="F786" s="214">
        <v>12615.05</v>
      </c>
      <c r="G786" s="214">
        <f>Table7[[#This Row],[Unidades]]*Table7[[#This Row],[Valor Unitario]]</f>
        <v>163995.65</v>
      </c>
    </row>
    <row r="787" spans="1:7" x14ac:dyDescent="0.2">
      <c r="A787" s="202" t="s">
        <v>326</v>
      </c>
      <c r="B787" s="202" t="s">
        <v>336</v>
      </c>
      <c r="C787" s="203">
        <v>41026</v>
      </c>
      <c r="D787" s="202">
        <v>11037</v>
      </c>
      <c r="E787" s="202">
        <v>12</v>
      </c>
      <c r="F787" s="216">
        <v>60</v>
      </c>
      <c r="G787" s="214">
        <f>Table7[[#This Row],[Unidades]]*Table7[[#This Row],[Valor Unitario]]</f>
        <v>720</v>
      </c>
    </row>
    <row r="788" spans="1:7" x14ac:dyDescent="0.2">
      <c r="A788" s="200" t="s">
        <v>326</v>
      </c>
      <c r="B788" s="200" t="s">
        <v>336</v>
      </c>
      <c r="C788" s="201">
        <v>41029</v>
      </c>
      <c r="D788" s="200">
        <v>11048</v>
      </c>
      <c r="E788" s="200">
        <v>12</v>
      </c>
      <c r="F788" s="214">
        <v>525</v>
      </c>
      <c r="G788" s="214">
        <f>Table7[[#This Row],[Unidades]]*Table7[[#This Row],[Valor Unitario]]</f>
        <v>6300</v>
      </c>
    </row>
    <row r="789" spans="1:7" x14ac:dyDescent="0.2">
      <c r="A789" s="202" t="s">
        <v>326</v>
      </c>
      <c r="B789" s="202" t="s">
        <v>336</v>
      </c>
      <c r="C789" s="203">
        <v>41030</v>
      </c>
      <c r="D789" s="202">
        <v>11047</v>
      </c>
      <c r="E789" s="202">
        <v>9</v>
      </c>
      <c r="F789" s="216">
        <v>817.87</v>
      </c>
      <c r="G789" s="214">
        <f>Table7[[#This Row],[Unidades]]*Table7[[#This Row],[Valor Unitario]]</f>
        <v>7360.83</v>
      </c>
    </row>
    <row r="790" spans="1:7" x14ac:dyDescent="0.2">
      <c r="A790" s="200" t="s">
        <v>326</v>
      </c>
      <c r="B790" s="200" t="s">
        <v>336</v>
      </c>
      <c r="C790" s="201">
        <v>41514</v>
      </c>
      <c r="D790" s="200">
        <v>10289</v>
      </c>
      <c r="E790" s="200">
        <v>13</v>
      </c>
      <c r="F790" s="214">
        <v>479.4</v>
      </c>
      <c r="G790" s="214">
        <f>Table7[[#This Row],[Unidades]]*Table7[[#This Row],[Valor Unitario]]</f>
        <v>6232.2</v>
      </c>
    </row>
    <row r="791" spans="1:7" x14ac:dyDescent="0.2">
      <c r="A791" s="202" t="s">
        <v>326</v>
      </c>
      <c r="B791" s="202" t="s">
        <v>336</v>
      </c>
      <c r="C791" s="203">
        <v>41535</v>
      </c>
      <c r="D791" s="202">
        <v>10303</v>
      </c>
      <c r="E791" s="202">
        <v>11</v>
      </c>
      <c r="F791" s="216">
        <v>1117.8</v>
      </c>
      <c r="G791" s="214">
        <f>Table7[[#This Row],[Unidades]]*Table7[[#This Row],[Valor Unitario]]</f>
        <v>12295.8</v>
      </c>
    </row>
    <row r="792" spans="1:7" x14ac:dyDescent="0.2">
      <c r="A792" s="200" t="s">
        <v>326</v>
      </c>
      <c r="B792" s="200" t="s">
        <v>336</v>
      </c>
      <c r="C792" s="201">
        <v>41541</v>
      </c>
      <c r="D792" s="200">
        <v>10308</v>
      </c>
      <c r="E792" s="200">
        <v>14</v>
      </c>
      <c r="F792" s="214">
        <v>88.8</v>
      </c>
      <c r="G792" s="214">
        <f>Table7[[#This Row],[Unidades]]*Table7[[#This Row],[Valor Unitario]]</f>
        <v>1243.2</v>
      </c>
    </row>
    <row r="793" spans="1:7" x14ac:dyDescent="0.2">
      <c r="A793" s="202" t="s">
        <v>326</v>
      </c>
      <c r="B793" s="202" t="s">
        <v>336</v>
      </c>
      <c r="C793" s="203">
        <v>41558</v>
      </c>
      <c r="D793" s="202">
        <v>10319</v>
      </c>
      <c r="E793" s="202">
        <v>11</v>
      </c>
      <c r="F793" s="216">
        <v>1191.2</v>
      </c>
      <c r="G793" s="214">
        <f>Table7[[#This Row],[Unidades]]*Table7[[#This Row],[Valor Unitario]]</f>
        <v>13103.2</v>
      </c>
    </row>
    <row r="794" spans="1:7" x14ac:dyDescent="0.2">
      <c r="A794" s="200" t="s">
        <v>326</v>
      </c>
      <c r="B794" s="200" t="s">
        <v>336</v>
      </c>
      <c r="C794" s="201">
        <v>41570</v>
      </c>
      <c r="D794" s="200">
        <v>10322</v>
      </c>
      <c r="E794" s="200">
        <v>8</v>
      </c>
      <c r="F794" s="214">
        <v>112</v>
      </c>
      <c r="G794" s="214">
        <f>Table7[[#This Row],[Unidades]]*Table7[[#This Row],[Valor Unitario]]</f>
        <v>896</v>
      </c>
    </row>
    <row r="795" spans="1:7" x14ac:dyDescent="0.2">
      <c r="A795" s="202" t="s">
        <v>326</v>
      </c>
      <c r="B795" s="202" t="s">
        <v>336</v>
      </c>
      <c r="C795" s="203">
        <v>41571</v>
      </c>
      <c r="D795" s="202">
        <v>10335</v>
      </c>
      <c r="E795" s="202">
        <v>8</v>
      </c>
      <c r="F795" s="216">
        <v>2036.16</v>
      </c>
      <c r="G795" s="214">
        <f>Table7[[#This Row],[Unidades]]*Table7[[#This Row],[Valor Unitario]]</f>
        <v>16289.28</v>
      </c>
    </row>
    <row r="796" spans="1:7" x14ac:dyDescent="0.2">
      <c r="A796" s="200" t="s">
        <v>326</v>
      </c>
      <c r="B796" s="200" t="s">
        <v>336</v>
      </c>
      <c r="C796" s="201">
        <v>41572</v>
      </c>
      <c r="D796" s="200">
        <v>10336</v>
      </c>
      <c r="E796" s="200">
        <v>16</v>
      </c>
      <c r="F796" s="214">
        <v>285.12</v>
      </c>
      <c r="G796" s="214">
        <f>Table7[[#This Row],[Unidades]]*Table7[[#This Row],[Valor Unitario]]</f>
        <v>4561.92</v>
      </c>
    </row>
    <row r="797" spans="1:7" x14ac:dyDescent="0.2">
      <c r="A797" s="202" t="s">
        <v>326</v>
      </c>
      <c r="B797" s="202" t="s">
        <v>336</v>
      </c>
      <c r="C797" s="203">
        <v>41583</v>
      </c>
      <c r="D797" s="202">
        <v>10341</v>
      </c>
      <c r="E797" s="202">
        <v>11</v>
      </c>
      <c r="F797" s="216">
        <v>352.6</v>
      </c>
      <c r="G797" s="214">
        <f>Table7[[#This Row],[Unidades]]*Table7[[#This Row],[Valor Unitario]]</f>
        <v>3878.6000000000004</v>
      </c>
    </row>
    <row r="798" spans="1:7" x14ac:dyDescent="0.2">
      <c r="A798" s="200" t="s">
        <v>326</v>
      </c>
      <c r="B798" s="200" t="s">
        <v>336</v>
      </c>
      <c r="C798" s="201">
        <v>41593</v>
      </c>
      <c r="D798" s="200">
        <v>10349</v>
      </c>
      <c r="E798" s="200">
        <v>19</v>
      </c>
      <c r="F798" s="214">
        <v>141.6</v>
      </c>
      <c r="G798" s="214">
        <f>Table7[[#This Row],[Unidades]]*Table7[[#This Row],[Valor Unitario]]</f>
        <v>2690.4</v>
      </c>
    </row>
    <row r="799" spans="1:7" x14ac:dyDescent="0.2">
      <c r="A799" s="202" t="s">
        <v>326</v>
      </c>
      <c r="B799" s="202" t="s">
        <v>336</v>
      </c>
      <c r="C799" s="203">
        <v>41603</v>
      </c>
      <c r="D799" s="202">
        <v>10353</v>
      </c>
      <c r="E799" s="202">
        <v>8</v>
      </c>
      <c r="F799" s="216">
        <v>8593.2800000000007</v>
      </c>
      <c r="G799" s="214">
        <f>Table7[[#This Row],[Unidades]]*Table7[[#This Row],[Valor Unitario]]</f>
        <v>68746.240000000005</v>
      </c>
    </row>
    <row r="800" spans="1:7" x14ac:dyDescent="0.2">
      <c r="A800" s="212" t="s">
        <v>326</v>
      </c>
      <c r="B800" s="212" t="s">
        <v>336</v>
      </c>
      <c r="C800" s="213">
        <v>41610</v>
      </c>
      <c r="D800" s="212">
        <v>10367</v>
      </c>
      <c r="E800" s="212">
        <v>12</v>
      </c>
      <c r="F800" s="217">
        <v>834.2</v>
      </c>
      <c r="G800" s="217">
        <f>Table7[[#This Row],[Unidades]]*Table7[[#This Row],[Valor Unitario]]</f>
        <v>10010.400000000001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tabColor rgb="FF92D050"/>
  </sheetPr>
  <dimension ref="A1:G21"/>
  <sheetViews>
    <sheetView showGridLines="0" tabSelected="1" topLeftCell="A10" workbookViewId="0">
      <selection activeCell="F10" sqref="F10"/>
    </sheetView>
  </sheetViews>
  <sheetFormatPr defaultColWidth="11.5703125" defaultRowHeight="12.75" x14ac:dyDescent="0.2"/>
  <cols>
    <col min="2" max="2" width="12" customWidth="1"/>
    <col min="3" max="3" width="18.5703125" customWidth="1"/>
    <col min="4" max="4" width="15" customWidth="1"/>
  </cols>
  <sheetData>
    <row r="1" spans="1:7" ht="18" x14ac:dyDescent="0.25">
      <c r="A1" s="229" t="s">
        <v>8</v>
      </c>
      <c r="B1" s="229"/>
      <c r="C1" s="229"/>
    </row>
    <row r="2" spans="1:7" x14ac:dyDescent="0.2">
      <c r="A2" s="5"/>
    </row>
    <row r="3" spans="1:7" ht="13.5" thickBot="1" x14ac:dyDescent="0.25">
      <c r="F3" t="s">
        <v>359</v>
      </c>
      <c r="G3" s="223">
        <v>37182</v>
      </c>
    </row>
    <row r="4" spans="1:7" ht="20.25" customHeight="1" thickBot="1" x14ac:dyDescent="0.25">
      <c r="B4" s="72" t="s">
        <v>143</v>
      </c>
      <c r="C4" s="72" t="s">
        <v>144</v>
      </c>
      <c r="D4" s="73" t="s">
        <v>145</v>
      </c>
      <c r="E4" s="73" t="s">
        <v>146</v>
      </c>
      <c r="F4" s="3" t="s">
        <v>360</v>
      </c>
      <c r="G4" s="223">
        <v>47477</v>
      </c>
    </row>
    <row r="5" spans="1:7" ht="20.25" customHeight="1" thickBot="1" x14ac:dyDescent="0.25">
      <c r="B5" s="74" t="s">
        <v>16</v>
      </c>
      <c r="C5" s="75">
        <v>26795</v>
      </c>
      <c r="D5" s="74">
        <f ca="1">ROUND(YEARFRAC(C5, TODAY(),0), 0)</f>
        <v>49</v>
      </c>
      <c r="E5" s="74">
        <f>ROUND(YEARFRAC(C5, $G$3,0), 0)</f>
        <v>28</v>
      </c>
      <c r="F5" t="s">
        <v>361</v>
      </c>
      <c r="G5" s="223">
        <v>44920</v>
      </c>
    </row>
    <row r="6" spans="1:7" ht="20.25" customHeight="1" thickBot="1" x14ac:dyDescent="0.25">
      <c r="B6" s="74" t="s">
        <v>18</v>
      </c>
      <c r="C6" s="75">
        <v>23642</v>
      </c>
      <c r="D6" s="74">
        <f t="shared" ref="D6:D10" ca="1" si="0">ROUND(YEARFRAC(C6, TODAY(),0), 0)</f>
        <v>58</v>
      </c>
      <c r="E6" s="74">
        <f t="shared" ref="E6:E10" si="1">ROUND(YEARFRAC(C6, $G$3,0), 0)</f>
        <v>37</v>
      </c>
      <c r="F6" t="s">
        <v>362</v>
      </c>
      <c r="G6" s="223">
        <f ca="1">TODAY()</f>
        <v>44680</v>
      </c>
    </row>
    <row r="7" spans="1:7" ht="20.25" customHeight="1" thickBot="1" x14ac:dyDescent="0.25">
      <c r="B7" s="74" t="s">
        <v>20</v>
      </c>
      <c r="C7" s="75">
        <v>30290</v>
      </c>
      <c r="D7" s="74">
        <f ca="1">ROUND(YEARFRAC(C7, TODAY(),0), 0)</f>
        <v>39</v>
      </c>
      <c r="E7" s="74">
        <f t="shared" si="1"/>
        <v>19</v>
      </c>
      <c r="F7" t="s">
        <v>363</v>
      </c>
      <c r="G7" s="223">
        <v>43824</v>
      </c>
    </row>
    <row r="8" spans="1:7" ht="20.25" customHeight="1" thickBot="1" x14ac:dyDescent="0.25">
      <c r="B8" s="74" t="s">
        <v>22</v>
      </c>
      <c r="C8" s="75">
        <v>31853</v>
      </c>
      <c r="D8" s="74">
        <f t="shared" ca="1" si="0"/>
        <v>35</v>
      </c>
      <c r="E8" s="74">
        <f t="shared" si="1"/>
        <v>15</v>
      </c>
    </row>
    <row r="9" spans="1:7" ht="20.25" customHeight="1" thickBot="1" x14ac:dyDescent="0.25">
      <c r="B9" s="74" t="s">
        <v>24</v>
      </c>
      <c r="C9" s="75">
        <v>28914</v>
      </c>
      <c r="D9" s="74">
        <f t="shared" ca="1" si="0"/>
        <v>43</v>
      </c>
      <c r="E9" s="74">
        <f t="shared" si="1"/>
        <v>23</v>
      </c>
    </row>
    <row r="10" spans="1:7" ht="20.25" customHeight="1" thickBot="1" x14ac:dyDescent="0.25">
      <c r="B10" s="74" t="s">
        <v>26</v>
      </c>
      <c r="C10" s="75">
        <v>35111</v>
      </c>
      <c r="D10" s="74">
        <f t="shared" ca="1" si="0"/>
        <v>26</v>
      </c>
      <c r="E10" s="74">
        <f t="shared" si="1"/>
        <v>6</v>
      </c>
    </row>
    <row r="12" spans="1:7" x14ac:dyDescent="0.2">
      <c r="B12" s="71" t="s">
        <v>147</v>
      </c>
    </row>
    <row r="13" spans="1:7" x14ac:dyDescent="0.2">
      <c r="B13" s="71" t="s">
        <v>148</v>
      </c>
    </row>
    <row r="15" spans="1:7" ht="13.5" thickBot="1" x14ac:dyDescent="0.25">
      <c r="B15" s="71" t="s">
        <v>142</v>
      </c>
    </row>
    <row r="16" spans="1:7" ht="14.25" thickTop="1" thickBot="1" x14ac:dyDescent="0.25">
      <c r="B16" s="153" t="s">
        <v>149</v>
      </c>
      <c r="C16" s="152"/>
      <c r="D16" s="152"/>
      <c r="E16" s="156">
        <f ca="1">D6-D5</f>
        <v>9</v>
      </c>
    </row>
    <row r="17" spans="2:5" ht="14.25" thickTop="1" thickBot="1" x14ac:dyDescent="0.25">
      <c r="B17" s="153" t="s">
        <v>299</v>
      </c>
      <c r="C17" s="152"/>
      <c r="D17" s="152"/>
      <c r="E17" s="157">
        <f>ROUND(YEARFRAC(C10, G4,0), 0)</f>
        <v>34</v>
      </c>
    </row>
    <row r="18" spans="2:5" ht="14.25" thickTop="1" thickBot="1" x14ac:dyDescent="0.25">
      <c r="B18" s="153" t="s">
        <v>295</v>
      </c>
      <c r="C18" s="152"/>
      <c r="D18" s="152"/>
      <c r="E18" s="156">
        <f ca="1">D9-D8</f>
        <v>8</v>
      </c>
    </row>
    <row r="19" spans="2:5" ht="14.25" thickTop="1" thickBot="1" x14ac:dyDescent="0.25">
      <c r="B19" s="153" t="s">
        <v>300</v>
      </c>
      <c r="C19" s="152"/>
      <c r="D19" s="152"/>
      <c r="E19" s="156">
        <f ca="1">_xlfn.DAYS(G5,G6)</f>
        <v>240</v>
      </c>
    </row>
    <row r="20" spans="2:5" ht="14.25" thickTop="1" thickBot="1" x14ac:dyDescent="0.25">
      <c r="B20" s="153" t="s">
        <v>301</v>
      </c>
      <c r="C20" s="152"/>
      <c r="D20" s="152"/>
      <c r="E20" s="156">
        <f ca="1">_xlfn.DAYS(G6,G7)</f>
        <v>856</v>
      </c>
    </row>
    <row r="21" spans="2:5" ht="13.5" thickTop="1" x14ac:dyDescent="0.2"/>
  </sheetData>
  <mergeCells count="1">
    <mergeCell ref="A1:C1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MATEMÁTICAS</vt:lpstr>
      <vt:lpstr>ESTADÍSTICAS</vt:lpstr>
      <vt:lpstr>ESTADÍSTICAS 2</vt:lpstr>
      <vt:lpstr>LÓGICAS</vt:lpstr>
      <vt:lpstr>LÓGICAS 3</vt:lpstr>
      <vt:lpstr>RELACION</vt:lpstr>
      <vt:lpstr>LÓGICAS 2</vt:lpstr>
      <vt:lpstr>TEXTO</vt:lpstr>
      <vt:lpstr>Datos</vt:lpstr>
      <vt:lpstr>datos2</vt:lpstr>
      <vt:lpstr>datos3</vt:lpstr>
      <vt:lpstr>datos4</vt:lpstr>
      <vt:lpstr>FECHA</vt:lpstr>
      <vt:lpstr>Datos!Criteria</vt:lpstr>
      <vt:lpstr>datos2!Criteria</vt:lpstr>
      <vt:lpstr>datos3!Criteria</vt:lpstr>
      <vt:lpstr>datos4!Criteria</vt:lpstr>
      <vt:lpstr>datos2!Extract</vt:lpstr>
      <vt:lpstr>datos3!Extract</vt:lpstr>
      <vt:lpstr>datos4!Extract</vt:lpstr>
      <vt:lpstr>ventas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2020-04-17T03:42:57Z</dcterms:created>
  <dcterms:modified xsi:type="dcterms:W3CDTF">2022-04-29T21:16:40Z</dcterms:modified>
</cp:coreProperties>
</file>