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5.xml" ContentType="application/vnd.ms-office.chartstyle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3.xml" ContentType="application/vnd.ms-office.chartstyle+xml"/>
  <Override PartName="/xl/charts/style1.xml" ContentType="application/vnd.ms-office.chartstyle+xml"/>
  <Override PartName="/xl/charts/style2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5.xml" ContentType="application/vnd.ms-office.chartcolorstyle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0" windowHeight="11760" activeTab="1"/>
  </bookViews>
  <sheets>
    <sheet name="Hoja1" sheetId="1" r:id="rId1"/>
    <sheet name="Hoja2" sheetId="2" r:id="rId2"/>
    <sheet name="Hoja3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" roundtripDataSignature="AMtx7mjV8+0f97Fpbwoj2kw7JynKAwFmlg=="/>
    </ext>
  </extLst>
</workbook>
</file>

<file path=xl/calcChain.xml><?xml version="1.0" encoding="utf-8"?>
<calcChain xmlns="http://schemas.openxmlformats.org/spreadsheetml/2006/main">
  <c r="C71" i="3"/>
  <c r="C72" s="1"/>
  <c r="F46"/>
  <c r="F47" s="1"/>
  <c r="E46"/>
  <c r="E47" s="1"/>
  <c r="D46"/>
  <c r="D47" s="1"/>
  <c r="C46"/>
  <c r="C47" s="1"/>
  <c r="E22"/>
  <c r="E23" s="1"/>
  <c r="D22"/>
  <c r="D23" s="1"/>
  <c r="C22"/>
  <c r="C23" s="1"/>
  <c r="F72"/>
  <c r="E52"/>
  <c r="E54"/>
  <c r="E55"/>
  <c r="E56"/>
  <c r="E57"/>
  <c r="E58"/>
  <c r="E59"/>
  <c r="E60"/>
  <c r="E61"/>
  <c r="E62"/>
  <c r="E63"/>
  <c r="E64"/>
  <c r="E65"/>
  <c r="E66"/>
  <c r="E67"/>
  <c r="E68"/>
  <c r="E69"/>
  <c r="E70"/>
  <c r="E53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H28"/>
  <c r="H29"/>
  <c r="H30"/>
  <c r="H31"/>
  <c r="H32"/>
  <c r="H33"/>
  <c r="H34"/>
  <c r="H35"/>
  <c r="H36"/>
  <c r="H37"/>
  <c r="H38"/>
  <c r="H39"/>
  <c r="H40"/>
  <c r="H41"/>
  <c r="H42"/>
  <c r="H43"/>
  <c r="H44"/>
  <c r="H27"/>
  <c r="I47"/>
  <c r="G45"/>
  <c r="H45" s="1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H23"/>
  <c r="G4"/>
  <c r="G5"/>
  <c r="G6"/>
  <c r="G7"/>
  <c r="G8"/>
  <c r="G9"/>
  <c r="G10"/>
  <c r="G11"/>
  <c r="G12"/>
  <c r="G13"/>
  <c r="G14"/>
  <c r="G15"/>
  <c r="G16"/>
  <c r="G17"/>
  <c r="G18"/>
  <c r="G19"/>
  <c r="G20"/>
  <c r="G21"/>
  <c r="G3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K22" i="2"/>
  <c r="K23" s="1"/>
  <c r="J22"/>
  <c r="J23" s="1"/>
  <c r="I22"/>
  <c r="I23" s="1"/>
  <c r="H22"/>
  <c r="H23" s="1"/>
  <c r="G22"/>
  <c r="G23" s="1"/>
  <c r="F22"/>
  <c r="F23" s="1"/>
  <c r="E22"/>
  <c r="E23" s="1"/>
  <c r="D22"/>
  <c r="D23" s="1"/>
  <c r="C22"/>
  <c r="L21"/>
  <c r="M21" s="1"/>
  <c r="L20"/>
  <c r="M20" s="1"/>
  <c r="L19"/>
  <c r="M19" s="1"/>
  <c r="L18"/>
  <c r="M18" s="1"/>
  <c r="L17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M9"/>
  <c r="L9"/>
  <c r="L8"/>
  <c r="M8" s="1"/>
  <c r="L7"/>
  <c r="M7" s="1"/>
  <c r="L6"/>
  <c r="M6" s="1"/>
  <c r="L5"/>
  <c r="M5" s="1"/>
  <c r="L4"/>
  <c r="M4" s="1"/>
  <c r="L3"/>
  <c r="C32" s="1"/>
  <c r="D32" s="1"/>
  <c r="G32" s="1"/>
  <c r="T27" l="1"/>
  <c r="M3"/>
  <c r="C26"/>
  <c r="D26" s="1"/>
  <c r="G26" s="1"/>
  <c r="L25"/>
  <c r="C27"/>
  <c r="D27" s="1"/>
  <c r="G27" s="1"/>
  <c r="C28"/>
  <c r="D28" s="1"/>
  <c r="G28" s="1"/>
  <c r="C33"/>
  <c r="D33" s="1"/>
  <c r="G33" s="1"/>
  <c r="C23"/>
  <c r="L26"/>
  <c r="C29"/>
  <c r="D29" s="1"/>
  <c r="G29" s="1"/>
  <c r="L27"/>
  <c r="L28"/>
  <c r="C30"/>
  <c r="D30" s="1"/>
  <c r="G30" s="1"/>
  <c r="C34"/>
  <c r="D34" s="1"/>
  <c r="G34" s="1"/>
  <c r="C31"/>
  <c r="D31" s="1"/>
  <c r="G31" s="1"/>
  <c r="C35"/>
  <c r="D35" s="1"/>
  <c r="G35" s="1"/>
  <c r="L29"/>
  <c r="E26"/>
  <c r="E27" l="1"/>
  <c r="F26"/>
  <c r="H26" s="1"/>
  <c r="E28" l="1"/>
  <c r="F27"/>
  <c r="H27" s="1"/>
  <c r="F28" l="1"/>
  <c r="H28" s="1"/>
  <c r="E29"/>
  <c r="F29" l="1"/>
  <c r="H29" s="1"/>
  <c r="E30"/>
  <c r="E31" l="1"/>
  <c r="F30"/>
  <c r="H30" s="1"/>
  <c r="E32" l="1"/>
  <c r="F31"/>
  <c r="H31" s="1"/>
  <c r="E33" l="1"/>
  <c r="F32"/>
  <c r="H32" s="1"/>
  <c r="F33" l="1"/>
  <c r="H33" s="1"/>
  <c r="E34"/>
  <c r="E35" l="1"/>
  <c r="F35" s="1"/>
  <c r="H35" s="1"/>
  <c r="F34"/>
  <c r="H34" s="1"/>
</calcChain>
</file>

<file path=xl/sharedStrings.xml><?xml version="1.0" encoding="utf-8"?>
<sst xmlns="http://schemas.openxmlformats.org/spreadsheetml/2006/main" count="676" uniqueCount="88">
  <si>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</si>
  <si>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</si>
  <si>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</si>
  <si>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</si>
  <si>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</si>
  <si>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</si>
  <si>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</si>
  <si>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</si>
  <si>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</si>
  <si>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grupo 10</t>
  </si>
  <si>
    <t>grupo 11</t>
  </si>
  <si>
    <t>grupo 12</t>
  </si>
  <si>
    <t>grupo 13</t>
  </si>
  <si>
    <t>grupo 14</t>
  </si>
  <si>
    <t>grupo 15</t>
  </si>
  <si>
    <t>grupo 16</t>
  </si>
  <si>
    <t>grupo 17</t>
  </si>
  <si>
    <t>grupo 18</t>
  </si>
  <si>
    <t>grupo 19</t>
  </si>
  <si>
    <t>sensor 1</t>
  </si>
  <si>
    <t>NO</t>
  </si>
  <si>
    <t>SÍ</t>
  </si>
  <si>
    <t>prueba hardware</t>
  </si>
  <si>
    <t>comunicación uC/PC</t>
  </si>
  <si>
    <t>sensor 2</t>
  </si>
  <si>
    <t>lectura sensores</t>
  </si>
  <si>
    <t>investigación HC11</t>
  </si>
  <si>
    <t>sensor 3</t>
  </si>
  <si>
    <t>maqueta</t>
  </si>
  <si>
    <t>PRESENCIA+DETECTOR DE GAS</t>
  </si>
  <si>
    <t>PIEZO ELECTRICO</t>
  </si>
  <si>
    <t>NTC+HARDWARE+LDR</t>
  </si>
  <si>
    <t>NTC</t>
  </si>
  <si>
    <t>NTC+HIDRÓMETRO</t>
  </si>
  <si>
    <t>3 SENSORES EN UNO</t>
  </si>
  <si>
    <t>HUMEDAD</t>
  </si>
  <si>
    <t>PROXIMIDAD</t>
  </si>
  <si>
    <t>LDR+PESO</t>
  </si>
  <si>
    <t>ULTRASÓNICO+CELDA DE CARGA</t>
  </si>
  <si>
    <t>ULTRASÓNICO+ LM35</t>
  </si>
  <si>
    <t>GAS</t>
  </si>
  <si>
    <t>LDR</t>
  </si>
  <si>
    <t>CELDA DE CARGA+ULTRASÌNICO</t>
  </si>
  <si>
    <t>TEMPERATURA LM35</t>
  </si>
  <si>
    <t>ULTRASÒNICO</t>
  </si>
  <si>
    <t>HUMEDAD EN TIERRA</t>
  </si>
  <si>
    <t>LM35+GALGA</t>
  </si>
  <si>
    <t>BALANZA</t>
  </si>
  <si>
    <t>CAUDALÍMETRO</t>
  </si>
  <si>
    <t>INFRARROJO</t>
  </si>
  <si>
    <t>SEGUIDOR LINEA</t>
  </si>
  <si>
    <t>INFRARROJO CON RDR</t>
  </si>
  <si>
    <t>CAUDALÌMETRO</t>
  </si>
  <si>
    <t>CELDA DE CARGA</t>
  </si>
  <si>
    <t>TCS3200</t>
  </si>
  <si>
    <t>NIVEL AGUA</t>
  </si>
  <si>
    <t>SENSOR 4 (NTC)</t>
  </si>
  <si>
    <t>ULTRASÓNICO</t>
  </si>
  <si>
    <t>CELDA CARGA</t>
  </si>
  <si>
    <t>PESO</t>
  </si>
  <si>
    <t>ENCODER</t>
  </si>
  <si>
    <t>TEMP (LM35)</t>
  </si>
  <si>
    <t>NIVEL DE AGUA</t>
  </si>
  <si>
    <t>DHT22</t>
  </si>
  <si>
    <t>SENSOR MICRO (KY038)</t>
  </si>
  <si>
    <t>comunicaciòn Uc/pc</t>
  </si>
  <si>
    <t>investigaciòn HC11</t>
  </si>
  <si>
    <t>programa final</t>
  </si>
  <si>
    <t>TOTAL</t>
  </si>
  <si>
    <t>PORCENTAJE</t>
  </si>
  <si>
    <t>resultado posible</t>
  </si>
  <si>
    <t>frecuencia abs</t>
  </si>
  <si>
    <t>f. abs acumulada</t>
  </si>
  <si>
    <t>moda</t>
  </si>
  <si>
    <t>media</t>
  </si>
  <si>
    <t>PROMEDIO DE GRUPOS QUE ENTREGAN "X" INFORME</t>
  </si>
  <si>
    <t>mediana</t>
  </si>
  <si>
    <t>varianza</t>
  </si>
  <si>
    <t>f. relativa acumulada</t>
  </si>
  <si>
    <t>f. relativa porcentual</t>
  </si>
  <si>
    <t>f. relativa acumulada porcentual</t>
  </si>
  <si>
    <t>desviacion estandar</t>
  </si>
  <si>
    <t>MEDIA</t>
  </si>
  <si>
    <t>PROG. Y DIGITALES</t>
  </si>
  <si>
    <t>COMUNICACIONES</t>
  </si>
  <si>
    <t>sí</t>
  </si>
  <si>
    <t>CONTROL</t>
  </si>
  <si>
    <t>f. relativa</t>
  </si>
</sst>
</file>

<file path=xl/styles.xml><?xml version="1.0" encoding="utf-8"?>
<styleSheet xmlns="http://schemas.openxmlformats.org/spreadsheetml/2006/main">
  <fonts count="5">
    <font>
      <sz val="11"/>
      <color theme="1"/>
      <name val="Arial"/>
    </font>
    <font>
      <sz val="12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0">
    <xf numFmtId="0" fontId="0" fillId="0" borderId="0" xfId="0" applyFont="1" applyAlignment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2" borderId="1" xfId="0" applyFont="1" applyFill="1" applyBorder="1"/>
    <xf numFmtId="0" fontId="2" fillId="2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9" fontId="2" fillId="0" borderId="14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9" fontId="2" fillId="0" borderId="16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9" fontId="2" fillId="0" borderId="19" xfId="0" applyNumberFormat="1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9" fontId="2" fillId="0" borderId="17" xfId="0" applyNumberFormat="1" applyFont="1" applyBorder="1" applyAlignment="1">
      <alignment horizontal="center" vertical="center"/>
    </xf>
    <xf numFmtId="9" fontId="2" fillId="0" borderId="18" xfId="0" applyNumberFormat="1" applyFont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9" fontId="2" fillId="0" borderId="21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0" fillId="5" borderId="31" xfId="0" applyFont="1" applyFill="1" applyBorder="1" applyAlignment="1"/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9" fontId="0" fillId="0" borderId="36" xfId="1" applyFont="1" applyBorder="1" applyAlignment="1">
      <alignment horizontal="center" vertical="center"/>
    </xf>
    <xf numFmtId="9" fontId="0" fillId="0" borderId="38" xfId="1" applyFont="1" applyBorder="1" applyAlignment="1">
      <alignment horizontal="center" vertical="center"/>
    </xf>
    <xf numFmtId="9" fontId="0" fillId="0" borderId="39" xfId="1" applyFont="1" applyBorder="1" applyAlignment="1">
      <alignment horizontal="center" vertical="center"/>
    </xf>
    <xf numFmtId="0" fontId="0" fillId="5" borderId="41" xfId="0" applyFont="1" applyFill="1" applyBorder="1" applyAlignment="1"/>
    <xf numFmtId="0" fontId="0" fillId="6" borderId="40" xfId="0" applyFont="1" applyFill="1" applyBorder="1" applyAlignment="1">
      <alignment horizontal="center" vertical="center"/>
    </xf>
    <xf numFmtId="0" fontId="0" fillId="6" borderId="35" xfId="0" applyFont="1" applyFill="1" applyBorder="1" applyAlignment="1">
      <alignment horizontal="center" vertical="center"/>
    </xf>
    <xf numFmtId="0" fontId="0" fillId="6" borderId="3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9" fontId="0" fillId="0" borderId="41" xfId="1" applyFont="1" applyBorder="1" applyAlignment="1">
      <alignment horizontal="center" vertical="center"/>
    </xf>
    <xf numFmtId="0" fontId="0" fillId="5" borderId="42" xfId="0" applyFont="1" applyFill="1" applyBorder="1" applyAlignment="1">
      <alignment horizontal="center" vertical="center"/>
    </xf>
  </cellXfs>
  <cellStyles count="2">
    <cellStyle name="Normal" xfId="0" builtinId="0"/>
    <cellStyle name="Porcentual" xfId="1" builtinId="5"/>
  </cellStyles>
  <dxfs count="2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r>
              <a:rPr lang="es-ES"/>
              <a:t>PORCENTAJE DE ENTREGAS REALIZADAS A TIEMPO POR GRUPO</a:t>
            </a:r>
          </a:p>
        </c:rich>
      </c:tx>
      <c:layout/>
    </c:title>
    <c:plotArea>
      <c:layout>
        <c:manualLayout>
          <c:xMode val="edge"/>
          <c:yMode val="edge"/>
          <c:x val="0.10434951881014863"/>
          <c:y val="0.25024314668999681"/>
          <c:w val="0.86509492563429613"/>
          <c:h val="0.59938247302420478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</c:spPr>
          <c:val>
            <c:numRef>
              <c:f>Hoja2!$M$3:$M$21</c:f>
              <c:numCache>
                <c:formatCode>0%</c:formatCode>
                <c:ptCount val="19"/>
                <c:pt idx="0">
                  <c:v>0.1111111111111111</c:v>
                </c:pt>
                <c:pt idx="1">
                  <c:v>0.88888888888888884</c:v>
                </c:pt>
                <c:pt idx="2">
                  <c:v>0.44444444444444442</c:v>
                </c:pt>
                <c:pt idx="3">
                  <c:v>0.55555555555555558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0.55555555555555558</c:v>
                </c:pt>
                <c:pt idx="7">
                  <c:v>0.44444444444444442</c:v>
                </c:pt>
                <c:pt idx="8">
                  <c:v>0</c:v>
                </c:pt>
                <c:pt idx="9">
                  <c:v>0.44444444444444442</c:v>
                </c:pt>
                <c:pt idx="10">
                  <c:v>0.55555555555555558</c:v>
                </c:pt>
                <c:pt idx="11">
                  <c:v>0.33333333333333331</c:v>
                </c:pt>
                <c:pt idx="12">
                  <c:v>0.55555555555555558</c:v>
                </c:pt>
                <c:pt idx="13">
                  <c:v>1</c:v>
                </c:pt>
                <c:pt idx="14">
                  <c:v>0.33333333333333331</c:v>
                </c:pt>
                <c:pt idx="15">
                  <c:v>0.77777777777777779</c:v>
                </c:pt>
                <c:pt idx="16">
                  <c:v>0.55555555555555558</c:v>
                </c:pt>
                <c:pt idx="17">
                  <c:v>0.33333333333333331</c:v>
                </c:pt>
                <c:pt idx="18">
                  <c:v>0.33333333333333331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22-45B9-B5CE-AC0F41EDF04B}"/>
            </c:ext>
          </c:extLst>
        </c:ser>
        <c:dLbls/>
        <c:axId val="169441920"/>
        <c:axId val="169456384"/>
      </c:barChart>
      <c:catAx>
        <c:axId val="16944192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ES"/>
                  <a:t>NÚMERO DE GRUPO</a:t>
                </a:r>
              </a:p>
            </c:rich>
          </c:tx>
          <c:layout/>
        </c:title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169456384"/>
        <c:crosses val="autoZero"/>
        <c:lblAlgn val="ctr"/>
        <c:lblOffset val="100"/>
      </c:catAx>
      <c:valAx>
        <c:axId val="169456384"/>
        <c:scaling>
          <c:orientation val="minMax"/>
          <c:max val="1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ES"/>
                  <a:t>PORCENTAJE DE ENTREGAS</a:t>
                </a:r>
              </a:p>
            </c:rich>
          </c:tx>
          <c:layout/>
        </c:title>
        <c:numFmt formatCode="0%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16944192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4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PORCENTAJE DE REALIZACIÓN DE CADA ENTREGA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Hoja2!$C$2:$K$2</c:f>
              <c:strCache>
                <c:ptCount val="9"/>
                <c:pt idx="0">
                  <c:v>sensor 1</c:v>
                </c:pt>
                <c:pt idx="1">
                  <c:v>prueba hardware</c:v>
                </c:pt>
                <c:pt idx="2">
                  <c:v>comunicaciòn Uc/pc</c:v>
                </c:pt>
                <c:pt idx="3">
                  <c:v>sensor 2</c:v>
                </c:pt>
                <c:pt idx="4">
                  <c:v>lectura sensores</c:v>
                </c:pt>
                <c:pt idx="5">
                  <c:v>investigaciòn HC11</c:v>
                </c:pt>
                <c:pt idx="6">
                  <c:v>sensor 3</c:v>
                </c:pt>
                <c:pt idx="7">
                  <c:v>maqueta</c:v>
                </c:pt>
                <c:pt idx="8">
                  <c:v>programa final</c:v>
                </c:pt>
              </c:strCache>
            </c:strRef>
          </c:cat>
          <c:val>
            <c:numRef>
              <c:f>Hoja2!$C$23:$K$23</c:f>
              <c:numCache>
                <c:formatCode>0%</c:formatCode>
                <c:ptCount val="9"/>
                <c:pt idx="0">
                  <c:v>0.68421052631578949</c:v>
                </c:pt>
                <c:pt idx="1">
                  <c:v>0.21052631578947367</c:v>
                </c:pt>
                <c:pt idx="2">
                  <c:v>0.73684210526315785</c:v>
                </c:pt>
                <c:pt idx="3">
                  <c:v>0.47368421052631576</c:v>
                </c:pt>
                <c:pt idx="4">
                  <c:v>0.36842105263157893</c:v>
                </c:pt>
                <c:pt idx="5">
                  <c:v>0.78947368421052633</c:v>
                </c:pt>
                <c:pt idx="6">
                  <c:v>0.42105263157894735</c:v>
                </c:pt>
                <c:pt idx="7">
                  <c:v>0.57894736842105265</c:v>
                </c:pt>
                <c:pt idx="8">
                  <c:v>0.26315789473684209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47-4BD9-A09B-665E4C8A7198}"/>
            </c:ext>
          </c:extLst>
        </c:ser>
        <c:dLbls>
          <c:showVal val="1"/>
        </c:dLbls>
        <c:gapWidth val="219"/>
        <c:overlap val="-27"/>
        <c:axId val="170210048"/>
        <c:axId val="170211968"/>
      </c:barChart>
      <c:catAx>
        <c:axId val="1702100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ENTREGA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211968"/>
        <c:crosses val="autoZero"/>
        <c:lblAlgn val="ctr"/>
        <c:lblOffset val="100"/>
      </c:catAx>
      <c:valAx>
        <c:axId val="1702119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PORCENTAJE DE REALIZACIÓN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21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PORCENTAJE DE ENTREGAS REALIZADAS TOTAL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strRef>
              <c:f>Hoja2!$G$25</c:f>
              <c:strCache>
                <c:ptCount val="1"/>
                <c:pt idx="0">
                  <c:v>f. relativa porcentual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F0DA-4F0F-8660-0E29707A3775}"/>
              </c:ext>
            </c:extLst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0DA-4F0F-8660-0E29707A3775}"/>
              </c:ext>
            </c:extLst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F0DA-4F0F-8660-0E29707A3775}"/>
              </c:ext>
            </c:extLst>
          </c:dPt>
          <c:dPt>
            <c:idx val="3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0DA-4F0F-8660-0E29707A3775}"/>
              </c:ext>
            </c:extLst>
          </c:dPt>
          <c:dPt>
            <c:idx val="4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F0DA-4F0F-8660-0E29707A3775}"/>
              </c:ext>
            </c:extLst>
          </c:dPt>
          <c:dPt>
            <c:idx val="5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0DA-4F0F-8660-0E29707A3775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F0DA-4F0F-8660-0E29707A3775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0DA-4F0F-8660-0E29707A3775}"/>
              </c:ext>
            </c:extLst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F0DA-4F0F-8660-0E29707A3775}"/>
              </c:ext>
            </c:extLst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0DA-4F0F-8660-0E29707A377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dLbl>
            <c:spPr>
              <a:noFill/>
              <a:ln>
                <a:noFill/>
              </a:ln>
              <a:effectLst/>
            </c:spPr>
            <c:dLblPos val="outEnd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Hoja2!$B$26:$B$35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Hoja2!$G$26:$G$35</c:f>
              <c:numCache>
                <c:formatCode>0%</c:formatCode>
                <c:ptCount val="10"/>
                <c:pt idx="0">
                  <c:v>5.2631578947368418E-2</c:v>
                </c:pt>
                <c:pt idx="1">
                  <c:v>5.2631578947368418E-2</c:v>
                </c:pt>
                <c:pt idx="2">
                  <c:v>0</c:v>
                </c:pt>
                <c:pt idx="3">
                  <c:v>0.21052631578947367</c:v>
                </c:pt>
                <c:pt idx="4">
                  <c:v>0.15789473684210525</c:v>
                </c:pt>
                <c:pt idx="5">
                  <c:v>0.26315789473684209</c:v>
                </c:pt>
                <c:pt idx="6">
                  <c:v>0.10526315789473684</c:v>
                </c:pt>
                <c:pt idx="7">
                  <c:v>5.2631578947368418E-2</c:v>
                </c:pt>
                <c:pt idx="8">
                  <c:v>5.2631578947368418E-2</c:v>
                </c:pt>
                <c:pt idx="9">
                  <c:v>5.2631578947368418E-2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0DA-4F0F-8660-0E29707A3775}"/>
            </c:ext>
          </c:extLst>
        </c:ser>
        <c:dLbls>
          <c:showCatName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plotArea>
      <c:layout/>
      <c:barChart>
        <c:barDir val="col"/>
        <c:grouping val="clustered"/>
        <c:ser>
          <c:idx val="0"/>
          <c:order val="0"/>
          <c:tx>
            <c:v>CONTROL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cat>
            <c:strRef>
              <c:f>Hoja3!$B$3:$B$21</c:f>
              <c:strCache>
                <c:ptCount val="19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  <c:pt idx="4">
                  <c:v>grupo 5</c:v>
                </c:pt>
                <c:pt idx="5">
                  <c:v>grupo 6</c:v>
                </c:pt>
                <c:pt idx="6">
                  <c:v>grupo 7</c:v>
                </c:pt>
                <c:pt idx="7">
                  <c:v>grupo 8</c:v>
                </c:pt>
                <c:pt idx="8">
                  <c:v>grupo 9</c:v>
                </c:pt>
                <c:pt idx="9">
                  <c:v>grupo 10</c:v>
                </c:pt>
                <c:pt idx="10">
                  <c:v>grupo 11</c:v>
                </c:pt>
                <c:pt idx="11">
                  <c:v>grupo 12</c:v>
                </c:pt>
                <c:pt idx="12">
                  <c:v>grupo 13</c:v>
                </c:pt>
                <c:pt idx="13">
                  <c:v>grupo 14</c:v>
                </c:pt>
                <c:pt idx="14">
                  <c:v>grupo 15</c:v>
                </c:pt>
                <c:pt idx="15">
                  <c:v>grupo 16</c:v>
                </c:pt>
                <c:pt idx="16">
                  <c:v>grupo 17</c:v>
                </c:pt>
                <c:pt idx="17">
                  <c:v>grupo 18</c:v>
                </c:pt>
                <c:pt idx="18">
                  <c:v>grupo 19</c:v>
                </c:pt>
              </c:strCache>
            </c:strRef>
          </c:cat>
          <c:val>
            <c:numRef>
              <c:f>Hoja3!$G$3:$G$21</c:f>
              <c:numCache>
                <c:formatCode>0%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0.33333333333333331</c:v>
                </c:pt>
                <c:pt idx="15">
                  <c:v>1</c:v>
                </c:pt>
                <c:pt idx="16">
                  <c:v>0.66666666666666663</c:v>
                </c:pt>
                <c:pt idx="17">
                  <c:v>0.33333333333333331</c:v>
                </c:pt>
                <c:pt idx="18">
                  <c:v>0.33333333333333331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F6-45E5-8633-2290D5167AC4}"/>
            </c:ext>
          </c:extLst>
        </c:ser>
        <c:dLbls/>
        <c:axId val="170333312"/>
        <c:axId val="170334848"/>
      </c:barChart>
      <c:catAx>
        <c:axId val="170333312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334848"/>
        <c:crosses val="autoZero"/>
        <c:auto val="1"/>
        <c:lblAlgn val="ctr"/>
        <c:lblOffset val="100"/>
      </c:catAx>
      <c:valAx>
        <c:axId val="170334848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3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plotArea>
      <c:layout/>
      <c:barChart>
        <c:barDir val="col"/>
        <c:grouping val="clustered"/>
        <c:ser>
          <c:idx val="0"/>
          <c:order val="0"/>
          <c:tx>
            <c:v>PROGRAMACIÓN Y DIGITALES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Hoja3!$B$27:$B$45</c:f>
              <c:strCache>
                <c:ptCount val="19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  <c:pt idx="4">
                  <c:v>grupo 5</c:v>
                </c:pt>
                <c:pt idx="5">
                  <c:v>grupo 6</c:v>
                </c:pt>
                <c:pt idx="6">
                  <c:v>grupo 7</c:v>
                </c:pt>
                <c:pt idx="7">
                  <c:v>grupo 8</c:v>
                </c:pt>
                <c:pt idx="8">
                  <c:v>grupo 9</c:v>
                </c:pt>
                <c:pt idx="9">
                  <c:v>grupo 10</c:v>
                </c:pt>
                <c:pt idx="10">
                  <c:v>grupo 11</c:v>
                </c:pt>
                <c:pt idx="11">
                  <c:v>grupo 12</c:v>
                </c:pt>
                <c:pt idx="12">
                  <c:v>grupo 13</c:v>
                </c:pt>
                <c:pt idx="13">
                  <c:v>grupo 14</c:v>
                </c:pt>
                <c:pt idx="14">
                  <c:v>grupo 15</c:v>
                </c:pt>
                <c:pt idx="15">
                  <c:v>grupo 16</c:v>
                </c:pt>
                <c:pt idx="16">
                  <c:v>grupo 17</c:v>
                </c:pt>
                <c:pt idx="17">
                  <c:v>grupo 18</c:v>
                </c:pt>
                <c:pt idx="18">
                  <c:v>grupo 19</c:v>
                </c:pt>
              </c:strCache>
            </c:strRef>
          </c:cat>
          <c:val>
            <c:numRef>
              <c:f>Hoja3!$H$27:$H$45</c:f>
              <c:numCache>
                <c:formatCode>0%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0.75</c:v>
                </c:pt>
                <c:pt idx="7">
                  <c:v>0.25</c:v>
                </c:pt>
                <c:pt idx="8">
                  <c:v>0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</c:v>
                </c:pt>
                <c:pt idx="13">
                  <c:v>0.75</c:v>
                </c:pt>
                <c:pt idx="14">
                  <c:v>0.25</c:v>
                </c:pt>
                <c:pt idx="15">
                  <c:v>0.5</c:v>
                </c:pt>
                <c:pt idx="16">
                  <c:v>0.25</c:v>
                </c:pt>
                <c:pt idx="17">
                  <c:v>0.25</c:v>
                </c:pt>
                <c:pt idx="18">
                  <c:v>0.33333333333333331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214E-45E3-9CC8-3902270D2913}"/>
            </c:ext>
          </c:extLst>
        </c:ser>
        <c:dLbls/>
        <c:gapWidth val="219"/>
        <c:overlap val="-27"/>
        <c:axId val="170363520"/>
        <c:axId val="170385792"/>
      </c:barChart>
      <c:catAx>
        <c:axId val="1703635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385792"/>
        <c:crosses val="autoZero"/>
        <c:auto val="1"/>
        <c:lblAlgn val="ctr"/>
        <c:lblOffset val="100"/>
      </c:catAx>
      <c:valAx>
        <c:axId val="170385792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36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plotArea>
      <c:layout/>
      <c:barChart>
        <c:barDir val="col"/>
        <c:grouping val="clustered"/>
        <c:ser>
          <c:idx val="0"/>
          <c:order val="0"/>
          <c:tx>
            <c:v>COMUNICACIONES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Hoja3!$B$52:$B$70</c:f>
              <c:strCache>
                <c:ptCount val="19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  <c:pt idx="4">
                  <c:v>grupo 5</c:v>
                </c:pt>
                <c:pt idx="5">
                  <c:v>grupo 6</c:v>
                </c:pt>
                <c:pt idx="6">
                  <c:v>grupo 7</c:v>
                </c:pt>
                <c:pt idx="7">
                  <c:v>grupo 8</c:v>
                </c:pt>
                <c:pt idx="8">
                  <c:v>grupo 9</c:v>
                </c:pt>
                <c:pt idx="9">
                  <c:v>grupo 10</c:v>
                </c:pt>
                <c:pt idx="10">
                  <c:v>grupo 11</c:v>
                </c:pt>
                <c:pt idx="11">
                  <c:v>grupo 12</c:v>
                </c:pt>
                <c:pt idx="12">
                  <c:v>grupo 13</c:v>
                </c:pt>
                <c:pt idx="13">
                  <c:v>grupo 14</c:v>
                </c:pt>
                <c:pt idx="14">
                  <c:v>grupo 15</c:v>
                </c:pt>
                <c:pt idx="15">
                  <c:v>grupo 16</c:v>
                </c:pt>
                <c:pt idx="16">
                  <c:v>grupo 17</c:v>
                </c:pt>
                <c:pt idx="17">
                  <c:v>grupo 18</c:v>
                </c:pt>
                <c:pt idx="18">
                  <c:v>grupo 19</c:v>
                </c:pt>
              </c:strCache>
            </c:strRef>
          </c:cat>
          <c:val>
            <c:numRef>
              <c:f>Hoja3!$E$52:$E$70</c:f>
              <c:numCache>
                <c:formatCode>0%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61-491C-93EE-F57B5043BAE8}"/>
            </c:ext>
          </c:extLst>
        </c:ser>
        <c:dLbls/>
        <c:gapWidth val="219"/>
        <c:overlap val="-27"/>
        <c:axId val="170541056"/>
        <c:axId val="170542592"/>
      </c:barChart>
      <c:catAx>
        <c:axId val="1705410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542592"/>
        <c:crosses val="autoZero"/>
        <c:auto val="1"/>
        <c:lblAlgn val="ctr"/>
        <c:lblOffset val="100"/>
      </c:catAx>
      <c:valAx>
        <c:axId val="170542592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5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ES"/>
        </a:p>
      </c:txPr>
    </c:title>
    <c:plotArea>
      <c:layout/>
      <c:barChart>
        <c:barDir val="col"/>
        <c:grouping val="clustered"/>
        <c:ser>
          <c:idx val="0"/>
          <c:order val="0"/>
          <c:tx>
            <c:v>MEDIA DE ENTREGA POR MATERIA</c:v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(Hoja3!$B$51,Hoja3!$B$2,Hoja3!$B$26)</c:f>
              <c:strCache>
                <c:ptCount val="3"/>
                <c:pt idx="0">
                  <c:v>COMUNICACIONES</c:v>
                </c:pt>
                <c:pt idx="1">
                  <c:v>CONTROL</c:v>
                </c:pt>
                <c:pt idx="2">
                  <c:v>PROG. Y DIGITALES</c:v>
                </c:pt>
              </c:strCache>
            </c:strRef>
          </c:cat>
          <c:val>
            <c:numRef>
              <c:f>(Hoja3!$F$72,Hoja3!$H$23,Hoja3!$I$47)</c:f>
              <c:numCache>
                <c:formatCode>0%</c:formatCode>
                <c:ptCount val="3"/>
                <c:pt idx="0">
                  <c:v>0.78947368421052633</c:v>
                </c:pt>
                <c:pt idx="1">
                  <c:v>0.52631578947368418</c:v>
                </c:pt>
                <c:pt idx="2">
                  <c:v>0.34210526315789475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A0-4F72-8A10-C2740E4424E4}"/>
            </c:ext>
          </c:extLst>
        </c:ser>
        <c:dLbls>
          <c:showVal val="1"/>
        </c:dLbls>
        <c:gapWidth val="41"/>
        <c:axId val="170603648"/>
        <c:axId val="170605184"/>
      </c:barChart>
      <c:catAx>
        <c:axId val="1706036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605184"/>
        <c:crosses val="autoZero"/>
        <c:auto val="1"/>
        <c:lblAlgn val="ctr"/>
        <c:lblOffset val="100"/>
      </c:catAx>
      <c:valAx>
        <c:axId val="170605184"/>
        <c:scaling>
          <c:orientation val="minMax"/>
        </c:scaling>
        <c:delete val="1"/>
        <c:axPos val="l"/>
        <c:numFmt formatCode="0%" sourceLinked="1"/>
        <c:majorTickMark val="none"/>
        <c:tickLblPos val="nextTo"/>
        <c:crossAx val="1706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276225</xdr:colOff>
      <xdr:row>1</xdr:row>
      <xdr:rowOff>95250</xdr:rowOff>
    </xdr:from>
    <xdr:ext cx="7943850" cy="3333750"/>
    <xdr:graphicFrame macro="">
      <xdr:nvGraphicFramePr>
        <xdr:cNvPr id="1247755654" name="Chart 1">
          <a:extLst>
            <a:ext uri="{FF2B5EF4-FFF2-40B4-BE49-F238E27FC236}">
              <a16:creationId xmlns:a16="http://schemas.microsoft.com/office/drawing/2014/main" xmlns="" id="{00000000-0008-0000-0100-0000863D5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295275</xdr:colOff>
      <xdr:row>18</xdr:row>
      <xdr:rowOff>19049</xdr:rowOff>
    </xdr:from>
    <xdr:ext cx="6753225" cy="4321629"/>
    <xdr:graphicFrame macro="">
      <xdr:nvGraphicFramePr>
        <xdr:cNvPr id="440201267" name="Chart 2">
          <a:extLst>
            <a:ext uri="{FF2B5EF4-FFF2-40B4-BE49-F238E27FC236}">
              <a16:creationId xmlns:a16="http://schemas.microsoft.com/office/drawing/2014/main" xmlns="" id="{00000000-0008-0000-0100-000033F03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295275</xdr:colOff>
      <xdr:row>39</xdr:row>
      <xdr:rowOff>114300</xdr:rowOff>
    </xdr:from>
    <xdr:ext cx="5667375" cy="3819525"/>
    <xdr:graphicFrame macro="">
      <xdr:nvGraphicFramePr>
        <xdr:cNvPr id="570812547" name="Chart 3">
          <a:extLst>
            <a:ext uri="{FF2B5EF4-FFF2-40B4-BE49-F238E27FC236}">
              <a16:creationId xmlns:a16="http://schemas.microsoft.com/office/drawing/2014/main" xmlns="" id="{00000000-0008-0000-0100-000083E80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738187</xdr:colOff>
      <xdr:row>2</xdr:row>
      <xdr:rowOff>100012</xdr:rowOff>
    </xdr:from>
    <xdr:to>
      <xdr:col>14</xdr:col>
      <xdr:colOff>561975</xdr:colOff>
      <xdr:row>18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29CEA0CF-9BAD-477F-B907-B8DB7B748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481012</xdr:colOff>
      <xdr:row>24</xdr:row>
      <xdr:rowOff>166687</xdr:rowOff>
    </xdr:from>
    <xdr:to>
      <xdr:col>15</xdr:col>
      <xdr:colOff>33337</xdr:colOff>
      <xdr:row>38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94FD6D26-0C5C-4F95-9DA6-AA64C8EAB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55</xdr:row>
      <xdr:rowOff>95250</xdr:rowOff>
    </xdr:from>
    <xdr:to>
      <xdr:col>12</xdr:col>
      <xdr:colOff>123825</xdr:colOff>
      <xdr:row>69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13CCAA8A-54A5-4A88-BD7B-CEB378E83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385762</xdr:colOff>
      <xdr:row>71</xdr:row>
      <xdr:rowOff>33337</xdr:rowOff>
    </xdr:from>
    <xdr:to>
      <xdr:col>12</xdr:col>
      <xdr:colOff>433387</xdr:colOff>
      <xdr:row>86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74D601AA-D1D4-4A33-AC25-B7C47CD33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1000"/>
  <sheetViews>
    <sheetView topLeftCell="A4" workbookViewId="0"/>
  </sheetViews>
  <sheetFormatPr baseColWidth="10" defaultColWidth="12.625" defaultRowHeight="15" customHeight="1"/>
  <cols>
    <col min="1" max="2" width="10" customWidth="1"/>
    <col min="3" max="3" width="16.75" customWidth="1"/>
    <col min="4" max="26" width="11.125" customWidth="1"/>
  </cols>
  <sheetData>
    <row r="3" spans="1:26" ht="15.75">
      <c r="A3" s="1"/>
      <c r="B3" s="1"/>
      <c r="C3" s="2"/>
      <c r="D3" s="3" t="s">
        <v>0</v>
      </c>
      <c r="E3" s="4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5" t="s">
        <v>12</v>
      </c>
      <c r="Q3" s="5" t="s">
        <v>13</v>
      </c>
      <c r="R3" s="5" t="s">
        <v>14</v>
      </c>
      <c r="S3" s="5" t="s">
        <v>15</v>
      </c>
      <c r="T3" s="5" t="s">
        <v>16</v>
      </c>
      <c r="U3" s="6" t="s">
        <v>17</v>
      </c>
      <c r="V3" s="6" t="s">
        <v>18</v>
      </c>
      <c r="W3" s="1"/>
      <c r="X3" s="1"/>
      <c r="Y3" s="1"/>
      <c r="Z3" s="1"/>
    </row>
    <row r="4" spans="1:26" ht="15.75">
      <c r="C4" s="7" t="s">
        <v>19</v>
      </c>
      <c r="D4" s="8" t="s">
        <v>20</v>
      </c>
      <c r="E4" s="8" t="s">
        <v>21</v>
      </c>
      <c r="F4" s="8" t="s">
        <v>20</v>
      </c>
      <c r="G4" s="8" t="s">
        <v>21</v>
      </c>
      <c r="H4" s="8" t="s">
        <v>21</v>
      </c>
      <c r="I4" s="8" t="s">
        <v>21</v>
      </c>
      <c r="J4" s="8" t="s">
        <v>20</v>
      </c>
      <c r="K4" s="8" t="s">
        <v>21</v>
      </c>
      <c r="L4" s="8" t="s">
        <v>20</v>
      </c>
      <c r="M4" s="8" t="s">
        <v>21</v>
      </c>
      <c r="N4" s="8" t="s">
        <v>20</v>
      </c>
      <c r="O4" s="8" t="s">
        <v>20</v>
      </c>
      <c r="P4" s="8" t="s">
        <v>21</v>
      </c>
      <c r="Q4" s="8" t="s">
        <v>21</v>
      </c>
      <c r="R4" s="8" t="s">
        <v>21</v>
      </c>
      <c r="S4" s="8" t="s">
        <v>21</v>
      </c>
      <c r="T4" s="8" t="s">
        <v>21</v>
      </c>
      <c r="U4" s="8" t="s">
        <v>21</v>
      </c>
      <c r="V4" s="8" t="s">
        <v>21</v>
      </c>
    </row>
    <row r="5" spans="1:26" ht="15.75">
      <c r="C5" s="9" t="s">
        <v>22</v>
      </c>
      <c r="D5" s="8" t="s">
        <v>20</v>
      </c>
      <c r="E5" s="8" t="s">
        <v>21</v>
      </c>
      <c r="F5" s="8" t="s">
        <v>20</v>
      </c>
      <c r="G5" s="8" t="s">
        <v>21</v>
      </c>
      <c r="H5" s="8" t="s">
        <v>20</v>
      </c>
      <c r="I5" s="8" t="s">
        <v>20</v>
      </c>
      <c r="J5" s="8" t="s">
        <v>20</v>
      </c>
      <c r="K5" s="8" t="s">
        <v>20</v>
      </c>
      <c r="L5" s="8" t="s">
        <v>20</v>
      </c>
      <c r="M5" s="8" t="s">
        <v>20</v>
      </c>
      <c r="N5" s="8" t="s">
        <v>20</v>
      </c>
      <c r="O5" s="8" t="s">
        <v>20</v>
      </c>
      <c r="P5" s="8" t="s">
        <v>20</v>
      </c>
      <c r="Q5" s="8" t="s">
        <v>21</v>
      </c>
      <c r="R5" s="8" t="s">
        <v>20</v>
      </c>
      <c r="S5" s="8" t="s">
        <v>21</v>
      </c>
      <c r="T5" s="8" t="s">
        <v>20</v>
      </c>
      <c r="U5" s="8" t="s">
        <v>20</v>
      </c>
      <c r="V5" s="8" t="s">
        <v>20</v>
      </c>
    </row>
    <row r="6" spans="1:26" ht="15.75">
      <c r="C6" s="9" t="s">
        <v>23</v>
      </c>
      <c r="D6" s="8" t="s">
        <v>20</v>
      </c>
      <c r="E6" s="8" t="s">
        <v>21</v>
      </c>
      <c r="F6" s="8" t="s">
        <v>21</v>
      </c>
      <c r="G6" s="8" t="s">
        <v>21</v>
      </c>
      <c r="H6" s="8" t="s">
        <v>21</v>
      </c>
      <c r="I6" s="8" t="s">
        <v>21</v>
      </c>
      <c r="J6" s="8" t="s">
        <v>21</v>
      </c>
      <c r="K6" s="8" t="s">
        <v>21</v>
      </c>
      <c r="L6" s="8" t="s">
        <v>20</v>
      </c>
      <c r="M6" s="8" t="s">
        <v>21</v>
      </c>
      <c r="N6" s="8" t="s">
        <v>21</v>
      </c>
      <c r="O6" s="8" t="s">
        <v>21</v>
      </c>
      <c r="P6" s="8" t="s">
        <v>20</v>
      </c>
      <c r="Q6" s="8" t="s">
        <v>21</v>
      </c>
      <c r="R6" s="8" t="s">
        <v>21</v>
      </c>
      <c r="S6" s="8" t="s">
        <v>21</v>
      </c>
      <c r="T6" s="8" t="s">
        <v>20</v>
      </c>
      <c r="U6" s="8" t="s">
        <v>20</v>
      </c>
      <c r="V6" s="8" t="s">
        <v>21</v>
      </c>
    </row>
    <row r="7" spans="1:26" ht="15.75">
      <c r="C7" s="9" t="s">
        <v>24</v>
      </c>
      <c r="D7" s="8" t="s">
        <v>20</v>
      </c>
      <c r="E7" s="8" t="s">
        <v>21</v>
      </c>
      <c r="F7" s="8" t="s">
        <v>20</v>
      </c>
      <c r="G7" s="8" t="s">
        <v>20</v>
      </c>
      <c r="H7" s="8" t="s">
        <v>20</v>
      </c>
      <c r="I7" s="8" t="s">
        <v>21</v>
      </c>
      <c r="J7" s="8" t="s">
        <v>20</v>
      </c>
      <c r="K7" s="8" t="s">
        <v>21</v>
      </c>
      <c r="L7" s="8" t="s">
        <v>20</v>
      </c>
      <c r="M7" s="8" t="s">
        <v>21</v>
      </c>
      <c r="N7" s="8" t="s">
        <v>21</v>
      </c>
      <c r="O7" s="8" t="s">
        <v>20</v>
      </c>
      <c r="P7" s="8" t="s">
        <v>21</v>
      </c>
      <c r="Q7" s="8" t="s">
        <v>21</v>
      </c>
      <c r="R7" s="8" t="s">
        <v>20</v>
      </c>
      <c r="S7" s="8" t="s">
        <v>21</v>
      </c>
      <c r="T7" s="8" t="s">
        <v>21</v>
      </c>
      <c r="U7" s="8" t="s">
        <v>20</v>
      </c>
      <c r="V7" s="8" t="s">
        <v>20</v>
      </c>
    </row>
    <row r="8" spans="1:26" ht="15.75">
      <c r="C8" s="9" t="s">
        <v>25</v>
      </c>
      <c r="D8" s="8" t="s">
        <v>20</v>
      </c>
      <c r="E8" s="8" t="s">
        <v>21</v>
      </c>
      <c r="F8" s="8" t="s">
        <v>21</v>
      </c>
      <c r="G8" s="8" t="s">
        <v>20</v>
      </c>
      <c r="H8" s="8" t="s">
        <v>20</v>
      </c>
      <c r="I8" s="8" t="s">
        <v>20</v>
      </c>
      <c r="J8" s="8" t="s">
        <v>21</v>
      </c>
      <c r="K8" s="8" t="s">
        <v>20</v>
      </c>
      <c r="L8" s="8" t="s">
        <v>20</v>
      </c>
      <c r="M8" s="8" t="s">
        <v>20</v>
      </c>
      <c r="N8" s="8" t="s">
        <v>20</v>
      </c>
      <c r="O8" s="8" t="s">
        <v>20</v>
      </c>
      <c r="P8" s="8" t="s">
        <v>20</v>
      </c>
      <c r="Q8" s="8" t="s">
        <v>21</v>
      </c>
      <c r="R8" s="8" t="s">
        <v>20</v>
      </c>
      <c r="S8" s="8" t="s">
        <v>21</v>
      </c>
      <c r="T8" s="8" t="s">
        <v>21</v>
      </c>
      <c r="U8" s="8" t="s">
        <v>21</v>
      </c>
      <c r="V8" s="8" t="s">
        <v>20</v>
      </c>
    </row>
    <row r="9" spans="1:26" ht="15.75">
      <c r="C9" s="9" t="s">
        <v>26</v>
      </c>
      <c r="D9" s="8" t="s">
        <v>20</v>
      </c>
      <c r="E9" s="8" t="s">
        <v>21</v>
      </c>
      <c r="F9" s="8" t="s">
        <v>21</v>
      </c>
      <c r="G9" s="8" t="s">
        <v>21</v>
      </c>
      <c r="H9" s="8" t="s">
        <v>21</v>
      </c>
      <c r="I9" s="8" t="s">
        <v>21</v>
      </c>
      <c r="J9" s="8" t="s">
        <v>21</v>
      </c>
      <c r="K9" s="8" t="s">
        <v>20</v>
      </c>
      <c r="L9" s="8" t="s">
        <v>20</v>
      </c>
      <c r="M9" s="8" t="s">
        <v>21</v>
      </c>
      <c r="N9" s="8" t="s">
        <v>21</v>
      </c>
      <c r="O9" s="8" t="s">
        <v>21</v>
      </c>
      <c r="P9" s="8" t="s">
        <v>21</v>
      </c>
      <c r="Q9" s="8" t="s">
        <v>21</v>
      </c>
      <c r="R9" s="8" t="s">
        <v>21</v>
      </c>
      <c r="S9" s="8" t="s">
        <v>21</v>
      </c>
      <c r="T9" s="8" t="s">
        <v>21</v>
      </c>
      <c r="U9" s="8" t="s">
        <v>21</v>
      </c>
      <c r="V9" s="8" t="s">
        <v>20</v>
      </c>
    </row>
    <row r="10" spans="1:26" ht="15.75">
      <c r="C10" s="9" t="s">
        <v>27</v>
      </c>
      <c r="D10" s="8" t="s">
        <v>20</v>
      </c>
      <c r="E10" s="8" t="s">
        <v>21</v>
      </c>
      <c r="F10" s="8" t="s">
        <v>21</v>
      </c>
      <c r="G10" s="8" t="s">
        <v>20</v>
      </c>
      <c r="H10" s="8" t="s">
        <v>21</v>
      </c>
      <c r="I10" s="8" t="s">
        <v>20</v>
      </c>
      <c r="J10" s="8" t="s">
        <v>20</v>
      </c>
      <c r="K10" s="8" t="s">
        <v>21</v>
      </c>
      <c r="L10" s="8" t="s">
        <v>20</v>
      </c>
      <c r="M10" s="8" t="s">
        <v>20</v>
      </c>
      <c r="N10" s="8" t="s">
        <v>21</v>
      </c>
      <c r="O10" s="8" t="s">
        <v>20</v>
      </c>
      <c r="P10" s="8" t="s">
        <v>21</v>
      </c>
      <c r="Q10" s="8" t="s">
        <v>21</v>
      </c>
      <c r="R10" s="8" t="s">
        <v>20</v>
      </c>
      <c r="S10" s="8" t="s">
        <v>21</v>
      </c>
      <c r="T10" s="8" t="s">
        <v>20</v>
      </c>
      <c r="U10" s="8" t="s">
        <v>20</v>
      </c>
      <c r="V10" s="8" t="s">
        <v>20</v>
      </c>
    </row>
    <row r="11" spans="1:26" ht="15.75">
      <c r="C11" s="10" t="s">
        <v>28</v>
      </c>
      <c r="D11" s="11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3" spans="1:26" ht="42.75">
      <c r="C13" s="12"/>
      <c r="D13" s="13" t="s">
        <v>29</v>
      </c>
      <c r="E13" s="14" t="s">
        <v>30</v>
      </c>
      <c r="F13" s="15" t="s">
        <v>31</v>
      </c>
      <c r="G13" s="15" t="s">
        <v>32</v>
      </c>
      <c r="H13" s="15"/>
      <c r="I13" s="15" t="s">
        <v>33</v>
      </c>
      <c r="J13" s="15" t="s">
        <v>34</v>
      </c>
      <c r="K13" s="15" t="s">
        <v>35</v>
      </c>
      <c r="L13" s="15" t="s">
        <v>36</v>
      </c>
      <c r="M13" s="12" t="s">
        <v>37</v>
      </c>
      <c r="N13" s="12"/>
      <c r="O13" s="12" t="s">
        <v>38</v>
      </c>
      <c r="P13" s="12" t="s">
        <v>39</v>
      </c>
      <c r="Q13" s="12" t="s">
        <v>40</v>
      </c>
      <c r="R13" s="12" t="s">
        <v>41</v>
      </c>
      <c r="S13" s="12" t="s">
        <v>42</v>
      </c>
      <c r="T13" s="12" t="s">
        <v>35</v>
      </c>
      <c r="U13" s="12" t="s">
        <v>43</v>
      </c>
      <c r="V13" s="12" t="s">
        <v>44</v>
      </c>
    </row>
    <row r="14" spans="1:26" ht="30">
      <c r="C14" s="13"/>
      <c r="D14" s="13" t="s">
        <v>45</v>
      </c>
      <c r="E14" s="12" t="s">
        <v>46</v>
      </c>
      <c r="F14" s="15"/>
      <c r="G14" s="15" t="s">
        <v>47</v>
      </c>
      <c r="H14" s="15"/>
      <c r="I14" s="15" t="s">
        <v>48</v>
      </c>
      <c r="J14" s="15"/>
      <c r="K14" s="15" t="s">
        <v>49</v>
      </c>
      <c r="L14" s="15" t="s">
        <v>50</v>
      </c>
      <c r="M14" s="12" t="s">
        <v>51</v>
      </c>
      <c r="N14" s="12"/>
      <c r="O14" s="12" t="s">
        <v>49</v>
      </c>
      <c r="P14" s="12" t="s">
        <v>52</v>
      </c>
      <c r="Q14" s="12" t="s">
        <v>44</v>
      </c>
      <c r="R14" s="12" t="s">
        <v>53</v>
      </c>
      <c r="S14" s="12" t="s">
        <v>54</v>
      </c>
      <c r="T14" s="12" t="s">
        <v>55</v>
      </c>
      <c r="U14" s="12" t="s">
        <v>53</v>
      </c>
      <c r="V14" s="12" t="s">
        <v>53</v>
      </c>
    </row>
    <row r="15" spans="1:26" ht="30">
      <c r="C15" s="12" t="s">
        <v>56</v>
      </c>
      <c r="D15" s="12" t="s">
        <v>20</v>
      </c>
      <c r="E15" s="12"/>
      <c r="F15" s="15"/>
      <c r="G15" s="15" t="s">
        <v>57</v>
      </c>
      <c r="H15" s="15"/>
      <c r="I15" s="15"/>
      <c r="J15" s="15"/>
      <c r="K15" s="15" t="s">
        <v>58</v>
      </c>
      <c r="L15" s="15" t="s">
        <v>59</v>
      </c>
      <c r="M15" s="12"/>
      <c r="N15" s="12"/>
      <c r="O15" s="12"/>
      <c r="P15" s="12"/>
      <c r="Q15" s="12" t="s">
        <v>41</v>
      </c>
      <c r="R15" s="12" t="s">
        <v>60</v>
      </c>
      <c r="T15" s="12" t="s">
        <v>61</v>
      </c>
      <c r="U15" s="12" t="s">
        <v>62</v>
      </c>
      <c r="V15" s="12" t="s">
        <v>63</v>
      </c>
    </row>
    <row r="16" spans="1:26">
      <c r="F16" s="16"/>
      <c r="G16" s="16"/>
      <c r="H16" s="16"/>
      <c r="I16" s="16"/>
      <c r="J16" s="16"/>
      <c r="K16" s="16"/>
      <c r="L16" s="16"/>
      <c r="Q16" s="12" t="s">
        <v>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3:G13 G14:G15 K13:L15 I13:J13 I14 O13:O14 D13:D15 R13:R15 D4:V11 T13:V15 S13:S14">
    <cfRule type="cellIs" dxfId="19" priority="1" operator="equal">
      <formula>"NO"</formula>
    </cfRule>
  </conditionalFormatting>
  <conditionalFormatting sqref="F13:G13 G14:G15 K13:L15 I13:J13 I14 O13:O14 D13:D15 R13:R15 D4:V11 T13:V15 S13:S14">
    <cfRule type="cellIs" dxfId="18" priority="2" operator="equal">
      <formula>"SÍ"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B1:Z1000"/>
  <sheetViews>
    <sheetView tabSelected="1" topLeftCell="A15" workbookViewId="0">
      <selection activeCell="F39" sqref="F39"/>
    </sheetView>
  </sheetViews>
  <sheetFormatPr baseColWidth="10" defaultColWidth="12.625" defaultRowHeight="15" customHeight="1"/>
  <cols>
    <col min="1" max="1" width="9.375" customWidth="1"/>
    <col min="2" max="2" width="15.125" customWidth="1"/>
    <col min="3" max="3" width="13.5" customWidth="1"/>
    <col min="4" max="4" width="15.125" customWidth="1"/>
    <col min="5" max="5" width="18.5" customWidth="1"/>
    <col min="6" max="6" width="18.375" customWidth="1"/>
    <col min="7" max="7" width="18" customWidth="1"/>
    <col min="8" max="8" width="27.75" customWidth="1"/>
    <col min="9" max="9" width="8.125" customWidth="1"/>
    <col min="10" max="10" width="8.5" customWidth="1"/>
    <col min="11" max="11" width="15.875" customWidth="1"/>
    <col min="12" max="12" width="13" customWidth="1"/>
    <col min="13" max="13" width="11.5" customWidth="1"/>
    <col min="14" max="14" width="13" customWidth="1"/>
    <col min="15" max="15" width="10" customWidth="1"/>
    <col min="16" max="16" width="3" customWidth="1"/>
    <col min="17" max="19" width="10" customWidth="1"/>
    <col min="20" max="20" width="48" customWidth="1"/>
    <col min="21" max="26" width="9.375" customWidth="1"/>
  </cols>
  <sheetData>
    <row r="1" spans="2:26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2"/>
      <c r="V1" s="12"/>
      <c r="W1" s="12"/>
      <c r="X1" s="12"/>
      <c r="Y1" s="12"/>
      <c r="Z1" s="12"/>
    </row>
    <row r="2" spans="2:26" ht="15.75">
      <c r="B2" s="18"/>
      <c r="C2" s="19" t="s">
        <v>19</v>
      </c>
      <c r="D2" s="20" t="s">
        <v>22</v>
      </c>
      <c r="E2" s="20" t="s">
        <v>65</v>
      </c>
      <c r="F2" s="20" t="s">
        <v>24</v>
      </c>
      <c r="G2" s="20" t="s">
        <v>25</v>
      </c>
      <c r="H2" s="20" t="s">
        <v>66</v>
      </c>
      <c r="I2" s="20" t="s">
        <v>27</v>
      </c>
      <c r="J2" s="20" t="s">
        <v>28</v>
      </c>
      <c r="K2" s="21" t="s">
        <v>67</v>
      </c>
      <c r="L2" s="21" t="s">
        <v>68</v>
      </c>
      <c r="M2" s="22" t="s">
        <v>69</v>
      </c>
      <c r="N2" s="23"/>
      <c r="O2" s="23"/>
      <c r="P2" s="23"/>
      <c r="Q2" s="23"/>
      <c r="R2" s="23"/>
      <c r="S2" s="23"/>
      <c r="T2" s="23"/>
      <c r="U2" s="12"/>
      <c r="V2" s="12"/>
      <c r="W2" s="12"/>
      <c r="X2" s="12"/>
      <c r="Y2" s="12"/>
      <c r="Z2" s="12"/>
    </row>
    <row r="3" spans="2:26" ht="15.75">
      <c r="B3" s="24" t="s">
        <v>0</v>
      </c>
      <c r="C3" s="25" t="s">
        <v>20</v>
      </c>
      <c r="D3" s="26" t="s">
        <v>20</v>
      </c>
      <c r="E3" s="26" t="s">
        <v>20</v>
      </c>
      <c r="F3" s="26" t="s">
        <v>20</v>
      </c>
      <c r="G3" s="26" t="s">
        <v>20</v>
      </c>
      <c r="H3" s="26" t="s">
        <v>20</v>
      </c>
      <c r="I3" s="26" t="s">
        <v>20</v>
      </c>
      <c r="J3" s="26" t="s">
        <v>21</v>
      </c>
      <c r="K3" s="27" t="s">
        <v>20</v>
      </c>
      <c r="L3" s="28">
        <f t="shared" ref="L3:L21" si="0">COUNTIF(C3:K3, P3)</f>
        <v>1</v>
      </c>
      <c r="M3" s="29">
        <f t="shared" ref="M3:M21" si="1">L3/9</f>
        <v>0.1111111111111111</v>
      </c>
      <c r="N3" s="12"/>
      <c r="O3" s="12"/>
      <c r="P3" s="12" t="s">
        <v>21</v>
      </c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2:26" ht="15.75">
      <c r="B4" s="30" t="s">
        <v>1</v>
      </c>
      <c r="C4" s="31" t="s">
        <v>21</v>
      </c>
      <c r="D4" s="8" t="s">
        <v>21</v>
      </c>
      <c r="E4" s="8" t="s">
        <v>21</v>
      </c>
      <c r="F4" s="8" t="s">
        <v>21</v>
      </c>
      <c r="G4" s="8" t="s">
        <v>21</v>
      </c>
      <c r="H4" s="8" t="s">
        <v>21</v>
      </c>
      <c r="I4" s="8" t="s">
        <v>21</v>
      </c>
      <c r="J4" s="8" t="s">
        <v>21</v>
      </c>
      <c r="K4" s="32" t="s">
        <v>20</v>
      </c>
      <c r="L4" s="33">
        <f t="shared" si="0"/>
        <v>8</v>
      </c>
      <c r="M4" s="34">
        <f t="shared" si="1"/>
        <v>0.88888888888888884</v>
      </c>
      <c r="N4" s="12"/>
      <c r="O4" s="12"/>
      <c r="P4" s="12" t="s">
        <v>21</v>
      </c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2:26" ht="15.75">
      <c r="B5" s="30" t="s">
        <v>2</v>
      </c>
      <c r="C5" s="31" t="s">
        <v>20</v>
      </c>
      <c r="D5" s="8" t="s">
        <v>20</v>
      </c>
      <c r="E5" s="8" t="s">
        <v>21</v>
      </c>
      <c r="F5" s="8" t="s">
        <v>20</v>
      </c>
      <c r="G5" s="8" t="s">
        <v>21</v>
      </c>
      <c r="H5" s="8" t="s">
        <v>21</v>
      </c>
      <c r="I5" s="8" t="s">
        <v>21</v>
      </c>
      <c r="J5" s="8" t="s">
        <v>20</v>
      </c>
      <c r="K5" s="32" t="s">
        <v>20</v>
      </c>
      <c r="L5" s="33">
        <f t="shared" si="0"/>
        <v>4</v>
      </c>
      <c r="M5" s="34">
        <f t="shared" si="1"/>
        <v>0.44444444444444442</v>
      </c>
      <c r="N5" s="12"/>
      <c r="O5" s="12"/>
      <c r="P5" s="12" t="s">
        <v>21</v>
      </c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2:26" ht="15.75">
      <c r="B6" s="30" t="s">
        <v>3</v>
      </c>
      <c r="C6" s="31" t="s">
        <v>21</v>
      </c>
      <c r="D6" s="8" t="s">
        <v>21</v>
      </c>
      <c r="E6" s="8" t="s">
        <v>21</v>
      </c>
      <c r="F6" s="8" t="s">
        <v>20</v>
      </c>
      <c r="G6" s="8" t="s">
        <v>20</v>
      </c>
      <c r="H6" s="8" t="s">
        <v>21</v>
      </c>
      <c r="I6" s="8" t="s">
        <v>20</v>
      </c>
      <c r="J6" s="8" t="s">
        <v>20</v>
      </c>
      <c r="K6" s="32" t="s">
        <v>21</v>
      </c>
      <c r="L6" s="33">
        <f t="shared" si="0"/>
        <v>5</v>
      </c>
      <c r="M6" s="34">
        <f t="shared" si="1"/>
        <v>0.55555555555555558</v>
      </c>
      <c r="N6" s="12"/>
      <c r="O6" s="12"/>
      <c r="P6" s="12" t="s">
        <v>21</v>
      </c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2:26" ht="15.75">
      <c r="B7" s="30" t="s">
        <v>4</v>
      </c>
      <c r="C7" s="31" t="s">
        <v>21</v>
      </c>
      <c r="D7" s="8" t="s">
        <v>20</v>
      </c>
      <c r="E7" s="8" t="s">
        <v>21</v>
      </c>
      <c r="F7" s="8" t="s">
        <v>20</v>
      </c>
      <c r="G7" s="8" t="s">
        <v>20</v>
      </c>
      <c r="H7" s="8" t="s">
        <v>21</v>
      </c>
      <c r="I7" s="8" t="s">
        <v>21</v>
      </c>
      <c r="J7" s="8" t="s">
        <v>21</v>
      </c>
      <c r="K7" s="32" t="s">
        <v>21</v>
      </c>
      <c r="L7" s="33">
        <f t="shared" si="0"/>
        <v>6</v>
      </c>
      <c r="M7" s="34">
        <f t="shared" si="1"/>
        <v>0.66666666666666663</v>
      </c>
      <c r="N7" s="12"/>
      <c r="O7" s="12"/>
      <c r="P7" s="12" t="s">
        <v>21</v>
      </c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2:26" ht="15.75">
      <c r="B8" s="30" t="s">
        <v>5</v>
      </c>
      <c r="C8" s="31" t="s">
        <v>21</v>
      </c>
      <c r="D8" s="8" t="s">
        <v>20</v>
      </c>
      <c r="E8" s="8" t="s">
        <v>21</v>
      </c>
      <c r="F8" s="8" t="s">
        <v>21</v>
      </c>
      <c r="G8" s="8" t="s">
        <v>20</v>
      </c>
      <c r="H8" s="8" t="s">
        <v>21</v>
      </c>
      <c r="I8" s="8" t="s">
        <v>20</v>
      </c>
      <c r="J8" s="8" t="s">
        <v>21</v>
      </c>
      <c r="K8" s="32" t="s">
        <v>21</v>
      </c>
      <c r="L8" s="33">
        <f t="shared" si="0"/>
        <v>6</v>
      </c>
      <c r="M8" s="34">
        <f t="shared" si="1"/>
        <v>0.66666666666666663</v>
      </c>
      <c r="N8" s="12"/>
      <c r="O8" s="12"/>
      <c r="P8" s="12" t="s">
        <v>21</v>
      </c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2:26" ht="15.75">
      <c r="B9" s="30" t="s">
        <v>6</v>
      </c>
      <c r="C9" s="31" t="s">
        <v>20</v>
      </c>
      <c r="D9" s="8" t="s">
        <v>20</v>
      </c>
      <c r="E9" s="8" t="s">
        <v>21</v>
      </c>
      <c r="F9" s="8" t="s">
        <v>20</v>
      </c>
      <c r="G9" s="8" t="s">
        <v>21</v>
      </c>
      <c r="H9" s="8" t="s">
        <v>21</v>
      </c>
      <c r="I9" s="8" t="s">
        <v>20</v>
      </c>
      <c r="J9" s="8" t="s">
        <v>21</v>
      </c>
      <c r="K9" s="32" t="s">
        <v>21</v>
      </c>
      <c r="L9" s="33">
        <f t="shared" si="0"/>
        <v>5</v>
      </c>
      <c r="M9" s="34">
        <f t="shared" si="1"/>
        <v>0.55555555555555558</v>
      </c>
      <c r="N9" s="12"/>
      <c r="O9" s="12"/>
      <c r="P9" s="12" t="s">
        <v>21</v>
      </c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2:26" ht="15.75">
      <c r="B10" s="30" t="s">
        <v>7</v>
      </c>
      <c r="C10" s="31" t="s">
        <v>21</v>
      </c>
      <c r="D10" s="8" t="s">
        <v>20</v>
      </c>
      <c r="E10" s="8" t="s">
        <v>21</v>
      </c>
      <c r="F10" s="8" t="s">
        <v>21</v>
      </c>
      <c r="G10" s="8" t="s">
        <v>20</v>
      </c>
      <c r="H10" s="8" t="s">
        <v>20</v>
      </c>
      <c r="I10" s="8" t="s">
        <v>21</v>
      </c>
      <c r="J10" s="8" t="s">
        <v>20</v>
      </c>
      <c r="K10" s="32" t="s">
        <v>20</v>
      </c>
      <c r="L10" s="33">
        <f t="shared" si="0"/>
        <v>4</v>
      </c>
      <c r="M10" s="34">
        <f t="shared" si="1"/>
        <v>0.44444444444444442</v>
      </c>
      <c r="N10" s="12"/>
      <c r="O10" s="12"/>
      <c r="P10" s="12" t="s">
        <v>21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2:26" ht="15.75">
      <c r="B11" s="30" t="s">
        <v>8</v>
      </c>
      <c r="C11" s="31" t="s">
        <v>20</v>
      </c>
      <c r="D11" s="8" t="s">
        <v>20</v>
      </c>
      <c r="E11" s="8" t="s">
        <v>20</v>
      </c>
      <c r="F11" s="8" t="s">
        <v>20</v>
      </c>
      <c r="G11" s="8" t="s">
        <v>20</v>
      </c>
      <c r="H11" s="8" t="s">
        <v>20</v>
      </c>
      <c r="I11" s="8" t="s">
        <v>20</v>
      </c>
      <c r="J11" s="8" t="s">
        <v>20</v>
      </c>
      <c r="K11" s="32" t="s">
        <v>20</v>
      </c>
      <c r="L11" s="33">
        <f t="shared" si="0"/>
        <v>0</v>
      </c>
      <c r="M11" s="34">
        <f t="shared" si="1"/>
        <v>0</v>
      </c>
      <c r="N11" s="12"/>
      <c r="O11" s="12"/>
      <c r="P11" s="12" t="s">
        <v>21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2:26" ht="15.75">
      <c r="B12" s="30" t="s">
        <v>9</v>
      </c>
      <c r="C12" s="31" t="s">
        <v>21</v>
      </c>
      <c r="D12" s="8" t="s">
        <v>20</v>
      </c>
      <c r="E12" s="8" t="s">
        <v>21</v>
      </c>
      <c r="F12" s="8" t="s">
        <v>21</v>
      </c>
      <c r="G12" s="8" t="s">
        <v>20</v>
      </c>
      <c r="H12" s="8" t="s">
        <v>21</v>
      </c>
      <c r="I12" s="8" t="s">
        <v>20</v>
      </c>
      <c r="J12" s="8" t="s">
        <v>20</v>
      </c>
      <c r="K12" s="32" t="s">
        <v>20</v>
      </c>
      <c r="L12" s="33">
        <f t="shared" si="0"/>
        <v>4</v>
      </c>
      <c r="M12" s="34">
        <f t="shared" si="1"/>
        <v>0.44444444444444442</v>
      </c>
      <c r="N12" s="12"/>
      <c r="O12" s="12"/>
      <c r="P12" s="12" t="s">
        <v>21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2:26" ht="15.75">
      <c r="B13" s="30" t="s">
        <v>10</v>
      </c>
      <c r="C13" s="31" t="s">
        <v>20</v>
      </c>
      <c r="D13" s="8" t="s">
        <v>20</v>
      </c>
      <c r="E13" s="8" t="s">
        <v>21</v>
      </c>
      <c r="F13" s="8" t="s">
        <v>21</v>
      </c>
      <c r="G13" s="8" t="s">
        <v>20</v>
      </c>
      <c r="H13" s="8" t="s">
        <v>21</v>
      </c>
      <c r="I13" s="8" t="s">
        <v>21</v>
      </c>
      <c r="J13" s="8" t="s">
        <v>21</v>
      </c>
      <c r="K13" s="32" t="s">
        <v>20</v>
      </c>
      <c r="L13" s="33">
        <f t="shared" si="0"/>
        <v>5</v>
      </c>
      <c r="M13" s="34">
        <f t="shared" si="1"/>
        <v>0.55555555555555558</v>
      </c>
      <c r="N13" s="12"/>
      <c r="O13" s="12"/>
      <c r="P13" s="12" t="s">
        <v>21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26" ht="15.75">
      <c r="B14" s="30" t="s">
        <v>11</v>
      </c>
      <c r="C14" s="31" t="s">
        <v>20</v>
      </c>
      <c r="D14" s="8" t="s">
        <v>20</v>
      </c>
      <c r="E14" s="8" t="s">
        <v>21</v>
      </c>
      <c r="F14" s="8" t="s">
        <v>20</v>
      </c>
      <c r="G14" s="8" t="s">
        <v>20</v>
      </c>
      <c r="H14" s="8" t="s">
        <v>21</v>
      </c>
      <c r="I14" s="8" t="s">
        <v>20</v>
      </c>
      <c r="J14" s="8" t="s">
        <v>21</v>
      </c>
      <c r="K14" s="32" t="s">
        <v>20</v>
      </c>
      <c r="L14" s="33">
        <f t="shared" si="0"/>
        <v>3</v>
      </c>
      <c r="M14" s="34">
        <f t="shared" si="1"/>
        <v>0.33333333333333331</v>
      </c>
      <c r="N14" s="12"/>
      <c r="O14" s="12"/>
      <c r="P14" s="12" t="s">
        <v>21</v>
      </c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26" ht="15.75">
      <c r="B15" s="30" t="s">
        <v>12</v>
      </c>
      <c r="C15" s="31" t="s">
        <v>21</v>
      </c>
      <c r="D15" s="8" t="s">
        <v>20</v>
      </c>
      <c r="E15" s="8" t="s">
        <v>20</v>
      </c>
      <c r="F15" s="8" t="s">
        <v>21</v>
      </c>
      <c r="G15" s="8" t="s">
        <v>20</v>
      </c>
      <c r="H15" s="8" t="s">
        <v>21</v>
      </c>
      <c r="I15" s="8" t="s">
        <v>21</v>
      </c>
      <c r="J15" s="8" t="s">
        <v>21</v>
      </c>
      <c r="K15" s="32" t="s">
        <v>20</v>
      </c>
      <c r="L15" s="33">
        <f t="shared" si="0"/>
        <v>5</v>
      </c>
      <c r="M15" s="34">
        <f t="shared" si="1"/>
        <v>0.55555555555555558</v>
      </c>
      <c r="N15" s="12"/>
      <c r="O15" s="12"/>
      <c r="P15" s="12" t="s">
        <v>21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2:26" ht="15.75">
      <c r="B16" s="30" t="s">
        <v>13</v>
      </c>
      <c r="C16" s="31" t="s">
        <v>21</v>
      </c>
      <c r="D16" s="8" t="s">
        <v>21</v>
      </c>
      <c r="E16" s="8" t="s">
        <v>21</v>
      </c>
      <c r="F16" s="8" t="s">
        <v>21</v>
      </c>
      <c r="G16" s="8" t="s">
        <v>21</v>
      </c>
      <c r="H16" s="8" t="s">
        <v>21</v>
      </c>
      <c r="I16" s="8" t="s">
        <v>21</v>
      </c>
      <c r="J16" s="8" t="s">
        <v>21</v>
      </c>
      <c r="K16" s="32" t="s">
        <v>21</v>
      </c>
      <c r="L16" s="33">
        <f t="shared" si="0"/>
        <v>9</v>
      </c>
      <c r="M16" s="34">
        <f t="shared" si="1"/>
        <v>1</v>
      </c>
      <c r="N16" s="12"/>
      <c r="O16" s="12"/>
      <c r="P16" s="12" t="s">
        <v>21</v>
      </c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2:26" ht="15.75">
      <c r="B17" s="30" t="s">
        <v>14</v>
      </c>
      <c r="C17" s="31" t="s">
        <v>21</v>
      </c>
      <c r="D17" s="8" t="s">
        <v>20</v>
      </c>
      <c r="E17" s="8" t="s">
        <v>21</v>
      </c>
      <c r="F17" s="8" t="s">
        <v>20</v>
      </c>
      <c r="G17" s="8" t="s">
        <v>20</v>
      </c>
      <c r="H17" s="8" t="s">
        <v>21</v>
      </c>
      <c r="I17" s="8" t="s">
        <v>20</v>
      </c>
      <c r="J17" s="8" t="s">
        <v>20</v>
      </c>
      <c r="K17" s="32" t="s">
        <v>20</v>
      </c>
      <c r="L17" s="33">
        <f t="shared" si="0"/>
        <v>3</v>
      </c>
      <c r="M17" s="34">
        <f t="shared" si="1"/>
        <v>0.33333333333333331</v>
      </c>
      <c r="N17" s="12"/>
      <c r="O17" s="12"/>
      <c r="P17" s="12" t="s">
        <v>21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2:26" ht="15.75">
      <c r="B18" s="30" t="s">
        <v>15</v>
      </c>
      <c r="C18" s="31" t="s">
        <v>21</v>
      </c>
      <c r="D18" s="8" t="s">
        <v>21</v>
      </c>
      <c r="E18" s="8" t="s">
        <v>21</v>
      </c>
      <c r="F18" s="8" t="s">
        <v>21</v>
      </c>
      <c r="G18" s="8" t="s">
        <v>21</v>
      </c>
      <c r="H18" s="8" t="s">
        <v>21</v>
      </c>
      <c r="I18" s="8" t="s">
        <v>21</v>
      </c>
      <c r="J18" s="8" t="s">
        <v>20</v>
      </c>
      <c r="K18" s="32" t="s">
        <v>20</v>
      </c>
      <c r="L18" s="33">
        <f t="shared" si="0"/>
        <v>7</v>
      </c>
      <c r="M18" s="34">
        <f t="shared" si="1"/>
        <v>0.77777777777777779</v>
      </c>
      <c r="N18" s="12"/>
      <c r="O18" s="12"/>
      <c r="P18" s="12" t="s">
        <v>21</v>
      </c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2:26" ht="15.75">
      <c r="B19" s="30" t="s">
        <v>16</v>
      </c>
      <c r="C19" s="31" t="s">
        <v>21</v>
      </c>
      <c r="D19" s="8" t="s">
        <v>20</v>
      </c>
      <c r="E19" s="8" t="s">
        <v>20</v>
      </c>
      <c r="F19" s="8" t="s">
        <v>21</v>
      </c>
      <c r="G19" s="8" t="s">
        <v>21</v>
      </c>
      <c r="H19" s="8" t="s">
        <v>21</v>
      </c>
      <c r="I19" s="8" t="s">
        <v>20</v>
      </c>
      <c r="J19" s="8" t="s">
        <v>21</v>
      </c>
      <c r="K19" s="32" t="s">
        <v>20</v>
      </c>
      <c r="L19" s="33">
        <f t="shared" si="0"/>
        <v>5</v>
      </c>
      <c r="M19" s="34">
        <f t="shared" si="1"/>
        <v>0.55555555555555558</v>
      </c>
      <c r="N19" s="12"/>
      <c r="O19" s="12"/>
      <c r="P19" s="12" t="s">
        <v>21</v>
      </c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2:26" ht="15.75">
      <c r="B20" s="30" t="s">
        <v>17</v>
      </c>
      <c r="C20" s="31" t="s">
        <v>21</v>
      </c>
      <c r="D20" s="8" t="s">
        <v>20</v>
      </c>
      <c r="E20" s="8" t="s">
        <v>20</v>
      </c>
      <c r="F20" s="8" t="s">
        <v>20</v>
      </c>
      <c r="G20" s="8" t="s">
        <v>21</v>
      </c>
      <c r="H20" s="8" t="s">
        <v>21</v>
      </c>
      <c r="I20" s="8" t="s">
        <v>20</v>
      </c>
      <c r="J20" s="8" t="s">
        <v>20</v>
      </c>
      <c r="K20" s="32" t="s">
        <v>20</v>
      </c>
      <c r="L20" s="33">
        <f t="shared" si="0"/>
        <v>3</v>
      </c>
      <c r="M20" s="34">
        <f t="shared" si="1"/>
        <v>0.33333333333333331</v>
      </c>
      <c r="N20" s="12"/>
      <c r="O20" s="12"/>
      <c r="P20" s="12" t="s">
        <v>21</v>
      </c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2:26" ht="15.75" customHeight="1">
      <c r="B21" s="30" t="s">
        <v>18</v>
      </c>
      <c r="C21" s="35" t="s">
        <v>21</v>
      </c>
      <c r="D21" s="36" t="s">
        <v>20</v>
      </c>
      <c r="E21" s="36" t="s">
        <v>21</v>
      </c>
      <c r="F21" s="36" t="s">
        <v>20</v>
      </c>
      <c r="G21" s="36" t="s">
        <v>20</v>
      </c>
      <c r="H21" s="36" t="s">
        <v>20</v>
      </c>
      <c r="I21" s="36" t="s">
        <v>20</v>
      </c>
      <c r="J21" s="36" t="s">
        <v>21</v>
      </c>
      <c r="K21" s="37" t="s">
        <v>20</v>
      </c>
      <c r="L21" s="38">
        <f t="shared" si="0"/>
        <v>3</v>
      </c>
      <c r="M21" s="39">
        <f t="shared" si="1"/>
        <v>0.33333333333333331</v>
      </c>
      <c r="N21" s="12"/>
      <c r="O21" s="12"/>
      <c r="P21" s="12" t="s">
        <v>21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2:26" ht="15.75" customHeight="1">
      <c r="B22" s="24" t="s">
        <v>68</v>
      </c>
      <c r="C22" s="40">
        <f>COUNTIF(C3:C21,P3)</f>
        <v>13</v>
      </c>
      <c r="D22" s="41">
        <f>COUNTIF(D3:D21,P3)</f>
        <v>4</v>
      </c>
      <c r="E22" s="41">
        <f>COUNTIF(E3:E21,P3)</f>
        <v>14</v>
      </c>
      <c r="F22" s="41">
        <f>COUNTIF(F3:F21,P3)</f>
        <v>9</v>
      </c>
      <c r="G22" s="41">
        <f>COUNTIF(G3:G21,P3)</f>
        <v>7</v>
      </c>
      <c r="H22" s="41">
        <f>COUNTIF(H3:H21,P3)</f>
        <v>15</v>
      </c>
      <c r="I22" s="41">
        <f>COUNTIF(I3:I21,P3)</f>
        <v>8</v>
      </c>
      <c r="J22" s="41">
        <f>COUNTIF(J3:J21,P3)</f>
        <v>11</v>
      </c>
      <c r="K22" s="42">
        <f>COUNTIF(K3:K21,P3)</f>
        <v>5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2:26" ht="15.75" customHeight="1">
      <c r="B23" s="43" t="s">
        <v>69</v>
      </c>
      <c r="C23" s="44">
        <f t="shared" ref="C23:K23" si="2">C22/19</f>
        <v>0.68421052631578949</v>
      </c>
      <c r="D23" s="45">
        <f t="shared" si="2"/>
        <v>0.21052631578947367</v>
      </c>
      <c r="E23" s="45">
        <f t="shared" si="2"/>
        <v>0.73684210526315785</v>
      </c>
      <c r="F23" s="45">
        <f t="shared" si="2"/>
        <v>0.47368421052631576</v>
      </c>
      <c r="G23" s="45">
        <f t="shared" si="2"/>
        <v>0.36842105263157893</v>
      </c>
      <c r="H23" s="45">
        <f t="shared" si="2"/>
        <v>0.78947368421052633</v>
      </c>
      <c r="I23" s="45">
        <f t="shared" si="2"/>
        <v>0.42105263157894735</v>
      </c>
      <c r="J23" s="45">
        <f t="shared" si="2"/>
        <v>0.57894736842105265</v>
      </c>
      <c r="K23" s="39">
        <f t="shared" si="2"/>
        <v>0.26315789473684209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2:26" ht="15.75" customHeight="1"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2:26" ht="15.75" customHeight="1">
      <c r="B25" s="46" t="s">
        <v>70</v>
      </c>
      <c r="C25" s="20" t="s">
        <v>71</v>
      </c>
      <c r="D25" s="20" t="s">
        <v>87</v>
      </c>
      <c r="E25" s="20" t="s">
        <v>72</v>
      </c>
      <c r="F25" s="47" t="s">
        <v>78</v>
      </c>
      <c r="G25" s="48" t="s">
        <v>79</v>
      </c>
      <c r="H25" s="48" t="s">
        <v>80</v>
      </c>
      <c r="K25" s="49" t="s">
        <v>73</v>
      </c>
      <c r="L25" s="50">
        <f>MODE(L3:L21)</f>
        <v>5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2:26" ht="15.75" customHeight="1">
      <c r="B26" s="51">
        <v>0</v>
      </c>
      <c r="C26" s="52">
        <f>COUNTIF(L3:L21,B26)</f>
        <v>1</v>
      </c>
      <c r="D26" s="53">
        <f t="shared" ref="D26:D35" si="3">C26/19</f>
        <v>5.2631578947368418E-2</v>
      </c>
      <c r="E26" s="54">
        <f>COUNTIF(L3:L21,B26)</f>
        <v>1</v>
      </c>
      <c r="F26" s="55">
        <f t="shared" ref="F26:F35" si="4">E26/19</f>
        <v>5.2631578947368418E-2</v>
      </c>
      <c r="G26" s="56">
        <f t="shared" ref="G26:G35" si="5">D26</f>
        <v>5.2631578947368418E-2</v>
      </c>
      <c r="H26" s="56">
        <f t="shared" ref="H26:H35" si="6">F26</f>
        <v>5.2631578947368418E-2</v>
      </c>
      <c r="K26" s="57" t="s">
        <v>74</v>
      </c>
      <c r="L26" s="58">
        <f>AVERAGE(L3:L21)</f>
        <v>4.5263157894736841</v>
      </c>
      <c r="M26" s="12"/>
      <c r="N26" s="12"/>
      <c r="O26" s="12"/>
      <c r="P26" s="12"/>
      <c r="Q26" s="12"/>
      <c r="R26" s="12"/>
      <c r="S26" s="12"/>
      <c r="T26" s="59" t="s">
        <v>75</v>
      </c>
      <c r="U26" s="12"/>
      <c r="V26" s="12"/>
      <c r="W26" s="12"/>
      <c r="X26" s="12"/>
      <c r="Y26" s="12"/>
      <c r="Z26" s="12"/>
    </row>
    <row r="27" spans="2:26" ht="15.75" customHeight="1">
      <c r="B27" s="31">
        <v>1</v>
      </c>
      <c r="C27" s="8">
        <f>COUNTIF(L3:L21,B27)</f>
        <v>1</v>
      </c>
      <c r="D27" s="60">
        <f t="shared" si="3"/>
        <v>5.2631578947368418E-2</v>
      </c>
      <c r="E27" s="61">
        <f>COUNTIF(L3:L21,B27)+E26</f>
        <v>2</v>
      </c>
      <c r="F27" s="62">
        <f t="shared" si="4"/>
        <v>0.10526315789473684</v>
      </c>
      <c r="G27" s="63">
        <f t="shared" si="5"/>
        <v>5.2631578947368418E-2</v>
      </c>
      <c r="H27" s="63">
        <f t="shared" si="6"/>
        <v>0.10526315789473684</v>
      </c>
      <c r="K27" s="57" t="s">
        <v>76</v>
      </c>
      <c r="L27" s="64">
        <f>MEDIAN(L3:L21)</f>
        <v>5</v>
      </c>
      <c r="M27" s="12"/>
      <c r="N27" s="12"/>
      <c r="O27" s="12"/>
      <c r="P27" s="12"/>
      <c r="Q27" s="12"/>
      <c r="R27" s="12"/>
      <c r="S27" s="12"/>
      <c r="T27" s="65">
        <f>SUM(C22:K22)/9</f>
        <v>9.5555555555555554</v>
      </c>
      <c r="U27" s="12"/>
      <c r="V27" s="12"/>
      <c r="W27" s="12"/>
      <c r="X27" s="12"/>
      <c r="Y27" s="12"/>
      <c r="Z27" s="12"/>
    </row>
    <row r="28" spans="2:26" ht="15.75" customHeight="1">
      <c r="B28" s="31">
        <v>2</v>
      </c>
      <c r="C28" s="8">
        <f>COUNTIF(L3:L21,B28)</f>
        <v>0</v>
      </c>
      <c r="D28" s="60">
        <f t="shared" si="3"/>
        <v>0</v>
      </c>
      <c r="E28" s="61">
        <f>COUNTIF(L3:L21,B28)+E27</f>
        <v>2</v>
      </c>
      <c r="F28" s="62">
        <f t="shared" si="4"/>
        <v>0.10526315789473684</v>
      </c>
      <c r="G28" s="63">
        <f t="shared" si="5"/>
        <v>0</v>
      </c>
      <c r="H28" s="63">
        <f t="shared" si="6"/>
        <v>0.10526315789473684</v>
      </c>
      <c r="K28" s="57" t="s">
        <v>77</v>
      </c>
      <c r="L28" s="64">
        <f>VAR(L3:L21)</f>
        <v>4.8187134502923987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2:26" ht="15.75" customHeight="1">
      <c r="B29" s="31">
        <v>3</v>
      </c>
      <c r="C29" s="8">
        <f>COUNTIF(L3:L21,B29)</f>
        <v>4</v>
      </c>
      <c r="D29" s="60">
        <f t="shared" si="3"/>
        <v>0.21052631578947367</v>
      </c>
      <c r="E29" s="61">
        <f>COUNTIF(L3:L21,B29)+E28</f>
        <v>6</v>
      </c>
      <c r="F29" s="62">
        <f t="shared" si="4"/>
        <v>0.31578947368421051</v>
      </c>
      <c r="G29" s="63">
        <f t="shared" si="5"/>
        <v>0.21052631578947367</v>
      </c>
      <c r="H29" s="63">
        <f t="shared" si="6"/>
        <v>0.31578947368421051</v>
      </c>
      <c r="K29" s="66" t="s">
        <v>81</v>
      </c>
      <c r="L29" s="67">
        <f>STDEV(L3:L21)</f>
        <v>2.1951568167883586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26" ht="15.75" customHeight="1">
      <c r="B30" s="31">
        <v>4</v>
      </c>
      <c r="C30" s="8">
        <f>COUNTIF(L3:L21,B30)</f>
        <v>3</v>
      </c>
      <c r="D30" s="60">
        <f t="shared" si="3"/>
        <v>0.15789473684210525</v>
      </c>
      <c r="E30" s="61">
        <f>COUNTIF(L3:L21,B30)+E29</f>
        <v>9</v>
      </c>
      <c r="F30" s="62">
        <f t="shared" si="4"/>
        <v>0.47368421052631576</v>
      </c>
      <c r="G30" s="63">
        <f t="shared" si="5"/>
        <v>0.15789473684210525</v>
      </c>
      <c r="H30" s="63">
        <f t="shared" si="6"/>
        <v>0.47368421052631576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6" ht="15.75" customHeight="1">
      <c r="B31" s="31">
        <v>5</v>
      </c>
      <c r="C31" s="8">
        <f>COUNTIF(L3:L21,B31)</f>
        <v>5</v>
      </c>
      <c r="D31" s="60">
        <f t="shared" si="3"/>
        <v>0.26315789473684209</v>
      </c>
      <c r="E31" s="61">
        <f>COUNTIF(L3:L21,B31)+E30</f>
        <v>14</v>
      </c>
      <c r="F31" s="62">
        <f t="shared" si="4"/>
        <v>0.73684210526315785</v>
      </c>
      <c r="G31" s="63">
        <f t="shared" si="5"/>
        <v>0.26315789473684209</v>
      </c>
      <c r="H31" s="63">
        <f t="shared" si="6"/>
        <v>0.73684210526315785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2:26" ht="15.75" customHeight="1">
      <c r="B32" s="31">
        <v>6</v>
      </c>
      <c r="C32" s="8">
        <f>COUNTIF(L3:L21,B32)</f>
        <v>2</v>
      </c>
      <c r="D32" s="60">
        <f t="shared" si="3"/>
        <v>0.10526315789473684</v>
      </c>
      <c r="E32" s="61">
        <f>COUNTIF(L3:L21,B32)+E31</f>
        <v>16</v>
      </c>
      <c r="F32" s="62">
        <f t="shared" si="4"/>
        <v>0.84210526315789469</v>
      </c>
      <c r="G32" s="63">
        <f t="shared" si="5"/>
        <v>0.10526315789473684</v>
      </c>
      <c r="H32" s="63">
        <f t="shared" si="6"/>
        <v>0.84210526315789469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2:26" ht="15.75" customHeight="1">
      <c r="B33" s="31">
        <v>7</v>
      </c>
      <c r="C33" s="8">
        <f>COUNTIF(L3:L21,B33)</f>
        <v>1</v>
      </c>
      <c r="D33" s="60">
        <f t="shared" si="3"/>
        <v>5.2631578947368418E-2</v>
      </c>
      <c r="E33" s="61">
        <f>COUNTIF(L3:L21,B33)+E32</f>
        <v>17</v>
      </c>
      <c r="F33" s="62">
        <f t="shared" si="4"/>
        <v>0.89473684210526316</v>
      </c>
      <c r="G33" s="63">
        <f t="shared" si="5"/>
        <v>5.2631578947368418E-2</v>
      </c>
      <c r="H33" s="63">
        <f t="shared" si="6"/>
        <v>0.89473684210526316</v>
      </c>
      <c r="L33" s="17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2:26" ht="15.75" customHeight="1">
      <c r="B34" s="31">
        <v>8</v>
      </c>
      <c r="C34" s="8">
        <f>COUNTIF(L3:L21,B34)</f>
        <v>1</v>
      </c>
      <c r="D34" s="60">
        <f t="shared" si="3"/>
        <v>5.2631578947368418E-2</v>
      </c>
      <c r="E34" s="61">
        <f>COUNTIF(L3:L21,B34)+E33</f>
        <v>18</v>
      </c>
      <c r="F34" s="62">
        <f t="shared" si="4"/>
        <v>0.94736842105263153</v>
      </c>
      <c r="G34" s="63">
        <f t="shared" si="5"/>
        <v>5.2631578947368418E-2</v>
      </c>
      <c r="H34" s="63">
        <f t="shared" si="6"/>
        <v>0.94736842105263153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2:26" ht="15.75" customHeight="1">
      <c r="B35" s="35">
        <v>9</v>
      </c>
      <c r="C35" s="36">
        <f>COUNTIF(L3:L21,B35)</f>
        <v>1</v>
      </c>
      <c r="D35" s="68">
        <f t="shared" si="3"/>
        <v>5.2631578947368418E-2</v>
      </c>
      <c r="E35" s="69">
        <f>COUNTIF(L3:L21,B35)+E34</f>
        <v>19</v>
      </c>
      <c r="F35" s="70">
        <f t="shared" si="4"/>
        <v>1</v>
      </c>
      <c r="G35" s="71">
        <f t="shared" si="5"/>
        <v>5.2631578947368418E-2</v>
      </c>
      <c r="H35" s="71">
        <f t="shared" si="6"/>
        <v>1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2:26" ht="15.75" customHeight="1">
      <c r="B36" s="12"/>
      <c r="C36" s="12"/>
      <c r="E36" s="7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2:26" ht="15.75" customHeight="1">
      <c r="G37" s="12"/>
      <c r="H37" s="12"/>
      <c r="I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2:26" ht="15.75" customHeight="1">
      <c r="G38" s="12"/>
      <c r="H38" s="12"/>
      <c r="I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2:26" ht="15.75" customHeight="1">
      <c r="G39" s="12"/>
      <c r="H39" s="12"/>
      <c r="I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2:26" ht="15.75" customHeight="1">
      <c r="G40" s="12"/>
      <c r="H40" s="12"/>
      <c r="I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2:26" ht="15.75" customHeight="1">
      <c r="G41" s="12"/>
      <c r="H41" s="12"/>
      <c r="I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2:26" ht="15.75" customHeight="1">
      <c r="G42" s="12"/>
      <c r="H42" s="12"/>
      <c r="I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2:26" ht="15.75" customHeight="1">
      <c r="G43" s="12"/>
      <c r="H43" s="12"/>
      <c r="I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2:26" ht="15.75" customHeight="1">
      <c r="G44" s="12"/>
      <c r="H44" s="12"/>
      <c r="I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2:26" ht="15.75" customHeight="1">
      <c r="G45" s="12"/>
      <c r="H45" s="12"/>
      <c r="I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2:26" ht="15.75" customHeight="1">
      <c r="G46" s="12"/>
      <c r="H46" s="12"/>
      <c r="I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2:26" ht="15.75" customHeight="1">
      <c r="G47" s="12"/>
      <c r="H47" s="12"/>
      <c r="I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2:26" ht="15.75" customHeight="1">
      <c r="G48" s="12"/>
      <c r="H48" s="12"/>
      <c r="I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7:26" ht="15.75" customHeight="1">
      <c r="G49" s="12"/>
      <c r="H49" s="12"/>
      <c r="I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7:26" ht="15.75" customHeight="1">
      <c r="G50" s="12"/>
      <c r="H50" s="12"/>
      <c r="I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7:26" ht="15.75" customHeight="1"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7:26" ht="15.75" customHeight="1"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7:26" ht="15.75" customHeight="1"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7:26" ht="15.75" customHeight="1"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7:26" ht="15.75" customHeight="1"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7:26" ht="15.75" customHeight="1"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7:26" ht="15.75" customHeight="1"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7:26" ht="15.75" customHeight="1"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7:26" ht="15.75" customHeight="1"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7:26" ht="15.75" customHeight="1"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7:26" ht="15.75" customHeight="1"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7:26" ht="15.75" customHeight="1"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7:26" ht="15.75" customHeight="1"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7:26" ht="15.75" customHeight="1"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3:26" ht="15.75" customHeight="1"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3:26" ht="15.75" customHeight="1"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3:26" ht="15.75" customHeight="1"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3:26" ht="15.75" customHeight="1"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3:26" ht="15.75" customHeight="1"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3:26" ht="15.75" customHeight="1"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3:26" ht="15.75" customHeight="1"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3:26" ht="15.75" customHeight="1"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3:26" ht="15.75" customHeight="1"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3:26" ht="15.75" customHeight="1"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3:26" ht="15.75" customHeight="1"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3:26" ht="15.75" customHeight="1"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3:26" ht="15.75" customHeight="1"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3:26" ht="15.75" customHeight="1"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3:26" ht="15.75" customHeight="1"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3:26" ht="15.75" customHeight="1"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3:26" ht="15.75" customHeight="1"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3:26" ht="15.75" customHeight="1"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3:26" ht="15.75" customHeight="1"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3:26" ht="15.75" customHeight="1"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3:26" ht="15.75" customHeight="1"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3:26" ht="15.75" customHeight="1"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3:26" ht="15.75" customHeight="1"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3:26" ht="15.75" customHeight="1"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3:26" ht="15.75" customHeight="1"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3:26" ht="15.75" customHeight="1"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3:26" ht="15.75" customHeight="1"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3:26" ht="15.75" customHeight="1"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3:26" ht="15.75" customHeight="1"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3:26" ht="15.75" customHeight="1"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3:26" ht="15.75" customHeight="1"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3:26" ht="15.75" customHeight="1"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3:26" ht="15.75" customHeight="1"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3:26" ht="15.75" customHeight="1"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3:26" ht="15.75" customHeight="1"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3:26" ht="15.75" customHeight="1"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3:26" ht="15.75" customHeight="1"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3:26" ht="15.75" customHeight="1"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3:26" ht="15.75" customHeight="1"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3:26" ht="15.75" customHeight="1"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3:26" ht="15.75" customHeight="1"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3:26" ht="15.75" customHeight="1"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3:26" ht="15.75" customHeight="1"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3:26" ht="15.75" customHeight="1"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3:26" ht="15.75" customHeight="1"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3:26" ht="15.75" customHeight="1"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3:26" ht="15.75" customHeight="1"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3:26" ht="15.75" customHeight="1"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3:26" ht="15.75" customHeight="1"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3:26" ht="15.75" customHeight="1"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3:26" ht="15.75" customHeight="1"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3:26" ht="15.75" customHeight="1"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3:26" ht="15.75" customHeight="1"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3:26" ht="15.75" customHeight="1"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3:26" ht="15.75" customHeight="1"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3:26" ht="15.75" customHeight="1"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3:26" ht="15.75" customHeight="1"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3:26" ht="15.75" customHeight="1"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3:26" ht="15.75" customHeight="1"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3:26" ht="15.75" customHeight="1"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3:26" ht="15.75" customHeight="1"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3:26" ht="15.75" customHeight="1"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3:26" ht="15.75" customHeight="1"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3:26" ht="15.75" customHeight="1"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3:26" ht="15.75" customHeight="1"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3:26" ht="15.75" customHeight="1"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3:26" ht="15.75" customHeight="1"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3:26" ht="15.75" customHeight="1"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3:26" ht="15.75" customHeight="1"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3:26" ht="15.75" customHeight="1"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3:26" ht="15.75" customHeight="1"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3:26" ht="15.75" customHeight="1"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3:26" ht="15.75" customHeight="1"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3:26" ht="15.75" customHeight="1"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3:26" ht="15.75" customHeight="1"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3:26" ht="15.75" customHeight="1"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3:26" ht="15.75" customHeight="1"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3:26" ht="15.75" customHeight="1"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3:26" ht="15.75" customHeight="1"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3:26" ht="15.75" customHeight="1"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3:26" ht="15.75" customHeight="1"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3:26" ht="15.75" customHeight="1"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3:26" ht="15.75" customHeight="1"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3:26" ht="15.75" customHeight="1"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3:26" ht="15.75" customHeight="1"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3:26" ht="15.75" customHeight="1"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3:26" ht="15.75" customHeight="1"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3:26" ht="15.75" customHeight="1"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3:26" ht="15.75" customHeight="1"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3:26" ht="15.75" customHeight="1"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3:26" ht="15.75" customHeight="1"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3:26" ht="15.75" customHeight="1"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3:26" ht="15.75" customHeight="1"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3:26" ht="15.75" customHeight="1"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3:26" ht="15.75" customHeight="1"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3:26" ht="15.75" customHeight="1"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3:26" ht="15.75" customHeight="1"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3:26" ht="15.75" customHeight="1"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3:26" ht="15.75" customHeight="1"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3:26" ht="15.75" customHeight="1"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3:26" ht="15.75" customHeight="1"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3:26" ht="15.75" customHeight="1"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3:26" ht="15.75" customHeight="1"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3:26" ht="15.75" customHeight="1"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3:26" ht="15.75" customHeight="1"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3:26" ht="15.75" customHeight="1"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3:26" ht="15.75" customHeight="1"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3:26" ht="15.75" customHeight="1"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3:26" ht="15.75" customHeight="1"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3:26" ht="15.75" customHeight="1"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3:26" ht="15.75" customHeight="1"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3:26" ht="15.75" customHeight="1"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3:26" ht="15.75" customHeight="1"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3:26" ht="15.75" customHeight="1"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3:26" ht="15.75" customHeight="1"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3:26" ht="15.75" customHeight="1"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3:26" ht="15.75" customHeight="1"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3:26" ht="15.75" customHeight="1"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3:26" ht="15.75" customHeight="1"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3:26" ht="15.75" customHeight="1"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3:26" ht="15.75" customHeight="1"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3:26" ht="15.75" customHeight="1"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3:26" ht="15.75" customHeight="1"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3:26" ht="15.75" customHeight="1"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3:26" ht="15.75" customHeight="1"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3:26" ht="15.75" customHeight="1"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3:26" ht="15.75" customHeight="1"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3:26" ht="15.75" customHeight="1"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3:26" ht="15.75" customHeight="1"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3:26" ht="15.75" customHeight="1"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3:26" ht="15.75" customHeight="1"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3:26" ht="15.75" customHeight="1"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3:26" ht="15.75" customHeight="1"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3:26" ht="15.75" customHeight="1"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3:26" ht="15.75" customHeight="1"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3:26" ht="15.75" customHeight="1"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3:26" ht="15.75" customHeight="1"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3:26" ht="15.75" customHeight="1"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3:26" ht="15.75" customHeight="1"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3:26" ht="15.75" customHeight="1"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3:26" ht="15.75" customHeight="1"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3:26" ht="15.75" customHeight="1"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3:26" ht="15.75" customHeight="1"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3:26" ht="15.75" customHeight="1"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3:26" ht="15.75" customHeight="1"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3:26" ht="15.75" customHeight="1"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3:26" ht="15.75" customHeight="1"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3:26" ht="15.75" customHeight="1"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3:26" ht="15.75" customHeight="1"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3:26" ht="15.75" customHeight="1"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3:26" ht="15.75" customHeight="1"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3:26" ht="15.75" customHeight="1"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3:26" ht="15.75" customHeight="1"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3:26" ht="15.75" customHeight="1"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3:26" ht="15.75" customHeight="1"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3:26" ht="15.75" customHeight="1"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3:26" ht="15.75" customHeight="1"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3:26" ht="15.75" customHeight="1"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3:26" ht="15.75" customHeight="1"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3:26" ht="15.75" customHeight="1"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3:26" ht="15.75" customHeight="1"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3:26" ht="15.75" customHeight="1"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3:26" ht="15.75" customHeight="1"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3:26" ht="15.75" customHeight="1"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3:26" ht="15.75" customHeight="1"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3:26" ht="15.75" customHeight="1"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3:26" ht="15.75" customHeight="1"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3:26" ht="15.75" customHeight="1"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3:26" ht="15.75" customHeight="1"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3:26" ht="15.75" customHeight="1"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3:26" ht="15.75" customHeight="1"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3:26" ht="15.75" customHeight="1"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3:26" ht="15.75" customHeight="1"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3:26" ht="15.75" customHeight="1"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3:26" ht="15.75" customHeight="1"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3:26" ht="15.75" customHeight="1"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3:26" ht="15.75" customHeight="1"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3:26" ht="15.75" customHeight="1"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3:26" ht="15.75" customHeight="1"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3:26" ht="15.75" customHeight="1"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3:26" ht="15.75" customHeight="1"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3:26" ht="15.75" customHeight="1"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3:26" ht="15.75" customHeight="1"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3:26" ht="15.75" customHeight="1"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3:26" ht="15.75" customHeight="1"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3:26" ht="15.75" customHeight="1"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3:26" ht="15.75" customHeight="1"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3:26" ht="15.75" customHeight="1"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3:26" ht="15.75" customHeight="1"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3:26" ht="15.75" customHeight="1"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3:26" ht="15.75" customHeight="1"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3:26" ht="15.75" customHeight="1"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3:26" ht="15.75" customHeight="1"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3:26" ht="15.75" customHeight="1"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3:26" ht="15.75" customHeight="1"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3:26" ht="15.75" customHeight="1"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3:26" ht="15.75" customHeight="1"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3:26" ht="15.75" customHeight="1"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3:26" ht="15.75" customHeight="1"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3:26" ht="15.75" customHeight="1"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3:26" ht="15.75" customHeight="1"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3:26" ht="15.75" customHeight="1"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3:26" ht="15.75" customHeight="1"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3:26" ht="15.75" customHeight="1"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3:26" ht="15.75" customHeight="1"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3:26" ht="15.75" customHeight="1"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3:26" ht="15.75" customHeight="1"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3:26" ht="15.75" customHeight="1"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3:26" ht="15.75" customHeight="1"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3:26" ht="15.75" customHeight="1"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3:26" ht="15.75" customHeight="1"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3:26" ht="15.75" customHeight="1"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3:26" ht="15.75" customHeight="1"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3:26" ht="15.75" customHeight="1"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3:26" ht="15.75" customHeight="1"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3:26" ht="15.75" customHeight="1"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3:26" ht="15.75" customHeight="1"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3:26" ht="15.75" customHeight="1"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3:26" ht="15.75" customHeight="1"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3:26" ht="15.75" customHeight="1"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3:26" ht="15.75" customHeight="1"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3:26" ht="15.75" customHeight="1"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3:26" ht="15.75" customHeight="1"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3:26" ht="15.75" customHeight="1"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3:26" ht="15.75" customHeight="1"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3:26" ht="15.75" customHeight="1"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3:26" ht="15.75" customHeight="1"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3:26" ht="15.75" customHeight="1"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3:26" ht="15.75" customHeight="1"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3:26" ht="15.75" customHeight="1"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3:26" ht="15.75" customHeight="1"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3:26" ht="15.75" customHeight="1"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3:26" ht="15.75" customHeight="1"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3:26" ht="15.75" customHeight="1"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3:26" ht="15.75" customHeight="1"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3:26" ht="15.75" customHeight="1"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3:26" ht="15.75" customHeight="1"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3:26" ht="15.75" customHeight="1"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3:26" ht="15.75" customHeight="1"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3:26" ht="15.75" customHeight="1"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3:26" ht="15.75" customHeight="1"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3:26" ht="15.75" customHeight="1"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3:26" ht="15.75" customHeight="1"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3:26" ht="15.75" customHeight="1"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3:26" ht="15.75" customHeight="1"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3:26" ht="15.75" customHeight="1"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3:26" ht="15.75" customHeight="1"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3:26" ht="15.75" customHeight="1"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3:26" ht="15.75" customHeight="1"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3:26" ht="15.75" customHeight="1"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3:26" ht="15.75" customHeight="1"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3:26" ht="15.75" customHeight="1"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3:26" ht="15.75" customHeight="1"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3:26" ht="15.75" customHeight="1"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3:26" ht="15.75" customHeight="1"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3:26" ht="15.75" customHeight="1"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3:26" ht="15.75" customHeight="1"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3:26" ht="15.75" customHeight="1"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3:26" ht="15.75" customHeight="1"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3:26" ht="15.75" customHeight="1"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3:26" ht="15.75" customHeight="1"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3:26" ht="15.75" customHeight="1"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3:26" ht="15.75" customHeight="1"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3:26" ht="15.75" customHeight="1"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3:26" ht="15.75" customHeight="1"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3:26" ht="15.75" customHeight="1"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3:26" ht="15.75" customHeight="1"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3:26" ht="15.75" customHeight="1"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3:26" ht="15.75" customHeight="1"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3:26" ht="15.75" customHeight="1"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3:26" ht="15.75" customHeight="1"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3:26" ht="15.75" customHeight="1"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3:26" ht="15.75" customHeight="1"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3:26" ht="15.75" customHeight="1"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3:26" ht="15.75" customHeight="1"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3:26" ht="15.75" customHeight="1"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3:26" ht="15.75" customHeight="1"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3:26" ht="15.75" customHeight="1"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3:26" ht="15.75" customHeight="1"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3:26" ht="15.75" customHeight="1"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3:26" ht="15.75" customHeight="1"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3:26" ht="15.75" customHeight="1"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3:26" ht="15.75" customHeight="1"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3:26" ht="15.75" customHeight="1"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3:26" ht="15.75" customHeight="1"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3:26" ht="15.75" customHeight="1"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3:26" ht="15.75" customHeight="1"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3:26" ht="15.75" customHeight="1"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3:26" ht="15.75" customHeight="1"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3:26" ht="15.75" customHeight="1"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3:26" ht="15.75" customHeight="1"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3:26" ht="15.75" customHeight="1"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3:26" ht="15.75" customHeight="1"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3:26" ht="15.75" customHeight="1"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3:26" ht="15.75" customHeight="1"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3:26" ht="15.75" customHeight="1"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3:26" ht="15.75" customHeight="1"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3:26" ht="15.75" customHeight="1"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3:26" ht="15.75" customHeight="1"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3:26" ht="15.75" customHeight="1"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3:26" ht="15.75" customHeight="1"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3:26" ht="15.75" customHeight="1"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3:26" ht="15.75" customHeight="1"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3:26" ht="15.75" customHeight="1"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3:26" ht="15.75" customHeight="1"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3:26" ht="15.75" customHeight="1"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3:26" ht="15.75" customHeight="1"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3:26" ht="15.75" customHeight="1"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3:26" ht="15.75" customHeight="1"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3:26" ht="15.75" customHeight="1"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3:26" ht="15.75" customHeight="1"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3:26" ht="15.75" customHeight="1"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3:26" ht="15.75" customHeight="1"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3:26" ht="15.75" customHeight="1"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3:26" ht="15.75" customHeight="1"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3:26" ht="15.75" customHeight="1"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3:26" ht="15.75" customHeight="1"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3:26" ht="15.75" customHeight="1"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3:26" ht="15.75" customHeight="1"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3:26" ht="15.75" customHeight="1"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3:26" ht="15.75" customHeight="1"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3:26" ht="15.75" customHeight="1"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3:26" ht="15.75" customHeight="1"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3:26" ht="15.75" customHeight="1"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3:26" ht="15.75" customHeight="1"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3:26" ht="15.75" customHeight="1"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3:26" ht="15.75" customHeight="1"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3:26" ht="15.75" customHeight="1"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3:26" ht="15.75" customHeight="1"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3:26" ht="15.75" customHeight="1"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3:26" ht="15.75" customHeight="1"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3:26" ht="15.75" customHeight="1"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3:26" ht="15.75" customHeight="1"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3:26" ht="15.75" customHeight="1"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3:26" ht="15.75" customHeight="1"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3:26" ht="15.75" customHeight="1"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3:26" ht="15.75" customHeight="1"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3:26" ht="15.75" customHeight="1"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3:26" ht="15.75" customHeight="1"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3:26" ht="15.75" customHeight="1"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3:26" ht="15.75" customHeight="1"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3:26" ht="15.75" customHeight="1"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3:26" ht="15.75" customHeight="1"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3:26" ht="15.75" customHeight="1"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3:26" ht="15.75" customHeight="1"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3:26" ht="15.75" customHeight="1"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3:26" ht="15.75" customHeight="1"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3:26" ht="15.75" customHeight="1"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3:26" ht="15.75" customHeight="1"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3:26" ht="15.75" customHeight="1"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3:26" ht="15.75" customHeight="1"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3:26" ht="15.75" customHeight="1"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3:26" ht="15.75" customHeight="1"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3:26" ht="15.75" customHeight="1"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3:26" ht="15.75" customHeight="1"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3:26" ht="15.75" customHeight="1"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3:26" ht="15.75" customHeight="1"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3:26" ht="15.75" customHeight="1"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3:26" ht="15.75" customHeight="1"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3:26" ht="15.75" customHeight="1"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3:26" ht="15.75" customHeight="1"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3:26" ht="15.75" customHeight="1"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3:26" ht="15.75" customHeight="1"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3:26" ht="15.75" customHeight="1"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3:26" ht="15.75" customHeight="1"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3:26" ht="15.75" customHeight="1"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3:26" ht="15.75" customHeight="1"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3:26" ht="15.75" customHeight="1"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3:26" ht="15.75" customHeight="1"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3:26" ht="15.75" customHeight="1"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3:26" ht="15.75" customHeight="1"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3:26" ht="15.75" customHeight="1"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3:26" ht="15.75" customHeight="1"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3:26" ht="15.75" customHeight="1"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3:26" ht="15.75" customHeight="1"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3:26" ht="15.75" customHeight="1"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3:26" ht="15.75" customHeight="1"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3:26" ht="15.75" customHeight="1"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3:26" ht="15.75" customHeight="1"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3:26" ht="15.75" customHeight="1"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3:26" ht="15.75" customHeight="1"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3:26" ht="15.75" customHeight="1"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3:26" ht="15.75" customHeight="1"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3:26" ht="15.75" customHeight="1"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3:26" ht="15.75" customHeight="1"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3:26" ht="15.75" customHeight="1"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3:26" ht="15.75" customHeight="1"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3:26" ht="15.75" customHeight="1"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3:26" ht="15.75" customHeight="1"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3:26" ht="15.75" customHeight="1"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3:26" ht="15.75" customHeight="1"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3:26" ht="15.75" customHeight="1"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3:26" ht="15.75" customHeight="1"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3:26" ht="15.75" customHeight="1"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3:26" ht="15.75" customHeight="1"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3:26" ht="15.75" customHeight="1"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3:26" ht="15.75" customHeight="1"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3:26" ht="15.75" customHeight="1"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3:26" ht="15.75" customHeight="1"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3:26" ht="15.75" customHeight="1"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3:26" ht="15.75" customHeight="1"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3:26" ht="15.75" customHeight="1"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3:26" ht="15.75" customHeight="1"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3:26" ht="15.75" customHeight="1"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3:26" ht="15.75" customHeight="1"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3:26" ht="15.75" customHeight="1"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3:26" ht="15.75" customHeight="1"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3:26" ht="15.75" customHeight="1"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3:26" ht="15.75" customHeight="1"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3:26" ht="15.75" customHeight="1"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3:26" ht="15.75" customHeight="1"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3:26" ht="15.75" customHeight="1"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3:26" ht="15.75" customHeight="1"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3:26" ht="15.75" customHeight="1"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3:26" ht="15.75" customHeight="1"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3:26" ht="15.75" customHeight="1"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3:26" ht="15.75" customHeight="1"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3:26" ht="15.75" customHeight="1"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3:26" ht="15.75" customHeight="1"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3:26" ht="15.75" customHeight="1"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3:26" ht="15.75" customHeight="1"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3:26" ht="15.75" customHeight="1"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3:26" ht="15.75" customHeight="1"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3:26" ht="15.75" customHeight="1"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3:26" ht="15.75" customHeight="1"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3:26" ht="15.75" customHeight="1"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3:26" ht="15.75" customHeight="1"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3:26" ht="15.75" customHeight="1"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3:26" ht="15.75" customHeight="1"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3:26" ht="15.75" customHeight="1"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3:26" ht="15.75" customHeight="1"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3:26" ht="15.75" customHeight="1"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3:26" ht="15.75" customHeight="1"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3:26" ht="15.75" customHeight="1"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3:26" ht="15.75" customHeight="1"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3:26" ht="15.75" customHeight="1"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3:26" ht="15.75" customHeight="1"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3:26" ht="15.75" customHeight="1"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3:26" ht="15.75" customHeight="1"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3:26" ht="15.75" customHeight="1"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3:26" ht="15.75" customHeight="1"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3:26" ht="15.75" customHeight="1"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3:26" ht="15.75" customHeight="1"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3:26" ht="15.75" customHeight="1"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3:26" ht="15.75" customHeight="1"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3:26" ht="15.75" customHeight="1"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3:26" ht="15.75" customHeight="1"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3:26" ht="15.75" customHeight="1"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3:26" ht="15.75" customHeight="1"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3:26" ht="15.75" customHeight="1"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3:26" ht="15.75" customHeight="1"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3:26" ht="15.75" customHeight="1"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3:26" ht="15.75" customHeight="1"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3:26" ht="15.75" customHeight="1"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3:26" ht="15.75" customHeight="1"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3:26" ht="15.75" customHeight="1"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3:26" ht="15.75" customHeight="1"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3:26" ht="15.75" customHeight="1"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3:26" ht="15.75" customHeight="1"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3:26" ht="15.75" customHeight="1"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3:26" ht="15.75" customHeight="1"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3:26" ht="15.75" customHeight="1"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3:26" ht="15.75" customHeight="1"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3:26" ht="15.75" customHeight="1"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3:26" ht="15.75" customHeight="1"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3:26" ht="15.75" customHeight="1"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3:26" ht="15.75" customHeight="1"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3:26" ht="15.75" customHeight="1"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3:26" ht="15.75" customHeight="1"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3:26" ht="15.75" customHeight="1"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3:26" ht="15.75" customHeight="1"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3:26" ht="15.75" customHeight="1"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3:26" ht="15.75" customHeight="1"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3:26" ht="15.75" customHeight="1"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3:26" ht="15.75" customHeight="1"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3:26" ht="15.75" customHeight="1"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3:26" ht="15.75" customHeight="1"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3:26" ht="15.75" customHeight="1"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3:26" ht="15.75" customHeight="1"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3:26" ht="15.75" customHeight="1"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3:26" ht="15.75" customHeight="1"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3:26" ht="15.75" customHeight="1"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3:26" ht="15.75" customHeight="1"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3:26" ht="15.75" customHeight="1"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3:26" ht="15.75" customHeight="1"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3:26" ht="15.75" customHeight="1"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3:26" ht="15.75" customHeight="1"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3:26" ht="15.75" customHeight="1"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3:26" ht="15.75" customHeight="1"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3:26" ht="15.75" customHeight="1"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3:26" ht="15.75" customHeight="1"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3:26" ht="15.75" customHeight="1"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3:26" ht="15.75" customHeight="1"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3:26" ht="15.75" customHeight="1"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3:26" ht="15.75" customHeight="1"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3:26" ht="15.75" customHeight="1"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3:26" ht="15.75" customHeight="1"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3:26" ht="15.75" customHeight="1"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3:26" ht="15.75" customHeight="1"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3:26" ht="15.75" customHeight="1"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3:26" ht="15.75" customHeight="1"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3:26" ht="15.75" customHeight="1"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3:26" ht="15.75" customHeight="1"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3:26" ht="15.75" customHeight="1"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3:26" ht="15.75" customHeight="1"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3:26" ht="15.75" customHeight="1"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3:26" ht="15.75" customHeight="1"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3:26" ht="15.75" customHeight="1"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3:26" ht="15.75" customHeight="1"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3:26" ht="15.75" customHeight="1"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3:26" ht="15.75" customHeight="1"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3:26" ht="15.75" customHeight="1"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3:26" ht="15.75" customHeight="1"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3:26" ht="15.75" customHeight="1"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3:26" ht="15.75" customHeight="1"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3:26" ht="15.75" customHeight="1"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3:26" ht="15.75" customHeight="1"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3:26" ht="15.75" customHeight="1"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3:26" ht="15.75" customHeight="1"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3:26" ht="15.75" customHeight="1"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3:26" ht="15.75" customHeight="1"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3:26" ht="15.75" customHeight="1"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3:26" ht="15.75" customHeight="1"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3:26" ht="15.75" customHeight="1"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3:26" ht="15.75" customHeight="1"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3:26" ht="15.75" customHeight="1"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3:26" ht="15.75" customHeight="1"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3:26" ht="15.75" customHeight="1"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3:26" ht="15.75" customHeight="1"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3:26" ht="15.75" customHeight="1"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3:26" ht="15.75" customHeight="1"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3:26" ht="15.75" customHeight="1"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3:26" ht="15.75" customHeight="1"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3:26" ht="15.75" customHeight="1"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3:26" ht="15.75" customHeight="1"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3:26" ht="15.75" customHeight="1"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3:26" ht="15.75" customHeight="1"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3:26" ht="15.75" customHeight="1"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3:26" ht="15.75" customHeight="1"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3:26" ht="15.75" customHeight="1"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3:26" ht="15.75" customHeight="1"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3:26" ht="15.75" customHeight="1"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3:26" ht="15.75" customHeight="1"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3:26" ht="15.75" customHeight="1"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3:26" ht="15.75" customHeight="1"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3:26" ht="15.75" customHeight="1"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3:26" ht="15.75" customHeight="1"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3:26" ht="15.75" customHeight="1"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3:26" ht="15.75" customHeight="1"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3:26" ht="15.75" customHeight="1"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3:26" ht="15.75" customHeight="1"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3:26" ht="15.75" customHeight="1"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3:26" ht="15.75" customHeight="1"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3:26" ht="15.75" customHeight="1"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3:26" ht="15.75" customHeight="1"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3:26" ht="15.75" customHeight="1"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3:26" ht="15.75" customHeight="1"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3:26" ht="15.75" customHeight="1"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3:26" ht="15.75" customHeight="1"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3:26" ht="15.75" customHeight="1"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3:26" ht="15.75" customHeight="1"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3:26" ht="15.75" customHeight="1"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3:26" ht="15.75" customHeight="1"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3:26" ht="15.75" customHeight="1"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3:26" ht="15.75" customHeight="1"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3:26" ht="15.75" customHeight="1"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3:26" ht="15.75" customHeight="1"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3:26" ht="15.75" customHeight="1"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3:26" ht="15.75" customHeight="1"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3:26" ht="15.75" customHeight="1"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3:26" ht="15.75" customHeight="1"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3:26" ht="15.75" customHeight="1"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3:26" ht="15.75" customHeight="1"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3:26" ht="15.75" customHeight="1"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3:26" ht="15.75" customHeight="1"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3:26" ht="15.75" customHeight="1"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3:26" ht="15.75" customHeight="1"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3:26" ht="15.75" customHeight="1"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3:26" ht="15.75" customHeight="1"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3:26" ht="15.75" customHeight="1"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3:26" ht="15.75" customHeight="1"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3:26" ht="15.75" customHeight="1"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3:26" ht="15.75" customHeight="1"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3:26" ht="15.75" customHeight="1"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3:26" ht="15.75" customHeight="1"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3:26" ht="15.75" customHeight="1"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3:26" ht="15.75" customHeight="1"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3:26" ht="15.75" customHeight="1"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3:26" ht="15.75" customHeight="1"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3:26" ht="15.75" customHeight="1"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3:26" ht="15.75" customHeight="1"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3:26" ht="15.75" customHeight="1"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3:26" ht="15.75" customHeight="1"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3:26" ht="15.75" customHeight="1"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3:26" ht="15.75" customHeight="1"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3:26" ht="15.75" customHeight="1"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3:26" ht="15.75" customHeight="1"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3:26" ht="15.75" customHeight="1"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3:26" ht="15.75" customHeight="1"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3:26" ht="15.75" customHeight="1"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3:26" ht="15.75" customHeight="1"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3:26" ht="15.75" customHeight="1"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3:26" ht="15.75" customHeight="1"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3:26" ht="15.75" customHeight="1"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3:26" ht="15.75" customHeight="1"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3:26" ht="15.75" customHeight="1"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3:26" ht="15.75" customHeight="1"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3:26" ht="15.75" customHeight="1"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3:26" ht="15.75" customHeight="1"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3:26" ht="15.75" customHeight="1"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3:26" ht="15.75" customHeight="1"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3:26" ht="15.75" customHeight="1"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3:26" ht="15.75" customHeight="1"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3:26" ht="15.75" customHeight="1"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3:26" ht="15.75" customHeight="1"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3:26" ht="15.75" customHeight="1"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3:26" ht="15.75" customHeight="1"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3:26" ht="15.75" customHeight="1"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3:26" ht="15.75" customHeight="1"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3:26" ht="15.75" customHeight="1"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3:26" ht="15.75" customHeight="1"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3:26" ht="15.75" customHeight="1"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3:26" ht="15.75" customHeight="1"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3:26" ht="15.75" customHeight="1"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3:26" ht="15.75" customHeight="1"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3:26" ht="15.75" customHeight="1"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3:26" ht="15.75" customHeight="1"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3:26" ht="15.75" customHeight="1"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3:26" ht="15.75" customHeight="1"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3:26" ht="15.75" customHeight="1"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3:26" ht="15.75" customHeight="1"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3:26" ht="15.75" customHeight="1"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3:26" ht="15.75" customHeight="1"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3:26" ht="15.75" customHeight="1"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3:26" ht="15.75" customHeight="1"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3:26" ht="15.75" customHeight="1"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3:26" ht="15.75" customHeight="1"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3:26" ht="15.75" customHeight="1"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3:26" ht="15.75" customHeight="1"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3:26" ht="15.75" customHeight="1"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3:26" ht="15.75" customHeight="1"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3:26" ht="15.75" customHeight="1"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3:26" ht="15.75" customHeight="1"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3:26" ht="15.75" customHeight="1"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3:26" ht="15.75" customHeight="1"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3:26" ht="15.75" customHeight="1"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3:26" ht="15.75" customHeight="1"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3:26" ht="15.75" customHeight="1"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3:26" ht="15.75" customHeight="1"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3:26" ht="15.75" customHeight="1"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3:26" ht="15.75" customHeight="1"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3:26" ht="15.75" customHeight="1"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3:26" ht="15.75" customHeight="1"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3:26" ht="15.75" customHeight="1"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3:26" ht="15.75" customHeight="1"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3:26" ht="15.75" customHeight="1"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3:26" ht="15.75" customHeight="1"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3:26" ht="15.75" customHeight="1"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3:26" ht="15.75" customHeight="1"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3:26" ht="15.75" customHeight="1"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3:26" ht="15.75" customHeight="1"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3:26" ht="15.75" customHeight="1"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3:26" ht="15.75" customHeight="1"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3:26" ht="15.75" customHeight="1"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3:26" ht="15.75" customHeight="1"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3:26" ht="15.75" customHeight="1"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3:26" ht="15.75" customHeight="1"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3:26" ht="15.75" customHeight="1"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3:26" ht="15.75" customHeight="1"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3:26" ht="15.75" customHeight="1"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3:26" ht="15.75" customHeight="1"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3:26" ht="15.75" customHeight="1"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3:26" ht="15.75" customHeight="1"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3:26" ht="15.75" customHeight="1"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3:26" ht="15.75" customHeight="1"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3:26" ht="15.75" customHeight="1"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3:26" ht="15.75" customHeight="1"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3:26" ht="15.75" customHeight="1"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3:26" ht="15.75" customHeight="1"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3:26" ht="15.75" customHeight="1"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3:26" ht="15.75" customHeight="1"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3:26" ht="15.75" customHeight="1"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3:26" ht="15.75" customHeight="1"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3:26" ht="15.75" customHeight="1"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3:26" ht="15.75" customHeight="1"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3:26" ht="15.75" customHeight="1"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3:26" ht="15.75" customHeight="1"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3:26" ht="15.75" customHeight="1"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3:26" ht="15.75" customHeight="1"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3:26" ht="15.75" customHeight="1"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3:26" ht="15.75" customHeight="1"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3:26" ht="15.75" customHeight="1"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3:26" ht="15.75" customHeight="1"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3:26" ht="15.75" customHeight="1"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3:26" ht="15.75" customHeight="1"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3:26" ht="15.75" customHeight="1"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3:26" ht="15.75" customHeight="1"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3:26" ht="15.75" customHeight="1"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3:26" ht="15.75" customHeight="1"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3:26" ht="15.75" customHeight="1"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3:26" ht="15.75" customHeight="1"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3:26" ht="15.75" customHeight="1"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3:26" ht="15.75" customHeight="1"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3:26" ht="15.75" customHeight="1"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3:26" ht="15.75" customHeight="1"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3:26" ht="15.75" customHeight="1"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3:26" ht="15.75" customHeight="1"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3:26" ht="15.75" customHeight="1"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3:26" ht="15.75" customHeight="1"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3:26" ht="15.75" customHeight="1"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3:26" ht="15.75" customHeight="1"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3:26" ht="15.75" customHeight="1"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3:26" ht="15.75" customHeight="1"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3:26" ht="15.75" customHeight="1"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3:26" ht="15.75" customHeight="1"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3:26" ht="15.75" customHeight="1"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3:26" ht="15.75" customHeight="1"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3:26" ht="15.75" customHeight="1"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3:26" ht="15.75" customHeight="1"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3:26" ht="15.75" customHeight="1"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3:26" ht="15.75" customHeight="1"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3:26" ht="15.75" customHeight="1"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3:26" ht="15.75" customHeight="1"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3:26" ht="15.75" customHeight="1"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3:26" ht="15.75" customHeight="1"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3:26" ht="15.75" customHeight="1"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3:26" ht="15.75" customHeight="1"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3:26" ht="15.75" customHeight="1"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3:26" ht="15.75" customHeight="1"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3:26" ht="15.75" customHeight="1"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3:26" ht="15.75" customHeight="1"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3:26" ht="15.75" customHeight="1"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3:26" ht="15.75" customHeight="1"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3:26" ht="15.75" customHeight="1"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3:26" ht="15.75" customHeight="1"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3:26" ht="15.75" customHeight="1"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3:26" ht="15.75" customHeight="1"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3:26" ht="15.75" customHeight="1"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3:26" ht="15.75" customHeight="1"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3:26" ht="15.75" customHeight="1"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3:26" ht="15.75" customHeight="1"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3:26" ht="15.75" customHeight="1"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3:26" ht="15.75" customHeight="1"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3:26" ht="15.75" customHeight="1"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3:26" ht="15.75" customHeight="1"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3:26" ht="15.75" customHeight="1"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3:26" ht="15.75" customHeight="1"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3:26" ht="15.75" customHeight="1"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3:26" ht="15.75" customHeight="1"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3:26" ht="15.75" customHeight="1"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3:26" ht="15.75" customHeight="1"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3:26" ht="15.75" customHeight="1"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3:26" ht="15.75" customHeight="1"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3:26" ht="15.75" customHeight="1"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3:26" ht="15.75" customHeight="1"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3:26" ht="15.75" customHeight="1"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3:26" ht="15.75" customHeight="1"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3:26" ht="15.75" customHeight="1"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3:26" ht="15.75" customHeight="1"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3:26" ht="15.75" customHeight="1"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3:26" ht="15.75" customHeight="1"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3:26" ht="15.75" customHeight="1"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3:26" ht="15.75" customHeight="1"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3:26" ht="15.75" customHeight="1"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3:26" ht="15.75" customHeight="1"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3:26" ht="15.75" customHeight="1"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3:26" ht="15.75" customHeight="1"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3:26" ht="15.75" customHeight="1"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3:26" ht="15.75" customHeight="1"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3:26" ht="15.75" customHeight="1"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3:26" ht="15.75" customHeight="1"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3:26" ht="15.75" customHeight="1"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3:26" ht="15.75" customHeight="1"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3:26" ht="15.75" customHeight="1"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3:26" ht="15.75" customHeight="1"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3:26" ht="15.75" customHeight="1"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3:26" ht="15.75" customHeight="1"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3:26" ht="15.75" customHeight="1"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3:26" ht="15.75" customHeight="1"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3:26" ht="15.75" customHeight="1"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3:26" ht="15.75" customHeight="1"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3:26" ht="15.75" customHeight="1"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3:26" ht="15.75" customHeight="1"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3:26" ht="15.75" customHeight="1"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3:26" ht="15.75" customHeight="1"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3:26" ht="15.75" customHeight="1"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3:26" ht="15.75" customHeight="1"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3:26" ht="15.75" customHeight="1"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3:26" ht="15.75" customHeight="1"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3:26" ht="15.75" customHeight="1"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3:26" ht="15.75" customHeight="1"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3:26" ht="15.75" customHeight="1"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3:26" ht="15.75" customHeight="1"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3:26" ht="15.75" customHeight="1"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3:26" ht="15.75" customHeight="1"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3:26" ht="15.75" customHeight="1"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3:26" ht="15.75" customHeight="1"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3:26" ht="15.75" customHeight="1"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3:26" ht="15.75" customHeight="1"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3:26" ht="15.75" customHeight="1"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3:26" ht="15.75" customHeight="1"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3:26" ht="15.75" customHeight="1"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3:26" ht="15.75" customHeight="1"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3:26" ht="15.75" customHeight="1"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3:26" ht="15.75" customHeight="1"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3:26" ht="15.75" customHeight="1"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3:26" ht="15.75" customHeight="1"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3:26" ht="15.75" customHeight="1"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3:26" ht="15.75" customHeight="1"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3:26" ht="15.75" customHeight="1"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3:26" ht="15.75" customHeight="1"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3:26" ht="15.75" customHeight="1"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3:26" ht="15.75" customHeight="1"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3:26" ht="15.75" customHeight="1"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3:26" ht="15.75" customHeight="1"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3:26" ht="15.75" customHeight="1"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3:26" ht="15.75" customHeight="1"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3:26" ht="15.75" customHeight="1"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3:26" ht="15.75" customHeight="1"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3:26" ht="15.75" customHeight="1"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3:26" ht="15.75" customHeight="1"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3:26" ht="15.75" customHeight="1"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3:26" ht="15.75" customHeight="1"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3:26" ht="15.75" customHeight="1"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3:26" ht="15.75" customHeight="1"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3:26" ht="15.75" customHeight="1"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3:26" ht="15.75" customHeight="1"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3:26" ht="15.75" customHeight="1"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3:26" ht="15.75" customHeight="1"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3:26" ht="15.75" customHeight="1"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3:26" ht="15.75" customHeight="1"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3:26" ht="15.75" customHeight="1"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3:26" ht="15.75" customHeight="1"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3:26" ht="15.75" customHeight="1"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3:26" ht="15.75" customHeight="1"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3:26" ht="15.75" customHeight="1"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3:26" ht="15.75" customHeight="1"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3:26" ht="15.75" customHeight="1"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3:26" ht="15.75" customHeight="1"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3:26" ht="15.75" customHeight="1"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3:26" ht="15.75" customHeight="1"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3:26" ht="15.75" customHeight="1"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3:26" ht="15.75" customHeight="1"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3:26" ht="15.75" customHeight="1"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3:26" ht="15.75" customHeight="1"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3:26" ht="15.75" customHeight="1"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3:26" ht="15.75" customHeight="1"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3:26" ht="15.75" customHeight="1"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3:26" ht="15.75" customHeight="1"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3:26" ht="15.75" customHeight="1"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3:26" ht="15.75" customHeight="1"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3:26" ht="15.75" customHeight="1"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3:26" ht="15.75" customHeight="1"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3:26" ht="15.75" customHeight="1"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3:26" ht="15.75" customHeight="1"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3:26" ht="15.75" customHeight="1"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3:26" ht="15.75" customHeight="1"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3:26" ht="15.75" customHeight="1"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3:26" ht="15.75" customHeight="1"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3:26" ht="15.75" customHeight="1"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3:26" ht="15.75" customHeight="1"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3:26" ht="15.75" customHeight="1"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3:26" ht="15.75" customHeight="1"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3:26" ht="15.75" customHeight="1"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3:26" ht="15.75" customHeight="1"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3:26" ht="15.75" customHeight="1"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3:26" ht="15.75" customHeight="1"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3:26" ht="15.75" customHeight="1"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3:26" ht="15.75" customHeight="1"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3:26" ht="15.75" customHeight="1"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3:26" ht="15.75" customHeight="1"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3:26" ht="15.75" customHeight="1"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3:26" ht="15.75" customHeight="1"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3:26" ht="15.75" customHeight="1"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3:26" ht="15.75" customHeight="1"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3:26" ht="15.75" customHeight="1"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3:26" ht="15.75" customHeight="1"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3:26" ht="15.75" customHeight="1"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3:26" ht="15.75" customHeight="1"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3:26" ht="15.75" customHeight="1"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3:26" ht="15.75" customHeight="1"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3:26" ht="15.75" customHeight="1"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3:26" ht="15.75" customHeight="1"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3:26" ht="15.75" customHeight="1"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3:26" ht="15.75" customHeight="1"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3:26" ht="15.75" customHeight="1"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3:26" ht="15.75" customHeight="1"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3:26" ht="15.75" customHeight="1"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3:26" ht="15.75" customHeight="1"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3:26" ht="15.75" customHeight="1"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3:26" ht="15.75" customHeight="1"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3:26" ht="15.75" customHeight="1"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3:26" ht="15.75" customHeight="1"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3:26" ht="15.75" customHeight="1"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3:26" ht="15.75" customHeight="1"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3:26" ht="15.75" customHeight="1"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3:26" ht="15.75" customHeight="1"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3:26" ht="15.75" customHeight="1"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3:26" ht="15.75" customHeight="1"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3:26" ht="15.75" customHeight="1"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3:26" ht="15.75" customHeight="1"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3:26" ht="15.75" customHeight="1"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3:26" ht="15.75" customHeight="1"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3:26" ht="15.75" customHeight="1"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3:26" ht="15.75" customHeight="1"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3:26" ht="15.75" customHeight="1"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3:26" ht="15.75" customHeight="1"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3:26" ht="15.75" customHeight="1"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3:26" ht="15.75" customHeight="1"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3:26" ht="15.75" customHeight="1"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3:26" ht="15.75" customHeight="1"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3:26" ht="15.75" customHeight="1"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3:26" ht="15.75" customHeight="1"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3:26" ht="15.75" customHeight="1"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3:26" ht="15.75" customHeight="1"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3:26" ht="15.75" customHeight="1"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3:26" ht="15.75" customHeight="1"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3:26" ht="15.75" customHeight="1"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3:26" ht="15.75" customHeight="1"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3:26" ht="15.75" customHeight="1"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3:26" ht="15.75" customHeight="1"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3:26" ht="15.75" customHeight="1"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3:26" ht="15.75" customHeight="1"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3:26" ht="15.75" customHeight="1"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3:26" ht="15.75" customHeight="1"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3:26" ht="15.75" customHeight="1"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3:26" ht="15.75" customHeight="1"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3:26" ht="15.75" customHeight="1"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3:26" ht="15.75" customHeight="1"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3:26" ht="15.75" customHeight="1"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3:26" ht="15.75" customHeight="1"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3:26" ht="15.75" customHeight="1"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3:26" ht="15.75" customHeight="1"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3:26" ht="15.75" customHeight="1"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3:26" ht="15.75" customHeight="1"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3:26" ht="15.75" customHeight="1"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conditionalFormatting sqref="C2:J2 P4:P22 D5:J20 C21:J21 C4:C21 D4:I4 C3:I3 K6:K21 J3:K4 K3:T10 L4:M21">
    <cfRule type="cellIs" dxfId="17" priority="1" operator="equal">
      <formula>"NO"</formula>
    </cfRule>
  </conditionalFormatting>
  <conditionalFormatting sqref="C2:J2 P4:P22 D5:J20 C21:J21 C4:C21 D4:I4 C3:I3 K6:K21 J3:K4 K3:T10 L4:M21">
    <cfRule type="cellIs" dxfId="16" priority="2" operator="equal">
      <formula>"SÍ"</formula>
    </cfRule>
  </conditionalFormatting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2"/>
  <sheetViews>
    <sheetView topLeftCell="A56" workbookViewId="0">
      <selection activeCell="B81" sqref="B81"/>
    </sheetView>
  </sheetViews>
  <sheetFormatPr baseColWidth="10" defaultRowHeight="14.25"/>
  <cols>
    <col min="1" max="1" width="2.5" bestFit="1" customWidth="1"/>
    <col min="2" max="2" width="15.125" bestFit="1" customWidth="1"/>
    <col min="3" max="3" width="14.125" bestFit="1" customWidth="1"/>
    <col min="4" max="4" width="16.375" bestFit="1" customWidth="1"/>
    <col min="5" max="5" width="13.5" bestFit="1" customWidth="1"/>
    <col min="6" max="6" width="12.75" bestFit="1" customWidth="1"/>
    <col min="7" max="8" width="13.25" bestFit="1" customWidth="1"/>
    <col min="9" max="9" width="6.375" bestFit="1" customWidth="1"/>
    <col min="10" max="10" width="4.5" bestFit="1" customWidth="1"/>
  </cols>
  <sheetData>
    <row r="1" spans="1:7" ht="15" thickBot="1">
      <c r="A1" s="74" t="s">
        <v>21</v>
      </c>
    </row>
    <row r="2" spans="1:7" ht="15.75" thickBot="1">
      <c r="B2" s="73" t="s">
        <v>86</v>
      </c>
      <c r="C2" s="19" t="s">
        <v>19</v>
      </c>
      <c r="D2" s="20" t="s">
        <v>24</v>
      </c>
      <c r="E2" s="75" t="s">
        <v>27</v>
      </c>
      <c r="F2" s="76" t="s">
        <v>68</v>
      </c>
      <c r="G2" s="83" t="s">
        <v>69</v>
      </c>
    </row>
    <row r="3" spans="1:7" ht="15.75">
      <c r="B3" s="24" t="s">
        <v>0</v>
      </c>
      <c r="C3" s="25" t="s">
        <v>20</v>
      </c>
      <c r="D3" s="26" t="s">
        <v>20</v>
      </c>
      <c r="E3" s="77" t="s">
        <v>20</v>
      </c>
      <c r="F3" s="84">
        <f>COUNTIF(C3:E3,A1)</f>
        <v>0</v>
      </c>
      <c r="G3" s="82">
        <f>F3/3</f>
        <v>0</v>
      </c>
    </row>
    <row r="4" spans="1:7" ht="15.75">
      <c r="B4" s="30" t="s">
        <v>1</v>
      </c>
      <c r="C4" s="31" t="s">
        <v>21</v>
      </c>
      <c r="D4" s="8" t="s">
        <v>21</v>
      </c>
      <c r="E4" s="78" t="s">
        <v>21</v>
      </c>
      <c r="F4" s="85">
        <f>COUNTIF(C4:E4,A1)</f>
        <v>3</v>
      </c>
      <c r="G4" s="80">
        <f t="shared" ref="G4:G21" si="0">F4/3</f>
        <v>1</v>
      </c>
    </row>
    <row r="5" spans="1:7" ht="15.75">
      <c r="B5" s="30" t="s">
        <v>2</v>
      </c>
      <c r="C5" s="31" t="s">
        <v>20</v>
      </c>
      <c r="D5" s="8" t="s">
        <v>20</v>
      </c>
      <c r="E5" s="78" t="s">
        <v>21</v>
      </c>
      <c r="F5" s="85">
        <f>COUNTIF(C5:E5,A1)</f>
        <v>1</v>
      </c>
      <c r="G5" s="80">
        <f t="shared" si="0"/>
        <v>0.33333333333333331</v>
      </c>
    </row>
    <row r="6" spans="1:7" ht="15.75">
      <c r="B6" s="30" t="s">
        <v>3</v>
      </c>
      <c r="C6" s="31" t="s">
        <v>21</v>
      </c>
      <c r="D6" s="8" t="s">
        <v>20</v>
      </c>
      <c r="E6" s="78" t="s">
        <v>20</v>
      </c>
      <c r="F6" s="85">
        <f>COUNTIF(C6:E6,A1)</f>
        <v>1</v>
      </c>
      <c r="G6" s="80">
        <f t="shared" si="0"/>
        <v>0.33333333333333331</v>
      </c>
    </row>
    <row r="7" spans="1:7" ht="15.75">
      <c r="B7" s="30" t="s">
        <v>4</v>
      </c>
      <c r="C7" s="31" t="s">
        <v>21</v>
      </c>
      <c r="D7" s="8" t="s">
        <v>20</v>
      </c>
      <c r="E7" s="78" t="s">
        <v>21</v>
      </c>
      <c r="F7" s="85">
        <f>COUNTIF(C7:E7,A1)</f>
        <v>2</v>
      </c>
      <c r="G7" s="80">
        <f t="shared" si="0"/>
        <v>0.66666666666666663</v>
      </c>
    </row>
    <row r="8" spans="1:7" ht="15.75">
      <c r="B8" s="30" t="s">
        <v>5</v>
      </c>
      <c r="C8" s="31" t="s">
        <v>21</v>
      </c>
      <c r="D8" s="8" t="s">
        <v>21</v>
      </c>
      <c r="E8" s="78" t="s">
        <v>20</v>
      </c>
      <c r="F8" s="85">
        <f>COUNTIF(C8:E8,A1)</f>
        <v>2</v>
      </c>
      <c r="G8" s="80">
        <f t="shared" si="0"/>
        <v>0.66666666666666663</v>
      </c>
    </row>
    <row r="9" spans="1:7" ht="15.75">
      <c r="B9" s="30" t="s">
        <v>6</v>
      </c>
      <c r="C9" s="31" t="s">
        <v>20</v>
      </c>
      <c r="D9" s="8" t="s">
        <v>20</v>
      </c>
      <c r="E9" s="78" t="s">
        <v>20</v>
      </c>
      <c r="F9" s="85">
        <f>COUNTIF(C9:E9,A1)</f>
        <v>0</v>
      </c>
      <c r="G9" s="80">
        <f t="shared" si="0"/>
        <v>0</v>
      </c>
    </row>
    <row r="10" spans="1:7" ht="15.75">
      <c r="B10" s="30" t="s">
        <v>7</v>
      </c>
      <c r="C10" s="31" t="s">
        <v>21</v>
      </c>
      <c r="D10" s="8" t="s">
        <v>21</v>
      </c>
      <c r="E10" s="78" t="s">
        <v>21</v>
      </c>
      <c r="F10" s="85">
        <f>COUNTIF(C10:E10,A1)</f>
        <v>3</v>
      </c>
      <c r="G10" s="80">
        <f t="shared" si="0"/>
        <v>1</v>
      </c>
    </row>
    <row r="11" spans="1:7" ht="15.75">
      <c r="B11" s="30" t="s">
        <v>8</v>
      </c>
      <c r="C11" s="31" t="s">
        <v>20</v>
      </c>
      <c r="D11" s="8" t="s">
        <v>20</v>
      </c>
      <c r="E11" s="78" t="s">
        <v>20</v>
      </c>
      <c r="F11" s="85">
        <f>COUNTIF(C11:E11,A1)</f>
        <v>0</v>
      </c>
      <c r="G11" s="80">
        <f t="shared" si="0"/>
        <v>0</v>
      </c>
    </row>
    <row r="12" spans="1:7" ht="15.75">
      <c r="B12" s="30" t="s">
        <v>9</v>
      </c>
      <c r="C12" s="31" t="s">
        <v>21</v>
      </c>
      <c r="D12" s="8" t="s">
        <v>21</v>
      </c>
      <c r="E12" s="78" t="s">
        <v>20</v>
      </c>
      <c r="F12" s="85">
        <f>COUNTIF(C12:E12,A1)</f>
        <v>2</v>
      </c>
      <c r="G12" s="80">
        <f t="shared" si="0"/>
        <v>0.66666666666666663</v>
      </c>
    </row>
    <row r="13" spans="1:7" ht="15.75">
      <c r="B13" s="30" t="s">
        <v>10</v>
      </c>
      <c r="C13" s="31" t="s">
        <v>20</v>
      </c>
      <c r="D13" s="8" t="s">
        <v>21</v>
      </c>
      <c r="E13" s="78" t="s">
        <v>21</v>
      </c>
      <c r="F13" s="85">
        <f>COUNTIF(C13:E13,A1)</f>
        <v>2</v>
      </c>
      <c r="G13" s="80">
        <f t="shared" si="0"/>
        <v>0.66666666666666663</v>
      </c>
    </row>
    <row r="14" spans="1:7" ht="15.75">
      <c r="B14" s="30" t="s">
        <v>11</v>
      </c>
      <c r="C14" s="31" t="s">
        <v>20</v>
      </c>
      <c r="D14" s="8" t="s">
        <v>20</v>
      </c>
      <c r="E14" s="78" t="s">
        <v>20</v>
      </c>
      <c r="F14" s="85">
        <f>COUNTIF(C14:E14,A1)</f>
        <v>0</v>
      </c>
      <c r="G14" s="80">
        <f t="shared" si="0"/>
        <v>0</v>
      </c>
    </row>
    <row r="15" spans="1:7" ht="15.75">
      <c r="B15" s="30" t="s">
        <v>12</v>
      </c>
      <c r="C15" s="31" t="s">
        <v>21</v>
      </c>
      <c r="D15" s="8" t="s">
        <v>21</v>
      </c>
      <c r="E15" s="78" t="s">
        <v>21</v>
      </c>
      <c r="F15" s="85">
        <f>COUNTIF(C15:E15,A1)</f>
        <v>3</v>
      </c>
      <c r="G15" s="80">
        <f t="shared" si="0"/>
        <v>1</v>
      </c>
    </row>
    <row r="16" spans="1:7" ht="15.75">
      <c r="B16" s="30" t="s">
        <v>13</v>
      </c>
      <c r="C16" s="31" t="s">
        <v>21</v>
      </c>
      <c r="D16" s="8" t="s">
        <v>21</v>
      </c>
      <c r="E16" s="78" t="s">
        <v>21</v>
      </c>
      <c r="F16" s="85">
        <f>COUNTIF(C16:E16,A1)</f>
        <v>3</v>
      </c>
      <c r="G16" s="80">
        <f t="shared" si="0"/>
        <v>1</v>
      </c>
    </row>
    <row r="17" spans="2:8" ht="15.75">
      <c r="B17" s="30" t="s">
        <v>14</v>
      </c>
      <c r="C17" s="31" t="s">
        <v>21</v>
      </c>
      <c r="D17" s="8" t="s">
        <v>20</v>
      </c>
      <c r="E17" s="78" t="s">
        <v>20</v>
      </c>
      <c r="F17" s="85">
        <f>COUNTIF(C17:E17,A1)</f>
        <v>1</v>
      </c>
      <c r="G17" s="80">
        <f t="shared" si="0"/>
        <v>0.33333333333333331</v>
      </c>
    </row>
    <row r="18" spans="2:8" ht="15.75">
      <c r="B18" s="30" t="s">
        <v>15</v>
      </c>
      <c r="C18" s="31" t="s">
        <v>21</v>
      </c>
      <c r="D18" s="8" t="s">
        <v>21</v>
      </c>
      <c r="E18" s="78" t="s">
        <v>21</v>
      </c>
      <c r="F18" s="85">
        <f>COUNTIF(C18:E18,A1)</f>
        <v>3</v>
      </c>
      <c r="G18" s="80">
        <f t="shared" si="0"/>
        <v>1</v>
      </c>
    </row>
    <row r="19" spans="2:8" ht="15.75">
      <c r="B19" s="30" t="s">
        <v>16</v>
      </c>
      <c r="C19" s="31" t="s">
        <v>21</v>
      </c>
      <c r="D19" s="8" t="s">
        <v>21</v>
      </c>
      <c r="E19" s="78" t="s">
        <v>20</v>
      </c>
      <c r="F19" s="85">
        <f>COUNTIF(C19:E19,A1)</f>
        <v>2</v>
      </c>
      <c r="G19" s="80">
        <f t="shared" si="0"/>
        <v>0.66666666666666663</v>
      </c>
    </row>
    <row r="20" spans="2:8" ht="15.75">
      <c r="B20" s="30" t="s">
        <v>17</v>
      </c>
      <c r="C20" s="31" t="s">
        <v>21</v>
      </c>
      <c r="D20" s="8" t="s">
        <v>20</v>
      </c>
      <c r="E20" s="78" t="s">
        <v>20</v>
      </c>
      <c r="F20" s="85">
        <f>COUNTIF(C20:E20,A1)</f>
        <v>1</v>
      </c>
      <c r="G20" s="80">
        <f t="shared" si="0"/>
        <v>0.33333333333333331</v>
      </c>
    </row>
    <row r="21" spans="2:8" ht="16.5" thickBot="1">
      <c r="B21" s="30" t="s">
        <v>18</v>
      </c>
      <c r="C21" s="35" t="s">
        <v>21</v>
      </c>
      <c r="D21" s="36" t="s">
        <v>20</v>
      </c>
      <c r="E21" s="79" t="s">
        <v>20</v>
      </c>
      <c r="F21" s="86">
        <f>COUNTIF(C21:E21,A1)</f>
        <v>1</v>
      </c>
      <c r="G21" s="81">
        <f t="shared" si="0"/>
        <v>0.33333333333333331</v>
      </c>
    </row>
    <row r="22" spans="2:8" ht="16.5" thickBot="1">
      <c r="B22" s="24" t="s">
        <v>68</v>
      </c>
      <c r="C22" s="40">
        <f>COUNTIF(C3:C21,A1)</f>
        <v>13</v>
      </c>
      <c r="D22" s="41">
        <f>COUNTIF(D3:D21,A1)</f>
        <v>9</v>
      </c>
      <c r="E22" s="41">
        <f>COUNTIF(E3:E21,A1)</f>
        <v>8</v>
      </c>
    </row>
    <row r="23" spans="2:8" ht="16.5" thickBot="1">
      <c r="B23" s="43" t="s">
        <v>69</v>
      </c>
      <c r="C23" s="44">
        <f t="shared" ref="C23:E23" si="1">C22/19</f>
        <v>0.68421052631578949</v>
      </c>
      <c r="D23" s="45">
        <f t="shared" si="1"/>
        <v>0.47368421052631576</v>
      </c>
      <c r="E23" s="45">
        <f t="shared" si="1"/>
        <v>0.42105263157894735</v>
      </c>
      <c r="G23" s="89" t="s">
        <v>82</v>
      </c>
      <c r="H23" s="88">
        <f>AVERAGE(F3:F21)/3</f>
        <v>0.52631578947368418</v>
      </c>
    </row>
    <row r="25" spans="2:8" ht="16.5" thickBot="1">
      <c r="B25" s="87" t="s">
        <v>21</v>
      </c>
    </row>
    <row r="26" spans="2:8" ht="16.5" thickBot="1">
      <c r="B26" s="73" t="s">
        <v>83</v>
      </c>
      <c r="C26" s="20" t="s">
        <v>22</v>
      </c>
      <c r="D26" s="20" t="s">
        <v>65</v>
      </c>
      <c r="E26" s="20" t="s">
        <v>25</v>
      </c>
      <c r="F26" s="21" t="s">
        <v>67</v>
      </c>
      <c r="G26" s="76" t="s">
        <v>68</v>
      </c>
      <c r="H26" s="83" t="s">
        <v>69</v>
      </c>
    </row>
    <row r="27" spans="2:8" ht="15.75">
      <c r="B27" s="24" t="s">
        <v>0</v>
      </c>
      <c r="C27" s="26" t="s">
        <v>20</v>
      </c>
      <c r="D27" s="26" t="s">
        <v>20</v>
      </c>
      <c r="E27" s="26" t="s">
        <v>20</v>
      </c>
      <c r="F27" s="27" t="s">
        <v>20</v>
      </c>
      <c r="G27" s="84">
        <f>COUNTIF(D27:F27,B25)</f>
        <v>0</v>
      </c>
      <c r="H27" s="82">
        <f>G27/4</f>
        <v>0</v>
      </c>
    </row>
    <row r="28" spans="2:8" ht="15.75">
      <c r="B28" s="30" t="s">
        <v>1</v>
      </c>
      <c r="C28" s="8" t="s">
        <v>21</v>
      </c>
      <c r="D28" s="8" t="s">
        <v>21</v>
      </c>
      <c r="E28" s="8" t="s">
        <v>21</v>
      </c>
      <c r="F28" s="32" t="s">
        <v>20</v>
      </c>
      <c r="G28" s="85">
        <f>COUNTIF(D28:F28,B25)</f>
        <v>2</v>
      </c>
      <c r="H28" s="82">
        <f t="shared" ref="H28:H44" si="2">G28/4</f>
        <v>0.5</v>
      </c>
    </row>
    <row r="29" spans="2:8" ht="15.75">
      <c r="B29" s="30" t="s">
        <v>2</v>
      </c>
      <c r="C29" s="8" t="s">
        <v>20</v>
      </c>
      <c r="D29" s="8" t="s">
        <v>21</v>
      </c>
      <c r="E29" s="8" t="s">
        <v>21</v>
      </c>
      <c r="F29" s="32" t="s">
        <v>20</v>
      </c>
      <c r="G29" s="85">
        <f>COUNTIF(D29:F29,B25)</f>
        <v>2</v>
      </c>
      <c r="H29" s="82">
        <f t="shared" si="2"/>
        <v>0.5</v>
      </c>
    </row>
    <row r="30" spans="2:8" ht="15.75">
      <c r="B30" s="30" t="s">
        <v>3</v>
      </c>
      <c r="C30" s="8" t="s">
        <v>21</v>
      </c>
      <c r="D30" s="8" t="s">
        <v>21</v>
      </c>
      <c r="E30" s="8" t="s">
        <v>20</v>
      </c>
      <c r="F30" s="32" t="s">
        <v>21</v>
      </c>
      <c r="G30" s="85">
        <f>COUNTIF(D30:F30,B25)</f>
        <v>2</v>
      </c>
      <c r="H30" s="82">
        <f t="shared" si="2"/>
        <v>0.5</v>
      </c>
    </row>
    <row r="31" spans="2:8" ht="15.75">
      <c r="B31" s="30" t="s">
        <v>4</v>
      </c>
      <c r="C31" s="8" t="s">
        <v>20</v>
      </c>
      <c r="D31" s="8" t="s">
        <v>21</v>
      </c>
      <c r="E31" s="8" t="s">
        <v>20</v>
      </c>
      <c r="F31" s="32" t="s">
        <v>21</v>
      </c>
      <c r="G31" s="85">
        <f>COUNTIF(D31:F31,B25)</f>
        <v>2</v>
      </c>
      <c r="H31" s="82">
        <f t="shared" si="2"/>
        <v>0.5</v>
      </c>
    </row>
    <row r="32" spans="2:8" ht="15.75">
      <c r="B32" s="30" t="s">
        <v>5</v>
      </c>
      <c r="C32" s="8" t="s">
        <v>20</v>
      </c>
      <c r="D32" s="8" t="s">
        <v>21</v>
      </c>
      <c r="E32" s="8" t="s">
        <v>20</v>
      </c>
      <c r="F32" s="32" t="s">
        <v>21</v>
      </c>
      <c r="G32" s="85">
        <f>COUNTIF(D32:F32,B25)</f>
        <v>2</v>
      </c>
      <c r="H32" s="82">
        <f t="shared" si="2"/>
        <v>0.5</v>
      </c>
    </row>
    <row r="33" spans="2:9" ht="15.75">
      <c r="B33" s="30" t="s">
        <v>6</v>
      </c>
      <c r="C33" s="8" t="s">
        <v>20</v>
      </c>
      <c r="D33" s="8" t="s">
        <v>21</v>
      </c>
      <c r="E33" s="8" t="s">
        <v>21</v>
      </c>
      <c r="F33" s="32" t="s">
        <v>21</v>
      </c>
      <c r="G33" s="85">
        <f>COUNTIF(D33:F33,B25)</f>
        <v>3</v>
      </c>
      <c r="H33" s="82">
        <f t="shared" si="2"/>
        <v>0.75</v>
      </c>
    </row>
    <row r="34" spans="2:9" ht="15.75">
      <c r="B34" s="30" t="s">
        <v>7</v>
      </c>
      <c r="C34" s="8" t="s">
        <v>20</v>
      </c>
      <c r="D34" s="8" t="s">
        <v>21</v>
      </c>
      <c r="E34" s="8" t="s">
        <v>20</v>
      </c>
      <c r="F34" s="32" t="s">
        <v>20</v>
      </c>
      <c r="G34" s="85">
        <f>COUNTIF(D34:F34,B25)</f>
        <v>1</v>
      </c>
      <c r="H34" s="82">
        <f t="shared" si="2"/>
        <v>0.25</v>
      </c>
    </row>
    <row r="35" spans="2:9" ht="15.75">
      <c r="B35" s="30" t="s">
        <v>8</v>
      </c>
      <c r="C35" s="8" t="s">
        <v>20</v>
      </c>
      <c r="D35" s="8" t="s">
        <v>20</v>
      </c>
      <c r="E35" s="8" t="s">
        <v>20</v>
      </c>
      <c r="F35" s="32" t="s">
        <v>20</v>
      </c>
      <c r="G35" s="85">
        <f>COUNTIF(D35:F35,B25)</f>
        <v>0</v>
      </c>
      <c r="H35" s="82">
        <f t="shared" si="2"/>
        <v>0</v>
      </c>
    </row>
    <row r="36" spans="2:9" ht="15.75">
      <c r="B36" s="30" t="s">
        <v>9</v>
      </c>
      <c r="C36" s="8" t="s">
        <v>20</v>
      </c>
      <c r="D36" s="8" t="s">
        <v>21</v>
      </c>
      <c r="E36" s="8" t="s">
        <v>20</v>
      </c>
      <c r="F36" s="32" t="s">
        <v>20</v>
      </c>
      <c r="G36" s="85">
        <f>COUNTIF(D36:F36,B25)</f>
        <v>1</v>
      </c>
      <c r="H36" s="82">
        <f t="shared" si="2"/>
        <v>0.25</v>
      </c>
    </row>
    <row r="37" spans="2:9" ht="15.75">
      <c r="B37" s="30" t="s">
        <v>10</v>
      </c>
      <c r="C37" s="8" t="s">
        <v>20</v>
      </c>
      <c r="D37" s="8" t="s">
        <v>21</v>
      </c>
      <c r="E37" s="8" t="s">
        <v>20</v>
      </c>
      <c r="F37" s="32" t="s">
        <v>20</v>
      </c>
      <c r="G37" s="85">
        <f>COUNTIF(D37:F37,B25)</f>
        <v>1</v>
      </c>
      <c r="H37" s="82">
        <f t="shared" si="2"/>
        <v>0.25</v>
      </c>
    </row>
    <row r="38" spans="2:9" ht="15.75">
      <c r="B38" s="30" t="s">
        <v>11</v>
      </c>
      <c r="C38" s="8" t="s">
        <v>20</v>
      </c>
      <c r="D38" s="8" t="s">
        <v>21</v>
      </c>
      <c r="E38" s="8" t="s">
        <v>20</v>
      </c>
      <c r="F38" s="32" t="s">
        <v>20</v>
      </c>
      <c r="G38" s="85">
        <f>COUNTIF(D38:F38,B25)</f>
        <v>1</v>
      </c>
      <c r="H38" s="82">
        <f t="shared" si="2"/>
        <v>0.25</v>
      </c>
    </row>
    <row r="39" spans="2:9" ht="15.75">
      <c r="B39" s="30" t="s">
        <v>12</v>
      </c>
      <c r="C39" s="8" t="s">
        <v>20</v>
      </c>
      <c r="D39" s="8" t="s">
        <v>20</v>
      </c>
      <c r="E39" s="8" t="s">
        <v>20</v>
      </c>
      <c r="F39" s="32" t="s">
        <v>20</v>
      </c>
      <c r="G39" s="85">
        <f>COUNTIF(D39:F39,B25)</f>
        <v>0</v>
      </c>
      <c r="H39" s="82">
        <f t="shared" si="2"/>
        <v>0</v>
      </c>
    </row>
    <row r="40" spans="2:9" ht="15.75">
      <c r="B40" s="30" t="s">
        <v>13</v>
      </c>
      <c r="C40" s="8" t="s">
        <v>21</v>
      </c>
      <c r="D40" s="8" t="s">
        <v>21</v>
      </c>
      <c r="E40" s="8" t="s">
        <v>21</v>
      </c>
      <c r="F40" s="32" t="s">
        <v>21</v>
      </c>
      <c r="G40" s="85">
        <f>COUNTIF(D40:F40,B25)</f>
        <v>3</v>
      </c>
      <c r="H40" s="82">
        <f t="shared" si="2"/>
        <v>0.75</v>
      </c>
    </row>
    <row r="41" spans="2:9" ht="15.75">
      <c r="B41" s="30" t="s">
        <v>14</v>
      </c>
      <c r="C41" s="8" t="s">
        <v>20</v>
      </c>
      <c r="D41" s="8" t="s">
        <v>21</v>
      </c>
      <c r="E41" s="8" t="s">
        <v>20</v>
      </c>
      <c r="F41" s="32" t="s">
        <v>20</v>
      </c>
      <c r="G41" s="85">
        <f>COUNTIF(D41:F41,B25)</f>
        <v>1</v>
      </c>
      <c r="H41" s="82">
        <f t="shared" si="2"/>
        <v>0.25</v>
      </c>
    </row>
    <row r="42" spans="2:9" ht="15.75">
      <c r="B42" s="30" t="s">
        <v>15</v>
      </c>
      <c r="C42" s="8" t="s">
        <v>21</v>
      </c>
      <c r="D42" s="8" t="s">
        <v>21</v>
      </c>
      <c r="E42" s="8" t="s">
        <v>21</v>
      </c>
      <c r="F42" s="32" t="s">
        <v>20</v>
      </c>
      <c r="G42" s="85">
        <f>COUNTIF(D42:F42,B25)</f>
        <v>2</v>
      </c>
      <c r="H42" s="82">
        <f t="shared" si="2"/>
        <v>0.5</v>
      </c>
    </row>
    <row r="43" spans="2:9" ht="15.75">
      <c r="B43" s="30" t="s">
        <v>16</v>
      </c>
      <c r="C43" s="8" t="s">
        <v>20</v>
      </c>
      <c r="D43" s="8" t="s">
        <v>20</v>
      </c>
      <c r="E43" s="8" t="s">
        <v>21</v>
      </c>
      <c r="F43" s="32" t="s">
        <v>20</v>
      </c>
      <c r="G43" s="85">
        <f>COUNTIF(D43:F43,B25)</f>
        <v>1</v>
      </c>
      <c r="H43" s="82">
        <f t="shared" si="2"/>
        <v>0.25</v>
      </c>
    </row>
    <row r="44" spans="2:9" ht="15.75">
      <c r="B44" s="30" t="s">
        <v>17</v>
      </c>
      <c r="C44" s="8" t="s">
        <v>20</v>
      </c>
      <c r="D44" s="8" t="s">
        <v>20</v>
      </c>
      <c r="E44" s="8" t="s">
        <v>21</v>
      </c>
      <c r="F44" s="32" t="s">
        <v>20</v>
      </c>
      <c r="G44" s="85">
        <f>COUNTIF(D44:F44,B25)</f>
        <v>1</v>
      </c>
      <c r="H44" s="82">
        <f t="shared" si="2"/>
        <v>0.25</v>
      </c>
    </row>
    <row r="45" spans="2:9" ht="16.5" thickBot="1">
      <c r="B45" s="30" t="s">
        <v>18</v>
      </c>
      <c r="C45" s="36" t="s">
        <v>20</v>
      </c>
      <c r="D45" s="36" t="s">
        <v>21</v>
      </c>
      <c r="E45" s="36" t="s">
        <v>20</v>
      </c>
      <c r="F45" s="37" t="s">
        <v>20</v>
      </c>
      <c r="G45" s="86">
        <f>COUNTIF(D45:F45,B25)</f>
        <v>1</v>
      </c>
      <c r="H45" s="81">
        <f t="shared" ref="H45" si="3">G45/3</f>
        <v>0.33333333333333331</v>
      </c>
    </row>
    <row r="46" spans="2:9" ht="16.5" thickBot="1">
      <c r="B46" s="24" t="s">
        <v>68</v>
      </c>
      <c r="C46" s="41">
        <f>COUNTIF(C27:C45,B25)</f>
        <v>4</v>
      </c>
      <c r="D46" s="41">
        <f>COUNTIF(D27:D45,B25)</f>
        <v>14</v>
      </c>
      <c r="E46" s="41">
        <f>COUNTIF(E27:E45,B25)</f>
        <v>7</v>
      </c>
      <c r="F46" s="42">
        <f>COUNTIF(F27:F45,B25)</f>
        <v>5</v>
      </c>
    </row>
    <row r="47" spans="2:9" ht="16.5" thickBot="1">
      <c r="B47" s="43" t="s">
        <v>69</v>
      </c>
      <c r="C47" s="45">
        <f t="shared" ref="C47:F47" si="4">C46/19</f>
        <v>0.21052631578947367</v>
      </c>
      <c r="D47" s="45">
        <f t="shared" si="4"/>
        <v>0.73684210526315785</v>
      </c>
      <c r="E47" s="45">
        <f t="shared" si="4"/>
        <v>0.36842105263157893</v>
      </c>
      <c r="F47" s="39">
        <f t="shared" si="4"/>
        <v>0.26315789473684209</v>
      </c>
      <c r="H47" s="89" t="s">
        <v>82</v>
      </c>
      <c r="I47" s="88">
        <f>AVERAGE(G27:G45)/4</f>
        <v>0.34210526315789475</v>
      </c>
    </row>
    <row r="50" spans="2:5" ht="15" thickBot="1">
      <c r="B50" s="74" t="s">
        <v>85</v>
      </c>
    </row>
    <row r="51" spans="2:5" ht="15.75" thickBot="1">
      <c r="B51" s="73" t="s">
        <v>84</v>
      </c>
      <c r="C51" s="20" t="s">
        <v>26</v>
      </c>
      <c r="D51" s="76" t="s">
        <v>68</v>
      </c>
      <c r="E51" s="83" t="s">
        <v>69</v>
      </c>
    </row>
    <row r="52" spans="2:5" ht="15.75">
      <c r="B52" s="24" t="s">
        <v>0</v>
      </c>
      <c r="C52" s="26" t="s">
        <v>20</v>
      </c>
      <c r="D52" s="84">
        <f>COUNTIF(C52,B50)</f>
        <v>0</v>
      </c>
      <c r="E52" s="80">
        <f>D52</f>
        <v>0</v>
      </c>
    </row>
    <row r="53" spans="2:5" ht="15.75">
      <c r="B53" s="30" t="s">
        <v>1</v>
      </c>
      <c r="C53" s="8" t="s">
        <v>21</v>
      </c>
      <c r="D53" s="85">
        <f>COUNTIF(C53,B50)</f>
        <v>1</v>
      </c>
      <c r="E53" s="80">
        <f>D53</f>
        <v>1</v>
      </c>
    </row>
    <row r="54" spans="2:5" ht="15.75">
      <c r="B54" s="30" t="s">
        <v>2</v>
      </c>
      <c r="C54" s="8" t="s">
        <v>21</v>
      </c>
      <c r="D54" s="85">
        <f>COUNTIF(C54,B50)</f>
        <v>1</v>
      </c>
      <c r="E54" s="80">
        <f t="shared" ref="E54:E70" si="5">D54</f>
        <v>1</v>
      </c>
    </row>
    <row r="55" spans="2:5" ht="15.75">
      <c r="B55" s="30" t="s">
        <v>3</v>
      </c>
      <c r="C55" s="8" t="s">
        <v>21</v>
      </c>
      <c r="D55" s="85">
        <f>COUNTIF(C55,B50)</f>
        <v>1</v>
      </c>
      <c r="E55" s="80">
        <f t="shared" si="5"/>
        <v>1</v>
      </c>
    </row>
    <row r="56" spans="2:5" ht="15.75">
      <c r="B56" s="30" t="s">
        <v>4</v>
      </c>
      <c r="C56" s="8" t="s">
        <v>21</v>
      </c>
      <c r="D56" s="85">
        <f>COUNTIF(C56,B50)</f>
        <v>1</v>
      </c>
      <c r="E56" s="80">
        <f t="shared" si="5"/>
        <v>1</v>
      </c>
    </row>
    <row r="57" spans="2:5" ht="15.75">
      <c r="B57" s="30" t="s">
        <v>5</v>
      </c>
      <c r="C57" s="8" t="s">
        <v>21</v>
      </c>
      <c r="D57" s="85">
        <f>COUNTIF(C57,B50)</f>
        <v>1</v>
      </c>
      <c r="E57" s="80">
        <f t="shared" si="5"/>
        <v>1</v>
      </c>
    </row>
    <row r="58" spans="2:5" ht="15.75">
      <c r="B58" s="30" t="s">
        <v>6</v>
      </c>
      <c r="C58" s="8" t="s">
        <v>21</v>
      </c>
      <c r="D58" s="85">
        <f>COUNTIF(C58,B50)</f>
        <v>1</v>
      </c>
      <c r="E58" s="80">
        <f t="shared" si="5"/>
        <v>1</v>
      </c>
    </row>
    <row r="59" spans="2:5" ht="15.75">
      <c r="B59" s="30" t="s">
        <v>7</v>
      </c>
      <c r="C59" s="8" t="s">
        <v>20</v>
      </c>
      <c r="D59" s="85">
        <f>COUNTIF(C59,B50)</f>
        <v>0</v>
      </c>
      <c r="E59" s="80">
        <f t="shared" si="5"/>
        <v>0</v>
      </c>
    </row>
    <row r="60" spans="2:5" ht="15.75">
      <c r="B60" s="30" t="s">
        <v>8</v>
      </c>
      <c r="C60" s="8" t="s">
        <v>20</v>
      </c>
      <c r="D60" s="85">
        <f>COUNTIF(C60,B50)</f>
        <v>0</v>
      </c>
      <c r="E60" s="80">
        <f t="shared" si="5"/>
        <v>0</v>
      </c>
    </row>
    <row r="61" spans="2:5" ht="15.75">
      <c r="B61" s="30" t="s">
        <v>9</v>
      </c>
      <c r="C61" s="8" t="s">
        <v>21</v>
      </c>
      <c r="D61" s="85">
        <f>COUNTIF(C61,B50)</f>
        <v>1</v>
      </c>
      <c r="E61" s="80">
        <f t="shared" si="5"/>
        <v>1</v>
      </c>
    </row>
    <row r="62" spans="2:5" ht="15.75">
      <c r="B62" s="30" t="s">
        <v>10</v>
      </c>
      <c r="C62" s="8" t="s">
        <v>21</v>
      </c>
      <c r="D62" s="85">
        <f>COUNTIF(C62,B50)</f>
        <v>1</v>
      </c>
      <c r="E62" s="80">
        <f t="shared" si="5"/>
        <v>1</v>
      </c>
    </row>
    <row r="63" spans="2:5" ht="15.75">
      <c r="B63" s="30" t="s">
        <v>11</v>
      </c>
      <c r="C63" s="8" t="s">
        <v>21</v>
      </c>
      <c r="D63" s="85">
        <f>COUNTIF(C63,B50)</f>
        <v>1</v>
      </c>
      <c r="E63" s="80">
        <f t="shared" si="5"/>
        <v>1</v>
      </c>
    </row>
    <row r="64" spans="2:5" ht="15.75">
      <c r="B64" s="30" t="s">
        <v>12</v>
      </c>
      <c r="C64" s="8" t="s">
        <v>21</v>
      </c>
      <c r="D64" s="85">
        <f>COUNTIF(C64,B50)</f>
        <v>1</v>
      </c>
      <c r="E64" s="80">
        <f t="shared" si="5"/>
        <v>1</v>
      </c>
    </row>
    <row r="65" spans="2:6" ht="15.75">
      <c r="B65" s="30" t="s">
        <v>13</v>
      </c>
      <c r="C65" s="8" t="s">
        <v>21</v>
      </c>
      <c r="D65" s="85">
        <f>COUNTIF(C65,B50)</f>
        <v>1</v>
      </c>
      <c r="E65" s="80">
        <f t="shared" si="5"/>
        <v>1</v>
      </c>
    </row>
    <row r="66" spans="2:6" ht="15.75">
      <c r="B66" s="30" t="s">
        <v>14</v>
      </c>
      <c r="C66" s="8" t="s">
        <v>21</v>
      </c>
      <c r="D66" s="85">
        <f>COUNTIF(C66,B50)</f>
        <v>1</v>
      </c>
      <c r="E66" s="80">
        <f t="shared" si="5"/>
        <v>1</v>
      </c>
    </row>
    <row r="67" spans="2:6" ht="15.75">
      <c r="B67" s="30" t="s">
        <v>15</v>
      </c>
      <c r="C67" s="8" t="s">
        <v>21</v>
      </c>
      <c r="D67" s="85">
        <f>COUNTIF(C67,B50)</f>
        <v>1</v>
      </c>
      <c r="E67" s="80">
        <f t="shared" si="5"/>
        <v>1</v>
      </c>
    </row>
    <row r="68" spans="2:6" ht="15.75">
      <c r="B68" s="30" t="s">
        <v>16</v>
      </c>
      <c r="C68" s="8" t="s">
        <v>21</v>
      </c>
      <c r="D68" s="85">
        <f>COUNTIF(C68,B50)</f>
        <v>1</v>
      </c>
      <c r="E68" s="80">
        <f t="shared" si="5"/>
        <v>1</v>
      </c>
    </row>
    <row r="69" spans="2:6" ht="15.75">
      <c r="B69" s="30" t="s">
        <v>17</v>
      </c>
      <c r="C69" s="8" t="s">
        <v>21</v>
      </c>
      <c r="D69" s="85">
        <f>COUNTIF(C69,B50)</f>
        <v>1</v>
      </c>
      <c r="E69" s="80">
        <f t="shared" si="5"/>
        <v>1</v>
      </c>
    </row>
    <row r="70" spans="2:6" ht="16.5" thickBot="1">
      <c r="B70" s="30" t="s">
        <v>18</v>
      </c>
      <c r="C70" s="36" t="s">
        <v>20</v>
      </c>
      <c r="D70" s="86">
        <f>COUNTIF(C70,B50)</f>
        <v>0</v>
      </c>
      <c r="E70" s="80">
        <f t="shared" si="5"/>
        <v>0</v>
      </c>
    </row>
    <row r="71" spans="2:6" ht="16.5" thickBot="1">
      <c r="B71" s="24" t="s">
        <v>68</v>
      </c>
      <c r="C71" s="41">
        <f>COUNTIF(C52:C70,B50)</f>
        <v>15</v>
      </c>
    </row>
    <row r="72" spans="2:6" ht="16.5" thickBot="1">
      <c r="B72" s="43" t="s">
        <v>69</v>
      </c>
      <c r="C72" s="45">
        <f t="shared" ref="C72" si="6">C71/19</f>
        <v>0.78947368421052633</v>
      </c>
      <c r="E72" s="89" t="s">
        <v>82</v>
      </c>
      <c r="F72" s="88">
        <f>AVERAGE(D52:D70)</f>
        <v>0.78947368421052633</v>
      </c>
    </row>
  </sheetData>
  <conditionalFormatting sqref="F27:F45">
    <cfRule type="cellIs" dxfId="15" priority="3" operator="equal">
      <formula>"NO"</formula>
    </cfRule>
  </conditionalFormatting>
  <conditionalFormatting sqref="F27:F45">
    <cfRule type="cellIs" dxfId="14" priority="4" operator="equal">
      <formula>"SÍ"</formula>
    </cfRule>
  </conditionalFormatting>
  <conditionalFormatting sqref="C2:C21">
    <cfRule type="cellIs" dxfId="13" priority="15" operator="equal">
      <formula>"NO"</formula>
    </cfRule>
  </conditionalFormatting>
  <conditionalFormatting sqref="C2:C21">
    <cfRule type="cellIs" dxfId="12" priority="16" operator="equal">
      <formula>"SÍ"</formula>
    </cfRule>
  </conditionalFormatting>
  <conditionalFormatting sqref="D2:D21">
    <cfRule type="cellIs" dxfId="11" priority="13" operator="equal">
      <formula>"NO"</formula>
    </cfRule>
  </conditionalFormatting>
  <conditionalFormatting sqref="D2:D21">
    <cfRule type="cellIs" dxfId="10" priority="14" operator="equal">
      <formula>"SÍ"</formula>
    </cfRule>
  </conditionalFormatting>
  <conditionalFormatting sqref="E2:E21">
    <cfRule type="cellIs" dxfId="9" priority="11" operator="equal">
      <formula>"NO"</formula>
    </cfRule>
  </conditionalFormatting>
  <conditionalFormatting sqref="E2:E21">
    <cfRule type="cellIs" dxfId="8" priority="12" operator="equal">
      <formula>"SÍ"</formula>
    </cfRule>
  </conditionalFormatting>
  <conditionalFormatting sqref="C26:C45">
    <cfRule type="cellIs" dxfId="7" priority="9" operator="equal">
      <formula>"NO"</formula>
    </cfRule>
  </conditionalFormatting>
  <conditionalFormatting sqref="C26:C45">
    <cfRule type="cellIs" dxfId="6" priority="10" operator="equal">
      <formula>"SÍ"</formula>
    </cfRule>
  </conditionalFormatting>
  <conditionalFormatting sqref="D26:D45">
    <cfRule type="cellIs" dxfId="5" priority="7" operator="equal">
      <formula>"NO"</formula>
    </cfRule>
  </conditionalFormatting>
  <conditionalFormatting sqref="D26:D45">
    <cfRule type="cellIs" dxfId="4" priority="8" operator="equal">
      <formula>"SÍ"</formula>
    </cfRule>
  </conditionalFormatting>
  <conditionalFormatting sqref="E26:E45">
    <cfRule type="cellIs" dxfId="3" priority="5" operator="equal">
      <formula>"NO"</formula>
    </cfRule>
  </conditionalFormatting>
  <conditionalFormatting sqref="E26:E45">
    <cfRule type="cellIs" dxfId="2" priority="6" operator="equal">
      <formula>"SÍ"</formula>
    </cfRule>
  </conditionalFormatting>
  <conditionalFormatting sqref="C51:C70">
    <cfRule type="cellIs" dxfId="1" priority="1" operator="equal">
      <formula>"NO"</formula>
    </cfRule>
  </conditionalFormatting>
  <conditionalFormatting sqref="C51:C70">
    <cfRule type="cellIs" dxfId="0" priority="2" operator="equal">
      <formula>"SÍ"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mari-ser</dc:creator>
  <cp:lastModifiedBy>Guido Spataro Saponara</cp:lastModifiedBy>
  <dcterms:created xsi:type="dcterms:W3CDTF">2019-11-05T19:46:13Z</dcterms:created>
  <dcterms:modified xsi:type="dcterms:W3CDTF">2019-11-25T22:58:26Z</dcterms:modified>
</cp:coreProperties>
</file>